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filterPrivacy="1" checkCompatibility="1" defaultThemeVersion="124226"/>
  <bookViews>
    <workbookView xWindow="1200" yWindow="108" windowWidth="20352" windowHeight="12048"/>
  </bookViews>
  <sheets>
    <sheet name="Table 1" sheetId="96" r:id="rId1"/>
    <sheet name="Table 2" sheetId="117" r:id="rId2"/>
    <sheet name="Table 3" sheetId="110" r:id="rId3"/>
    <sheet name="Table 4" sheetId="118" r:id="rId4"/>
    <sheet name="Table 5" sheetId="69" r:id="rId5"/>
    <sheet name="Table 6" sheetId="116" r:id="rId6"/>
    <sheet name="Table 7" sheetId="123" r:id="rId7"/>
    <sheet name="Table 8" sheetId="122" r:id="rId8"/>
  </sheets>
  <definedNames>
    <definedName name="_xlnm._FilterDatabase" localSheetId="0" hidden="1">'Table 1'!$V$11:$V$631</definedName>
    <definedName name="_xlnm._FilterDatabase" localSheetId="2" hidden="1">'Table 3'!$A$12:$AF$624</definedName>
    <definedName name="_xlnm.Print_Area" localSheetId="0">'Table 1'!$A$3:$V$626</definedName>
    <definedName name="_xlnm.Print_Area" localSheetId="2">'Table 3'!$A$3:$AF$627</definedName>
    <definedName name="_xlnm.Print_Area" localSheetId="4">'Table 5'!$A$3:$J$618</definedName>
    <definedName name="_xlnm.Print_Area" localSheetId="6">'Table 7'!$A$3:$V$629</definedName>
    <definedName name="_xlnm.Print_Titles" localSheetId="0">'Table 1'!$3:$13</definedName>
    <definedName name="_xlnm.Print_Titles" localSheetId="1">'Table 2'!$3:$13</definedName>
    <definedName name="_xlnm.Print_Titles" localSheetId="2">'Table 3'!$3:$14</definedName>
    <definedName name="_xlnm.Print_Titles" localSheetId="3">'Table 4'!$3:$14</definedName>
    <definedName name="_xlnm.Print_Titles" localSheetId="4">'Table 5'!$3:$11</definedName>
    <definedName name="_xlnm.Print_Titles" localSheetId="5">'Table 6'!$3:$14</definedName>
    <definedName name="_xlnm.Print_Titles" localSheetId="6">'Table 7'!$3:$15</definedName>
    <definedName name="_xlnm.Print_Titles" localSheetId="7">'Table 8'!$3:$11</definedName>
  </definedNames>
  <calcPr calcId="145621"/>
</workbook>
</file>

<file path=xl/calcChain.xml><?xml version="1.0" encoding="utf-8"?>
<calcChain xmlns="http://schemas.openxmlformats.org/spreadsheetml/2006/main">
  <c r="P513" i="110" l="1"/>
  <c r="L502" i="96" l="1"/>
  <c r="L512" i="96"/>
  <c r="L522" i="96"/>
  <c r="F524" i="123" l="1"/>
  <c r="D524" i="123"/>
  <c r="T397" i="123"/>
  <c r="T399" i="123" s="1"/>
  <c r="T384" i="123"/>
  <c r="T382" i="123"/>
  <c r="T372" i="123"/>
  <c r="T362" i="123"/>
  <c r="T351" i="123"/>
  <c r="T349" i="123"/>
  <c r="T339" i="123"/>
  <c r="T329" i="123"/>
  <c r="T319" i="123"/>
  <c r="T307" i="123"/>
  <c r="T305" i="123"/>
  <c r="T293" i="123"/>
  <c r="T291" i="123"/>
  <c r="T281" i="123"/>
  <c r="T271" i="123"/>
  <c r="T258" i="123"/>
  <c r="T256" i="123"/>
  <c r="T246" i="123"/>
  <c r="T236" i="123"/>
  <c r="F617" i="123"/>
  <c r="D617" i="123"/>
  <c r="F605" i="123"/>
  <c r="D605" i="123"/>
  <c r="F585" i="123"/>
  <c r="F619" i="123" s="1"/>
  <c r="D585" i="123"/>
  <c r="D619" i="123" s="1"/>
  <c r="F564" i="123"/>
  <c r="D564" i="123"/>
  <c r="F558" i="123"/>
  <c r="D558" i="123"/>
  <c r="F552" i="123"/>
  <c r="D552" i="123"/>
  <c r="F546" i="123"/>
  <c r="D546" i="123"/>
  <c r="F539" i="123"/>
  <c r="D539" i="123"/>
  <c r="F533" i="123"/>
  <c r="F566" i="123" s="1"/>
  <c r="D533" i="123"/>
  <c r="D566" i="123" s="1"/>
  <c r="F522" i="123"/>
  <c r="D522" i="123"/>
  <c r="F512" i="123"/>
  <c r="D512" i="123"/>
  <c r="F502" i="123"/>
  <c r="D502" i="123"/>
  <c r="F485" i="123"/>
  <c r="F487" i="123" s="1"/>
  <c r="D485" i="123"/>
  <c r="D487" i="123" s="1"/>
  <c r="F470" i="123"/>
  <c r="F472" i="123" s="1"/>
  <c r="D470" i="123"/>
  <c r="D472" i="123" s="1"/>
  <c r="F455" i="123"/>
  <c r="F457" i="123" s="1"/>
  <c r="D455" i="123"/>
  <c r="D457" i="123" s="1"/>
  <c r="F440" i="123"/>
  <c r="D440" i="123"/>
  <c r="F430" i="123"/>
  <c r="D430" i="123"/>
  <c r="F420" i="123"/>
  <c r="D420" i="123"/>
  <c r="F410" i="123"/>
  <c r="F442" i="123" s="1"/>
  <c r="D410" i="123"/>
  <c r="D442" i="123" s="1"/>
  <c r="F397" i="123"/>
  <c r="F399" i="123" s="1"/>
  <c r="D397" i="123"/>
  <c r="D399" i="123" s="1"/>
  <c r="F384" i="123"/>
  <c r="D384" i="123"/>
  <c r="F382" i="123"/>
  <c r="D382" i="123"/>
  <c r="F372" i="123"/>
  <c r="D372" i="123"/>
  <c r="F362" i="123"/>
  <c r="D362" i="123"/>
  <c r="D351" i="123"/>
  <c r="F349" i="123"/>
  <c r="D349" i="123"/>
  <c r="F339" i="123"/>
  <c r="D339" i="123"/>
  <c r="F329" i="123"/>
  <c r="D329" i="123"/>
  <c r="F319" i="123"/>
  <c r="F351" i="123" s="1"/>
  <c r="D319" i="123"/>
  <c r="F305" i="123"/>
  <c r="F307" i="123" s="1"/>
  <c r="D305" i="123"/>
  <c r="D307" i="123" s="1"/>
  <c r="F291" i="123"/>
  <c r="F293" i="123" s="1"/>
  <c r="D291" i="123"/>
  <c r="D293" i="123" s="1"/>
  <c r="F281" i="123"/>
  <c r="D281" i="123"/>
  <c r="F271" i="123"/>
  <c r="D271" i="123"/>
  <c r="F256" i="123"/>
  <c r="F258" i="123" s="1"/>
  <c r="D256" i="123"/>
  <c r="D258" i="123" s="1"/>
  <c r="F246" i="123"/>
  <c r="D246" i="123"/>
  <c r="F236" i="123"/>
  <c r="D236" i="123"/>
  <c r="D489" i="123" s="1"/>
  <c r="F219" i="123"/>
  <c r="D219" i="123"/>
  <c r="F217" i="123"/>
  <c r="D217" i="123"/>
  <c r="F209" i="123"/>
  <c r="D209" i="123"/>
  <c r="F201" i="123"/>
  <c r="D201" i="123"/>
  <c r="F190" i="123"/>
  <c r="D190" i="123"/>
  <c r="F188" i="123"/>
  <c r="D188" i="123"/>
  <c r="F180" i="123"/>
  <c r="D180" i="123"/>
  <c r="F172" i="123"/>
  <c r="F221" i="123" s="1"/>
  <c r="D172" i="123"/>
  <c r="D221" i="123" s="1"/>
  <c r="F155" i="123"/>
  <c r="D155" i="123"/>
  <c r="F147" i="123"/>
  <c r="D147" i="123"/>
  <c r="F139" i="123"/>
  <c r="D139" i="123"/>
  <c r="F132" i="123"/>
  <c r="D132" i="123"/>
  <c r="F124" i="123"/>
  <c r="D124" i="123"/>
  <c r="F120" i="123"/>
  <c r="F157" i="123" s="1"/>
  <c r="D120" i="123"/>
  <c r="D157" i="123" s="1"/>
  <c r="F108" i="123"/>
  <c r="D108" i="123"/>
  <c r="F100" i="123"/>
  <c r="D100" i="123"/>
  <c r="F93" i="123"/>
  <c r="D93" i="123"/>
  <c r="F85" i="123"/>
  <c r="F110" i="123" s="1"/>
  <c r="D85" i="123"/>
  <c r="D110" i="123" s="1"/>
  <c r="F76" i="123"/>
  <c r="D76" i="123"/>
  <c r="F68" i="123"/>
  <c r="D68" i="123"/>
  <c r="F60" i="123"/>
  <c r="D60" i="123"/>
  <c r="F56" i="123"/>
  <c r="F78" i="123" s="1"/>
  <c r="D56" i="123"/>
  <c r="D78" i="123" s="1"/>
  <c r="F43" i="123"/>
  <c r="D43" i="123"/>
  <c r="F35" i="123"/>
  <c r="D35" i="123"/>
  <c r="F27" i="123"/>
  <c r="D27" i="123"/>
  <c r="D568" i="123" l="1"/>
  <c r="D622" i="123" s="1"/>
  <c r="F568" i="123"/>
  <c r="F622" i="123" s="1"/>
  <c r="F489" i="123"/>
  <c r="D45" i="123"/>
  <c r="F45" i="123"/>
  <c r="D159" i="123" l="1"/>
  <c r="F159" i="123"/>
  <c r="K158" i="122" l="1"/>
  <c r="K148" i="122"/>
  <c r="K157" i="122"/>
  <c r="K147" i="122"/>
  <c r="D22" i="69" l="1"/>
  <c r="F22" i="69"/>
  <c r="H22" i="69"/>
  <c r="D30" i="69"/>
  <c r="F30" i="69"/>
  <c r="H30" i="69"/>
  <c r="D38" i="69"/>
  <c r="D40" i="69" s="1"/>
  <c r="F38" i="69"/>
  <c r="F40" i="69" s="1"/>
  <c r="H38" i="69"/>
  <c r="Z603" i="118"/>
  <c r="H40" i="69" l="1"/>
  <c r="Z269" i="118" l="1"/>
  <c r="AF513" i="110"/>
  <c r="AB513" i="110"/>
  <c r="AD513" i="110" s="1"/>
  <c r="D564" i="118"/>
  <c r="D562" i="118"/>
  <c r="D556" i="118"/>
  <c r="D550" i="118"/>
  <c r="D544" i="118"/>
  <c r="D537" i="118"/>
  <c r="D531" i="118"/>
  <c r="D615" i="118"/>
  <c r="D603" i="118"/>
  <c r="AB603" i="118" s="1"/>
  <c r="D583" i="118"/>
  <c r="D520" i="118"/>
  <c r="D510" i="118"/>
  <c r="D500" i="118"/>
  <c r="D483" i="118"/>
  <c r="D485" i="118" s="1"/>
  <c r="D468" i="118"/>
  <c r="D470" i="118" s="1"/>
  <c r="D453" i="118"/>
  <c r="D455" i="118" s="1"/>
  <c r="D438" i="118"/>
  <c r="D428" i="118"/>
  <c r="D418" i="118"/>
  <c r="D408" i="118"/>
  <c r="D395" i="118"/>
  <c r="D397" i="118" s="1"/>
  <c r="D380" i="118"/>
  <c r="D370" i="118"/>
  <c r="D360" i="118"/>
  <c r="D347" i="118"/>
  <c r="D337" i="118"/>
  <c r="D327" i="118"/>
  <c r="D349" i="118" s="1"/>
  <c r="D317" i="118"/>
  <c r="D303" i="118"/>
  <c r="D305" i="118" s="1"/>
  <c r="D289" i="118"/>
  <c r="D279" i="118"/>
  <c r="D269" i="118"/>
  <c r="D254" i="118"/>
  <c r="D244" i="118"/>
  <c r="D234" i="118"/>
  <c r="D256" i="118" s="1"/>
  <c r="D215" i="118"/>
  <c r="D207" i="118"/>
  <c r="D199" i="118"/>
  <c r="D186" i="118"/>
  <c r="D178" i="118"/>
  <c r="D170" i="118"/>
  <c r="D153" i="118"/>
  <c r="D145" i="118"/>
  <c r="D137" i="118"/>
  <c r="D130" i="118"/>
  <c r="D122" i="118"/>
  <c r="D118" i="118"/>
  <c r="D106" i="118"/>
  <c r="D98" i="118"/>
  <c r="D91" i="118"/>
  <c r="D83" i="118"/>
  <c r="D74" i="118"/>
  <c r="D66" i="118"/>
  <c r="D58" i="118"/>
  <c r="D54" i="118"/>
  <c r="D41" i="118"/>
  <c r="D33" i="118"/>
  <c r="D25" i="118"/>
  <c r="F513" i="110"/>
  <c r="D513" i="110"/>
  <c r="D617" i="118" l="1"/>
  <c r="AB269" i="118"/>
  <c r="D155" i="118"/>
  <c r="D108" i="118"/>
  <c r="D440" i="118"/>
  <c r="D76" i="118"/>
  <c r="D291" i="118"/>
  <c r="D487" i="118" s="1"/>
  <c r="D217" i="118"/>
  <c r="D382" i="118"/>
  <c r="D522" i="118"/>
  <c r="D188" i="118"/>
  <c r="D43" i="118"/>
  <c r="D157" i="118" s="1"/>
  <c r="D235" i="110"/>
  <c r="F235" i="110"/>
  <c r="R83" i="96"/>
  <c r="L234" i="96"/>
  <c r="N234" i="96"/>
  <c r="D566" i="118" l="1"/>
  <c r="D620" i="118" s="1"/>
  <c r="D219" i="118"/>
  <c r="L242" i="123"/>
  <c r="P242" i="123"/>
  <c r="V242" i="123"/>
  <c r="I181" i="122" l="1"/>
  <c r="I186" i="122"/>
  <c r="E181" i="122"/>
  <c r="E186" i="122"/>
  <c r="L505" i="123"/>
  <c r="L508" i="123"/>
  <c r="L506" i="123"/>
  <c r="L507" i="123"/>
  <c r="L509" i="123"/>
  <c r="L510" i="123"/>
  <c r="L511" i="123"/>
  <c r="L495" i="123"/>
  <c r="L498" i="123"/>
  <c r="L496" i="123"/>
  <c r="L497" i="123"/>
  <c r="L499" i="123"/>
  <c r="L500" i="123"/>
  <c r="L501" i="123"/>
  <c r="D498" i="69"/>
  <c r="H498" i="69"/>
  <c r="D508" i="69"/>
  <c r="H508" i="69"/>
  <c r="P499" i="118"/>
  <c r="AD499" i="118" s="1"/>
  <c r="P493" i="118"/>
  <c r="AD493" i="118" s="1"/>
  <c r="P494" i="118"/>
  <c r="AD494" i="118" s="1"/>
  <c r="P495" i="118"/>
  <c r="AD495" i="118" s="1"/>
  <c r="P496" i="118"/>
  <c r="AD496" i="118" s="1"/>
  <c r="P497" i="118"/>
  <c r="AD497" i="118" s="1"/>
  <c r="P498" i="118"/>
  <c r="AD498" i="118" s="1"/>
  <c r="P509" i="118"/>
  <c r="AD509" i="118" s="1"/>
  <c r="Z510" i="118"/>
  <c r="P504" i="118"/>
  <c r="AD504" i="118" s="1"/>
  <c r="P505" i="118"/>
  <c r="AD505" i="118" s="1"/>
  <c r="P506" i="118"/>
  <c r="AD506" i="118" s="1"/>
  <c r="P507" i="118"/>
  <c r="AD507" i="118" s="1"/>
  <c r="P508" i="118"/>
  <c r="AD508" i="118" s="1"/>
  <c r="P503" i="118"/>
  <c r="R500" i="110"/>
  <c r="R499" i="110"/>
  <c r="R502" i="110"/>
  <c r="R501" i="110"/>
  <c r="R497" i="110"/>
  <c r="R496" i="110"/>
  <c r="D503" i="110"/>
  <c r="R498" i="110"/>
  <c r="R506" i="110"/>
  <c r="R513" i="110" s="1"/>
  <c r="R510" i="110"/>
  <c r="R509" i="110"/>
  <c r="R512" i="110"/>
  <c r="R511" i="110"/>
  <c r="R507" i="110"/>
  <c r="R508" i="110"/>
  <c r="L512" i="117"/>
  <c r="L502" i="117"/>
  <c r="N502" i="117"/>
  <c r="R503" i="110" l="1"/>
  <c r="P503" i="110" s="1"/>
  <c r="L502" i="123"/>
  <c r="N502" i="123" s="1"/>
  <c r="L512" i="123"/>
  <c r="N512" i="123" s="1"/>
  <c r="P500" i="118"/>
  <c r="N500" i="118" s="1"/>
  <c r="P510" i="118"/>
  <c r="N510" i="118" s="1"/>
  <c r="Z500" i="118"/>
  <c r="AB500" i="118" s="1"/>
  <c r="AD503" i="118"/>
  <c r="AB510" i="118"/>
  <c r="P502" i="117"/>
  <c r="N512" i="117"/>
  <c r="P512" i="117" s="1"/>
  <c r="AD500" i="118" l="1"/>
  <c r="AD510" i="118"/>
  <c r="G171" i="122" l="1"/>
  <c r="P396" i="118" l="1"/>
  <c r="C18" i="117"/>
  <c r="I193" i="122" l="1"/>
  <c r="C18" i="96" l="1"/>
  <c r="D523" i="110" l="1"/>
  <c r="R480" i="110"/>
  <c r="E29" i="122"/>
  <c r="P336" i="118"/>
  <c r="AD336" i="118" s="1"/>
  <c r="P149" i="118"/>
  <c r="AD149" i="118" s="1"/>
  <c r="P574" i="118"/>
  <c r="AD574" i="118" s="1"/>
  <c r="H518" i="69"/>
  <c r="P611" i="118"/>
  <c r="AD611" i="118" s="1"/>
  <c r="R482" i="110"/>
  <c r="P405" i="118"/>
  <c r="AD405" i="118" s="1"/>
  <c r="P476" i="118"/>
  <c r="L25" i="117"/>
  <c r="R592" i="110"/>
  <c r="Z583" i="118"/>
  <c r="R591" i="110"/>
  <c r="P528" i="118"/>
  <c r="AD528" i="118" s="1"/>
  <c r="P240" i="118"/>
  <c r="AD240" i="118" s="1"/>
  <c r="P253" i="118"/>
  <c r="AD253" i="118" s="1"/>
  <c r="P204" i="118"/>
  <c r="AD204" i="118" s="1"/>
  <c r="L41" i="117"/>
  <c r="P389" i="118"/>
  <c r="AD389" i="118" s="1"/>
  <c r="L455" i="117"/>
  <c r="L457" i="117" s="1"/>
  <c r="P530" i="118"/>
  <c r="AD530" i="118" s="1"/>
  <c r="P62" i="118"/>
  <c r="AD62" i="118" s="1"/>
  <c r="P315" i="118"/>
  <c r="AD315" i="118" s="1"/>
  <c r="R485" i="110"/>
  <c r="P452" i="118"/>
  <c r="AD452" i="118" s="1"/>
  <c r="L55" i="123"/>
  <c r="R479" i="110"/>
  <c r="R481" i="110"/>
  <c r="P274" i="118"/>
  <c r="AD274" i="118" s="1"/>
  <c r="P288" i="118"/>
  <c r="AD288" i="118" s="1"/>
  <c r="L74" i="117"/>
  <c r="P286" i="118"/>
  <c r="AD286" i="118" s="1"/>
  <c r="L289" i="117"/>
  <c r="R484" i="110"/>
  <c r="L254" i="117"/>
  <c r="P341" i="118"/>
  <c r="AD341" i="118" s="1"/>
  <c r="P73" i="118"/>
  <c r="AD73" i="118" s="1"/>
  <c r="H548" i="69"/>
  <c r="P414" i="118"/>
  <c r="AD414" i="118" s="1"/>
  <c r="R518" i="110"/>
  <c r="P140" i="118"/>
  <c r="AD140" i="118" s="1"/>
  <c r="R483" i="110"/>
  <c r="R409" i="110"/>
  <c r="P610" i="118"/>
  <c r="AD610" i="118" s="1"/>
  <c r="H560" i="69"/>
  <c r="L212" i="123"/>
  <c r="R522" i="110"/>
  <c r="L170" i="117"/>
  <c r="P417" i="118"/>
  <c r="AD417" i="118" s="1"/>
  <c r="L382" i="117"/>
  <c r="P423" i="118"/>
  <c r="AD423" i="118" s="1"/>
  <c r="P115" i="118"/>
  <c r="AD115" i="118" s="1"/>
  <c r="I74" i="122"/>
  <c r="P266" i="118"/>
  <c r="AD266" i="118" s="1"/>
  <c r="P422" i="118"/>
  <c r="AD422" i="118" s="1"/>
  <c r="L118" i="117"/>
  <c r="L348" i="117"/>
  <c r="P608" i="118"/>
  <c r="AD608" i="118" s="1"/>
  <c r="N118" i="117"/>
  <c r="P165" i="118"/>
  <c r="AD165" i="118" s="1"/>
  <c r="P194" i="118"/>
  <c r="L485" i="117"/>
  <c r="Z254" i="118"/>
  <c r="P49" i="118"/>
  <c r="AD49" i="118" s="1"/>
  <c r="L558" i="96"/>
  <c r="P72" i="118"/>
  <c r="AD72" i="118" s="1"/>
  <c r="N585" i="117"/>
  <c r="P167" i="118"/>
  <c r="AD167" i="118" s="1"/>
  <c r="P94" i="118"/>
  <c r="AD94" i="118" s="1"/>
  <c r="P393" i="118"/>
  <c r="AD393" i="118" s="1"/>
  <c r="P330" i="118"/>
  <c r="AD330" i="118" s="1"/>
  <c r="P121" i="118"/>
  <c r="P122" i="118" s="1"/>
  <c r="P126" i="118"/>
  <c r="AD126" i="118" s="1"/>
  <c r="P133" i="118"/>
  <c r="L122" i="117"/>
  <c r="L564" i="96"/>
  <c r="P563" i="96" s="1"/>
  <c r="T563" i="96" s="1"/>
  <c r="L334" i="123"/>
  <c r="N362" i="117"/>
  <c r="P287" i="118"/>
  <c r="AD287" i="118" s="1"/>
  <c r="L430" i="117"/>
  <c r="P89" i="118"/>
  <c r="AD89" i="118" s="1"/>
  <c r="P342" i="118"/>
  <c r="P229" i="118"/>
  <c r="P363" i="118"/>
  <c r="AD363" i="118" s="1"/>
  <c r="L552" i="96"/>
  <c r="L145" i="117"/>
  <c r="L106" i="117"/>
  <c r="P375" i="118"/>
  <c r="P465" i="118"/>
  <c r="AD465" i="118" s="1"/>
  <c r="N98" i="117"/>
  <c r="Z537" i="118"/>
  <c r="D565" i="110"/>
  <c r="R562" i="110"/>
  <c r="P103" i="118"/>
  <c r="AD103" i="118" s="1"/>
  <c r="D560" i="69"/>
  <c r="J557" i="69" s="1"/>
  <c r="P514" i="118"/>
  <c r="AD514" i="118" s="1"/>
  <c r="P547" i="118"/>
  <c r="AD547" i="118" s="1"/>
  <c r="L199" i="117"/>
  <c r="D559" i="110"/>
  <c r="R556" i="110"/>
  <c r="R557" i="110"/>
  <c r="P173" i="118"/>
  <c r="P142" i="118"/>
  <c r="AD142" i="118" s="1"/>
  <c r="P32" i="118"/>
  <c r="AD32" i="118" s="1"/>
  <c r="P464" i="118"/>
  <c r="AD464" i="118" s="1"/>
  <c r="N605" i="117"/>
  <c r="L91" i="117"/>
  <c r="P299" i="118"/>
  <c r="AD299" i="118" s="1"/>
  <c r="R552" i="110"/>
  <c r="P300" i="118"/>
  <c r="AD300" i="118" s="1"/>
  <c r="R550" i="110"/>
  <c r="D553" i="110"/>
  <c r="R558" i="110"/>
  <c r="L574" i="123"/>
  <c r="N215" i="117"/>
  <c r="L275" i="123"/>
  <c r="P232" i="118"/>
  <c r="AD232" i="118" s="1"/>
  <c r="R564" i="110"/>
  <c r="P210" i="118"/>
  <c r="AD210" i="118" s="1"/>
  <c r="H554" i="69"/>
  <c r="P513" i="118"/>
  <c r="AD513" i="118" s="1"/>
  <c r="P481" i="118"/>
  <c r="AD481" i="118" s="1"/>
  <c r="P376" i="118"/>
  <c r="AD376" i="118" s="1"/>
  <c r="P86" i="118"/>
  <c r="L287" i="123"/>
  <c r="P313" i="118"/>
  <c r="P268" i="118"/>
  <c r="AD268" i="118" s="1"/>
  <c r="D554" i="69"/>
  <c r="J552" i="69" s="1"/>
  <c r="L130" i="117"/>
  <c r="L186" i="117"/>
  <c r="P249" i="118"/>
  <c r="P379" i="118"/>
  <c r="AD379" i="118" s="1"/>
  <c r="P555" i="118"/>
  <c r="AD555" i="118" s="1"/>
  <c r="R516" i="110"/>
  <c r="R563" i="110"/>
  <c r="L304" i="117"/>
  <c r="L306" i="117" s="1"/>
  <c r="Z74" i="118"/>
  <c r="P516" i="118"/>
  <c r="AD516" i="118" s="1"/>
  <c r="L265" i="123"/>
  <c r="Z33" i="118"/>
  <c r="AB33" i="118" s="1"/>
  <c r="P609" i="118"/>
  <c r="AD609" i="118" s="1"/>
  <c r="P411" i="118"/>
  <c r="AD411" i="118" s="1"/>
  <c r="P412" i="118"/>
  <c r="AD412" i="118" s="1"/>
  <c r="P141" i="118"/>
  <c r="AD141" i="118" s="1"/>
  <c r="D548" i="69"/>
  <c r="J546" i="69" s="1"/>
  <c r="Z58" i="118"/>
  <c r="Z137" i="118"/>
  <c r="R519" i="110"/>
  <c r="P184" i="118"/>
  <c r="AD184" i="118" s="1"/>
  <c r="H481" i="69"/>
  <c r="H483" i="69" s="1"/>
  <c r="R551" i="110"/>
  <c r="P202" i="118"/>
  <c r="AD202" i="118" s="1"/>
  <c r="P463" i="118"/>
  <c r="P346" i="118"/>
  <c r="AD346" i="118" s="1"/>
  <c r="P437" i="118"/>
  <c r="AD437" i="118" s="1"/>
  <c r="P404" i="118"/>
  <c r="R517" i="110"/>
  <c r="N106" i="117"/>
  <c r="L425" i="123"/>
  <c r="P302" i="118"/>
  <c r="AD302" i="118" s="1"/>
  <c r="Z130" i="118"/>
  <c r="Z170" i="118"/>
  <c r="P183" i="118"/>
  <c r="AD183" i="118" s="1"/>
  <c r="P53" i="118"/>
  <c r="AD53" i="118" s="1"/>
  <c r="N430" i="117"/>
  <c r="Z483" i="118"/>
  <c r="P97" i="118"/>
  <c r="AD97" i="118" s="1"/>
  <c r="N410" i="117"/>
  <c r="P296" i="118"/>
  <c r="P282" i="118"/>
  <c r="AD282" i="118" s="1"/>
  <c r="P101" i="118"/>
  <c r="R521" i="110"/>
  <c r="P392" i="118"/>
  <c r="AD392" i="118" s="1"/>
  <c r="L433" i="123"/>
  <c r="P340" i="118"/>
  <c r="AD340" i="118" s="1"/>
  <c r="L66" i="117"/>
  <c r="N617" i="117"/>
  <c r="Z66" i="118"/>
  <c r="N33" i="117"/>
  <c r="Z106" i="118"/>
  <c r="P143" i="118"/>
  <c r="AD143" i="118" s="1"/>
  <c r="N83" i="117"/>
  <c r="L137" i="117"/>
  <c r="N199" i="117"/>
  <c r="P572" i="118"/>
  <c r="AD572" i="118" s="1"/>
  <c r="Z122" i="118"/>
  <c r="P51" i="118"/>
  <c r="AD51" i="118" s="1"/>
  <c r="P151" i="118"/>
  <c r="AD151" i="118" s="1"/>
  <c r="P114" i="118"/>
  <c r="P206" i="118"/>
  <c r="AD206" i="118" s="1"/>
  <c r="P195" i="118"/>
  <c r="AD195" i="118" s="1"/>
  <c r="L279" i="117"/>
  <c r="P597" i="118"/>
  <c r="AD597" i="118" s="1"/>
  <c r="P233" i="118"/>
  <c r="AD233" i="118" s="1"/>
  <c r="Z178" i="118"/>
  <c r="Z544" i="118"/>
  <c r="P601" i="118"/>
  <c r="AD601" i="118" s="1"/>
  <c r="P301" i="118"/>
  <c r="AD301" i="118" s="1"/>
  <c r="P198" i="118"/>
  <c r="AD198" i="118" s="1"/>
  <c r="N178" i="117"/>
  <c r="P607" i="118"/>
  <c r="AD607" i="118" s="1"/>
  <c r="P599" i="118"/>
  <c r="AD599" i="118" s="1"/>
  <c r="P168" i="118"/>
  <c r="AD168" i="118" s="1"/>
  <c r="P479" i="118"/>
  <c r="AD479" i="118" s="1"/>
  <c r="L178" i="117"/>
  <c r="Z118" i="118"/>
  <c r="P152" i="118"/>
  <c r="AD152" i="118" s="1"/>
  <c r="P117" i="118"/>
  <c r="AD117" i="118" s="1"/>
  <c r="N145" i="117"/>
  <c r="P57" i="118"/>
  <c r="P58" i="118" s="1"/>
  <c r="P24" i="118"/>
  <c r="AD24" i="118" s="1"/>
  <c r="P561" i="118"/>
  <c r="AD561" i="118" s="1"/>
  <c r="P116" i="118"/>
  <c r="AD116" i="118" s="1"/>
  <c r="P176" i="118"/>
  <c r="AD176" i="118" s="1"/>
  <c r="N153" i="117"/>
  <c r="L244" i="117"/>
  <c r="P31" i="118"/>
  <c r="AD31" i="118" s="1"/>
  <c r="P212" i="118"/>
  <c r="AD212" i="118" s="1"/>
  <c r="P20" i="118"/>
  <c r="AD20" i="118" s="1"/>
  <c r="L98" i="117"/>
  <c r="P553" i="118"/>
  <c r="P322" i="118"/>
  <c r="AD322" i="118" s="1"/>
  <c r="P467" i="118"/>
  <c r="AD467" i="118" s="1"/>
  <c r="P415" i="118"/>
  <c r="AD415" i="118" s="1"/>
  <c r="P612" i="118"/>
  <c r="AD612" i="118" s="1"/>
  <c r="D518" i="69"/>
  <c r="J517" i="69" s="1"/>
  <c r="P102" i="118"/>
  <c r="AD102" i="118" s="1"/>
  <c r="L322" i="123"/>
  <c r="P461" i="118"/>
  <c r="P598" i="118"/>
  <c r="AD598" i="118" s="1"/>
  <c r="P278" i="118"/>
  <c r="AD278" i="118" s="1"/>
  <c r="N564" i="117"/>
  <c r="P144" i="118"/>
  <c r="AD144" i="118" s="1"/>
  <c r="R520" i="110"/>
  <c r="P95" i="118"/>
  <c r="AD95" i="118" s="1"/>
  <c r="P297" i="118"/>
  <c r="AD297" i="118" s="1"/>
  <c r="P39" i="118"/>
  <c r="AD39" i="118" s="1"/>
  <c r="L440" i="117"/>
  <c r="L479" i="123"/>
  <c r="L546" i="117"/>
  <c r="P596" i="118"/>
  <c r="AD596" i="118" s="1"/>
  <c r="P50" i="118"/>
  <c r="AD50" i="118" s="1"/>
  <c r="P104" i="118"/>
  <c r="AD104" i="118" s="1"/>
  <c r="P65" i="118"/>
  <c r="AD65" i="118" s="1"/>
  <c r="L34" i="123"/>
  <c r="P185" i="118"/>
  <c r="AD185" i="118" s="1"/>
  <c r="P275" i="118"/>
  <c r="AD275" i="118" s="1"/>
  <c r="P588" i="118"/>
  <c r="P591" i="118"/>
  <c r="AD591" i="118" s="1"/>
  <c r="Z207" i="118"/>
  <c r="N122" i="117"/>
  <c r="P589" i="118"/>
  <c r="AD589" i="118" s="1"/>
  <c r="L178" i="123"/>
  <c r="L318" i="117"/>
  <c r="P586" i="118"/>
  <c r="AD586" i="118" s="1"/>
  <c r="P478" i="118"/>
  <c r="AD478" i="118" s="1"/>
  <c r="P450" i="118"/>
  <c r="AD450" i="118" s="1"/>
  <c r="P181" i="118"/>
  <c r="L67" i="123"/>
  <c r="N137" i="117"/>
  <c r="P28" i="118"/>
  <c r="AD28" i="118" s="1"/>
  <c r="P540" i="118"/>
  <c r="AD540" i="118" s="1"/>
  <c r="N66" i="117"/>
  <c r="N130" i="117"/>
  <c r="P169" i="118"/>
  <c r="AD169" i="118" s="1"/>
  <c r="P406" i="118"/>
  <c r="AD406" i="118" s="1"/>
  <c r="P575" i="118"/>
  <c r="AD575" i="118" s="1"/>
  <c r="N440" i="117"/>
  <c r="N546" i="117"/>
  <c r="N470" i="117"/>
  <c r="P403" i="118"/>
  <c r="AD403" i="118" s="1"/>
  <c r="N58" i="117"/>
  <c r="P311" i="118"/>
  <c r="L413" i="123"/>
  <c r="P314" i="118"/>
  <c r="AD314" i="118" s="1"/>
  <c r="P534" i="118"/>
  <c r="L266" i="123"/>
  <c r="Z153" i="118"/>
  <c r="N234" i="117"/>
  <c r="L235" i="123"/>
  <c r="L550" i="123"/>
  <c r="N25" i="117"/>
  <c r="P230" i="118"/>
  <c r="AD230" i="118" s="1"/>
  <c r="I191" i="122"/>
  <c r="K189" i="122" s="1"/>
  <c r="L470" i="117"/>
  <c r="L472" i="117" s="1"/>
  <c r="P560" i="118"/>
  <c r="AD560" i="118" s="1"/>
  <c r="N338" i="117"/>
  <c r="P613" i="118"/>
  <c r="AD613" i="118" s="1"/>
  <c r="P316" i="118"/>
  <c r="AD316" i="118" s="1"/>
  <c r="L151" i="123"/>
  <c r="P88" i="118"/>
  <c r="AD88" i="118" s="1"/>
  <c r="L270" i="123"/>
  <c r="L418" i="123"/>
  <c r="P69" i="118"/>
  <c r="L66" i="123"/>
  <c r="P326" i="118"/>
  <c r="AD326" i="118" s="1"/>
  <c r="P250" i="118"/>
  <c r="AD250" i="118" s="1"/>
  <c r="P276" i="118"/>
  <c r="AD276" i="118" s="1"/>
  <c r="L71" i="123"/>
  <c r="N304" i="117"/>
  <c r="Z615" i="118"/>
  <c r="P71" i="118"/>
  <c r="AD71" i="118" s="1"/>
  <c r="L537" i="123"/>
  <c r="N186" i="117"/>
  <c r="P40" i="118"/>
  <c r="AD40" i="118" s="1"/>
  <c r="P590" i="118"/>
  <c r="AD590" i="118" s="1"/>
  <c r="P368" i="118"/>
  <c r="AD368" i="118" s="1"/>
  <c r="L54" i="117"/>
  <c r="P196" i="118"/>
  <c r="AD196" i="118" s="1"/>
  <c r="P61" i="118"/>
  <c r="AD61" i="118" s="1"/>
  <c r="P433" i="118"/>
  <c r="AD433" i="118" s="1"/>
  <c r="N170" i="117"/>
  <c r="P170" i="117" s="1"/>
  <c r="P426" i="118"/>
  <c r="AD426" i="118" s="1"/>
  <c r="P324" i="118"/>
  <c r="AD324" i="118" s="1"/>
  <c r="P52" i="118"/>
  <c r="AD52" i="118" s="1"/>
  <c r="P425" i="118"/>
  <c r="AD425" i="118" s="1"/>
  <c r="L563" i="123"/>
  <c r="P203" i="118"/>
  <c r="AD203" i="118" s="1"/>
  <c r="Z186" i="118"/>
  <c r="P365" i="118"/>
  <c r="L552" i="117"/>
  <c r="L58" i="117"/>
  <c r="L33" i="117"/>
  <c r="P177" i="118"/>
  <c r="AD177" i="118" s="1"/>
  <c r="P356" i="118"/>
  <c r="P421" i="118"/>
  <c r="AD421" i="118" s="1"/>
  <c r="P150" i="118"/>
  <c r="AD150" i="118" s="1"/>
  <c r="L397" i="117"/>
  <c r="L605" i="117"/>
  <c r="P573" i="118"/>
  <c r="AD573" i="118" s="1"/>
  <c r="P262" i="118"/>
  <c r="P366" i="118"/>
  <c r="AD366" i="118" s="1"/>
  <c r="P30" i="118"/>
  <c r="AD30" i="118" s="1"/>
  <c r="Z562" i="118"/>
  <c r="P90" i="118"/>
  <c r="AD90" i="118" s="1"/>
  <c r="L533" i="117"/>
  <c r="Z54" i="118"/>
  <c r="P82" i="118"/>
  <c r="AD82" i="118" s="1"/>
  <c r="P578" i="118"/>
  <c r="AD578" i="118" s="1"/>
  <c r="L207" i="123"/>
  <c r="P323" i="118"/>
  <c r="AD323" i="118" s="1"/>
  <c r="N552" i="117"/>
  <c r="P105" i="118"/>
  <c r="AD105" i="118" s="1"/>
  <c r="P344" i="118"/>
  <c r="AD344" i="118" s="1"/>
  <c r="N539" i="117"/>
  <c r="P312" i="118"/>
  <c r="AD312" i="118" s="1"/>
  <c r="P63" i="118"/>
  <c r="AD63" i="118" s="1"/>
  <c r="P332" i="118"/>
  <c r="AD332" i="118" s="1"/>
  <c r="P211" i="118"/>
  <c r="AD211" i="118" s="1"/>
  <c r="Z41" i="118"/>
  <c r="AB41" i="118" s="1"/>
  <c r="P359" i="118"/>
  <c r="AD359" i="118" s="1"/>
  <c r="P435" i="118"/>
  <c r="AD435" i="118" s="1"/>
  <c r="P29" i="118"/>
  <c r="AD29" i="118" s="1"/>
  <c r="L539" i="117"/>
  <c r="P390" i="118"/>
  <c r="AD390" i="118" s="1"/>
  <c r="P451" i="118"/>
  <c r="AD451" i="118" s="1"/>
  <c r="P477" i="118"/>
  <c r="AD477" i="118" s="1"/>
  <c r="N207" i="117"/>
  <c r="P23" i="118"/>
  <c r="AD23" i="118" s="1"/>
  <c r="P416" i="118"/>
  <c r="AD416" i="118" s="1"/>
  <c r="L39" i="123"/>
  <c r="P127" i="118"/>
  <c r="AD127" i="118" s="1"/>
  <c r="L592" i="123"/>
  <c r="I139" i="122"/>
  <c r="L215" i="117"/>
  <c r="P391" i="118"/>
  <c r="AD391" i="118" s="1"/>
  <c r="L585" i="117"/>
  <c r="P593" i="118"/>
  <c r="AD593" i="118" s="1"/>
  <c r="N74" i="117"/>
  <c r="L233" i="123"/>
  <c r="L199" i="123"/>
  <c r="I124" i="122"/>
  <c r="P343" i="118"/>
  <c r="AD343" i="118" s="1"/>
  <c r="P197" i="118"/>
  <c r="AD197" i="118" s="1"/>
  <c r="L531" i="123"/>
  <c r="I105" i="122"/>
  <c r="P536" i="118"/>
  <c r="AD536" i="118" s="1"/>
  <c r="P579" i="118"/>
  <c r="AD579" i="118" s="1"/>
  <c r="P37" i="118"/>
  <c r="AD37" i="118" s="1"/>
  <c r="E191" i="122"/>
  <c r="E193" i="122" s="1"/>
  <c r="P129" i="118"/>
  <c r="AD129" i="118" s="1"/>
  <c r="P600" i="118"/>
  <c r="AD600" i="118" s="1"/>
  <c r="L142" i="123"/>
  <c r="P22" i="118"/>
  <c r="AD22" i="118" s="1"/>
  <c r="P283" i="118"/>
  <c r="AD283" i="118" s="1"/>
  <c r="P228" i="118"/>
  <c r="AD228" i="118" s="1"/>
  <c r="L207" i="117"/>
  <c r="E74" i="122"/>
  <c r="E124" i="122"/>
  <c r="L269" i="117"/>
  <c r="P577" i="118"/>
  <c r="AD577" i="118" s="1"/>
  <c r="I80" i="122"/>
  <c r="L32" i="123"/>
  <c r="L481" i="123"/>
  <c r="L83" i="117"/>
  <c r="L362" i="117"/>
  <c r="P446" i="118"/>
  <c r="N41" i="117"/>
  <c r="P241" i="118"/>
  <c r="AD241" i="118" s="1"/>
  <c r="P427" i="118"/>
  <c r="AD427" i="118" s="1"/>
  <c r="Z360" i="118"/>
  <c r="P519" i="118"/>
  <c r="AD519" i="118" s="1"/>
  <c r="L515" i="123"/>
  <c r="L356" i="123"/>
  <c r="L410" i="117"/>
  <c r="L469" i="123"/>
  <c r="P134" i="118"/>
  <c r="AD134" i="118" s="1"/>
  <c r="L564" i="117"/>
  <c r="P424" i="118"/>
  <c r="AD424" i="118" s="1"/>
  <c r="P606" i="118"/>
  <c r="L530" i="123"/>
  <c r="P388" i="118"/>
  <c r="P515" i="118"/>
  <c r="P517" i="118"/>
  <c r="AD517" i="118" s="1"/>
  <c r="L206" i="123"/>
  <c r="P333" i="118"/>
  <c r="AD333" i="118" s="1"/>
  <c r="L302" i="123"/>
  <c r="P480" i="118"/>
  <c r="AD480" i="118" s="1"/>
  <c r="P559" i="118"/>
  <c r="L183" i="123"/>
  <c r="L269" i="123"/>
  <c r="P535" i="118"/>
  <c r="AD535" i="118" s="1"/>
  <c r="L230" i="123"/>
  <c r="L396" i="123"/>
  <c r="P214" i="118"/>
  <c r="AD214" i="118" s="1"/>
  <c r="P413" i="118"/>
  <c r="E19" i="122"/>
  <c r="N54" i="117"/>
  <c r="I68" i="122"/>
  <c r="I24" i="122"/>
  <c r="P166" i="118"/>
  <c r="AD166" i="118" s="1"/>
  <c r="P213" i="118"/>
  <c r="AD213" i="118" s="1"/>
  <c r="P273" i="118"/>
  <c r="AD273" i="118" s="1"/>
  <c r="L594" i="123"/>
  <c r="L106" i="123"/>
  <c r="P87" i="118"/>
  <c r="AD87" i="118" s="1"/>
  <c r="L169" i="123"/>
  <c r="L215" i="123"/>
  <c r="P518" i="118"/>
  <c r="AD518" i="118" s="1"/>
  <c r="L153" i="117"/>
  <c r="Z199" i="118"/>
  <c r="L380" i="123"/>
  <c r="L415" i="123"/>
  <c r="P231" i="118"/>
  <c r="AD231" i="118" s="1"/>
  <c r="P466" i="118"/>
  <c r="AD466" i="118" s="1"/>
  <c r="P175" i="118"/>
  <c r="AD175" i="118" s="1"/>
  <c r="P594" i="118"/>
  <c r="AD594" i="118" s="1"/>
  <c r="P64" i="118"/>
  <c r="AD64" i="118" s="1"/>
  <c r="P549" i="118"/>
  <c r="AD549" i="118" s="1"/>
  <c r="N558" i="117"/>
  <c r="P277" i="118"/>
  <c r="AD277" i="118" s="1"/>
  <c r="L599" i="123"/>
  <c r="L264" i="123"/>
  <c r="P407" i="118"/>
  <c r="AD407" i="118" s="1"/>
  <c r="Z550" i="118"/>
  <c r="P373" i="118"/>
  <c r="L372" i="117"/>
  <c r="L407" i="123"/>
  <c r="L179" i="123"/>
  <c r="P548" i="118"/>
  <c r="AD548" i="118" s="1"/>
  <c r="E202" i="122"/>
  <c r="E204" i="122" s="1"/>
  <c r="P529" i="118"/>
  <c r="AD529" i="118" s="1"/>
  <c r="P576" i="118"/>
  <c r="AD576" i="118" s="1"/>
  <c r="P436" i="118"/>
  <c r="AD436" i="118" s="1"/>
  <c r="P36" i="118"/>
  <c r="P364" i="118"/>
  <c r="AD364" i="118" s="1"/>
  <c r="L176" i="123"/>
  <c r="L136" i="123"/>
  <c r="P358" i="118"/>
  <c r="AD358" i="118" s="1"/>
  <c r="L30" i="123"/>
  <c r="N91" i="117"/>
  <c r="L303" i="123"/>
  <c r="L438" i="123"/>
  <c r="Z83" i="118"/>
  <c r="L344" i="123"/>
  <c r="E39" i="122"/>
  <c r="L338" i="117"/>
  <c r="L597" i="123"/>
  <c r="Z91" i="118"/>
  <c r="P367" i="118"/>
  <c r="AD367" i="118" s="1"/>
  <c r="P557" i="123"/>
  <c r="L555" i="123"/>
  <c r="P70" i="118"/>
  <c r="AD70" i="118" s="1"/>
  <c r="L234" i="117"/>
  <c r="P449" i="118"/>
  <c r="AD449" i="118" s="1"/>
  <c r="L366" i="123"/>
  <c r="I86" i="122"/>
  <c r="Z98" i="118"/>
  <c r="L377" i="123"/>
  <c r="P580" i="118"/>
  <c r="AD580" i="118" s="1"/>
  <c r="L327" i="123"/>
  <c r="P542" i="118"/>
  <c r="AD542" i="118" s="1"/>
  <c r="L617" i="117"/>
  <c r="L532" i="123"/>
  <c r="L522" i="117"/>
  <c r="L524" i="117" s="1"/>
  <c r="L88" i="123"/>
  <c r="Z215" i="118"/>
  <c r="Z25" i="118"/>
  <c r="AB25" i="118" s="1"/>
  <c r="L65" i="123"/>
  <c r="L464" i="123"/>
  <c r="L576" i="123"/>
  <c r="P541" i="118"/>
  <c r="AD541" i="118" s="1"/>
  <c r="P285" i="118"/>
  <c r="AD285" i="118" s="1"/>
  <c r="L25" i="123"/>
  <c r="L171" i="123"/>
  <c r="L420" i="117"/>
  <c r="L104" i="123"/>
  <c r="L483" i="123"/>
  <c r="P562" i="123"/>
  <c r="L561" i="123"/>
  <c r="L436" i="123"/>
  <c r="L536" i="123"/>
  <c r="L429" i="123"/>
  <c r="L231" i="123"/>
  <c r="P248" i="118"/>
  <c r="AD248" i="118" s="1"/>
  <c r="L419" i="123"/>
  <c r="P182" i="118"/>
  <c r="AD182" i="118" s="1"/>
  <c r="P265" i="118"/>
  <c r="AD265" i="118" s="1"/>
  <c r="L146" i="123"/>
  <c r="L129" i="123"/>
  <c r="P135" i="118"/>
  <c r="AD135" i="118" s="1"/>
  <c r="P148" i="118"/>
  <c r="P432" i="118"/>
  <c r="AD432" i="118" s="1"/>
  <c r="L343" i="123"/>
  <c r="P482" i="118"/>
  <c r="AD482" i="118" s="1"/>
  <c r="P38" i="118"/>
  <c r="AD38" i="118" s="1"/>
  <c r="L591" i="123"/>
  <c r="P21" i="118"/>
  <c r="AD21" i="118" s="1"/>
  <c r="L337" i="123"/>
  <c r="L336" i="123"/>
  <c r="L23" i="123"/>
  <c r="L135" i="123"/>
  <c r="L466" i="123"/>
  <c r="E100" i="122"/>
  <c r="P369" i="118"/>
  <c r="AD369" i="118" s="1"/>
  <c r="L41" i="123"/>
  <c r="L434" i="123"/>
  <c r="P252" i="118"/>
  <c r="AD252" i="118" s="1"/>
  <c r="L484" i="123"/>
  <c r="L33" i="123"/>
  <c r="P136" i="118"/>
  <c r="AD136" i="118" s="1"/>
  <c r="L274" i="123"/>
  <c r="L208" i="123"/>
  <c r="Z145" i="118"/>
  <c r="L346" i="123"/>
  <c r="L589" i="123"/>
  <c r="P320" i="118"/>
  <c r="L96" i="123"/>
  <c r="L143" i="123"/>
  <c r="L454" i="123"/>
  <c r="P335" i="118"/>
  <c r="AD335" i="118" s="1"/>
  <c r="L314" i="123"/>
  <c r="L117" i="123"/>
  <c r="P402" i="118"/>
  <c r="L200" i="123"/>
  <c r="L521" i="123"/>
  <c r="L232" i="123"/>
  <c r="L185" i="123"/>
  <c r="L42" i="123"/>
  <c r="P298" i="118"/>
  <c r="AD298" i="118" s="1"/>
  <c r="L596" i="123"/>
  <c r="L277" i="123"/>
  <c r="P251" i="118"/>
  <c r="AD251" i="118" s="1"/>
  <c r="E169" i="122"/>
  <c r="E171" i="122" s="1"/>
  <c r="P554" i="118"/>
  <c r="AD554" i="118" s="1"/>
  <c r="P374" i="118"/>
  <c r="AD374" i="118" s="1"/>
  <c r="L361" i="123"/>
  <c r="L404" i="123"/>
  <c r="P354" i="118"/>
  <c r="L558" i="117"/>
  <c r="L253" i="123"/>
  <c r="P321" i="118"/>
  <c r="AD321" i="118" s="1"/>
  <c r="L59" i="123"/>
  <c r="L60" i="123" s="1"/>
  <c r="E80" i="122"/>
  <c r="P284" i="118"/>
  <c r="N533" i="117"/>
  <c r="P325" i="118"/>
  <c r="AD325" i="118" s="1"/>
  <c r="L427" i="123"/>
  <c r="P96" i="118"/>
  <c r="AD96" i="118" s="1"/>
  <c r="I58" i="122"/>
  <c r="I60" i="122" s="1"/>
  <c r="I134" i="122"/>
  <c r="E44" i="122"/>
  <c r="L127" i="123"/>
  <c r="L198" i="123"/>
  <c r="L557" i="123"/>
  <c r="L328" i="117"/>
  <c r="P519" i="123"/>
  <c r="L517" i="123"/>
  <c r="P345" i="118"/>
  <c r="AD345" i="118" s="1"/>
  <c r="L345" i="123"/>
  <c r="L426" i="123"/>
  <c r="L369" i="123"/>
  <c r="P447" i="118"/>
  <c r="AD447" i="118" s="1"/>
  <c r="L381" i="123"/>
  <c r="L213" i="123"/>
  <c r="L614" i="123"/>
  <c r="I159" i="122"/>
  <c r="I161" i="122" s="1"/>
  <c r="L325" i="123"/>
  <c r="L379" i="123"/>
  <c r="L549" i="123"/>
  <c r="P551" i="123"/>
  <c r="L254" i="123"/>
  <c r="I129" i="122"/>
  <c r="L416" i="123"/>
  <c r="L268" i="123"/>
  <c r="L428" i="123"/>
  <c r="L405" i="123"/>
  <c r="L131" i="123"/>
  <c r="L544" i="123"/>
  <c r="L347" i="123"/>
  <c r="P239" i="118"/>
  <c r="L234" i="123"/>
  <c r="L175" i="123"/>
  <c r="P434" i="118"/>
  <c r="AD434" i="118" s="1"/>
  <c r="I95" i="122"/>
  <c r="E115" i="122"/>
  <c r="E117" i="122" s="1"/>
  <c r="L118" i="123"/>
  <c r="L335" i="123"/>
  <c r="L284" i="123"/>
  <c r="L595" i="123"/>
  <c r="P357" i="118"/>
  <c r="AD357" i="118" s="1"/>
  <c r="P592" i="118"/>
  <c r="AD592" i="118" s="1"/>
  <c r="L52" i="123"/>
  <c r="L583" i="123"/>
  <c r="P448" i="118"/>
  <c r="P581" i="118"/>
  <c r="AD581" i="118" s="1"/>
  <c r="E134" i="122"/>
  <c r="L152" i="123"/>
  <c r="P272" i="118"/>
  <c r="E86" i="122"/>
  <c r="P205" i="118"/>
  <c r="AD205" i="118" s="1"/>
  <c r="L240" i="123"/>
  <c r="L214" i="123"/>
  <c r="E58" i="122"/>
  <c r="E60" i="122" s="1"/>
  <c r="L299" i="123"/>
  <c r="L602" i="123"/>
  <c r="I49" i="122"/>
  <c r="L73" i="123"/>
  <c r="P125" i="118"/>
  <c r="AD125" i="118" s="1"/>
  <c r="P263" i="118"/>
  <c r="AD263" i="118" s="1"/>
  <c r="L453" i="123"/>
  <c r="L450" i="123"/>
  <c r="L520" i="123"/>
  <c r="L239" i="123"/>
  <c r="P334" i="118"/>
  <c r="AD334" i="118" s="1"/>
  <c r="L196" i="123"/>
  <c r="L323" i="123"/>
  <c r="L601" i="123"/>
  <c r="L31" i="123"/>
  <c r="P394" i="118"/>
  <c r="AD394" i="118" s="1"/>
  <c r="L229" i="123"/>
  <c r="L342" i="123"/>
  <c r="L452" i="123"/>
  <c r="P377" i="118"/>
  <c r="AD377" i="118" s="1"/>
  <c r="L137" i="123"/>
  <c r="L40" i="123"/>
  <c r="L358" i="123"/>
  <c r="L357" i="123"/>
  <c r="L365" i="123"/>
  <c r="L316" i="123"/>
  <c r="L368" i="123"/>
  <c r="L435" i="123"/>
  <c r="I19" i="122"/>
  <c r="L348" i="123"/>
  <c r="L154" i="123"/>
  <c r="L463" i="123"/>
  <c r="L197" i="123"/>
  <c r="L75" i="123"/>
  <c r="L360" i="123"/>
  <c r="L243" i="123"/>
  <c r="L186" i="123"/>
  <c r="L577" i="123"/>
  <c r="L439" i="123"/>
  <c r="L89" i="123"/>
  <c r="L610" i="123"/>
  <c r="I100" i="122"/>
  <c r="L267" i="123"/>
  <c r="P227" i="118"/>
  <c r="L184" i="123"/>
  <c r="L326" i="123"/>
  <c r="I39" i="122"/>
  <c r="L241" i="123"/>
  <c r="E24" i="122"/>
  <c r="L150" i="123"/>
  <c r="L144" i="123"/>
  <c r="L580" i="123"/>
  <c r="L116" i="123"/>
  <c r="L72" i="123"/>
  <c r="E49" i="122"/>
  <c r="L103" i="123"/>
  <c r="L394" i="123"/>
  <c r="L99" i="123"/>
  <c r="L119" i="123"/>
  <c r="E95" i="122"/>
  <c r="L391" i="123"/>
  <c r="L603" i="123"/>
  <c r="L392" i="123"/>
  <c r="I115" i="122"/>
  <c r="I117" i="122" s="1"/>
  <c r="L324" i="123"/>
  <c r="L279" i="123"/>
  <c r="Z556" i="118"/>
  <c r="L395" i="123"/>
  <c r="P247" i="118"/>
  <c r="AD247" i="118" s="1"/>
  <c r="L556" i="123"/>
  <c r="L600" i="123"/>
  <c r="L449" i="123"/>
  <c r="P462" i="118"/>
  <c r="AD462" i="118" s="1"/>
  <c r="L516" i="123"/>
  <c r="P431" i="118"/>
  <c r="AD431" i="118" s="1"/>
  <c r="L74" i="123"/>
  <c r="L130" i="123"/>
  <c r="L468" i="123"/>
  <c r="L575" i="123"/>
  <c r="L64" i="123"/>
  <c r="L91" i="123"/>
  <c r="L478" i="123"/>
  <c r="L204" i="123"/>
  <c r="L249" i="123"/>
  <c r="L551" i="123"/>
  <c r="L423" i="123"/>
  <c r="L97" i="123"/>
  <c r="L289" i="123"/>
  <c r="L408" i="123"/>
  <c r="L290" i="123"/>
  <c r="L98" i="123"/>
  <c r="E149" i="122"/>
  <c r="E151" i="122" s="1"/>
  <c r="P237" i="118"/>
  <c r="AD237" i="118" s="1"/>
  <c r="L177" i="123"/>
  <c r="L393" i="123"/>
  <c r="E139" i="122"/>
  <c r="L518" i="123"/>
  <c r="L38" i="123"/>
  <c r="L406" i="123"/>
  <c r="L338" i="123"/>
  <c r="L276" i="123"/>
  <c r="L187" i="123"/>
  <c r="L588" i="123"/>
  <c r="L615" i="123"/>
  <c r="P543" i="118"/>
  <c r="AD543" i="118" s="1"/>
  <c r="L359" i="123"/>
  <c r="L519" i="123"/>
  <c r="P242" i="118"/>
  <c r="AD242" i="118" s="1"/>
  <c r="L92" i="123"/>
  <c r="L298" i="123"/>
  <c r="L128" i="123"/>
  <c r="P331" i="118"/>
  <c r="AD331" i="118" s="1"/>
  <c r="L318" i="123"/>
  <c r="L390" i="123"/>
  <c r="L138" i="123"/>
  <c r="P128" i="118"/>
  <c r="AD128" i="118" s="1"/>
  <c r="P378" i="118"/>
  <c r="AD378" i="118" s="1"/>
  <c r="L54" i="123"/>
  <c r="L417" i="123"/>
  <c r="L313" i="123"/>
  <c r="L51" i="123"/>
  <c r="L315" i="123"/>
  <c r="P355" i="118"/>
  <c r="AD355" i="118" s="1"/>
  <c r="L579" i="123"/>
  <c r="L611" i="123"/>
  <c r="L542" i="123"/>
  <c r="L612" i="123"/>
  <c r="L205" i="123"/>
  <c r="L376" i="123"/>
  <c r="E68" i="122"/>
  <c r="L545" i="123"/>
  <c r="L216" i="123"/>
  <c r="I29" i="122"/>
  <c r="L84" i="123"/>
  <c r="L317" i="123"/>
  <c r="L244" i="123"/>
  <c r="L424" i="123"/>
  <c r="I169" i="122"/>
  <c r="L250" i="123"/>
  <c r="I149" i="122"/>
  <c r="I151" i="122" s="1"/>
  <c r="I44" i="122"/>
  <c r="L375" i="123"/>
  <c r="L333" i="123"/>
  <c r="L328" i="123"/>
  <c r="P243" i="118"/>
  <c r="AD243" i="118" s="1"/>
  <c r="L245" i="123"/>
  <c r="P595" i="118"/>
  <c r="AD595" i="118" s="1"/>
  <c r="L578" i="123"/>
  <c r="L288" i="123"/>
  <c r="P238" i="118"/>
  <c r="AD238" i="118" s="1"/>
  <c r="L145" i="123"/>
  <c r="L168" i="123"/>
  <c r="L582" i="123"/>
  <c r="L371" i="123"/>
  <c r="L593" i="123"/>
  <c r="L378" i="123"/>
  <c r="L480" i="123"/>
  <c r="E129" i="122"/>
  <c r="L367" i="123"/>
  <c r="L304" i="123"/>
  <c r="L613" i="123"/>
  <c r="L562" i="123"/>
  <c r="L590" i="123"/>
  <c r="L280" i="123"/>
  <c r="L107" i="123"/>
  <c r="E159" i="122"/>
  <c r="E161" i="122" s="1"/>
  <c r="L255" i="123"/>
  <c r="Z531" i="118"/>
  <c r="L543" i="123"/>
  <c r="L609" i="123"/>
  <c r="L278" i="123"/>
  <c r="L90" i="123"/>
  <c r="L414" i="123"/>
  <c r="L252" i="123"/>
  <c r="L26" i="123"/>
  <c r="L538" i="123"/>
  <c r="P267" i="118"/>
  <c r="AD267" i="118" s="1"/>
  <c r="L105" i="123"/>
  <c r="L24" i="123"/>
  <c r="L300" i="123"/>
  <c r="L153" i="123"/>
  <c r="L63" i="123"/>
  <c r="L22" i="123"/>
  <c r="L285" i="123"/>
  <c r="L451" i="123"/>
  <c r="L437" i="123"/>
  <c r="P264" i="118"/>
  <c r="L448" i="123"/>
  <c r="L123" i="123"/>
  <c r="L124" i="123" s="1"/>
  <c r="L251" i="123"/>
  <c r="L465" i="123"/>
  <c r="L409" i="123"/>
  <c r="I202" i="122"/>
  <c r="I204" i="122" s="1"/>
  <c r="L598" i="123"/>
  <c r="E105" i="122"/>
  <c r="L167" i="123"/>
  <c r="L286" i="123"/>
  <c r="L370" i="123"/>
  <c r="L53" i="123"/>
  <c r="L482" i="123"/>
  <c r="L301" i="123"/>
  <c r="L170" i="123"/>
  <c r="L581" i="123"/>
  <c r="L608" i="123"/>
  <c r="P587" i="118"/>
  <c r="AD587" i="118" s="1"/>
  <c r="P174" i="118"/>
  <c r="AD174" i="118" s="1"/>
  <c r="L467" i="123"/>
  <c r="L332" i="123"/>
  <c r="K37" i="122" l="1"/>
  <c r="K38" i="122"/>
  <c r="I171" i="122"/>
  <c r="K17" i="122"/>
  <c r="K18" i="122"/>
  <c r="AB145" i="118"/>
  <c r="AB531" i="118"/>
  <c r="AD229" i="118"/>
  <c r="P122" i="117"/>
  <c r="P25" i="117"/>
  <c r="AB550" i="118"/>
  <c r="L291" i="123"/>
  <c r="N291" i="123" s="1"/>
  <c r="P145" i="117"/>
  <c r="AB98" i="118"/>
  <c r="AB54" i="118"/>
  <c r="P430" i="117"/>
  <c r="P74" i="117"/>
  <c r="J558" i="69"/>
  <c r="P418" i="118"/>
  <c r="N418" i="118" s="1"/>
  <c r="P106" i="117"/>
  <c r="L43" i="117"/>
  <c r="P91" i="117"/>
  <c r="P41" i="117"/>
  <c r="AB122" i="118"/>
  <c r="N455" i="117"/>
  <c r="P455" i="117" s="1"/>
  <c r="AF517" i="110"/>
  <c r="AB170" i="118"/>
  <c r="AD121" i="118"/>
  <c r="AD122" i="118" s="1"/>
  <c r="R486" i="110"/>
  <c r="AB199" i="118"/>
  <c r="L487" i="117"/>
  <c r="AF558" i="110"/>
  <c r="P130" i="117"/>
  <c r="AB254" i="118"/>
  <c r="N122" i="118"/>
  <c r="P118" i="117"/>
  <c r="AB483" i="118"/>
  <c r="P153" i="118"/>
  <c r="N153" i="118" s="1"/>
  <c r="L470" i="123"/>
  <c r="N470" i="123" s="1"/>
  <c r="AB556" i="118"/>
  <c r="AD463" i="118"/>
  <c r="AB83" i="118"/>
  <c r="P304" i="117"/>
  <c r="P605" i="117"/>
  <c r="Z564" i="118"/>
  <c r="L605" i="123"/>
  <c r="N605" i="123" s="1"/>
  <c r="P440" i="117"/>
  <c r="P482" i="123"/>
  <c r="L410" i="123"/>
  <c r="N410" i="123" s="1"/>
  <c r="I107" i="122"/>
  <c r="AB207" i="118"/>
  <c r="L271" i="123"/>
  <c r="N271" i="123" s="1"/>
  <c r="L619" i="117"/>
  <c r="P269" i="118"/>
  <c r="N269" i="118" s="1"/>
  <c r="AB91" i="118"/>
  <c r="AD337" i="118"/>
  <c r="L76" i="117"/>
  <c r="AD130" i="118"/>
  <c r="P137" i="117"/>
  <c r="P556" i="123"/>
  <c r="P186" i="117"/>
  <c r="N60" i="123"/>
  <c r="L155" i="117"/>
  <c r="J551" i="69"/>
  <c r="P552" i="117"/>
  <c r="P478" i="123"/>
  <c r="L108" i="117"/>
  <c r="P546" i="117"/>
  <c r="N348" i="117"/>
  <c r="P348" i="117" s="1"/>
  <c r="J512" i="69"/>
  <c r="AD550" i="118"/>
  <c r="L68" i="123"/>
  <c r="N68" i="123" s="1"/>
  <c r="L281" i="123"/>
  <c r="N281" i="123" s="1"/>
  <c r="AB544" i="118"/>
  <c r="R523" i="110"/>
  <c r="P523" i="110" s="1"/>
  <c r="D481" i="69"/>
  <c r="D483" i="69" s="1"/>
  <c r="L564" i="123"/>
  <c r="N564" i="123" s="1"/>
  <c r="E141" i="122"/>
  <c r="N124" i="123"/>
  <c r="P234" i="117"/>
  <c r="L100" i="123"/>
  <c r="N100" i="123" s="1"/>
  <c r="AB106" i="118"/>
  <c r="P410" i="117"/>
  <c r="Z188" i="118"/>
  <c r="J477" i="69"/>
  <c r="L56" i="123"/>
  <c r="N56" i="123" s="1"/>
  <c r="L217" i="117"/>
  <c r="P395" i="118"/>
  <c r="N395" i="118" s="1"/>
  <c r="L256" i="117"/>
  <c r="Z76" i="118"/>
  <c r="AD428" i="118"/>
  <c r="P564" i="117"/>
  <c r="AD583" i="118"/>
  <c r="Z485" i="118"/>
  <c r="L93" i="123"/>
  <c r="N93" i="123" s="1"/>
  <c r="L246" i="123"/>
  <c r="N246" i="123" s="1"/>
  <c r="AD33" i="118"/>
  <c r="P562" i="96"/>
  <c r="T562" i="96" s="1"/>
  <c r="V562" i="123" s="1"/>
  <c r="P556" i="96"/>
  <c r="T556" i="96" s="1"/>
  <c r="AD404" i="118"/>
  <c r="P557" i="96"/>
  <c r="T557" i="96" s="1"/>
  <c r="V557" i="96" s="1"/>
  <c r="E51" i="122"/>
  <c r="P470" i="117"/>
  <c r="AD207" i="118"/>
  <c r="I31" i="122"/>
  <c r="L430" i="123"/>
  <c r="N430" i="123" s="1"/>
  <c r="P533" i="117"/>
  <c r="P303" i="118"/>
  <c r="N303" i="118" s="1"/>
  <c r="L539" i="123"/>
  <c r="N539" i="123" s="1"/>
  <c r="P555" i="123"/>
  <c r="AD66" i="118"/>
  <c r="N485" i="117"/>
  <c r="AB74" i="118"/>
  <c r="Z520" i="118"/>
  <c r="AB520" i="118" s="1"/>
  <c r="Z317" i="118"/>
  <c r="AB317" i="118" s="1"/>
  <c r="L372" i="123"/>
  <c r="N372" i="123" s="1"/>
  <c r="P362" i="117"/>
  <c r="P453" i="118"/>
  <c r="AD264" i="118"/>
  <c r="AD98" i="118"/>
  <c r="P41" i="118"/>
  <c r="N41" i="118" s="1"/>
  <c r="E31" i="122"/>
  <c r="Z279" i="118"/>
  <c r="AB279" i="118" s="1"/>
  <c r="P207" i="117"/>
  <c r="P539" i="117"/>
  <c r="P603" i="118"/>
  <c r="N603" i="118" s="1"/>
  <c r="P153" i="117"/>
  <c r="AB178" i="118"/>
  <c r="P617" i="117"/>
  <c r="AB137" i="118"/>
  <c r="R559" i="110"/>
  <c r="P559" i="110" s="1"/>
  <c r="AB130" i="118"/>
  <c r="AD145" i="118"/>
  <c r="Z108" i="118"/>
  <c r="N619" i="117"/>
  <c r="Z327" i="118"/>
  <c r="AB327" i="118" s="1"/>
  <c r="L35" i="123"/>
  <c r="N35" i="123" s="1"/>
  <c r="E88" i="122"/>
  <c r="L43" i="123"/>
  <c r="N43" i="123" s="1"/>
  <c r="L397" i="123"/>
  <c r="N397" i="123" s="1"/>
  <c r="L155" i="123"/>
  <c r="N155" i="123" s="1"/>
  <c r="L440" i="123"/>
  <c r="N440" i="123" s="1"/>
  <c r="AB215" i="118"/>
  <c r="I88" i="122"/>
  <c r="AB360" i="118"/>
  <c r="P520" i="118"/>
  <c r="AB186" i="118"/>
  <c r="N188" i="117"/>
  <c r="AF563" i="110"/>
  <c r="J511" i="69"/>
  <c r="N318" i="117"/>
  <c r="P318" i="117" s="1"/>
  <c r="P98" i="118"/>
  <c r="N98" i="118" s="1"/>
  <c r="L188" i="117"/>
  <c r="L617" i="123"/>
  <c r="N617" i="123" s="1"/>
  <c r="L546" i="123"/>
  <c r="N546" i="123" s="1"/>
  <c r="P516" i="123"/>
  <c r="AD227" i="118"/>
  <c r="L201" i="123"/>
  <c r="N201" i="123" s="1"/>
  <c r="L455" i="123"/>
  <c r="N455" i="123" s="1"/>
  <c r="I141" i="122"/>
  <c r="L522" i="123"/>
  <c r="N522" i="123" s="1"/>
  <c r="P289" i="118"/>
  <c r="N289" i="118" s="1"/>
  <c r="L566" i="117"/>
  <c r="Z428" i="118"/>
  <c r="AB428" i="118" s="1"/>
  <c r="L558" i="123"/>
  <c r="N558" i="123" s="1"/>
  <c r="L349" i="123"/>
  <c r="N349" i="123" s="1"/>
  <c r="P558" i="117"/>
  <c r="L420" i="123"/>
  <c r="N420" i="123" s="1"/>
  <c r="N269" i="117"/>
  <c r="P269" i="117" s="1"/>
  <c r="AD356" i="118"/>
  <c r="AD284" i="118"/>
  <c r="AD289" i="118" s="1"/>
  <c r="AD262" i="118"/>
  <c r="P550" i="123"/>
  <c r="AD534" i="118"/>
  <c r="AD537" i="118" s="1"/>
  <c r="P537" i="118"/>
  <c r="N537" i="118" s="1"/>
  <c r="N58" i="118"/>
  <c r="AB66" i="118"/>
  <c r="AD170" i="118"/>
  <c r="P215" i="118"/>
  <c r="N215" i="118" s="1"/>
  <c r="P550" i="118"/>
  <c r="N550" i="118" s="1"/>
  <c r="AB537" i="118"/>
  <c r="AD342" i="118"/>
  <c r="AD347" i="118" s="1"/>
  <c r="P347" i="118"/>
  <c r="N347" i="118" s="1"/>
  <c r="L339" i="123"/>
  <c r="N339" i="123" s="1"/>
  <c r="P54" i="118"/>
  <c r="N54" i="118" s="1"/>
  <c r="AD194" i="118"/>
  <c r="AD199" i="118" s="1"/>
  <c r="P199" i="118"/>
  <c r="N199" i="118" s="1"/>
  <c r="AD413" i="118"/>
  <c r="AD476" i="118"/>
  <c r="P615" i="118"/>
  <c r="N615" i="118" s="1"/>
  <c r="N244" i="117"/>
  <c r="P244" i="117" s="1"/>
  <c r="Z347" i="118"/>
  <c r="AB347" i="118" s="1"/>
  <c r="P583" i="118"/>
  <c r="N583" i="118" s="1"/>
  <c r="AD101" i="118"/>
  <c r="AD106" i="118" s="1"/>
  <c r="P106" i="118"/>
  <c r="N106" i="118" s="1"/>
  <c r="AD239" i="118"/>
  <c r="AD173" i="118"/>
  <c r="AD178" i="118" s="1"/>
  <c r="P178" i="118"/>
  <c r="N178" i="118" s="1"/>
  <c r="P98" i="117"/>
  <c r="J547" i="69"/>
  <c r="P549" i="96"/>
  <c r="Z418" i="118"/>
  <c r="AB418" i="118" s="1"/>
  <c r="P66" i="118"/>
  <c r="N66" i="118" s="1"/>
  <c r="AD553" i="118"/>
  <c r="AD556" i="118" s="1"/>
  <c r="P556" i="118"/>
  <c r="N556" i="118" s="1"/>
  <c r="P83" i="117"/>
  <c r="AD354" i="118"/>
  <c r="P360" i="118"/>
  <c r="N360" i="118" s="1"/>
  <c r="Z438" i="118"/>
  <c r="AB438" i="118" s="1"/>
  <c r="Z217" i="118"/>
  <c r="L362" i="123"/>
  <c r="N362" i="123" s="1"/>
  <c r="N254" i="117"/>
  <c r="P254" i="117" s="1"/>
  <c r="AD36" i="118"/>
  <c r="AD41" i="118" s="1"/>
  <c r="AD606" i="118"/>
  <c r="AD615" i="118" s="1"/>
  <c r="N372" i="117"/>
  <c r="P372" i="117" s="1"/>
  <c r="AD544" i="118"/>
  <c r="P33" i="117"/>
  <c r="Z244" i="118"/>
  <c r="AB244" i="118" s="1"/>
  <c r="P254" i="118"/>
  <c r="N254" i="118" s="1"/>
  <c r="AD86" i="118"/>
  <c r="AD91" i="118" s="1"/>
  <c r="P91" i="118"/>
  <c r="N91" i="118" s="1"/>
  <c r="P215" i="117"/>
  <c r="AD375" i="118"/>
  <c r="P380" i="118"/>
  <c r="N380" i="118" s="1"/>
  <c r="V563" i="123"/>
  <c r="V563" i="96"/>
  <c r="P585" i="117"/>
  <c r="N289" i="117"/>
  <c r="P289" i="117" s="1"/>
  <c r="P279" i="118"/>
  <c r="N279" i="118" s="1"/>
  <c r="D486" i="110"/>
  <c r="D488" i="110" s="1"/>
  <c r="L350" i="117"/>
  <c r="P531" i="118"/>
  <c r="N531" i="118" s="1"/>
  <c r="Z370" i="118"/>
  <c r="AB370" i="118" s="1"/>
  <c r="AD320" i="118"/>
  <c r="P483" i="123"/>
  <c r="L305" i="123"/>
  <c r="N305" i="123" s="1"/>
  <c r="L256" i="123"/>
  <c r="N256" i="123" s="1"/>
  <c r="AD531" i="118"/>
  <c r="L382" i="123"/>
  <c r="N382" i="123" s="1"/>
  <c r="P244" i="118"/>
  <c r="N244" i="118" s="1"/>
  <c r="L329" i="123"/>
  <c r="N329" i="123" s="1"/>
  <c r="P130" i="118"/>
  <c r="N130" i="118" s="1"/>
  <c r="L180" i="123"/>
  <c r="N180" i="123" s="1"/>
  <c r="L552" i="123"/>
  <c r="N552" i="123" s="1"/>
  <c r="Z289" i="118"/>
  <c r="AB289" i="118" s="1"/>
  <c r="Z43" i="118"/>
  <c r="AB43" i="118" s="1"/>
  <c r="L291" i="117"/>
  <c r="P563" i="123"/>
  <c r="AB615" i="118"/>
  <c r="AD148" i="118"/>
  <c r="AD153" i="118" s="1"/>
  <c r="P66" i="117"/>
  <c r="AD181" i="118"/>
  <c r="AD186" i="118" s="1"/>
  <c r="P186" i="118"/>
  <c r="N186" i="118" s="1"/>
  <c r="Z303" i="118"/>
  <c r="AB303" i="118" s="1"/>
  <c r="L384" i="117"/>
  <c r="AD114" i="118"/>
  <c r="P118" i="118"/>
  <c r="N118" i="118" s="1"/>
  <c r="N217" i="117"/>
  <c r="AD448" i="118"/>
  <c r="AD296" i="118"/>
  <c r="Z337" i="118"/>
  <c r="AB337" i="118" s="1"/>
  <c r="P207" i="118"/>
  <c r="N207" i="118" s="1"/>
  <c r="AD588" i="118"/>
  <c r="AF551" i="110"/>
  <c r="P234" i="118"/>
  <c r="AD249" i="118"/>
  <c r="AD254" i="118" s="1"/>
  <c r="P428" i="118"/>
  <c r="N428" i="118" s="1"/>
  <c r="N420" i="117"/>
  <c r="P420" i="117" s="1"/>
  <c r="AD402" i="118"/>
  <c r="P408" i="118"/>
  <c r="N408" i="118" s="1"/>
  <c r="AD515" i="118"/>
  <c r="N328" i="117"/>
  <c r="P328" i="117" s="1"/>
  <c r="Z395" i="118"/>
  <c r="AB395" i="118" s="1"/>
  <c r="P484" i="123"/>
  <c r="N397" i="117"/>
  <c r="P397" i="117" s="1"/>
  <c r="AD25" i="118"/>
  <c r="AD83" i="118"/>
  <c r="Z468" i="118"/>
  <c r="AB468" i="118" s="1"/>
  <c r="AD373" i="118"/>
  <c r="AD559" i="118"/>
  <c r="AD562" i="118" s="1"/>
  <c r="P562" i="118"/>
  <c r="N562" i="118" s="1"/>
  <c r="AD388" i="118"/>
  <c r="P83" i="118"/>
  <c r="N83" i="118" s="1"/>
  <c r="AB562" i="118"/>
  <c r="N279" i="117"/>
  <c r="P279" i="117" s="1"/>
  <c r="P438" i="118"/>
  <c r="N438" i="118" s="1"/>
  <c r="N306" i="117"/>
  <c r="P306" i="117" s="1"/>
  <c r="Z155" i="118"/>
  <c r="AB153" i="118"/>
  <c r="P544" i="118"/>
  <c r="N544" i="118" s="1"/>
  <c r="P25" i="118"/>
  <c r="N25" i="118" s="1"/>
  <c r="AB118" i="118"/>
  <c r="P199" i="117"/>
  <c r="Z453" i="118"/>
  <c r="L585" i="123"/>
  <c r="N585" i="123" s="1"/>
  <c r="R553" i="110"/>
  <c r="P553" i="110" s="1"/>
  <c r="Z234" i="118"/>
  <c r="P170" i="118"/>
  <c r="N170" i="118" s="1"/>
  <c r="L85" i="123"/>
  <c r="N85" i="123" s="1"/>
  <c r="L108" i="123"/>
  <c r="N108" i="123" s="1"/>
  <c r="E107" i="122"/>
  <c r="L120" i="123"/>
  <c r="N120" i="123" s="1"/>
  <c r="L172" i="123"/>
  <c r="N172" i="123" s="1"/>
  <c r="AD438" i="118"/>
  <c r="I51" i="122"/>
  <c r="L319" i="123"/>
  <c r="N319" i="123" s="1"/>
  <c r="K190" i="122"/>
  <c r="K191" i="122" s="1"/>
  <c r="L132" i="123"/>
  <c r="N132" i="123" s="1"/>
  <c r="L188" i="123"/>
  <c r="N188" i="123" s="1"/>
  <c r="N566" i="117"/>
  <c r="P521" i="123"/>
  <c r="L139" i="123"/>
  <c r="N139" i="123" s="1"/>
  <c r="N76" i="117"/>
  <c r="P76" i="117" s="1"/>
  <c r="P54" i="117"/>
  <c r="L533" i="123"/>
  <c r="N533" i="123" s="1"/>
  <c r="AD446" i="118"/>
  <c r="AD365" i="118"/>
  <c r="AD370" i="118" s="1"/>
  <c r="P370" i="118"/>
  <c r="N370" i="118" s="1"/>
  <c r="P74" i="118"/>
  <c r="N74" i="118" s="1"/>
  <c r="N43" i="117"/>
  <c r="AD311" i="118"/>
  <c r="P483" i="118"/>
  <c r="AD461" i="118"/>
  <c r="P468" i="118"/>
  <c r="N468" i="118" s="1"/>
  <c r="P327" i="118"/>
  <c r="N327" i="118" s="1"/>
  <c r="P178" i="117"/>
  <c r="AD57" i="118"/>
  <c r="AD58" i="118" s="1"/>
  <c r="AD313" i="118"/>
  <c r="P317" i="118"/>
  <c r="N317" i="118" s="1"/>
  <c r="J516" i="69"/>
  <c r="N522" i="117"/>
  <c r="P555" i="96"/>
  <c r="L217" i="123"/>
  <c r="N217" i="123" s="1"/>
  <c r="L399" i="117"/>
  <c r="L442" i="117"/>
  <c r="AB583" i="118"/>
  <c r="P550" i="96"/>
  <c r="T550" i="96" s="1"/>
  <c r="L27" i="123"/>
  <c r="N27" i="123" s="1"/>
  <c r="L209" i="123"/>
  <c r="N209" i="123" s="1"/>
  <c r="P520" i="123"/>
  <c r="AD272" i="118"/>
  <c r="AD215" i="118"/>
  <c r="Z380" i="118"/>
  <c r="AB380" i="118" s="1"/>
  <c r="L147" i="123"/>
  <c r="N147" i="123" s="1"/>
  <c r="P337" i="118"/>
  <c r="N337" i="118" s="1"/>
  <c r="AD54" i="118"/>
  <c r="N472" i="117"/>
  <c r="P472" i="117" s="1"/>
  <c r="L76" i="123"/>
  <c r="N76" i="123" s="1"/>
  <c r="P33" i="118"/>
  <c r="N33" i="118" s="1"/>
  <c r="P479" i="123"/>
  <c r="N108" i="117"/>
  <c r="P338" i="117"/>
  <c r="N382" i="117"/>
  <c r="P382" i="117" s="1"/>
  <c r="L485" i="96"/>
  <c r="L487" i="96" s="1"/>
  <c r="AD69" i="118"/>
  <c r="AD74" i="118" s="1"/>
  <c r="R565" i="110"/>
  <c r="P565" i="110" s="1"/>
  <c r="AD133" i="118"/>
  <c r="AD137" i="118" s="1"/>
  <c r="P137" i="118"/>
  <c r="N137" i="118" s="1"/>
  <c r="Z408" i="118"/>
  <c r="N155" i="117"/>
  <c r="J515" i="69"/>
  <c r="P145" i="118"/>
  <c r="N145" i="118" s="1"/>
  <c r="Z617" i="118"/>
  <c r="P551" i="96"/>
  <c r="T551" i="96" s="1"/>
  <c r="P155" i="117" l="1"/>
  <c r="AB234" i="118"/>
  <c r="AD468" i="118"/>
  <c r="AD470" i="118" s="1"/>
  <c r="AF521" i="110"/>
  <c r="V562" i="96"/>
  <c r="AD303" i="118"/>
  <c r="AD305" i="118" s="1"/>
  <c r="AD279" i="118"/>
  <c r="P108" i="117"/>
  <c r="L157" i="117"/>
  <c r="L457" i="123"/>
  <c r="N457" i="123" s="1"/>
  <c r="P217" i="117"/>
  <c r="N457" i="117"/>
  <c r="P457" i="117" s="1"/>
  <c r="AB564" i="118"/>
  <c r="AB617" i="118"/>
  <c r="AF520" i="110"/>
  <c r="P481" i="96"/>
  <c r="T481" i="96" s="1"/>
  <c r="V481" i="96" s="1"/>
  <c r="P481" i="123"/>
  <c r="P566" i="117"/>
  <c r="AF564" i="110"/>
  <c r="P619" i="117"/>
  <c r="E173" i="122"/>
  <c r="E195" i="122" s="1"/>
  <c r="E206" i="122" s="1"/>
  <c r="AB485" i="118"/>
  <c r="AF516" i="110"/>
  <c r="Z291" i="118"/>
  <c r="AB291" i="118" s="1"/>
  <c r="AD108" i="118"/>
  <c r="AB217" i="118"/>
  <c r="AD43" i="118"/>
  <c r="Z219" i="118"/>
  <c r="AD520" i="118"/>
  <c r="AD522" i="118" s="1"/>
  <c r="L524" i="123"/>
  <c r="N524" i="123" s="1"/>
  <c r="Z470" i="118"/>
  <c r="AB470" i="118" s="1"/>
  <c r="N520" i="118"/>
  <c r="P522" i="118"/>
  <c r="N522" i="118" s="1"/>
  <c r="L190" i="123"/>
  <c r="N190" i="123" s="1"/>
  <c r="I173" i="122"/>
  <c r="I195" i="122" s="1"/>
  <c r="I206" i="122" s="1"/>
  <c r="AD564" i="118"/>
  <c r="N558" i="96"/>
  <c r="AD395" i="118"/>
  <c r="AD397" i="118" s="1"/>
  <c r="N453" i="118"/>
  <c r="P455" i="118"/>
  <c r="N455" i="118" s="1"/>
  <c r="V557" i="123"/>
  <c r="AB108" i="118"/>
  <c r="Z349" i="118"/>
  <c r="AB349" i="118" s="1"/>
  <c r="AD360" i="118"/>
  <c r="L219" i="117"/>
  <c r="AB76" i="118"/>
  <c r="P188" i="117"/>
  <c r="F559" i="110"/>
  <c r="L489" i="117"/>
  <c r="AD380" i="118"/>
  <c r="L566" i="123"/>
  <c r="N566" i="123" s="1"/>
  <c r="N256" i="117"/>
  <c r="P256" i="117" s="1"/>
  <c r="AB188" i="118"/>
  <c r="AB155" i="118"/>
  <c r="P397" i="118"/>
  <c r="N397" i="118" s="1"/>
  <c r="L399" i="123"/>
  <c r="N399" i="123" s="1"/>
  <c r="N350" i="117"/>
  <c r="P350" i="117" s="1"/>
  <c r="Z382" i="118"/>
  <c r="AB382" i="118" s="1"/>
  <c r="P217" i="118"/>
  <c r="N217" i="118" s="1"/>
  <c r="V556" i="96"/>
  <c r="V556" i="123"/>
  <c r="L307" i="123"/>
  <c r="N307" i="123" s="1"/>
  <c r="L485" i="123"/>
  <c r="N485" i="123" s="1"/>
  <c r="P485" i="117"/>
  <c r="N487" i="117"/>
  <c r="P487" i="117" s="1"/>
  <c r="L45" i="123"/>
  <c r="N45" i="123" s="1"/>
  <c r="Z397" i="118"/>
  <c r="AB397" i="118" s="1"/>
  <c r="AD327" i="118"/>
  <c r="AD217" i="118"/>
  <c r="L110" i="123"/>
  <c r="N110" i="123" s="1"/>
  <c r="Z522" i="118"/>
  <c r="AB522" i="118" s="1"/>
  <c r="AD418" i="118"/>
  <c r="N483" i="118"/>
  <c r="P485" i="118"/>
  <c r="N485" i="118" s="1"/>
  <c r="P256" i="118"/>
  <c r="N256" i="118" s="1"/>
  <c r="N234" i="118"/>
  <c r="V550" i="123"/>
  <c r="V550" i="96"/>
  <c r="N524" i="117"/>
  <c r="P524" i="117" s="1"/>
  <c r="P522" i="117"/>
  <c r="L619" i="123"/>
  <c r="N619" i="123" s="1"/>
  <c r="AB453" i="118"/>
  <c r="Z455" i="118"/>
  <c r="AB455" i="118" s="1"/>
  <c r="P617" i="118"/>
  <c r="N617" i="118" s="1"/>
  <c r="AD603" i="118"/>
  <c r="AD617" i="118" s="1"/>
  <c r="F548" i="69"/>
  <c r="J545" i="69"/>
  <c r="J548" i="69" s="1"/>
  <c r="N291" i="117"/>
  <c r="P291" i="117" s="1"/>
  <c r="F565" i="110"/>
  <c r="P349" i="118"/>
  <c r="N349" i="118" s="1"/>
  <c r="P515" i="123"/>
  <c r="N564" i="96"/>
  <c r="P561" i="96"/>
  <c r="P155" i="118"/>
  <c r="N155" i="118" s="1"/>
  <c r="Z157" i="118"/>
  <c r="N442" i="117"/>
  <c r="P442" i="117" s="1"/>
  <c r="V551" i="96"/>
  <c r="V551" i="123"/>
  <c r="L442" i="123"/>
  <c r="N442" i="123" s="1"/>
  <c r="P564" i="118"/>
  <c r="N564" i="118" s="1"/>
  <c r="L384" i="123"/>
  <c r="N384" i="123" s="1"/>
  <c r="AF522" i="110"/>
  <c r="AD244" i="118"/>
  <c r="AD188" i="118"/>
  <c r="P291" i="118"/>
  <c r="N291" i="118" s="1"/>
  <c r="AD234" i="118"/>
  <c r="AD408" i="118"/>
  <c r="P561" i="123"/>
  <c r="J514" i="69"/>
  <c r="N522" i="96"/>
  <c r="P518" i="123"/>
  <c r="J553" i="69"/>
  <c r="J554" i="69" s="1"/>
  <c r="F554" i="69"/>
  <c r="AD118" i="118"/>
  <c r="AD155" i="118" s="1"/>
  <c r="Z305" i="118"/>
  <c r="AB305" i="118" s="1"/>
  <c r="J513" i="69"/>
  <c r="N552" i="96"/>
  <c r="AD76" i="118"/>
  <c r="N384" i="117"/>
  <c r="P384" i="117" s="1"/>
  <c r="P470" i="118"/>
  <c r="N470" i="118" s="1"/>
  <c r="P43" i="117"/>
  <c r="L472" i="123"/>
  <c r="N472" i="123" s="1"/>
  <c r="V481" i="123"/>
  <c r="P43" i="118"/>
  <c r="N43" i="118" s="1"/>
  <c r="P549" i="123"/>
  <c r="R488" i="110"/>
  <c r="P488" i="110" s="1"/>
  <c r="P486" i="110"/>
  <c r="Z256" i="118"/>
  <c r="AB256" i="118" s="1"/>
  <c r="P305" i="118"/>
  <c r="N305" i="118" s="1"/>
  <c r="N157" i="117"/>
  <c r="L293" i="123"/>
  <c r="N293" i="123" s="1"/>
  <c r="L351" i="123"/>
  <c r="N351" i="123" s="1"/>
  <c r="P517" i="123"/>
  <c r="T549" i="96"/>
  <c r="P552" i="96"/>
  <c r="AD269" i="118"/>
  <c r="AD483" i="118"/>
  <c r="AD485" i="118" s="1"/>
  <c r="AF557" i="110"/>
  <c r="J559" i="69"/>
  <c r="J560" i="69" s="1"/>
  <c r="F560" i="69"/>
  <c r="AB408" i="118"/>
  <c r="Z440" i="118"/>
  <c r="AB440" i="118" s="1"/>
  <c r="L157" i="123"/>
  <c r="N157" i="123" s="1"/>
  <c r="P382" i="118"/>
  <c r="N382" i="118" s="1"/>
  <c r="P76" i="118"/>
  <c r="N76" i="118" s="1"/>
  <c r="AF552" i="110"/>
  <c r="L219" i="123"/>
  <c r="N219" i="123" s="1"/>
  <c r="L78" i="123"/>
  <c r="T555" i="96"/>
  <c r="P558" i="96"/>
  <c r="AD317" i="118"/>
  <c r="P484" i="96"/>
  <c r="T484" i="96" s="1"/>
  <c r="P482" i="96"/>
  <c r="T482" i="96" s="1"/>
  <c r="P479" i="96"/>
  <c r="T479" i="96" s="1"/>
  <c r="P478" i="96"/>
  <c r="T478" i="96" s="1"/>
  <c r="P483" i="96"/>
  <c r="T483" i="96" s="1"/>
  <c r="P188" i="118"/>
  <c r="P108" i="118"/>
  <c r="N108" i="118" s="1"/>
  <c r="L236" i="123"/>
  <c r="P440" i="118"/>
  <c r="N440" i="118" s="1"/>
  <c r="AD453" i="118"/>
  <c r="AD455" i="118" s="1"/>
  <c r="N399" i="117"/>
  <c r="P399" i="117" s="1"/>
  <c r="F553" i="110"/>
  <c r="N219" i="117"/>
  <c r="K169" i="122"/>
  <c r="K171" i="122" s="1"/>
  <c r="R399" i="110"/>
  <c r="AD291" i="118" l="1"/>
  <c r="P219" i="117"/>
  <c r="AB219" i="118"/>
  <c r="AD349" i="118"/>
  <c r="AD219" i="118"/>
  <c r="L568" i="117"/>
  <c r="L622" i="117" s="1"/>
  <c r="AD382" i="118"/>
  <c r="AD440" i="118"/>
  <c r="AD256" i="118"/>
  <c r="Z487" i="118"/>
  <c r="AB487" i="118" s="1"/>
  <c r="AD157" i="118"/>
  <c r="P157" i="118"/>
  <c r="N157" i="118" s="1"/>
  <c r="L487" i="123"/>
  <c r="N487" i="123" s="1"/>
  <c r="V478" i="96"/>
  <c r="V549" i="96"/>
  <c r="T552" i="96"/>
  <c r="V552" i="96" s="1"/>
  <c r="L221" i="123"/>
  <c r="N221" i="123" s="1"/>
  <c r="P487" i="118"/>
  <c r="N487" i="118" s="1"/>
  <c r="AB553" i="110"/>
  <c r="AF550" i="110"/>
  <c r="AF553" i="110" s="1"/>
  <c r="V483" i="123"/>
  <c r="V483" i="96"/>
  <c r="V555" i="96"/>
  <c r="T558" i="96"/>
  <c r="V558" i="96" s="1"/>
  <c r="P480" i="123"/>
  <c r="P480" i="96"/>
  <c r="F518" i="69"/>
  <c r="T561" i="96"/>
  <c r="P564" i="96"/>
  <c r="V479" i="96"/>
  <c r="V479" i="123"/>
  <c r="N78" i="123"/>
  <c r="L159" i="123"/>
  <c r="N159" i="123" s="1"/>
  <c r="V484" i="96"/>
  <c r="V484" i="123"/>
  <c r="J476" i="69"/>
  <c r="N236" i="123"/>
  <c r="L258" i="123"/>
  <c r="J518" i="69"/>
  <c r="V482" i="96"/>
  <c r="V482" i="123"/>
  <c r="P157" i="117"/>
  <c r="AF556" i="110"/>
  <c r="AF559" i="110" s="1"/>
  <c r="AB559" i="110"/>
  <c r="AD559" i="110" s="1"/>
  <c r="F523" i="110"/>
  <c r="N489" i="117"/>
  <c r="P489" i="117" s="1"/>
  <c r="N188" i="118"/>
  <c r="P219" i="118"/>
  <c r="N219" i="118" s="1"/>
  <c r="AB157" i="118"/>
  <c r="R558" i="96" l="1"/>
  <c r="R552" i="96"/>
  <c r="AD487" i="118"/>
  <c r="AD566" i="118" s="1"/>
  <c r="AD620" i="118" s="1"/>
  <c r="Z566" i="118"/>
  <c r="N568" i="117"/>
  <c r="V555" i="123"/>
  <c r="T558" i="123"/>
  <c r="V558" i="123" s="1"/>
  <c r="AF518" i="110"/>
  <c r="AF519" i="110"/>
  <c r="AF562" i="110"/>
  <c r="AF565" i="110" s="1"/>
  <c r="AB565" i="110"/>
  <c r="AD565" i="110" s="1"/>
  <c r="V561" i="96"/>
  <c r="T564" i="96"/>
  <c r="V564" i="96" s="1"/>
  <c r="AD553" i="110"/>
  <c r="V549" i="123"/>
  <c r="T552" i="123"/>
  <c r="V552" i="123" s="1"/>
  <c r="P566" i="118"/>
  <c r="N566" i="118" s="1"/>
  <c r="N258" i="123"/>
  <c r="L489" i="123"/>
  <c r="L568" i="123" s="1"/>
  <c r="N568" i="123" s="1"/>
  <c r="V478" i="123"/>
  <c r="T480" i="96"/>
  <c r="R564" i="96" l="1"/>
  <c r="AB566" i="118"/>
  <c r="Z620" i="118"/>
  <c r="AB620" i="118" s="1"/>
  <c r="P568" i="117"/>
  <c r="N622" i="117"/>
  <c r="T564" i="123"/>
  <c r="V564" i="123" s="1"/>
  <c r="V561" i="123"/>
  <c r="AB523" i="110"/>
  <c r="N489" i="123"/>
  <c r="L622" i="123"/>
  <c r="N622" i="123" s="1"/>
  <c r="AF523" i="110"/>
  <c r="P620" i="118"/>
  <c r="N620" i="118" s="1"/>
  <c r="V480" i="96"/>
  <c r="P622" i="117" l="1"/>
  <c r="AD523" i="110"/>
  <c r="V480" i="123"/>
  <c r="T485" i="123" l="1"/>
  <c r="V485" i="123" s="1"/>
  <c r="T487" i="123" l="1"/>
  <c r="V487" i="123" s="1"/>
  <c r="P501" i="123" l="1"/>
  <c r="J507" i="69"/>
  <c r="P510" i="123"/>
  <c r="J506" i="69"/>
  <c r="P509" i="96"/>
  <c r="T509" i="96" s="1"/>
  <c r="P506" i="123"/>
  <c r="J497" i="69"/>
  <c r="J505" i="69"/>
  <c r="P500" i="123"/>
  <c r="J496" i="69"/>
  <c r="P509" i="123"/>
  <c r="P496" i="123"/>
  <c r="J495" i="69"/>
  <c r="J502" i="69"/>
  <c r="P511" i="96"/>
  <c r="T511" i="96" s="1"/>
  <c r="P500" i="96"/>
  <c r="T500" i="96" s="1"/>
  <c r="P496" i="96"/>
  <c r="T496" i="96" s="1"/>
  <c r="P511" i="123"/>
  <c r="P499" i="123"/>
  <c r="P495" i="96"/>
  <c r="T495" i="96" s="1"/>
  <c r="P499" i="96"/>
  <c r="T499" i="96" s="1"/>
  <c r="P506" i="96"/>
  <c r="T506" i="96" s="1"/>
  <c r="P510" i="96"/>
  <c r="T510" i="96" s="1"/>
  <c r="P505" i="96"/>
  <c r="T505" i="96" s="1"/>
  <c r="P501" i="96"/>
  <c r="T501" i="96" s="1"/>
  <c r="P596" i="123"/>
  <c r="P580" i="123"/>
  <c r="P537" i="123"/>
  <c r="P453" i="123"/>
  <c r="P449" i="123"/>
  <c r="P419" i="123"/>
  <c r="P396" i="123"/>
  <c r="P369" i="123"/>
  <c r="P328" i="123"/>
  <c r="P290" i="123"/>
  <c r="P613" i="123"/>
  <c r="P601" i="123"/>
  <c r="P593" i="123"/>
  <c r="P589" i="123"/>
  <c r="P577" i="123"/>
  <c r="P544" i="123"/>
  <c r="P438" i="123"/>
  <c r="P434" i="123"/>
  <c r="P409" i="123"/>
  <c r="P405" i="123"/>
  <c r="P381" i="123"/>
  <c r="P359" i="123"/>
  <c r="P347" i="123"/>
  <c r="P343" i="123"/>
  <c r="P318" i="123"/>
  <c r="P314" i="123"/>
  <c r="P280" i="123"/>
  <c r="P610" i="123"/>
  <c r="P598" i="123"/>
  <c r="P582" i="123"/>
  <c r="P467" i="123"/>
  <c r="P428" i="123"/>
  <c r="P424" i="123"/>
  <c r="P371" i="123"/>
  <c r="P337" i="123"/>
  <c r="P333" i="123"/>
  <c r="P615" i="123"/>
  <c r="P603" i="123"/>
  <c r="P595" i="123"/>
  <c r="P579" i="123"/>
  <c r="P531" i="123"/>
  <c r="P452" i="123"/>
  <c r="P418" i="123"/>
  <c r="P414" i="123"/>
  <c r="P395" i="123"/>
  <c r="P391" i="123"/>
  <c r="P361" i="123"/>
  <c r="P612" i="123"/>
  <c r="P600" i="123"/>
  <c r="P592" i="123"/>
  <c r="P576" i="123"/>
  <c r="P538" i="123"/>
  <c r="P469" i="123"/>
  <c r="P437" i="123"/>
  <c r="P408" i="123"/>
  <c r="P380" i="123"/>
  <c r="P376" i="123"/>
  <c r="P346" i="123"/>
  <c r="P317" i="123"/>
  <c r="P279" i="123"/>
  <c r="P275" i="123"/>
  <c r="P245" i="123"/>
  <c r="P609" i="123"/>
  <c r="P597" i="123"/>
  <c r="P581" i="123"/>
  <c r="P543" i="123"/>
  <c r="P454" i="123"/>
  <c r="P427" i="123"/>
  <c r="P370" i="123"/>
  <c r="P366" i="123"/>
  <c r="P336" i="123"/>
  <c r="P302" i="123"/>
  <c r="P269" i="123"/>
  <c r="P265" i="123"/>
  <c r="P614" i="123"/>
  <c r="P602" i="123"/>
  <c r="P594" i="123"/>
  <c r="P578" i="123"/>
  <c r="P545" i="123"/>
  <c r="P439" i="123"/>
  <c r="P417" i="123"/>
  <c r="P394" i="123"/>
  <c r="P360" i="123"/>
  <c r="P357" i="123"/>
  <c r="P348" i="123"/>
  <c r="P326" i="123"/>
  <c r="P323" i="123"/>
  <c r="P285" i="123"/>
  <c r="P278" i="123"/>
  <c r="P254" i="123"/>
  <c r="P234" i="123"/>
  <c r="P215" i="123"/>
  <c r="P185" i="123"/>
  <c r="P171" i="123"/>
  <c r="P151" i="123"/>
  <c r="P137" i="123"/>
  <c r="P104" i="123"/>
  <c r="P90" i="123"/>
  <c r="P54" i="123"/>
  <c r="P24" i="123"/>
  <c r="P611" i="123"/>
  <c r="P583" i="123"/>
  <c r="P338" i="123"/>
  <c r="P270" i="123"/>
  <c r="P198" i="123"/>
  <c r="P179" i="123"/>
  <c r="P168" i="123"/>
  <c r="P145" i="123"/>
  <c r="P131" i="123"/>
  <c r="P117" i="123"/>
  <c r="P98" i="123"/>
  <c r="P65" i="123"/>
  <c r="P32" i="123"/>
  <c r="P532" i="123"/>
  <c r="P464" i="123"/>
  <c r="P289" i="123"/>
  <c r="P243" i="123"/>
  <c r="P206" i="123"/>
  <c r="P187" i="123"/>
  <c r="P176" i="123"/>
  <c r="P153" i="123"/>
  <c r="P128" i="123"/>
  <c r="P106" i="123"/>
  <c r="P92" i="123"/>
  <c r="P73" i="123"/>
  <c r="P40" i="123"/>
  <c r="P26" i="123"/>
  <c r="P599" i="123"/>
  <c r="P575" i="123"/>
  <c r="P429" i="123"/>
  <c r="P379" i="123"/>
  <c r="P327" i="123"/>
  <c r="P253" i="123"/>
  <c r="P233" i="123"/>
  <c r="P214" i="123"/>
  <c r="P200" i="123"/>
  <c r="P184" i="123"/>
  <c r="P170" i="123"/>
  <c r="P136" i="123"/>
  <c r="P119" i="123"/>
  <c r="P89" i="123"/>
  <c r="P67" i="123"/>
  <c r="P53" i="123"/>
  <c r="P34" i="123"/>
  <c r="P23" i="123"/>
  <c r="P304" i="123"/>
  <c r="P299" i="123"/>
  <c r="P288" i="123"/>
  <c r="P208" i="123"/>
  <c r="P197" i="123"/>
  <c r="P178" i="123"/>
  <c r="P144" i="123"/>
  <c r="P130" i="123"/>
  <c r="P97" i="123"/>
  <c r="P75" i="123"/>
  <c r="P64" i="123"/>
  <c r="P42" i="123"/>
  <c r="P31" i="123"/>
  <c r="P235" i="123"/>
  <c r="P216" i="123"/>
  <c r="P205" i="123"/>
  <c r="P186" i="123"/>
  <c r="P152" i="123"/>
  <c r="P138" i="123"/>
  <c r="P105" i="123"/>
  <c r="P91" i="123"/>
  <c r="P72" i="123"/>
  <c r="P55" i="123"/>
  <c r="P39" i="123"/>
  <c r="P25" i="123"/>
  <c r="P468" i="123"/>
  <c r="P303" i="123"/>
  <c r="P268" i="123"/>
  <c r="P255" i="123"/>
  <c r="P213" i="123"/>
  <c r="P199" i="123"/>
  <c r="P169" i="123"/>
  <c r="P146" i="123"/>
  <c r="P118" i="123"/>
  <c r="P99" i="123"/>
  <c r="P66" i="123"/>
  <c r="P52" i="123"/>
  <c r="P33" i="123"/>
  <c r="P230" i="123"/>
  <c r="P250" i="123"/>
  <c r="P240" i="123"/>
  <c r="P143" i="123"/>
  <c r="P74" i="123"/>
  <c r="P207" i="123"/>
  <c r="P129" i="123"/>
  <c r="P244" i="123"/>
  <c r="P107" i="123"/>
  <c r="P41" i="123"/>
  <c r="P154" i="123"/>
  <c r="P177" i="123"/>
  <c r="G161" i="122"/>
  <c r="G151" i="122"/>
  <c r="G117" i="122"/>
  <c r="G204" i="122"/>
  <c r="G60" i="122"/>
  <c r="J450" i="69"/>
  <c r="J404" i="69"/>
  <c r="J479" i="69"/>
  <c r="J474" i="69"/>
  <c r="J478" i="69"/>
  <c r="J480" i="69"/>
  <c r="J475" i="69"/>
  <c r="P521" i="96"/>
  <c r="T521" i="96" s="1"/>
  <c r="P520" i="96"/>
  <c r="T520" i="96" s="1"/>
  <c r="P519" i="96"/>
  <c r="T519" i="96" s="1"/>
  <c r="P516" i="96"/>
  <c r="T516" i="96" s="1"/>
  <c r="K23" i="122" l="1"/>
  <c r="K22" i="122"/>
  <c r="F618" i="110"/>
  <c r="G51" i="122"/>
  <c r="G88" i="122"/>
  <c r="G31" i="122"/>
  <c r="G193" i="122"/>
  <c r="G107" i="122"/>
  <c r="K93" i="122"/>
  <c r="K94" i="122"/>
  <c r="G141" i="122"/>
  <c r="K179" i="122"/>
  <c r="K180" i="122"/>
  <c r="K184" i="122"/>
  <c r="K185" i="122"/>
  <c r="V510" i="96"/>
  <c r="V510" i="123"/>
  <c r="J501" i="69"/>
  <c r="P505" i="123"/>
  <c r="V509" i="96"/>
  <c r="V509" i="123"/>
  <c r="V506" i="96"/>
  <c r="V496" i="96"/>
  <c r="V496" i="123"/>
  <c r="V501" i="96"/>
  <c r="V501" i="123"/>
  <c r="V500" i="96"/>
  <c r="V500" i="123"/>
  <c r="P495" i="123"/>
  <c r="V499" i="96"/>
  <c r="V499" i="123"/>
  <c r="V511" i="96"/>
  <c r="V511" i="123"/>
  <c r="V505" i="96"/>
  <c r="V495" i="96"/>
  <c r="V521" i="96"/>
  <c r="V521" i="123"/>
  <c r="V516" i="96"/>
  <c r="V516" i="123"/>
  <c r="V519" i="96"/>
  <c r="V519" i="123"/>
  <c r="V520" i="96"/>
  <c r="V520" i="123"/>
  <c r="K114" i="122"/>
  <c r="K113" i="122"/>
  <c r="P264" i="123"/>
  <c r="P142" i="123"/>
  <c r="P249" i="123"/>
  <c r="P84" i="123"/>
  <c r="P212" i="123"/>
  <c r="P71" i="123"/>
  <c r="P204" i="123"/>
  <c r="P322" i="123"/>
  <c r="P448" i="123"/>
  <c r="P574" i="123"/>
  <c r="P542" i="123"/>
  <c r="K138" i="122"/>
  <c r="K137" i="122"/>
  <c r="K123" i="122"/>
  <c r="K122" i="122"/>
  <c r="K48" i="122"/>
  <c r="K47" i="122"/>
  <c r="P30" i="123"/>
  <c r="P196" i="123"/>
  <c r="P375" i="123"/>
  <c r="P116" i="123"/>
  <c r="P103" i="123"/>
  <c r="P284" i="123"/>
  <c r="P298" i="123"/>
  <c r="P313" i="123"/>
  <c r="P433" i="123"/>
  <c r="P356" i="123"/>
  <c r="P365" i="123"/>
  <c r="K79" i="122"/>
  <c r="K78" i="122"/>
  <c r="P96" i="123"/>
  <c r="P63" i="123"/>
  <c r="P135" i="123"/>
  <c r="P274" i="123"/>
  <c r="P608" i="123"/>
  <c r="K66" i="122"/>
  <c r="K67" i="122"/>
  <c r="P22" i="123"/>
  <c r="P127" i="123"/>
  <c r="P59" i="123"/>
  <c r="P123" i="123"/>
  <c r="P332" i="123"/>
  <c r="P342" i="123"/>
  <c r="K28" i="122"/>
  <c r="K27" i="122"/>
  <c r="K43" i="122"/>
  <c r="K42" i="122"/>
  <c r="K98" i="122"/>
  <c r="K99" i="122"/>
  <c r="P167" i="123"/>
  <c r="P150" i="123"/>
  <c r="P536" i="123"/>
  <c r="K56" i="122"/>
  <c r="K57" i="122"/>
  <c r="K72" i="122"/>
  <c r="K73" i="122"/>
  <c r="P530" i="123"/>
  <c r="P183" i="123"/>
  <c r="P229" i="123"/>
  <c r="P390" i="123"/>
  <c r="K85" i="122"/>
  <c r="K84" i="122"/>
  <c r="K103" i="122"/>
  <c r="K104" i="122"/>
  <c r="P175" i="123"/>
  <c r="P239" i="123"/>
  <c r="P51" i="123"/>
  <c r="P38" i="123"/>
  <c r="P463" i="123"/>
  <c r="K201" i="122"/>
  <c r="J587" i="69" s="1"/>
  <c r="K200" i="122"/>
  <c r="K128" i="122"/>
  <c r="K127" i="122"/>
  <c r="K133" i="122"/>
  <c r="K132" i="122"/>
  <c r="P88" i="123"/>
  <c r="P413" i="123"/>
  <c r="P423" i="123"/>
  <c r="P404" i="123"/>
  <c r="P588" i="123"/>
  <c r="P408" i="96"/>
  <c r="T408" i="96" s="1"/>
  <c r="P518" i="96"/>
  <c r="T518" i="96" s="1"/>
  <c r="P515" i="96"/>
  <c r="T515" i="96" s="1"/>
  <c r="AF480" i="110"/>
  <c r="AF483" i="110"/>
  <c r="AF485" i="110"/>
  <c r="J481" i="69"/>
  <c r="J483" i="69" s="1"/>
  <c r="F481" i="69"/>
  <c r="F483" i="69" s="1"/>
  <c r="AF484" i="110"/>
  <c r="F547" i="110"/>
  <c r="F187" i="110"/>
  <c r="F26" i="110"/>
  <c r="F42" i="110"/>
  <c r="F123" i="110"/>
  <c r="F138" i="110"/>
  <c r="F208" i="110"/>
  <c r="F200" i="110"/>
  <c r="F540" i="110"/>
  <c r="F534" i="110"/>
  <c r="F92" i="110"/>
  <c r="F154" i="110"/>
  <c r="F586" i="110"/>
  <c r="F59" i="110"/>
  <c r="F171" i="110"/>
  <c r="F179" i="110"/>
  <c r="F146" i="110"/>
  <c r="F75" i="110"/>
  <c r="F67" i="110"/>
  <c r="F131" i="110"/>
  <c r="F34" i="110"/>
  <c r="F216" i="110"/>
  <c r="F55" i="110"/>
  <c r="F99" i="110"/>
  <c r="F107" i="110"/>
  <c r="F84" i="110"/>
  <c r="F119" i="110"/>
  <c r="J586" i="69" l="1"/>
  <c r="J504" i="69"/>
  <c r="J503" i="69"/>
  <c r="P590" i="96"/>
  <c r="P591" i="96"/>
  <c r="T591" i="96" s="1"/>
  <c r="P497" i="96"/>
  <c r="AF409" i="110"/>
  <c r="P591" i="123"/>
  <c r="P590" i="123"/>
  <c r="P508" i="123"/>
  <c r="P508" i="96"/>
  <c r="T508" i="96" s="1"/>
  <c r="P498" i="123"/>
  <c r="P498" i="96"/>
  <c r="T498" i="96" s="1"/>
  <c r="V498" i="96" s="1"/>
  <c r="P465" i="123"/>
  <c r="P466" i="123"/>
  <c r="P450" i="123"/>
  <c r="P451" i="123"/>
  <c r="P436" i="123"/>
  <c r="P425" i="123"/>
  <c r="P426" i="123"/>
  <c r="P415" i="123"/>
  <c r="P416" i="123"/>
  <c r="P406" i="123"/>
  <c r="P407" i="123"/>
  <c r="P392" i="123"/>
  <c r="P393" i="123"/>
  <c r="P378" i="123"/>
  <c r="P377" i="123"/>
  <c r="P368" i="123"/>
  <c r="P367" i="123"/>
  <c r="P358" i="123"/>
  <c r="P345" i="123"/>
  <c r="P344" i="123"/>
  <c r="P334" i="123"/>
  <c r="P335" i="123"/>
  <c r="P325" i="123"/>
  <c r="P324" i="123"/>
  <c r="P316" i="123"/>
  <c r="P315" i="123"/>
  <c r="P301" i="123"/>
  <c r="P300" i="123"/>
  <c r="P286" i="123"/>
  <c r="P287" i="123"/>
  <c r="P276" i="123"/>
  <c r="P277" i="123"/>
  <c r="P266" i="123"/>
  <c r="P267" i="123"/>
  <c r="P251" i="123"/>
  <c r="P252" i="123"/>
  <c r="P241" i="123"/>
  <c r="P232" i="123"/>
  <c r="P231" i="123"/>
  <c r="G173" i="122"/>
  <c r="K95" i="122"/>
  <c r="V506" i="123"/>
  <c r="V408" i="123"/>
  <c r="K186" i="122"/>
  <c r="K181" i="122"/>
  <c r="V505" i="123"/>
  <c r="V495" i="123"/>
  <c r="V518" i="96"/>
  <c r="V518" i="123"/>
  <c r="V408" i="96"/>
  <c r="K80" i="122"/>
  <c r="K49" i="122"/>
  <c r="K58" i="122"/>
  <c r="K24" i="122"/>
  <c r="K115" i="122"/>
  <c r="K117" i="122" s="1"/>
  <c r="K105" i="122"/>
  <c r="K100" i="122"/>
  <c r="K44" i="122"/>
  <c r="K134" i="122"/>
  <c r="K74" i="122"/>
  <c r="K29" i="122"/>
  <c r="K68" i="122"/>
  <c r="K39" i="122"/>
  <c r="K124" i="122"/>
  <c r="K86" i="122"/>
  <c r="K129" i="122"/>
  <c r="K139" i="122"/>
  <c r="K19" i="122"/>
  <c r="K202" i="122"/>
  <c r="K204" i="122" s="1"/>
  <c r="K159" i="122"/>
  <c r="K161" i="122" s="1"/>
  <c r="K149" i="122"/>
  <c r="K151" i="122" s="1"/>
  <c r="V515" i="96"/>
  <c r="P517" i="96"/>
  <c r="F567" i="110"/>
  <c r="N485" i="96"/>
  <c r="AF479" i="110"/>
  <c r="F486" i="110"/>
  <c r="AF481" i="110"/>
  <c r="F77" i="110"/>
  <c r="F156" i="110"/>
  <c r="F109" i="110"/>
  <c r="F218" i="110"/>
  <c r="F189" i="110"/>
  <c r="F44" i="110"/>
  <c r="G195" i="122" l="1"/>
  <c r="G206" i="122" s="1"/>
  <c r="AF482" i="110"/>
  <c r="F606" i="110"/>
  <c r="F508" i="69"/>
  <c r="J508" i="69"/>
  <c r="F498" i="69"/>
  <c r="F466" i="69"/>
  <c r="F468" i="69" s="1"/>
  <c r="F406" i="69"/>
  <c r="F315" i="69"/>
  <c r="F276" i="69"/>
  <c r="N502" i="96"/>
  <c r="P435" i="123"/>
  <c r="K193" i="122"/>
  <c r="V498" i="123"/>
  <c r="V515" i="123"/>
  <c r="V508" i="96"/>
  <c r="P507" i="96"/>
  <c r="T507" i="96" s="1"/>
  <c r="P497" i="123"/>
  <c r="P507" i="123"/>
  <c r="K60" i="122"/>
  <c r="T497" i="96"/>
  <c r="P502" i="96"/>
  <c r="V591" i="96"/>
  <c r="K31" i="122"/>
  <c r="K51" i="122"/>
  <c r="K141" i="122"/>
  <c r="K88" i="122"/>
  <c r="K107" i="122"/>
  <c r="F488" i="110"/>
  <c r="T590" i="96"/>
  <c r="AF591" i="110"/>
  <c r="T517" i="96"/>
  <c r="P522" i="96"/>
  <c r="N487" i="96"/>
  <c r="P485" i="96"/>
  <c r="F158" i="110"/>
  <c r="F220" i="110"/>
  <c r="F620" i="110" l="1"/>
  <c r="AF592" i="110"/>
  <c r="J498" i="69"/>
  <c r="P512" i="96"/>
  <c r="V591" i="123"/>
  <c r="N512" i="96"/>
  <c r="V507" i="96"/>
  <c r="V497" i="96"/>
  <c r="K173" i="122"/>
  <c r="K195" i="122" s="1"/>
  <c r="K206" i="122" s="1"/>
  <c r="V590" i="96"/>
  <c r="V517" i="96"/>
  <c r="AF486" i="110"/>
  <c r="AF488" i="110" s="1"/>
  <c r="P487" i="96"/>
  <c r="AB486" i="110"/>
  <c r="AD486" i="110" l="1"/>
  <c r="T522" i="123"/>
  <c r="V590" i="123"/>
  <c r="T512" i="96"/>
  <c r="R512" i="96" s="1"/>
  <c r="T502" i="96"/>
  <c r="R502" i="96" s="1"/>
  <c r="V507" i="123"/>
  <c r="T512" i="123"/>
  <c r="V512" i="123" s="1"/>
  <c r="V497" i="123"/>
  <c r="V517" i="123"/>
  <c r="T522" i="96"/>
  <c r="R522" i="96" s="1"/>
  <c r="T485" i="96"/>
  <c r="R485" i="96" s="1"/>
  <c r="AB488" i="110"/>
  <c r="AD488" i="110" l="1"/>
  <c r="T502" i="123"/>
  <c r="V502" i="123" s="1"/>
  <c r="V508" i="123"/>
  <c r="V522" i="96"/>
  <c r="V502" i="96"/>
  <c r="V512" i="96"/>
  <c r="V522" i="123"/>
  <c r="P524" i="123"/>
  <c r="V485" i="96"/>
  <c r="T487" i="96"/>
  <c r="T524" i="123" l="1"/>
  <c r="V524" i="123" s="1"/>
  <c r="V487" i="96"/>
  <c r="R487" i="96"/>
  <c r="N25" i="96" l="1"/>
  <c r="N33" i="96" l="1"/>
  <c r="N41" i="96" l="1"/>
  <c r="N43" i="96" l="1"/>
  <c r="D525" i="110" l="1"/>
  <c r="R525" i="110" l="1"/>
  <c r="P525" i="110" s="1"/>
  <c r="F305" i="110" l="1"/>
  <c r="F307" i="110" s="1"/>
  <c r="N318" i="96" l="1"/>
  <c r="F280" i="110"/>
  <c r="F349" i="110"/>
  <c r="F373" i="110"/>
  <c r="N58" i="96"/>
  <c r="F421" i="110" l="1"/>
  <c r="F431" i="110"/>
  <c r="F383" i="110"/>
  <c r="N470" i="96"/>
  <c r="F255" i="110"/>
  <c r="F363" i="110"/>
  <c r="F339" i="110"/>
  <c r="F329" i="110"/>
  <c r="F319" i="110"/>
  <c r="F398" i="110"/>
  <c r="F400" i="110" s="1"/>
  <c r="F441" i="110"/>
  <c r="F245" i="110"/>
  <c r="F471" i="110"/>
  <c r="F473" i="110" s="1"/>
  <c r="F456" i="110"/>
  <c r="F458" i="110" s="1"/>
  <c r="F290" i="110"/>
  <c r="N472" i="96" l="1"/>
  <c r="F351" i="110"/>
  <c r="F385" i="110"/>
  <c r="F503" i="110"/>
  <c r="F270" i="110"/>
  <c r="F292" i="110" s="1"/>
  <c r="F411" i="110"/>
  <c r="F443" i="110" s="1"/>
  <c r="F257" i="110"/>
  <c r="F525" i="110" l="1"/>
  <c r="F490" i="110"/>
  <c r="N54" i="96"/>
  <c r="F569" i="110" l="1"/>
  <c r="F623" i="110" s="1"/>
  <c r="AB503" i="110" l="1"/>
  <c r="AF503" i="110"/>
  <c r="F51" i="69"/>
  <c r="AB525" i="110" l="1"/>
  <c r="AF525" i="110"/>
  <c r="AD503" i="110"/>
  <c r="N66" i="96"/>
  <c r="AD525" i="110" l="1"/>
  <c r="N74" i="96" l="1"/>
  <c r="N76" i="96" l="1"/>
  <c r="F63" i="69" l="1"/>
  <c r="F71" i="69" l="1"/>
  <c r="R616" i="110" l="1"/>
  <c r="J446" i="69"/>
  <c r="H451" i="69"/>
  <c r="H453" i="69" s="1"/>
  <c r="R603" i="110"/>
  <c r="R333" i="110"/>
  <c r="R394" i="110"/>
  <c r="D42" i="110"/>
  <c r="R37" i="110"/>
  <c r="AF37" i="110" s="1"/>
  <c r="R33" i="110"/>
  <c r="R285" i="110"/>
  <c r="R544" i="110"/>
  <c r="R370" i="110"/>
  <c r="R241" i="110"/>
  <c r="AF241" i="110" s="1"/>
  <c r="R151" i="110"/>
  <c r="D451" i="69"/>
  <c r="D453" i="69" s="1"/>
  <c r="R63" i="110"/>
  <c r="R253" i="110"/>
  <c r="R315" i="110"/>
  <c r="R440" i="110"/>
  <c r="R465" i="110"/>
  <c r="R206" i="110"/>
  <c r="R145" i="110"/>
  <c r="R470" i="110"/>
  <c r="R183" i="110"/>
  <c r="R377" i="110"/>
  <c r="J463" i="69"/>
  <c r="R298" i="110"/>
  <c r="R316" i="110"/>
  <c r="R21" i="110"/>
  <c r="D26" i="110"/>
  <c r="R327" i="110"/>
  <c r="R313" i="110"/>
  <c r="R265" i="110"/>
  <c r="P465" i="96"/>
  <c r="T465" i="96" s="1"/>
  <c r="V465" i="96" s="1"/>
  <c r="R185" i="110"/>
  <c r="R532" i="110"/>
  <c r="R130" i="110"/>
  <c r="R207" i="110"/>
  <c r="R32" i="110"/>
  <c r="P466" i="96"/>
  <c r="T466" i="96" s="1"/>
  <c r="R589" i="110"/>
  <c r="D606" i="110"/>
  <c r="R23" i="110"/>
  <c r="R58" i="110"/>
  <c r="R59" i="110" s="1"/>
  <c r="D59" i="110"/>
  <c r="R594" i="110"/>
  <c r="R74" i="110"/>
  <c r="R128" i="110"/>
  <c r="R136" i="110"/>
  <c r="R277" i="110"/>
  <c r="R336" i="110"/>
  <c r="R304" i="110"/>
  <c r="R604" i="110"/>
  <c r="R416" i="110"/>
  <c r="AF416" i="110" s="1"/>
  <c r="R229" i="110"/>
  <c r="R300" i="110"/>
  <c r="D305" i="110"/>
  <c r="D307" i="110" s="1"/>
  <c r="R584" i="110"/>
  <c r="R212" i="110"/>
  <c r="R196" i="110"/>
  <c r="R469" i="110"/>
  <c r="R64" i="110"/>
  <c r="R362" i="110"/>
  <c r="R248" i="110"/>
  <c r="R318" i="110"/>
  <c r="R438" i="110"/>
  <c r="R73" i="110"/>
  <c r="D208" i="110"/>
  <c r="R203" i="110"/>
  <c r="R450" i="110"/>
  <c r="R264" i="110"/>
  <c r="R54" i="110"/>
  <c r="R251" i="110"/>
  <c r="R71" i="110"/>
  <c r="R378" i="110"/>
  <c r="R578" i="110"/>
  <c r="D466" i="69"/>
  <c r="D468" i="69" s="1"/>
  <c r="R324" i="110"/>
  <c r="R427" i="110"/>
  <c r="R144" i="110"/>
  <c r="R581" i="110"/>
  <c r="R106" i="110"/>
  <c r="R53" i="110"/>
  <c r="R430" i="110"/>
  <c r="R95" i="110"/>
  <c r="D99" i="110"/>
  <c r="R98" i="110"/>
  <c r="R211" i="110"/>
  <c r="D216" i="110"/>
  <c r="R415" i="110"/>
  <c r="R129" i="110"/>
  <c r="R104" i="110"/>
  <c r="R178" i="110"/>
  <c r="R214" i="110"/>
  <c r="R197" i="110"/>
  <c r="R451" i="110"/>
  <c r="D456" i="110"/>
  <c r="D458" i="110" s="1"/>
  <c r="R88" i="110"/>
  <c r="L470" i="96"/>
  <c r="L472" i="96" s="1"/>
  <c r="R269" i="110"/>
  <c r="R175" i="110"/>
  <c r="R72" i="110"/>
  <c r="R381" i="110"/>
  <c r="D471" i="110"/>
  <c r="D473" i="110" s="1"/>
  <c r="R466" i="110"/>
  <c r="R186" i="110"/>
  <c r="R39" i="110"/>
  <c r="R184" i="110"/>
  <c r="R239" i="110"/>
  <c r="AF239" i="110" s="1"/>
  <c r="D55" i="69"/>
  <c r="D540" i="110"/>
  <c r="R537" i="110"/>
  <c r="R359" i="110"/>
  <c r="R170" i="110"/>
  <c r="R198" i="110"/>
  <c r="J462" i="69"/>
  <c r="R234" i="110"/>
  <c r="R358" i="110"/>
  <c r="R583" i="110"/>
  <c r="R337" i="110"/>
  <c r="R468" i="110"/>
  <c r="P464" i="96"/>
  <c r="T464" i="96" s="1"/>
  <c r="R273" i="110"/>
  <c r="R116" i="110"/>
  <c r="D154" i="110"/>
  <c r="R149" i="110"/>
  <c r="R576" i="110"/>
  <c r="D179" i="110"/>
  <c r="R174" i="110"/>
  <c r="J464" i="69"/>
  <c r="R538" i="110"/>
  <c r="R367" i="110"/>
  <c r="R436" i="110"/>
  <c r="R137" i="110"/>
  <c r="P405" i="96"/>
  <c r="T405" i="96" s="1"/>
  <c r="R332" i="110"/>
  <c r="R408" i="110"/>
  <c r="R286" i="110"/>
  <c r="R545" i="110"/>
  <c r="D75" i="110"/>
  <c r="R70" i="110"/>
  <c r="R215" i="110"/>
  <c r="R51" i="110"/>
  <c r="D547" i="110"/>
  <c r="R543" i="110"/>
  <c r="P469" i="96"/>
  <c r="T469" i="96" s="1"/>
  <c r="V469" i="96" s="1"/>
  <c r="R599" i="110"/>
  <c r="R335" i="110"/>
  <c r="R419" i="110"/>
  <c r="R600" i="110"/>
  <c r="R96" i="110"/>
  <c r="R263" i="110"/>
  <c r="R317" i="110"/>
  <c r="D146" i="110"/>
  <c r="R141" i="110"/>
  <c r="R417" i="110"/>
  <c r="R87" i="110"/>
  <c r="D92" i="110"/>
  <c r="R407" i="110"/>
  <c r="R233" i="110"/>
  <c r="R539" i="110"/>
  <c r="R314" i="110"/>
  <c r="R439" i="110"/>
  <c r="R372" i="110"/>
  <c r="R122" i="110"/>
  <c r="R123" i="110" s="1"/>
  <c r="D123" i="110"/>
  <c r="R52" i="110"/>
  <c r="R250" i="110"/>
  <c r="R397" i="110"/>
  <c r="P463" i="96"/>
  <c r="T463" i="96" s="1"/>
  <c r="V463" i="123" s="1"/>
  <c r="R299" i="110"/>
  <c r="P544" i="96"/>
  <c r="T544" i="96" s="1"/>
  <c r="R368" i="110"/>
  <c r="R30" i="110"/>
  <c r="R597" i="110"/>
  <c r="R392" i="110"/>
  <c r="R346" i="110"/>
  <c r="R425" i="110"/>
  <c r="R254" i="110"/>
  <c r="R467" i="110"/>
  <c r="R230" i="110"/>
  <c r="R596" i="110"/>
  <c r="R424" i="110"/>
  <c r="R414" i="110"/>
  <c r="J401" i="69"/>
  <c r="R366" i="110"/>
  <c r="R376" i="110"/>
  <c r="R546" i="110"/>
  <c r="R50" i="110"/>
  <c r="D55" i="110"/>
  <c r="R66" i="110"/>
  <c r="R435" i="110"/>
  <c r="R25" i="110"/>
  <c r="R464" i="110"/>
  <c r="R153" i="110"/>
  <c r="R579" i="110"/>
  <c r="R24" i="110"/>
  <c r="R177" i="110"/>
  <c r="R598" i="110"/>
  <c r="R360" i="110"/>
  <c r="J447" i="69"/>
  <c r="R268" i="110"/>
  <c r="R406" i="110"/>
  <c r="R275" i="110"/>
  <c r="R126" i="110"/>
  <c r="D131" i="110"/>
  <c r="R434" i="110"/>
  <c r="R278" i="110"/>
  <c r="R228" i="110"/>
  <c r="R418" i="110"/>
  <c r="R602" i="110"/>
  <c r="R103" i="110"/>
  <c r="R371" i="110"/>
  <c r="R289" i="110"/>
  <c r="R302" i="110"/>
  <c r="R453" i="110"/>
  <c r="R334" i="110"/>
  <c r="R274" i="110"/>
  <c r="R276" i="110"/>
  <c r="R176" i="110"/>
  <c r="R577" i="110"/>
  <c r="D84" i="110"/>
  <c r="R83" i="110"/>
  <c r="R84" i="110" s="1"/>
  <c r="R252" i="110"/>
  <c r="R379" i="110"/>
  <c r="R199" i="110"/>
  <c r="R347" i="110"/>
  <c r="R345" i="110"/>
  <c r="D34" i="110"/>
  <c r="R29" i="110"/>
  <c r="R213" i="110"/>
  <c r="R396" i="110"/>
  <c r="R420" i="110"/>
  <c r="R284" i="110"/>
  <c r="R168" i="110"/>
  <c r="R22" i="110"/>
  <c r="R143" i="110"/>
  <c r="R593" i="110"/>
  <c r="R326" i="110"/>
  <c r="R338" i="110"/>
  <c r="R41" i="110"/>
  <c r="R380" i="110"/>
  <c r="R90" i="110"/>
  <c r="R582" i="110"/>
  <c r="R38" i="110"/>
  <c r="R102" i="110"/>
  <c r="D107" i="110"/>
  <c r="R575" i="110"/>
  <c r="D586" i="110"/>
  <c r="R167" i="110"/>
  <c r="R449" i="110"/>
  <c r="R89" i="110"/>
  <c r="R283" i="110"/>
  <c r="J460" i="69"/>
  <c r="R182" i="110"/>
  <c r="D187" i="110"/>
  <c r="P467" i="96"/>
  <c r="T467" i="96" s="1"/>
  <c r="R361" i="110"/>
  <c r="L58" i="96"/>
  <c r="P57" i="96"/>
  <c r="R238" i="110"/>
  <c r="AF238" i="110" s="1"/>
  <c r="R204" i="110"/>
  <c r="R303" i="110"/>
  <c r="R328" i="110"/>
  <c r="R609" i="110"/>
  <c r="D618" i="110"/>
  <c r="R395" i="110"/>
  <c r="R325" i="110"/>
  <c r="R429" i="110"/>
  <c r="R382" i="110"/>
  <c r="D138" i="110"/>
  <c r="R134" i="110"/>
  <c r="R301" i="110"/>
  <c r="R244" i="110"/>
  <c r="R142" i="110"/>
  <c r="R135" i="110"/>
  <c r="R117" i="110"/>
  <c r="H55" i="69"/>
  <c r="J54" i="69"/>
  <c r="R452" i="110"/>
  <c r="R243" i="110"/>
  <c r="J459" i="69"/>
  <c r="R279" i="110"/>
  <c r="R152" i="110"/>
  <c r="R344" i="110"/>
  <c r="R391" i="110"/>
  <c r="R357" i="110"/>
  <c r="R601" i="110"/>
  <c r="R91" i="110"/>
  <c r="R615" i="110"/>
  <c r="R322" i="110"/>
  <c r="R393" i="110"/>
  <c r="P468" i="96"/>
  <c r="T468" i="96" s="1"/>
  <c r="V468" i="96" s="1"/>
  <c r="R455" i="110"/>
  <c r="R166" i="110"/>
  <c r="D171" i="110"/>
  <c r="R369" i="110"/>
  <c r="R580" i="110"/>
  <c r="R31" i="110"/>
  <c r="R118" i="110"/>
  <c r="R150" i="110"/>
  <c r="R240" i="110"/>
  <c r="AF240" i="110" s="1"/>
  <c r="J540" i="69"/>
  <c r="D534" i="110"/>
  <c r="R531" i="110"/>
  <c r="R65" i="110"/>
  <c r="R612" i="110"/>
  <c r="R97" i="110"/>
  <c r="R437" i="110"/>
  <c r="R195" i="110"/>
  <c r="D200" i="110"/>
  <c r="R590" i="110"/>
  <c r="R613" i="110"/>
  <c r="R169" i="110"/>
  <c r="R232" i="110"/>
  <c r="R287" i="110"/>
  <c r="R610" i="110"/>
  <c r="R231" i="110"/>
  <c r="R115" i="110"/>
  <c r="D119" i="110"/>
  <c r="R288" i="110"/>
  <c r="R454" i="110"/>
  <c r="R405" i="110"/>
  <c r="R348" i="110"/>
  <c r="R343" i="110"/>
  <c r="R533" i="110"/>
  <c r="R127" i="110"/>
  <c r="R342" i="110"/>
  <c r="R426" i="110"/>
  <c r="R614" i="110"/>
  <c r="R323" i="110"/>
  <c r="R105" i="110"/>
  <c r="L455" i="96"/>
  <c r="L457" i="96" s="1"/>
  <c r="R428" i="110"/>
  <c r="R205" i="110"/>
  <c r="R611" i="110"/>
  <c r="R242" i="110"/>
  <c r="R62" i="110"/>
  <c r="D67" i="110"/>
  <c r="R266" i="110"/>
  <c r="R40" i="110"/>
  <c r="J461" i="69"/>
  <c r="H466" i="69"/>
  <c r="H468" i="69" s="1"/>
  <c r="R595" i="110"/>
  <c r="R267" i="110"/>
  <c r="R410" i="110"/>
  <c r="R249" i="110"/>
  <c r="J465" i="69"/>
  <c r="V469" i="123"/>
  <c r="AF455" i="110" l="1"/>
  <c r="AF174" i="110"/>
  <c r="AF336" i="110"/>
  <c r="AF70" i="110"/>
  <c r="AF244" i="110"/>
  <c r="AF325" i="110"/>
  <c r="AF397" i="110"/>
  <c r="AF203" i="110"/>
  <c r="AF176" i="110"/>
  <c r="AF29" i="110"/>
  <c r="AF71" i="110"/>
  <c r="D270" i="110"/>
  <c r="AF377" i="110"/>
  <c r="D373" i="110"/>
  <c r="R319" i="110"/>
  <c r="P123" i="110"/>
  <c r="R431" i="110"/>
  <c r="R235" i="110"/>
  <c r="AF230" i="110"/>
  <c r="AF378" i="110"/>
  <c r="AF178" i="110"/>
  <c r="AF106" i="110"/>
  <c r="D383" i="110"/>
  <c r="P59" i="110"/>
  <c r="AF33" i="110"/>
  <c r="AF367" i="110"/>
  <c r="AF65" i="110"/>
  <c r="AF274" i="110"/>
  <c r="AF127" i="110"/>
  <c r="AF130" i="110"/>
  <c r="AF58" i="110"/>
  <c r="AF59" i="110" s="1"/>
  <c r="AF141" i="110"/>
  <c r="AF439" i="110"/>
  <c r="AF543" i="110"/>
  <c r="R411" i="110"/>
  <c r="AF396" i="110"/>
  <c r="AF424" i="110"/>
  <c r="AF265" i="110"/>
  <c r="AF232" i="110"/>
  <c r="R398" i="110"/>
  <c r="R400" i="110" s="1"/>
  <c r="D363" i="110"/>
  <c r="R99" i="110"/>
  <c r="P99" i="110" s="1"/>
  <c r="AF144" i="110"/>
  <c r="AF589" i="110"/>
  <c r="AF533" i="110"/>
  <c r="AF437" i="110"/>
  <c r="AF117" i="110"/>
  <c r="AF105" i="110"/>
  <c r="R290" i="110"/>
  <c r="AF207" i="110"/>
  <c r="R245" i="110"/>
  <c r="AF361" i="110"/>
  <c r="D441" i="110"/>
  <c r="AF269" i="110"/>
  <c r="AF469" i="110"/>
  <c r="D77" i="110"/>
  <c r="R339" i="110"/>
  <c r="AF304" i="110"/>
  <c r="V465" i="123"/>
  <c r="AF428" i="110"/>
  <c r="AF369" i="110"/>
  <c r="AF322" i="110"/>
  <c r="D280" i="110"/>
  <c r="AF177" i="110"/>
  <c r="AF285" i="110"/>
  <c r="AF287" i="110"/>
  <c r="AF87" i="110"/>
  <c r="AF430" i="110"/>
  <c r="AF418" i="110"/>
  <c r="D421" i="110"/>
  <c r="AF126" i="110"/>
  <c r="AF318" i="110"/>
  <c r="AF452" i="110"/>
  <c r="D567" i="110"/>
  <c r="AF136" i="110"/>
  <c r="AF21" i="110"/>
  <c r="D255" i="110"/>
  <c r="AF198" i="110"/>
  <c r="AF358" i="110"/>
  <c r="AF584" i="110"/>
  <c r="AF302" i="110"/>
  <c r="AF88" i="110"/>
  <c r="AF578" i="110"/>
  <c r="AF600" i="110"/>
  <c r="AF300" i="110"/>
  <c r="D290" i="110"/>
  <c r="AF98" i="110"/>
  <c r="AF286" i="110"/>
  <c r="AF333" i="110"/>
  <c r="AF395" i="110"/>
  <c r="R349" i="110"/>
  <c r="AB431" i="110"/>
  <c r="V468" i="123"/>
  <c r="AF602" i="110"/>
  <c r="AF38" i="110"/>
  <c r="AF419" i="110"/>
  <c r="AF64" i="110"/>
  <c r="AB42" i="110"/>
  <c r="AD42" i="110" s="1"/>
  <c r="AF169" i="110"/>
  <c r="AF118" i="110"/>
  <c r="AF213" i="110"/>
  <c r="AF425" i="110"/>
  <c r="AF289" i="110"/>
  <c r="D109" i="110"/>
  <c r="AF102" i="110"/>
  <c r="AF30" i="110"/>
  <c r="AF417" i="110"/>
  <c r="AF184" i="110"/>
  <c r="AF376" i="110"/>
  <c r="AF371" i="110"/>
  <c r="AF243" i="110"/>
  <c r="AF323" i="110"/>
  <c r="R187" i="110"/>
  <c r="P187" i="110" s="1"/>
  <c r="AF149" i="110"/>
  <c r="AB208" i="110"/>
  <c r="AD208" i="110" s="1"/>
  <c r="AB131" i="110"/>
  <c r="AD131" i="110" s="1"/>
  <c r="P470" i="96"/>
  <c r="AF539" i="110"/>
  <c r="AF317" i="110"/>
  <c r="AF298" i="110"/>
  <c r="AF205" i="110"/>
  <c r="AF168" i="110"/>
  <c r="R363" i="110"/>
  <c r="AB187" i="110"/>
  <c r="AD187" i="110" s="1"/>
  <c r="AF23" i="110"/>
  <c r="R146" i="110"/>
  <c r="P146" i="110" s="1"/>
  <c r="AF288" i="110"/>
  <c r="AF170" i="110"/>
  <c r="AB75" i="110"/>
  <c r="AD75" i="110" s="1"/>
  <c r="AF415" i="110"/>
  <c r="R586" i="110"/>
  <c r="P586" i="110" s="1"/>
  <c r="AF185" i="110"/>
  <c r="AF277" i="110"/>
  <c r="AF324" i="110"/>
  <c r="R456" i="110"/>
  <c r="P456" i="110" s="1"/>
  <c r="R34" i="110"/>
  <c r="P34" i="110" s="1"/>
  <c r="AF531" i="110"/>
  <c r="D431" i="110"/>
  <c r="V463" i="96"/>
  <c r="AB55" i="110"/>
  <c r="AD55" i="110" s="1"/>
  <c r="AF116" i="110"/>
  <c r="AF233" i="110"/>
  <c r="AF438" i="110"/>
  <c r="AF579" i="110"/>
  <c r="AF91" i="110"/>
  <c r="AF434" i="110"/>
  <c r="AB92" i="110"/>
  <c r="AD92" i="110" s="1"/>
  <c r="AF229" i="110"/>
  <c r="AF598" i="110"/>
  <c r="AF231" i="110"/>
  <c r="AF72" i="110"/>
  <c r="AF343" i="110"/>
  <c r="AB99" i="110"/>
  <c r="AD99" i="110" s="1"/>
  <c r="AF182" i="110"/>
  <c r="AB67" i="110"/>
  <c r="AD67" i="110" s="1"/>
  <c r="R92" i="110"/>
  <c r="P92" i="110" s="1"/>
  <c r="AF332" i="110"/>
  <c r="AF453" i="110"/>
  <c r="AF346" i="110"/>
  <c r="AF96" i="110"/>
  <c r="AF199" i="110"/>
  <c r="AB26" i="110"/>
  <c r="AD26" i="110" s="1"/>
  <c r="D189" i="110"/>
  <c r="D329" i="110"/>
  <c r="D398" i="110"/>
  <c r="D400" i="110" s="1"/>
  <c r="D620" i="110"/>
  <c r="R208" i="110"/>
  <c r="P208" i="110" s="1"/>
  <c r="AF90" i="110"/>
  <c r="AF50" i="110"/>
  <c r="AF62" i="110"/>
  <c r="AF143" i="110"/>
  <c r="R270" i="110"/>
  <c r="AF315" i="110"/>
  <c r="AF420" i="110"/>
  <c r="D319" i="110"/>
  <c r="AF63" i="110"/>
  <c r="AF593" i="110"/>
  <c r="AB179" i="110"/>
  <c r="AD179" i="110" s="1"/>
  <c r="AF597" i="110"/>
  <c r="AF580" i="110"/>
  <c r="AF137" i="110"/>
  <c r="AF582" i="110"/>
  <c r="AF273" i="110"/>
  <c r="AF52" i="110"/>
  <c r="AF242" i="110"/>
  <c r="R280" i="110"/>
  <c r="AF599" i="110"/>
  <c r="AF167" i="110"/>
  <c r="R373" i="110"/>
  <c r="AF410" i="110"/>
  <c r="AF427" i="110"/>
  <c r="R540" i="110"/>
  <c r="P540" i="110" s="1"/>
  <c r="R383" i="110"/>
  <c r="R421" i="110"/>
  <c r="AF234" i="110"/>
  <c r="AB154" i="110"/>
  <c r="AD154" i="110" s="1"/>
  <c r="AF357" i="110"/>
  <c r="AF379" i="110"/>
  <c r="AF135" i="110"/>
  <c r="R534" i="110"/>
  <c r="P534" i="110" s="1"/>
  <c r="AF326" i="110"/>
  <c r="D411" i="110"/>
  <c r="R618" i="110"/>
  <c r="P618" i="110" s="1"/>
  <c r="AF601" i="110"/>
  <c r="AB138" i="110"/>
  <c r="AD138" i="110" s="1"/>
  <c r="AF267" i="110"/>
  <c r="AF278" i="110"/>
  <c r="AF538" i="110"/>
  <c r="AF429" i="110"/>
  <c r="AF372" i="110"/>
  <c r="P58" i="96"/>
  <c r="T57" i="96"/>
  <c r="AF328" i="110"/>
  <c r="AF380" i="110"/>
  <c r="AF435" i="110"/>
  <c r="AF581" i="110"/>
  <c r="AF66" i="110"/>
  <c r="AF214" i="110"/>
  <c r="AF613" i="110"/>
  <c r="V405" i="123"/>
  <c r="V405" i="96"/>
  <c r="AF51" i="110"/>
  <c r="AF454" i="110"/>
  <c r="R471" i="110"/>
  <c r="P471" i="110" s="1"/>
  <c r="AF391" i="110"/>
  <c r="R329" i="110"/>
  <c r="AF299" i="110"/>
  <c r="AF406" i="110"/>
  <c r="D218" i="110"/>
  <c r="AF616" i="110"/>
  <c r="AF186" i="110"/>
  <c r="AF611" i="110"/>
  <c r="AF382" i="110"/>
  <c r="AF183" i="110"/>
  <c r="AF544" i="110"/>
  <c r="AF577" i="110"/>
  <c r="AF366" i="110"/>
  <c r="AF145" i="110"/>
  <c r="AF362" i="110"/>
  <c r="AF215" i="110"/>
  <c r="AF314" i="110"/>
  <c r="AF450" i="110"/>
  <c r="AF128" i="110"/>
  <c r="AF546" i="110"/>
  <c r="AF392" i="110"/>
  <c r="AF303" i="110"/>
  <c r="R255" i="110"/>
  <c r="AF24" i="110"/>
  <c r="AF449" i="110"/>
  <c r="AF283" i="110"/>
  <c r="AF327" i="110"/>
  <c r="AF197" i="110"/>
  <c r="AF264" i="110"/>
  <c r="AF151" i="110"/>
  <c r="AF337" i="110"/>
  <c r="AF212" i="110"/>
  <c r="AF610" i="110"/>
  <c r="AF53" i="110"/>
  <c r="AB618" i="110"/>
  <c r="AD618" i="110" s="1"/>
  <c r="AF134" i="110"/>
  <c r="AF545" i="110"/>
  <c r="AF381" i="110"/>
  <c r="R154" i="110"/>
  <c r="P154" i="110" s="1"/>
  <c r="V464" i="96"/>
  <c r="V464" i="123"/>
  <c r="AF95" i="110"/>
  <c r="AF609" i="110"/>
  <c r="AF345" i="110"/>
  <c r="AF316" i="110"/>
  <c r="V466" i="96"/>
  <c r="V466" i="123"/>
  <c r="AF313" i="110"/>
  <c r="D44" i="110"/>
  <c r="AF470" i="110"/>
  <c r="AF594" i="110"/>
  <c r="AF252" i="110"/>
  <c r="AF614" i="110"/>
  <c r="AF32" i="110"/>
  <c r="R119" i="110"/>
  <c r="P119" i="110" s="1"/>
  <c r="AF603" i="110"/>
  <c r="P84" i="110"/>
  <c r="R55" i="110"/>
  <c r="AF414" i="110"/>
  <c r="AF206" i="110"/>
  <c r="AF464" i="110"/>
  <c r="AF74" i="110"/>
  <c r="J466" i="69"/>
  <c r="J468" i="69" s="1"/>
  <c r="AF408" i="110"/>
  <c r="AF347" i="110"/>
  <c r="AF268" i="110"/>
  <c r="AF590" i="110"/>
  <c r="AF195" i="110"/>
  <c r="R131" i="110"/>
  <c r="P131" i="110" s="1"/>
  <c r="R26" i="110"/>
  <c r="P26" i="110" s="1"/>
  <c r="AF204" i="110"/>
  <c r="AF405" i="110"/>
  <c r="AB200" i="110"/>
  <c r="AD200" i="110" s="1"/>
  <c r="AF596" i="110"/>
  <c r="AF142" i="110"/>
  <c r="D245" i="110"/>
  <c r="R107" i="110"/>
  <c r="P107" i="110" s="1"/>
  <c r="AF301" i="110"/>
  <c r="AF228" i="110"/>
  <c r="AF576" i="110"/>
  <c r="AF39" i="110"/>
  <c r="D156" i="110"/>
  <c r="R441" i="110"/>
  <c r="AF40" i="110"/>
  <c r="R200" i="110"/>
  <c r="AF153" i="110"/>
  <c r="AF595" i="110"/>
  <c r="AF25" i="110"/>
  <c r="AF263" i="110"/>
  <c r="AF251" i="110"/>
  <c r="AF249" i="110"/>
  <c r="V544" i="123"/>
  <c r="V544" i="96"/>
  <c r="AF467" i="110"/>
  <c r="D339" i="110"/>
  <c r="AF615" i="110"/>
  <c r="AF22" i="110"/>
  <c r="AF254" i="110"/>
  <c r="AF575" i="110"/>
  <c r="AF129" i="110"/>
  <c r="AF440" i="110"/>
  <c r="AF253" i="110"/>
  <c r="AF426" i="110"/>
  <c r="R606" i="110"/>
  <c r="P606" i="110" s="1"/>
  <c r="AB586" i="110"/>
  <c r="AD586" i="110" s="1"/>
  <c r="AF338" i="110"/>
  <c r="AF31" i="110"/>
  <c r="R138" i="110"/>
  <c r="P138" i="110" s="1"/>
  <c r="AF583" i="110"/>
  <c r="V467" i="123"/>
  <c r="V467" i="96"/>
  <c r="AB534" i="110"/>
  <c r="AD534" i="110" s="1"/>
  <c r="AB107" i="110"/>
  <c r="AB34" i="110"/>
  <c r="AD34" i="110" s="1"/>
  <c r="AB547" i="110"/>
  <c r="AD547" i="110" s="1"/>
  <c r="AF103" i="110"/>
  <c r="AF279" i="110"/>
  <c r="AF532" i="110"/>
  <c r="AF41" i="110"/>
  <c r="AF175" i="110"/>
  <c r="R171" i="110"/>
  <c r="P171" i="110" s="1"/>
  <c r="AF196" i="110"/>
  <c r="R216" i="110"/>
  <c r="P216" i="110" s="1"/>
  <c r="AF248" i="110"/>
  <c r="R67" i="110"/>
  <c r="P67" i="110" s="1"/>
  <c r="D349" i="110"/>
  <c r="AF348" i="110"/>
  <c r="AF276" i="110"/>
  <c r="AF360" i="110"/>
  <c r="AF370" i="110"/>
  <c r="AF97" i="110"/>
  <c r="AF89" i="110"/>
  <c r="R42" i="110"/>
  <c r="P42" i="110" s="1"/>
  <c r="AF284" i="110"/>
  <c r="AF104" i="110"/>
  <c r="AF73" i="110"/>
  <c r="AF612" i="110"/>
  <c r="AF604" i="110"/>
  <c r="AF394" i="110"/>
  <c r="AF465" i="110"/>
  <c r="AF150" i="110"/>
  <c r="AB146" i="110"/>
  <c r="AD146" i="110" s="1"/>
  <c r="R547" i="110"/>
  <c r="P547" i="110" s="1"/>
  <c r="R75" i="110"/>
  <c r="P75" i="110" s="1"/>
  <c r="R179" i="110"/>
  <c r="P179" i="110" s="1"/>
  <c r="AF342" i="110"/>
  <c r="AF468" i="110"/>
  <c r="AF152" i="110"/>
  <c r="AF54" i="110"/>
  <c r="AF335" i="110"/>
  <c r="AF266" i="110"/>
  <c r="AF451" i="110"/>
  <c r="AB119" i="110"/>
  <c r="AD119" i="110" s="1"/>
  <c r="AB171" i="110"/>
  <c r="AD171" i="110" s="1"/>
  <c r="AF166" i="110"/>
  <c r="AF115" i="110"/>
  <c r="AF393" i="110"/>
  <c r="AF436" i="110"/>
  <c r="P472" i="96" l="1"/>
  <c r="AF329" i="110"/>
  <c r="P270" i="110"/>
  <c r="AB270" i="110"/>
  <c r="AF235" i="110"/>
  <c r="P383" i="110"/>
  <c r="AF270" i="110"/>
  <c r="AB59" i="110"/>
  <c r="AB77" i="110" s="1"/>
  <c r="AD77" i="110" s="1"/>
  <c r="AF383" i="110"/>
  <c r="D385" i="110"/>
  <c r="P441" i="110"/>
  <c r="P363" i="110"/>
  <c r="P411" i="110"/>
  <c r="AF305" i="110"/>
  <c r="AF307" i="110" s="1"/>
  <c r="AB305" i="110"/>
  <c r="AB307" i="110" s="1"/>
  <c r="AF179" i="110"/>
  <c r="P255" i="110"/>
  <c r="D220" i="110"/>
  <c r="T470" i="96"/>
  <c r="V470" i="96" s="1"/>
  <c r="D292" i="110"/>
  <c r="AF208" i="110"/>
  <c r="AB290" i="110"/>
  <c r="AD290" i="110" s="1"/>
  <c r="AB329" i="110"/>
  <c r="AD329" i="110" s="1"/>
  <c r="AF290" i="110"/>
  <c r="P290" i="110"/>
  <c r="P431" i="110"/>
  <c r="AF421" i="110"/>
  <c r="AF92" i="110"/>
  <c r="AF534" i="110"/>
  <c r="P319" i="110"/>
  <c r="AB421" i="110"/>
  <c r="R458" i="110"/>
  <c r="P458" i="110" s="1"/>
  <c r="AF138" i="110"/>
  <c r="AF67" i="110"/>
  <c r="P400" i="110"/>
  <c r="P329" i="110"/>
  <c r="R109" i="110"/>
  <c r="P109" i="110" s="1"/>
  <c r="AB319" i="110"/>
  <c r="AB383" i="110"/>
  <c r="AF187" i="110"/>
  <c r="AB189" i="110"/>
  <c r="AD189" i="110" s="1"/>
  <c r="R351" i="110"/>
  <c r="P398" i="110"/>
  <c r="R292" i="110"/>
  <c r="P280" i="110"/>
  <c r="AB44" i="110"/>
  <c r="AD44" i="110" s="1"/>
  <c r="AF146" i="110"/>
  <c r="AF171" i="110"/>
  <c r="AF319" i="110"/>
  <c r="AF75" i="110"/>
  <c r="R620" i="110"/>
  <c r="P620" i="110" s="1"/>
  <c r="AF55" i="110"/>
  <c r="AF34" i="110"/>
  <c r="AF42" i="110"/>
  <c r="AF200" i="110"/>
  <c r="AF26" i="110"/>
  <c r="D158" i="110"/>
  <c r="AF131" i="110"/>
  <c r="D443" i="110"/>
  <c r="P421" i="110"/>
  <c r="R443" i="110"/>
  <c r="R385" i="110"/>
  <c r="P373" i="110"/>
  <c r="AF547" i="110"/>
  <c r="AD107" i="110"/>
  <c r="AF99" i="110"/>
  <c r="D351" i="110"/>
  <c r="AF107" i="110"/>
  <c r="R567" i="110"/>
  <c r="P567" i="110" s="1"/>
  <c r="AF154" i="110"/>
  <c r="AF586" i="110"/>
  <c r="AF431" i="110"/>
  <c r="AF250" i="110"/>
  <c r="AF255" i="110" s="1"/>
  <c r="R189" i="110"/>
  <c r="P189" i="110" s="1"/>
  <c r="P55" i="110"/>
  <c r="R77" i="110"/>
  <c r="P77" i="110" s="1"/>
  <c r="AF407" i="110"/>
  <c r="AF411" i="110" s="1"/>
  <c r="R473" i="110"/>
  <c r="P473" i="110" s="1"/>
  <c r="R305" i="110"/>
  <c r="P305" i="110" s="1"/>
  <c r="P245" i="110"/>
  <c r="AF466" i="110"/>
  <c r="AB471" i="110"/>
  <c r="AF368" i="110"/>
  <c r="AF373" i="110" s="1"/>
  <c r="AB123" i="110"/>
  <c r="AD123" i="110" s="1"/>
  <c r="AF122" i="110"/>
  <c r="AF123" i="110" s="1"/>
  <c r="AF618" i="110"/>
  <c r="R257" i="110"/>
  <c r="P235" i="110"/>
  <c r="AF83" i="110"/>
  <c r="AF84" i="110" s="1"/>
  <c r="AB84" i="110"/>
  <c r="T58" i="96"/>
  <c r="V58" i="96" s="1"/>
  <c r="V57" i="96"/>
  <c r="AF537" i="110"/>
  <c r="AF540" i="110" s="1"/>
  <c r="AB540" i="110"/>
  <c r="P339" i="110"/>
  <c r="D257" i="110"/>
  <c r="AB216" i="110"/>
  <c r="AD216" i="110" s="1"/>
  <c r="AF211" i="110"/>
  <c r="AF216" i="110" s="1"/>
  <c r="R44" i="110"/>
  <c r="P44" i="110" s="1"/>
  <c r="P200" i="110"/>
  <c r="R218" i="110"/>
  <c r="P218" i="110" s="1"/>
  <c r="AF344" i="110"/>
  <c r="AF349" i="110" s="1"/>
  <c r="R156" i="110"/>
  <c r="P156" i="110" s="1"/>
  <c r="AF275" i="110"/>
  <c r="P349" i="110"/>
  <c r="AF359" i="110"/>
  <c r="AF334" i="110"/>
  <c r="AF339" i="110" s="1"/>
  <c r="AF119" i="110"/>
  <c r="AD431" i="110"/>
  <c r="AB441" i="110"/>
  <c r="AD441" i="110" s="1"/>
  <c r="AF441" i="110"/>
  <c r="AF456" i="110"/>
  <c r="AF458" i="110" s="1"/>
  <c r="AB456" i="110"/>
  <c r="AB398" i="110"/>
  <c r="AF398" i="110"/>
  <c r="AF400" i="110" s="1"/>
  <c r="R470" i="96" l="1"/>
  <c r="T472" i="96"/>
  <c r="AD270" i="110"/>
  <c r="AB235" i="110"/>
  <c r="P385" i="110"/>
  <c r="AD305" i="110"/>
  <c r="AD307" i="110"/>
  <c r="AD383" i="110"/>
  <c r="P292" i="110"/>
  <c r="AD421" i="110"/>
  <c r="AF77" i="110"/>
  <c r="D490" i="110"/>
  <c r="D569" i="110" s="1"/>
  <c r="D623" i="110" s="1"/>
  <c r="AF189" i="110"/>
  <c r="AD319" i="110"/>
  <c r="T470" i="123"/>
  <c r="V470" i="123" s="1"/>
  <c r="AB245" i="110"/>
  <c r="AD245" i="110" s="1"/>
  <c r="AF44" i="110"/>
  <c r="R158" i="110"/>
  <c r="P158" i="110" s="1"/>
  <c r="P351" i="110"/>
  <c r="AB156" i="110"/>
  <c r="AD156" i="110" s="1"/>
  <c r="AB255" i="110"/>
  <c r="AB218" i="110"/>
  <c r="AD218" i="110" s="1"/>
  <c r="AF109" i="110"/>
  <c r="P443" i="110"/>
  <c r="AF443" i="110"/>
  <c r="AF351" i="110"/>
  <c r="AD471" i="110"/>
  <c r="P257" i="110"/>
  <c r="R220" i="110"/>
  <c r="P220" i="110" s="1"/>
  <c r="T60" i="123"/>
  <c r="V59" i="123"/>
  <c r="AF471" i="110"/>
  <c r="AF473" i="110" s="1"/>
  <c r="AB280" i="110"/>
  <c r="AD84" i="110"/>
  <c r="AB109" i="110"/>
  <c r="AB473" i="110"/>
  <c r="AD540" i="110"/>
  <c r="AB567" i="110"/>
  <c r="AB411" i="110"/>
  <c r="AB443" i="110" s="1"/>
  <c r="AD443" i="110" s="1"/>
  <c r="AF218" i="110"/>
  <c r="AF245" i="110"/>
  <c r="AF567" i="110"/>
  <c r="AB363" i="110"/>
  <c r="AF363" i="110"/>
  <c r="AF156" i="110"/>
  <c r="AF280" i="110"/>
  <c r="AB349" i="110"/>
  <c r="AB339" i="110"/>
  <c r="AB373" i="110"/>
  <c r="R307" i="110"/>
  <c r="AD398" i="110"/>
  <c r="AB458" i="110"/>
  <c r="AD456" i="110"/>
  <c r="AB400" i="110"/>
  <c r="V472" i="96"/>
  <c r="R472" i="96"/>
  <c r="N533" i="96"/>
  <c r="F529" i="69"/>
  <c r="F301" i="69"/>
  <c r="F286" i="69"/>
  <c r="F266" i="69"/>
  <c r="F251" i="69"/>
  <c r="F241" i="69"/>
  <c r="F231" i="69"/>
  <c r="F55" i="69"/>
  <c r="AD235" i="110" l="1"/>
  <c r="AF220" i="110"/>
  <c r="T472" i="123"/>
  <c r="V472" i="123" s="1"/>
  <c r="AB158" i="110"/>
  <c r="AF158" i="110"/>
  <c r="AB220" i="110"/>
  <c r="AD220" i="110" s="1"/>
  <c r="AB257" i="110"/>
  <c r="AD255" i="110"/>
  <c r="AF292" i="110"/>
  <c r="AD373" i="110"/>
  <c r="AF257" i="110"/>
  <c r="AD473" i="110"/>
  <c r="AD109" i="110"/>
  <c r="AD339" i="110"/>
  <c r="AB351" i="110"/>
  <c r="AF385" i="110"/>
  <c r="AD411" i="110"/>
  <c r="AD349" i="110"/>
  <c r="AD363" i="110"/>
  <c r="AD567" i="110"/>
  <c r="P307" i="110"/>
  <c r="R490" i="110"/>
  <c r="AB292" i="110"/>
  <c r="AD280" i="110"/>
  <c r="AB385" i="110"/>
  <c r="AD400" i="110"/>
  <c r="AD458" i="110"/>
  <c r="F303" i="69"/>
  <c r="F73" i="69"/>
  <c r="F288" i="69"/>
  <c r="F253" i="69"/>
  <c r="J55" i="69"/>
  <c r="AD158" i="110" l="1"/>
  <c r="AD257" i="110"/>
  <c r="AB490" i="110"/>
  <c r="AB569" i="110" s="1"/>
  <c r="AD569" i="110" s="1"/>
  <c r="AF490" i="110"/>
  <c r="AF569" i="110" s="1"/>
  <c r="AD292" i="110"/>
  <c r="P490" i="110"/>
  <c r="R569" i="110"/>
  <c r="AD351" i="110"/>
  <c r="AD385" i="110"/>
  <c r="N244" i="96"/>
  <c r="N254" i="96"/>
  <c r="N289" i="96"/>
  <c r="N279" i="96"/>
  <c r="N269" i="96"/>
  <c r="AD490" i="110" l="1"/>
  <c r="P569" i="110"/>
  <c r="R623" i="110"/>
  <c r="N256" i="96"/>
  <c r="N291" i="96"/>
  <c r="P623" i="110" l="1"/>
  <c r="F325" i="69" l="1"/>
  <c r="N546" i="96"/>
  <c r="F542" i="69"/>
  <c r="F345" i="69"/>
  <c r="F335" i="69"/>
  <c r="N83" i="96" l="1"/>
  <c r="F347" i="69"/>
  <c r="N348" i="96"/>
  <c r="N328" i="96" l="1"/>
  <c r="N338" i="96"/>
  <c r="N350" i="96" l="1"/>
  <c r="F520" i="69" l="1"/>
  <c r="N91" i="96" l="1"/>
  <c r="F80" i="69" l="1"/>
  <c r="N98" i="96" l="1"/>
  <c r="F88" i="69" l="1"/>
  <c r="N106" i="96" l="1"/>
  <c r="N108" i="96" l="1"/>
  <c r="H520" i="69" l="1"/>
  <c r="L524" i="96"/>
  <c r="D520" i="69"/>
  <c r="J520" i="69"/>
  <c r="N524" i="96" l="1"/>
  <c r="P524" i="96" l="1"/>
  <c r="F95" i="69"/>
  <c r="T524" i="96" l="1"/>
  <c r="V524" i="96" l="1"/>
  <c r="R524" i="96"/>
  <c r="N118" i="96" l="1"/>
  <c r="F103" i="69" l="1"/>
  <c r="F105" i="69" l="1"/>
  <c r="N122" i="96"/>
  <c r="F115" i="69" l="1"/>
  <c r="H231" i="69" l="1"/>
  <c r="J67" i="69"/>
  <c r="P20" i="96"/>
  <c r="T20" i="96" s="1"/>
  <c r="V20" i="96" s="1"/>
  <c r="D80" i="69"/>
  <c r="J422" i="69"/>
  <c r="H150" i="69"/>
  <c r="H103" i="69"/>
  <c r="J98" i="69"/>
  <c r="D204" i="69"/>
  <c r="J29" i="69"/>
  <c r="J238" i="69"/>
  <c r="J431" i="69"/>
  <c r="H436" i="69"/>
  <c r="J114" i="69"/>
  <c r="J224" i="69"/>
  <c r="J240" i="69"/>
  <c r="D51" i="69"/>
  <c r="L54" i="96"/>
  <c r="J265" i="69"/>
  <c r="L153" i="96"/>
  <c r="P88" i="96"/>
  <c r="T88" i="96" s="1"/>
  <c r="J272" i="69"/>
  <c r="P298" i="96"/>
  <c r="T298" i="96" s="1"/>
  <c r="J283" i="69"/>
  <c r="H535" i="69"/>
  <c r="P253" i="96"/>
  <c r="T253" i="96" s="1"/>
  <c r="V255" i="123" s="1"/>
  <c r="D127" i="69"/>
  <c r="J314" i="69"/>
  <c r="P262" i="96"/>
  <c r="T262" i="96" s="1"/>
  <c r="J432" i="69"/>
  <c r="P530" i="96"/>
  <c r="T530" i="96" s="1"/>
  <c r="D103" i="69"/>
  <c r="P36" i="96"/>
  <c r="T36" i="96" s="1"/>
  <c r="H88" i="69"/>
  <c r="J83" i="69"/>
  <c r="J298" i="69"/>
  <c r="P72" i="96"/>
  <c r="T72" i="96" s="1"/>
  <c r="D212" i="69"/>
  <c r="P316" i="96"/>
  <c r="T316" i="96" s="1"/>
  <c r="V317" i="123" s="1"/>
  <c r="P117" i="96"/>
  <c r="T117" i="96" s="1"/>
  <c r="P323" i="96"/>
  <c r="T323" i="96" s="1"/>
  <c r="J324" i="69"/>
  <c r="P37" i="96"/>
  <c r="T37" i="96" s="1"/>
  <c r="V39" i="123" s="1"/>
  <c r="P342" i="96"/>
  <c r="T342" i="96" s="1"/>
  <c r="P29" i="96"/>
  <c r="T29" i="96" s="1"/>
  <c r="V31" i="123" s="1"/>
  <c r="J374" i="69"/>
  <c r="P282" i="96"/>
  <c r="T282" i="96" s="1"/>
  <c r="V284" i="123" s="1"/>
  <c r="P288" i="96"/>
  <c r="T288" i="96" s="1"/>
  <c r="H345" i="69"/>
  <c r="J340" i="69"/>
  <c r="J25" i="69"/>
  <c r="D95" i="69"/>
  <c r="P287" i="96"/>
  <c r="T287" i="96" s="1"/>
  <c r="J344" i="69"/>
  <c r="P334" i="96"/>
  <c r="T334" i="96" s="1"/>
  <c r="D535" i="69"/>
  <c r="P97" i="96"/>
  <c r="T97" i="96" s="1"/>
  <c r="J36" i="69"/>
  <c r="J70" i="69"/>
  <c r="P94" i="96"/>
  <c r="T94" i="96" s="1"/>
  <c r="V94" i="96" s="1"/>
  <c r="L118" i="96"/>
  <c r="P238" i="96"/>
  <c r="T238" i="96" s="1"/>
  <c r="P343" i="96"/>
  <c r="T343" i="96" s="1"/>
  <c r="H115" i="69"/>
  <c r="J111" i="69"/>
  <c r="P64" i="96"/>
  <c r="T64" i="96" s="1"/>
  <c r="V64" i="96" s="1"/>
  <c r="J527" i="69"/>
  <c r="P345" i="96"/>
  <c r="T345" i="96" s="1"/>
  <c r="J402" i="69"/>
  <c r="H406" i="69"/>
  <c r="L106" i="96"/>
  <c r="J275" i="69"/>
  <c r="J526" i="69"/>
  <c r="H529" i="69"/>
  <c r="D142" i="69"/>
  <c r="J227" i="69"/>
  <c r="P263" i="96"/>
  <c r="T263" i="96" s="1"/>
  <c r="V263" i="96" s="1"/>
  <c r="J281" i="69"/>
  <c r="H286" i="69"/>
  <c r="J28" i="69"/>
  <c r="J310" i="69"/>
  <c r="P333" i="96"/>
  <c r="T333" i="96" s="1"/>
  <c r="P61" i="96"/>
  <c r="T61" i="96" s="1"/>
  <c r="V61" i="96" s="1"/>
  <c r="D88" i="69"/>
  <c r="L145" i="96"/>
  <c r="J331" i="69"/>
  <c r="J412" i="69"/>
  <c r="D301" i="69"/>
  <c r="D303" i="69" s="1"/>
  <c r="P104" i="96"/>
  <c r="T104" i="96" s="1"/>
  <c r="V104" i="96" s="1"/>
  <c r="P101" i="96"/>
  <c r="T101" i="96" s="1"/>
  <c r="J343" i="69"/>
  <c r="P233" i="96"/>
  <c r="T233" i="96" s="1"/>
  <c r="V233" i="96" s="1"/>
  <c r="J35" i="69"/>
  <c r="P49" i="96"/>
  <c r="P335" i="96"/>
  <c r="T335" i="96" s="1"/>
  <c r="J388" i="69"/>
  <c r="H393" i="69"/>
  <c r="H395" i="69" s="1"/>
  <c r="L186" i="96"/>
  <c r="J226" i="69"/>
  <c r="J84" i="69"/>
  <c r="J300" i="69"/>
  <c r="H542" i="69"/>
  <c r="J538" i="69"/>
  <c r="H335" i="69"/>
  <c r="J330" i="69"/>
  <c r="P241" i="96"/>
  <c r="T241" i="96" s="1"/>
  <c r="J245" i="69"/>
  <c r="J87" i="69"/>
  <c r="H581" i="69"/>
  <c r="H416" i="69"/>
  <c r="J411" i="69"/>
  <c r="P268" i="96"/>
  <c r="T268" i="96" s="1"/>
  <c r="D134" i="69"/>
  <c r="J47" i="69"/>
  <c r="H183" i="69"/>
  <c r="P232" i="96"/>
  <c r="T232" i="96" s="1"/>
  <c r="H204" i="69"/>
  <c r="D183" i="69"/>
  <c r="J279" i="69"/>
  <c r="J229" i="69"/>
  <c r="P326" i="96"/>
  <c r="T326" i="96" s="1"/>
  <c r="J230" i="69"/>
  <c r="J112" i="69"/>
  <c r="H251" i="69"/>
  <c r="J246" i="69"/>
  <c r="J285" i="69"/>
  <c r="P346" i="96"/>
  <c r="T346" i="96" s="1"/>
  <c r="P327" i="96"/>
  <c r="T327" i="96" s="1"/>
  <c r="V327" i="96" s="1"/>
  <c r="D581" i="69"/>
  <c r="J311" i="69"/>
  <c r="H315" i="69"/>
  <c r="J235" i="69"/>
  <c r="P321" i="96"/>
  <c r="T321" i="96" s="1"/>
  <c r="V322" i="123" s="1"/>
  <c r="P278" i="96"/>
  <c r="T278" i="96" s="1"/>
  <c r="L617" i="96"/>
  <c r="J86" i="69"/>
  <c r="P121" i="96"/>
  <c r="T121" i="96" s="1"/>
  <c r="V121" i="96" s="1"/>
  <c r="J26" i="69"/>
  <c r="P273" i="96"/>
  <c r="T273" i="96" s="1"/>
  <c r="J259" i="69"/>
  <c r="J93" i="69"/>
  <c r="L122" i="96"/>
  <c r="J17" i="69"/>
  <c r="P71" i="96"/>
  <c r="T71" i="96" s="1"/>
  <c r="V73" i="123" s="1"/>
  <c r="P114" i="96"/>
  <c r="T114" i="96" s="1"/>
  <c r="V114" i="96" s="1"/>
  <c r="P51" i="96"/>
  <c r="T51" i="96" s="1"/>
  <c r="V53" i="123" s="1"/>
  <c r="J68" i="69"/>
  <c r="J389" i="69"/>
  <c r="L91" i="96"/>
  <c r="P264" i="96"/>
  <c r="T264" i="96" s="1"/>
  <c r="V264" i="96" s="1"/>
  <c r="J363" i="69"/>
  <c r="H368" i="69"/>
  <c r="H167" i="69"/>
  <c r="L170" i="96"/>
  <c r="J332" i="69"/>
  <c r="L130" i="96"/>
  <c r="P312" i="96"/>
  <c r="T312" i="96" s="1"/>
  <c r="V313" i="123" s="1"/>
  <c r="L304" i="96"/>
  <c r="L306" i="96" s="1"/>
  <c r="J403" i="69"/>
  <c r="P336" i="96"/>
  <c r="T336" i="96" s="1"/>
  <c r="P313" i="96"/>
  <c r="T313" i="96" s="1"/>
  <c r="J49" i="69"/>
  <c r="J334" i="69"/>
  <c r="J322" i="69"/>
  <c r="H601" i="69"/>
  <c r="J273" i="69"/>
  <c r="P90" i="96"/>
  <c r="T90" i="96" s="1"/>
  <c r="V90" i="96" s="1"/>
  <c r="L33" i="96"/>
  <c r="P87" i="96"/>
  <c r="T87" i="96" s="1"/>
  <c r="V87" i="96" s="1"/>
  <c r="P302" i="96"/>
  <c r="T302" i="96" s="1"/>
  <c r="V303" i="123" s="1"/>
  <c r="P62" i="96"/>
  <c r="T62" i="96" s="1"/>
  <c r="L539" i="96"/>
  <c r="J271" i="69"/>
  <c r="H276" i="69"/>
  <c r="J92" i="69"/>
  <c r="L207" i="96"/>
  <c r="P324" i="96"/>
  <c r="T324" i="96" s="1"/>
  <c r="V325" i="123" s="1"/>
  <c r="J228" i="69"/>
  <c r="L83" i="96"/>
  <c r="J312" i="69"/>
  <c r="L199" i="96"/>
  <c r="J354" i="69"/>
  <c r="H358" i="69"/>
  <c r="L41" i="96"/>
  <c r="P322" i="96"/>
  <c r="T322" i="96" s="1"/>
  <c r="V323" i="123" s="1"/>
  <c r="D150" i="69"/>
  <c r="J60" i="69"/>
  <c r="J62" i="69"/>
  <c r="P95" i="96"/>
  <c r="T95" i="96" s="1"/>
  <c r="V95" i="96" s="1"/>
  <c r="P237" i="96"/>
  <c r="T237" i="96" s="1"/>
  <c r="V237" i="96" s="1"/>
  <c r="H63" i="69"/>
  <c r="J58" i="69"/>
  <c r="P69" i="96"/>
  <c r="T69" i="96" s="1"/>
  <c r="D175" i="69"/>
  <c r="J269" i="69"/>
  <c r="J297" i="69"/>
  <c r="P331" i="96"/>
  <c r="T331" i="96" s="1"/>
  <c r="J541" i="69"/>
  <c r="L605" i="96"/>
  <c r="J261" i="69"/>
  <c r="H266" i="69"/>
  <c r="P239" i="96"/>
  <c r="P230" i="96"/>
  <c r="T230" i="96" s="1"/>
  <c r="P531" i="96"/>
  <c r="T531" i="96" s="1"/>
  <c r="V531" i="123" s="1"/>
  <c r="J248" i="69"/>
  <c r="P332" i="96"/>
  <c r="T332" i="96" s="1"/>
  <c r="V332" i="96" s="1"/>
  <c r="P23" i="96"/>
  <c r="T23" i="96" s="1"/>
  <c r="D71" i="69"/>
  <c r="P303" i="96"/>
  <c r="T303" i="96" s="1"/>
  <c r="V304" i="123" s="1"/>
  <c r="J234" i="69"/>
  <c r="J274" i="69"/>
  <c r="J50" i="69"/>
  <c r="P284" i="96"/>
  <c r="T284" i="96" s="1"/>
  <c r="D613" i="69"/>
  <c r="J319" i="69"/>
  <c r="P21" i="96"/>
  <c r="T21" i="96" s="1"/>
  <c r="V23" i="123" s="1"/>
  <c r="J20" i="69"/>
  <c r="J59" i="69"/>
  <c r="P337" i="96"/>
  <c r="P227" i="96"/>
  <c r="T227" i="96" s="1"/>
  <c r="L178" i="96"/>
  <c r="J295" i="69"/>
  <c r="J250" i="69"/>
  <c r="D167" i="69"/>
  <c r="J296" i="69"/>
  <c r="H301" i="69"/>
  <c r="H303" i="69" s="1"/>
  <c r="L66" i="96"/>
  <c r="J284" i="69"/>
  <c r="D63" i="69"/>
  <c r="J320" i="69"/>
  <c r="H325" i="69"/>
  <c r="P52" i="96"/>
  <c r="T52" i="96" s="1"/>
  <c r="J102" i="69"/>
  <c r="L74" i="96"/>
  <c r="P301" i="96"/>
  <c r="T301" i="96" s="1"/>
  <c r="V302" i="123" s="1"/>
  <c r="P545" i="96"/>
  <c r="T545" i="96" s="1"/>
  <c r="H95" i="69"/>
  <c r="J91" i="69"/>
  <c r="J249" i="69"/>
  <c r="P275" i="96"/>
  <c r="T275" i="96" s="1"/>
  <c r="H134" i="69"/>
  <c r="J239" i="69"/>
  <c r="P53" i="96"/>
  <c r="T53" i="96" s="1"/>
  <c r="V53" i="96" s="1"/>
  <c r="P325" i="96"/>
  <c r="T325" i="96" s="1"/>
  <c r="V325" i="96" s="1"/>
  <c r="J100" i="69"/>
  <c r="P82" i="96"/>
  <c r="T82" i="96" s="1"/>
  <c r="T83" i="96" s="1"/>
  <c r="D601" i="69"/>
  <c r="P317" i="96"/>
  <c r="T317" i="96" s="1"/>
  <c r="V318" i="123" s="1"/>
  <c r="P103" i="96"/>
  <c r="T103" i="96" s="1"/>
  <c r="J294" i="69"/>
  <c r="J99" i="69"/>
  <c r="P116" i="96"/>
  <c r="T116" i="96" s="1"/>
  <c r="V116" i="96" s="1"/>
  <c r="P272" i="96"/>
  <c r="T272" i="96" s="1"/>
  <c r="V274" i="123" s="1"/>
  <c r="J339" i="69"/>
  <c r="J260" i="69"/>
  <c r="J539" i="69"/>
  <c r="L98" i="96"/>
  <c r="P300" i="96"/>
  <c r="T300" i="96" s="1"/>
  <c r="V301" i="123" s="1"/>
  <c r="H212" i="69"/>
  <c r="J321" i="69"/>
  <c r="P70" i="96"/>
  <c r="T70" i="96" s="1"/>
  <c r="H71" i="69"/>
  <c r="J66" i="69"/>
  <c r="J528" i="69"/>
  <c r="P229" i="96"/>
  <c r="T229" i="96" s="1"/>
  <c r="J364" i="69"/>
  <c r="D115" i="69"/>
  <c r="P73" i="96"/>
  <c r="T73" i="96" s="1"/>
  <c r="J247" i="69"/>
  <c r="J46" i="69"/>
  <c r="H51" i="69"/>
  <c r="P276" i="96"/>
  <c r="T276" i="96" s="1"/>
  <c r="V278" i="123" s="1"/>
  <c r="J236" i="69"/>
  <c r="H241" i="69"/>
  <c r="J373" i="69"/>
  <c r="H378" i="69"/>
  <c r="P24" i="96"/>
  <c r="T24" i="96" s="1"/>
  <c r="H196" i="69"/>
  <c r="P63" i="96"/>
  <c r="T63" i="96" s="1"/>
  <c r="J263" i="69"/>
  <c r="P86" i="96"/>
  <c r="T86" i="96" s="1"/>
  <c r="L25" i="96"/>
  <c r="L137" i="96"/>
  <c r="P266" i="96"/>
  <c r="T266" i="96" s="1"/>
  <c r="V266" i="96" s="1"/>
  <c r="P96" i="96"/>
  <c r="T96" i="96" s="1"/>
  <c r="V98" i="123" s="1"/>
  <c r="H426" i="69"/>
  <c r="J421" i="69"/>
  <c r="P240" i="96"/>
  <c r="T240" i="96" s="1"/>
  <c r="P283" i="96"/>
  <c r="T283" i="96" s="1"/>
  <c r="P32" i="96"/>
  <c r="T32" i="96" s="1"/>
  <c r="P40" i="96"/>
  <c r="T40" i="96" s="1"/>
  <c r="P38" i="96"/>
  <c r="T38" i="96" s="1"/>
  <c r="J270" i="69"/>
  <c r="J85" i="69"/>
  <c r="J264" i="69"/>
  <c r="H613" i="69"/>
  <c r="J21" i="69"/>
  <c r="J280" i="69"/>
  <c r="H127" i="69"/>
  <c r="D542" i="69"/>
  <c r="P267" i="96"/>
  <c r="T267" i="96" s="1"/>
  <c r="V269" i="123" s="1"/>
  <c r="P28" i="96"/>
  <c r="T28" i="96" s="1"/>
  <c r="V28" i="96" s="1"/>
  <c r="L546" i="96"/>
  <c r="P30" i="96"/>
  <c r="T30" i="96" s="1"/>
  <c r="P65" i="96"/>
  <c r="T65" i="96" s="1"/>
  <c r="V65" i="96" s="1"/>
  <c r="J33" i="69"/>
  <c r="L533" i="96"/>
  <c r="J329" i="69"/>
  <c r="J37" i="69"/>
  <c r="H119" i="69"/>
  <c r="P315" i="96"/>
  <c r="T315" i="96" s="1"/>
  <c r="V315" i="96" s="1"/>
  <c r="J338" i="69"/>
  <c r="J323" i="69"/>
  <c r="J237" i="69"/>
  <c r="J282" i="69"/>
  <c r="P596" i="69"/>
  <c r="J333" i="69"/>
  <c r="P249" i="96"/>
  <c r="T249" i="96" s="1"/>
  <c r="J328" i="69"/>
  <c r="L585" i="96"/>
  <c r="H175" i="69"/>
  <c r="D119" i="69"/>
  <c r="P274" i="96"/>
  <c r="J262" i="69"/>
  <c r="P314" i="96"/>
  <c r="T314" i="96" s="1"/>
  <c r="P247" i="96"/>
  <c r="T247" i="96" s="1"/>
  <c r="P251" i="96"/>
  <c r="T251" i="96" s="1"/>
  <c r="V253" i="123" s="1"/>
  <c r="P285" i="96"/>
  <c r="T285" i="96" s="1"/>
  <c r="V285" i="96" s="1"/>
  <c r="J244" i="69"/>
  <c r="P344" i="96"/>
  <c r="T344" i="96" s="1"/>
  <c r="V344" i="96" s="1"/>
  <c r="J27" i="69"/>
  <c r="J342" i="69"/>
  <c r="D529" i="69"/>
  <c r="J34" i="69"/>
  <c r="P105" i="96"/>
  <c r="T105" i="96" s="1"/>
  <c r="J225" i="69"/>
  <c r="P228" i="96"/>
  <c r="T228" i="96" s="1"/>
  <c r="V230" i="123" s="1"/>
  <c r="P543" i="96"/>
  <c r="T543" i="96" s="1"/>
  <c r="H142" i="69"/>
  <c r="P286" i="96"/>
  <c r="T286" i="96" s="1"/>
  <c r="P31" i="96"/>
  <c r="T31" i="96" s="1"/>
  <c r="P39" i="96"/>
  <c r="T39" i="96" s="1"/>
  <c r="V41" i="123" s="1"/>
  <c r="J61" i="69"/>
  <c r="P102" i="96"/>
  <c r="T102" i="96" s="1"/>
  <c r="V102" i="96" s="1"/>
  <c r="J309" i="69"/>
  <c r="P250" i="96"/>
  <c r="T250" i="96" s="1"/>
  <c r="P243" i="96"/>
  <c r="T243" i="96" s="1"/>
  <c r="J299" i="69"/>
  <c r="P115" i="96"/>
  <c r="T115" i="96" s="1"/>
  <c r="V115" i="96" s="1"/>
  <c r="H80" i="69"/>
  <c r="J79" i="69"/>
  <c r="J80" i="69" s="1"/>
  <c r="P341" i="96"/>
  <c r="T341" i="96" s="1"/>
  <c r="V342" i="123" s="1"/>
  <c r="P231" i="96"/>
  <c r="T231" i="96" s="1"/>
  <c r="V233" i="123" s="1"/>
  <c r="P22" i="96"/>
  <c r="T22" i="96" s="1"/>
  <c r="V24" i="123" s="1"/>
  <c r="J113" i="69"/>
  <c r="J18" i="69"/>
  <c r="P248" i="96"/>
  <c r="T248" i="96" s="1"/>
  <c r="P89" i="96"/>
  <c r="T89" i="96" s="1"/>
  <c r="P252" i="96"/>
  <c r="T252" i="96" s="1"/>
  <c r="J313" i="69"/>
  <c r="J69" i="69"/>
  <c r="D196" i="69"/>
  <c r="J101" i="69"/>
  <c r="P299" i="96"/>
  <c r="T299" i="96" s="1"/>
  <c r="P532" i="96"/>
  <c r="T532" i="96" s="1"/>
  <c r="P277" i="96"/>
  <c r="T277" i="96" s="1"/>
  <c r="V277" i="96" s="1"/>
  <c r="P50" i="96"/>
  <c r="T50" i="96" s="1"/>
  <c r="L215" i="96"/>
  <c r="P265" i="96"/>
  <c r="T265" i="96" s="1"/>
  <c r="V267" i="123" s="1"/>
  <c r="P242" i="96"/>
  <c r="T242" i="96" s="1"/>
  <c r="V242" i="96" s="1"/>
  <c r="J341" i="69"/>
  <c r="J318" i="69"/>
  <c r="P542" i="96"/>
  <c r="J94" i="69"/>
  <c r="J19" i="69"/>
  <c r="J48" i="69"/>
  <c r="P347" i="96"/>
  <c r="T347" i="96" s="1"/>
  <c r="V328" i="123"/>
  <c r="T49" i="96"/>
  <c r="L254" i="96"/>
  <c r="V312" i="96"/>
  <c r="L338" i="96"/>
  <c r="L440" i="96"/>
  <c r="V343" i="96"/>
  <c r="V323" i="96"/>
  <c r="P125" i="96"/>
  <c r="V282" i="96" l="1"/>
  <c r="J231" i="69"/>
  <c r="D393" i="69"/>
  <c r="D395" i="69" s="1"/>
  <c r="V316" i="96"/>
  <c r="D335" i="69"/>
  <c r="V29" i="96"/>
  <c r="J241" i="69"/>
  <c r="D214" i="69"/>
  <c r="D241" i="69"/>
  <c r="V123" i="123"/>
  <c r="V106" i="123"/>
  <c r="T122" i="96"/>
  <c r="V122" i="96" s="1"/>
  <c r="J345" i="69"/>
  <c r="P122" i="96"/>
  <c r="V284" i="96"/>
  <c r="V239" i="123"/>
  <c r="V530" i="96"/>
  <c r="V321" i="96"/>
  <c r="V531" i="96"/>
  <c r="T533" i="96"/>
  <c r="V533" i="96" s="1"/>
  <c r="V303" i="96"/>
  <c r="D426" i="69"/>
  <c r="J286" i="69"/>
  <c r="D325" i="69"/>
  <c r="D416" i="69"/>
  <c r="J529" i="69"/>
  <c r="V66" i="123"/>
  <c r="L348" i="96"/>
  <c r="V235" i="123"/>
  <c r="V265" i="123"/>
  <c r="V51" i="96"/>
  <c r="D368" i="69"/>
  <c r="L318" i="96"/>
  <c r="D358" i="69"/>
  <c r="D345" i="69"/>
  <c r="P328" i="96"/>
  <c r="V30" i="123"/>
  <c r="V322" i="96"/>
  <c r="H73" i="69"/>
  <c r="L108" i="96"/>
  <c r="V326" i="123"/>
  <c r="V96" i="123"/>
  <c r="H185" i="69"/>
  <c r="H105" i="69"/>
  <c r="V324" i="96"/>
  <c r="V37" i="96"/>
  <c r="J325" i="69"/>
  <c r="V118" i="123"/>
  <c r="V101" i="96"/>
  <c r="V316" i="123"/>
  <c r="V253" i="96"/>
  <c r="L397" i="96"/>
  <c r="L399" i="96" s="1"/>
  <c r="D276" i="69"/>
  <c r="V21" i="96"/>
  <c r="L43" i="96"/>
  <c r="D73" i="69"/>
  <c r="D406" i="69"/>
  <c r="V333" i="123"/>
  <c r="V82" i="96"/>
  <c r="J63" i="69"/>
  <c r="J315" i="69"/>
  <c r="L328" i="96"/>
  <c r="V117" i="123"/>
  <c r="V84" i="123"/>
  <c r="V231" i="96"/>
  <c r="J51" i="69"/>
  <c r="L566" i="96"/>
  <c r="V299" i="96"/>
  <c r="D286" i="69"/>
  <c r="H214" i="69"/>
  <c r="J22" i="69"/>
  <c r="P98" i="96"/>
  <c r="H380" i="69"/>
  <c r="V249" i="96"/>
  <c r="V267" i="96"/>
  <c r="V67" i="123"/>
  <c r="H615" i="69"/>
  <c r="L155" i="96"/>
  <c r="J95" i="69"/>
  <c r="L188" i="96"/>
  <c r="J88" i="69"/>
  <c r="J103" i="69"/>
  <c r="P348" i="96"/>
  <c r="J276" i="69"/>
  <c r="D105" i="69"/>
  <c r="J115" i="69"/>
  <c r="J251" i="69"/>
  <c r="V97" i="123"/>
  <c r="V302" i="96"/>
  <c r="P338" i="96"/>
  <c r="V287" i="123"/>
  <c r="P546" i="96"/>
  <c r="L362" i="96"/>
  <c r="V92" i="123"/>
  <c r="D231" i="69"/>
  <c r="H288" i="69"/>
  <c r="V301" i="96"/>
  <c r="D185" i="69"/>
  <c r="D251" i="69"/>
  <c r="V71" i="96"/>
  <c r="D152" i="69"/>
  <c r="L619" i="96"/>
  <c r="T98" i="96"/>
  <c r="V98" i="96" s="1"/>
  <c r="D615" i="69"/>
  <c r="T269" i="96"/>
  <c r="L217" i="96"/>
  <c r="V104" i="123"/>
  <c r="V265" i="96"/>
  <c r="V341" i="96"/>
  <c r="V55" i="123"/>
  <c r="P289" i="96"/>
  <c r="V244" i="123"/>
  <c r="V36" i="96"/>
  <c r="T106" i="96"/>
  <c r="V106" i="96" s="1"/>
  <c r="P83" i="96"/>
  <c r="D315" i="69"/>
  <c r="L382" i="96"/>
  <c r="D562" i="69"/>
  <c r="T542" i="96"/>
  <c r="V542" i="96" s="1"/>
  <c r="P54" i="96"/>
  <c r="P74" i="96"/>
  <c r="P533" i="96"/>
  <c r="R533" i="96" s="1"/>
  <c r="J38" i="69"/>
  <c r="T118" i="96"/>
  <c r="V118" i="96" s="1"/>
  <c r="V86" i="96"/>
  <c r="P66" i="96"/>
  <c r="J266" i="69"/>
  <c r="T91" i="96"/>
  <c r="V91" i="96" s="1"/>
  <c r="V314" i="96"/>
  <c r="V22" i="96"/>
  <c r="V89" i="123"/>
  <c r="V96" i="96"/>
  <c r="V317" i="96"/>
  <c r="L420" i="96"/>
  <c r="V300" i="96"/>
  <c r="H152" i="69"/>
  <c r="J301" i="69"/>
  <c r="J303" i="69" s="1"/>
  <c r="V345" i="123"/>
  <c r="D378" i="69"/>
  <c r="H438" i="69"/>
  <c r="T25" i="96"/>
  <c r="V25" i="96" s="1"/>
  <c r="T54" i="96"/>
  <c r="V54" i="96" s="1"/>
  <c r="H253" i="69"/>
  <c r="P91" i="96"/>
  <c r="R91" i="96" s="1"/>
  <c r="V39" i="96"/>
  <c r="P41" i="96"/>
  <c r="D436" i="69"/>
  <c r="P318" i="96"/>
  <c r="V268" i="123"/>
  <c r="V251" i="96"/>
  <c r="V34" i="123"/>
  <c r="V32" i="96"/>
  <c r="P118" i="96"/>
  <c r="V543" i="96"/>
  <c r="V543" i="123"/>
  <c r="T274" i="96"/>
  <c r="P279" i="96"/>
  <c r="V32" i="123"/>
  <c r="V30" i="96"/>
  <c r="V40" i="96"/>
  <c r="V42" i="123"/>
  <c r="V70" i="96"/>
  <c r="V72" i="123"/>
  <c r="L244" i="96"/>
  <c r="V331" i="96"/>
  <c r="V332" i="123"/>
  <c r="J542" i="69"/>
  <c r="V97" i="96"/>
  <c r="V99" i="123"/>
  <c r="V290" i="123"/>
  <c r="V288" i="96"/>
  <c r="V90" i="123"/>
  <c r="V88" i="96"/>
  <c r="V24" i="96"/>
  <c r="V26" i="123"/>
  <c r="V103" i="96"/>
  <c r="V105" i="123"/>
  <c r="V338" i="123"/>
  <c r="V238" i="96"/>
  <c r="V240" i="123"/>
  <c r="V117" i="96"/>
  <c r="V119" i="123"/>
  <c r="V247" i="96"/>
  <c r="V249" i="123"/>
  <c r="V241" i="96"/>
  <c r="V243" i="123"/>
  <c r="V262" i="96"/>
  <c r="V264" i="123"/>
  <c r="H347" i="69"/>
  <c r="L372" i="96"/>
  <c r="V52" i="123"/>
  <c r="V50" i="96"/>
  <c r="V532" i="123"/>
  <c r="V532" i="96"/>
  <c r="L269" i="96"/>
  <c r="V285" i="123"/>
  <c r="V283" i="96"/>
  <c r="L430" i="96"/>
  <c r="V64" i="123"/>
  <c r="V62" i="96"/>
  <c r="V273" i="96"/>
  <c r="V275" i="123"/>
  <c r="V346" i="96"/>
  <c r="V347" i="123"/>
  <c r="L289" i="96"/>
  <c r="V243" i="96"/>
  <c r="V245" i="123"/>
  <c r="V230" i="96"/>
  <c r="V232" i="123"/>
  <c r="V272" i="96"/>
  <c r="V252" i="96"/>
  <c r="V254" i="123"/>
  <c r="V89" i="96"/>
  <c r="V91" i="123"/>
  <c r="V252" i="123"/>
  <c r="V250" i="96"/>
  <c r="V105" i="96"/>
  <c r="V107" i="123"/>
  <c r="T239" i="96"/>
  <c r="P244" i="96"/>
  <c r="V314" i="123"/>
  <c r="V313" i="96"/>
  <c r="D266" i="69"/>
  <c r="V270" i="123"/>
  <c r="V268" i="96"/>
  <c r="V335" i="96"/>
  <c r="V336" i="123"/>
  <c r="J335" i="69"/>
  <c r="V342" i="96"/>
  <c r="V343" i="123"/>
  <c r="L76" i="96"/>
  <c r="V277" i="123"/>
  <c r="V275" i="96"/>
  <c r="L410" i="96"/>
  <c r="V279" i="123"/>
  <c r="P234" i="96"/>
  <c r="V250" i="123"/>
  <c r="V248" i="96"/>
  <c r="V73" i="96"/>
  <c r="V75" i="123"/>
  <c r="V227" i="96"/>
  <c r="V229" i="123"/>
  <c r="V25" i="123"/>
  <c r="V23" i="96"/>
  <c r="V336" i="96"/>
  <c r="V337" i="123"/>
  <c r="V232" i="96"/>
  <c r="V234" i="123"/>
  <c r="V74" i="123"/>
  <c r="V72" i="96"/>
  <c r="V299" i="123"/>
  <c r="V298" i="96"/>
  <c r="P25" i="96"/>
  <c r="R25" i="96" s="1"/>
  <c r="P33" i="96"/>
  <c r="R33" i="96" s="1"/>
  <c r="T33" i="96"/>
  <c r="V33" i="96" s="1"/>
  <c r="P106" i="96"/>
  <c r="R106" i="96" s="1"/>
  <c r="P254" i="96"/>
  <c r="V228" i="96"/>
  <c r="V31" i="96"/>
  <c r="V33" i="123"/>
  <c r="V240" i="96"/>
  <c r="V52" i="96"/>
  <c r="V54" i="123"/>
  <c r="V278" i="96"/>
  <c r="V280" i="123"/>
  <c r="V327" i="123"/>
  <c r="V326" i="96"/>
  <c r="V335" i="123"/>
  <c r="V334" i="96"/>
  <c r="J30" i="69"/>
  <c r="L279" i="96"/>
  <c r="V348" i="123"/>
  <c r="V347" i="96"/>
  <c r="V276" i="96"/>
  <c r="P269" i="96"/>
  <c r="R269" i="96" s="1"/>
  <c r="V288" i="123"/>
  <c r="V286" i="96"/>
  <c r="V40" i="123"/>
  <c r="V38" i="96"/>
  <c r="V65" i="123"/>
  <c r="V63" i="96"/>
  <c r="V545" i="123"/>
  <c r="V545" i="96"/>
  <c r="J71" i="69"/>
  <c r="H562" i="69"/>
  <c r="V346" i="123"/>
  <c r="V345" i="96"/>
  <c r="V287" i="96"/>
  <c r="V289" i="123"/>
  <c r="V63" i="123"/>
  <c r="T66" i="96"/>
  <c r="V49" i="96"/>
  <c r="V229" i="96"/>
  <c r="V231" i="123"/>
  <c r="T41" i="96"/>
  <c r="V41" i="96" s="1"/>
  <c r="V69" i="96"/>
  <c r="T74" i="96"/>
  <c r="V333" i="96"/>
  <c r="V334" i="123"/>
  <c r="V83" i="96"/>
  <c r="V344" i="123"/>
  <c r="V251" i="123"/>
  <c r="V315" i="123"/>
  <c r="V286" i="123"/>
  <c r="V324" i="123"/>
  <c r="T348" i="96"/>
  <c r="T328" i="96"/>
  <c r="V88" i="123"/>
  <c r="V116" i="123"/>
  <c r="V300" i="123"/>
  <c r="V38" i="123"/>
  <c r="V530" i="123"/>
  <c r="V71" i="123"/>
  <c r="T254" i="96"/>
  <c r="V103" i="123"/>
  <c r="T125" i="96"/>
  <c r="P127" i="96"/>
  <c r="T127" i="96" s="1"/>
  <c r="R54" i="96" l="1"/>
  <c r="R98" i="96"/>
  <c r="R66" i="96"/>
  <c r="R328" i="96"/>
  <c r="R348" i="96"/>
  <c r="R41" i="96"/>
  <c r="R254" i="96"/>
  <c r="R118" i="96"/>
  <c r="R74" i="96"/>
  <c r="T124" i="123"/>
  <c r="V124" i="123" s="1"/>
  <c r="D216" i="69"/>
  <c r="L256" i="96"/>
  <c r="V266" i="123"/>
  <c r="D380" i="69"/>
  <c r="L350" i="96"/>
  <c r="D347" i="69"/>
  <c r="D154" i="69"/>
  <c r="J40" i="69"/>
  <c r="T85" i="123"/>
  <c r="V85" i="123" s="1"/>
  <c r="H154" i="69"/>
  <c r="T120" i="123"/>
  <c r="V120" i="123" s="1"/>
  <c r="D438" i="69"/>
  <c r="T318" i="96"/>
  <c r="V349" i="123"/>
  <c r="J253" i="69"/>
  <c r="L384" i="96"/>
  <c r="P350" i="96"/>
  <c r="L157" i="96"/>
  <c r="T289" i="96"/>
  <c r="V289" i="96" s="1"/>
  <c r="H216" i="69"/>
  <c r="T43" i="123"/>
  <c r="V43" i="123" s="1"/>
  <c r="J73" i="69"/>
  <c r="V269" i="96"/>
  <c r="J105" i="69"/>
  <c r="D288" i="69"/>
  <c r="P108" i="96"/>
  <c r="R108" i="96" s="1"/>
  <c r="T100" i="123"/>
  <c r="V100" i="123" s="1"/>
  <c r="D253" i="69"/>
  <c r="T35" i="123"/>
  <c r="V35" i="123" s="1"/>
  <c r="L442" i="96"/>
  <c r="H485" i="69"/>
  <c r="T234" i="96"/>
  <c r="R234" i="96" s="1"/>
  <c r="T56" i="123"/>
  <c r="V56" i="123" s="1"/>
  <c r="L219" i="96"/>
  <c r="T108" i="123"/>
  <c r="V108" i="123" s="1"/>
  <c r="T108" i="96"/>
  <c r="V108" i="96" s="1"/>
  <c r="T546" i="96"/>
  <c r="V546" i="96" s="1"/>
  <c r="T93" i="123"/>
  <c r="V93" i="123" s="1"/>
  <c r="V291" i="123"/>
  <c r="T533" i="123"/>
  <c r="V533" i="123" s="1"/>
  <c r="P291" i="96"/>
  <c r="J288" i="69"/>
  <c r="P76" i="96"/>
  <c r="P256" i="96"/>
  <c r="J347" i="69"/>
  <c r="P43" i="96"/>
  <c r="T76" i="123"/>
  <c r="V76" i="123" s="1"/>
  <c r="V239" i="96"/>
  <c r="L291" i="96"/>
  <c r="T27" i="123"/>
  <c r="V27" i="123" s="1"/>
  <c r="V274" i="96"/>
  <c r="T68" i="123"/>
  <c r="V68" i="123" s="1"/>
  <c r="T546" i="123"/>
  <c r="V546" i="123" s="1"/>
  <c r="V542" i="123"/>
  <c r="V66" i="96"/>
  <c r="T76" i="96"/>
  <c r="V76" i="96" s="1"/>
  <c r="T43" i="96"/>
  <c r="V43" i="96" s="1"/>
  <c r="V51" i="123"/>
  <c r="V74" i="96"/>
  <c r="V328" i="96"/>
  <c r="V348" i="96"/>
  <c r="V254" i="96"/>
  <c r="V129" i="123"/>
  <c r="V127" i="123"/>
  <c r="V127" i="96"/>
  <c r="V125" i="96"/>
  <c r="P126" i="96"/>
  <c r="R546" i="96" l="1"/>
  <c r="R43" i="96"/>
  <c r="R289" i="96"/>
  <c r="R76" i="96"/>
  <c r="V318" i="96"/>
  <c r="R318" i="96"/>
  <c r="L489" i="96"/>
  <c r="L568" i="96" s="1"/>
  <c r="L622" i="96" s="1"/>
  <c r="H564" i="69"/>
  <c r="H617" i="69" s="1"/>
  <c r="V319" i="123"/>
  <c r="D485" i="69"/>
  <c r="D564" i="69" s="1"/>
  <c r="D617" i="69" s="1"/>
  <c r="V256" i="123"/>
  <c r="V234" i="96"/>
  <c r="T45" i="123"/>
  <c r="V45" i="123" s="1"/>
  <c r="T110" i="123"/>
  <c r="V110" i="123" s="1"/>
  <c r="V276" i="123"/>
  <c r="T78" i="123"/>
  <c r="V78" i="123" s="1"/>
  <c r="T279" i="96"/>
  <c r="R279" i="96" s="1"/>
  <c r="T244" i="96"/>
  <c r="R244" i="96" s="1"/>
  <c r="V241" i="123"/>
  <c r="V339" i="123"/>
  <c r="V329" i="123"/>
  <c r="V271" i="123"/>
  <c r="T126" i="96"/>
  <c r="V281" i="123" l="1"/>
  <c r="V244" i="96"/>
  <c r="T256" i="96"/>
  <c r="R256" i="96" s="1"/>
  <c r="T291" i="96"/>
  <c r="R291" i="96" s="1"/>
  <c r="V279" i="96"/>
  <c r="V246" i="123"/>
  <c r="V236" i="123"/>
  <c r="V351" i="123"/>
  <c r="V128" i="123"/>
  <c r="V126" i="96"/>
  <c r="V293" i="123" l="1"/>
  <c r="V291" i="96"/>
  <c r="V258" i="123"/>
  <c r="V256" i="96"/>
  <c r="P129" i="96"/>
  <c r="T129" i="96" s="1"/>
  <c r="P128" i="96"/>
  <c r="T128" i="96" s="1"/>
  <c r="V130" i="123" l="1"/>
  <c r="V131" i="123"/>
  <c r="V129" i="96"/>
  <c r="N130" i="96"/>
  <c r="P130" i="96"/>
  <c r="V128" i="96"/>
  <c r="T130" i="96"/>
  <c r="R130" i="96" l="1"/>
  <c r="T132" i="123"/>
  <c r="V132" i="123" s="1"/>
  <c r="J118" i="69"/>
  <c r="J119" i="69" s="1"/>
  <c r="F119" i="69"/>
  <c r="V130" i="96"/>
  <c r="P133" i="96" l="1"/>
  <c r="T133" i="96" l="1"/>
  <c r="V135" i="123" l="1"/>
  <c r="P134" i="96"/>
  <c r="V133" i="96"/>
  <c r="T134" i="96" l="1"/>
  <c r="V136" i="123" l="1"/>
  <c r="V134" i="96"/>
  <c r="P136" i="96" l="1"/>
  <c r="T136" i="96" s="1"/>
  <c r="P135" i="96"/>
  <c r="T135" i="96" s="1"/>
  <c r="V138" i="123" l="1"/>
  <c r="J122" i="69"/>
  <c r="V136" i="96"/>
  <c r="P137" i="96"/>
  <c r="N137" i="96"/>
  <c r="V135" i="96"/>
  <c r="T137" i="96"/>
  <c r="R137" i="96" l="1"/>
  <c r="V137" i="123"/>
  <c r="T139" i="123"/>
  <c r="V139" i="123" s="1"/>
  <c r="J124" i="69"/>
  <c r="V137" i="96"/>
  <c r="J123" i="69" l="1"/>
  <c r="J125" i="69" l="1"/>
  <c r="J126" i="69"/>
  <c r="P140" i="96"/>
  <c r="J127" i="69" l="1"/>
  <c r="F127" i="69"/>
  <c r="T140" i="96"/>
  <c r="P142" i="96"/>
  <c r="T142" i="96" s="1"/>
  <c r="V144" i="123" l="1"/>
  <c r="V142" i="123"/>
  <c r="V142" i="96"/>
  <c r="V140" i="96"/>
  <c r="P141" i="96"/>
  <c r="T141" i="96" l="1"/>
  <c r="V143" i="123" l="1"/>
  <c r="V141" i="96"/>
  <c r="P144" i="96"/>
  <c r="T144" i="96" s="1"/>
  <c r="V146" i="123" l="1"/>
  <c r="V144" i="96"/>
  <c r="P143" i="96"/>
  <c r="P145" i="96" s="1"/>
  <c r="N145" i="96"/>
  <c r="P429" i="96"/>
  <c r="T429" i="96" s="1"/>
  <c r="J420" i="69"/>
  <c r="J425" i="69"/>
  <c r="P360" i="96"/>
  <c r="T360" i="96" s="1"/>
  <c r="P417" i="96"/>
  <c r="T417" i="96" s="1"/>
  <c r="J355" i="69"/>
  <c r="P537" i="96"/>
  <c r="T537" i="96" s="1"/>
  <c r="J405" i="69"/>
  <c r="J433" i="69"/>
  <c r="J533" i="69"/>
  <c r="P357" i="96"/>
  <c r="T357" i="96" s="1"/>
  <c r="J415" i="69"/>
  <c r="J414" i="69"/>
  <c r="P437" i="96"/>
  <c r="T437" i="96" s="1"/>
  <c r="P418" i="96"/>
  <c r="T418" i="96" s="1"/>
  <c r="P359" i="96"/>
  <c r="T359" i="96" s="1"/>
  <c r="J534" i="69"/>
  <c r="J413" i="69"/>
  <c r="J424" i="69"/>
  <c r="P424" i="96"/>
  <c r="T424" i="96" s="1"/>
  <c r="P361" i="96"/>
  <c r="T361" i="96" s="1"/>
  <c r="P538" i="96"/>
  <c r="T538" i="96" s="1"/>
  <c r="J356" i="69"/>
  <c r="P414" i="96"/>
  <c r="T414" i="96" s="1"/>
  <c r="P419" i="96"/>
  <c r="T419" i="96" s="1"/>
  <c r="J423" i="69"/>
  <c r="P434" i="96"/>
  <c r="T434" i="96" s="1"/>
  <c r="J410" i="69"/>
  <c r="J357" i="69"/>
  <c r="P427" i="96"/>
  <c r="T427" i="96" s="1"/>
  <c r="J353" i="69"/>
  <c r="P428" i="96"/>
  <c r="T428" i="96" s="1"/>
  <c r="P409" i="96"/>
  <c r="T409" i="96" s="1"/>
  <c r="J430" i="69"/>
  <c r="P366" i="96"/>
  <c r="T366" i="96" s="1"/>
  <c r="J362" i="69"/>
  <c r="P369" i="96"/>
  <c r="T369" i="96" s="1"/>
  <c r="J366" i="69"/>
  <c r="J365" i="69"/>
  <c r="P370" i="96"/>
  <c r="T370" i="96" s="1"/>
  <c r="P371" i="96"/>
  <c r="T371" i="96" s="1"/>
  <c r="J367" i="69"/>
  <c r="P376" i="96"/>
  <c r="T376" i="96" s="1"/>
  <c r="J372" i="69"/>
  <c r="P379" i="96"/>
  <c r="T379" i="96" s="1"/>
  <c r="J375" i="69"/>
  <c r="J376" i="69"/>
  <c r="P380" i="96"/>
  <c r="T380" i="96" s="1"/>
  <c r="P381" i="96"/>
  <c r="T381" i="96" s="1"/>
  <c r="J377" i="69"/>
  <c r="J387" i="69"/>
  <c r="P391" i="96"/>
  <c r="T391" i="96" s="1"/>
  <c r="J390" i="69"/>
  <c r="J392" i="69"/>
  <c r="J391" i="69"/>
  <c r="P394" i="96"/>
  <c r="T394" i="96" s="1"/>
  <c r="P395" i="96"/>
  <c r="T395" i="96" s="1"/>
  <c r="P396" i="96"/>
  <c r="T396" i="96" s="1"/>
  <c r="V414" i="123" l="1"/>
  <c r="V396" i="123"/>
  <c r="V418" i="123"/>
  <c r="V395" i="123"/>
  <c r="V376" i="123"/>
  <c r="V429" i="123"/>
  <c r="V369" i="123"/>
  <c r="V381" i="123"/>
  <c r="V394" i="123"/>
  <c r="V361" i="123"/>
  <c r="V437" i="123"/>
  <c r="V380" i="123"/>
  <c r="V371" i="123"/>
  <c r="V434" i="123"/>
  <c r="V424" i="123"/>
  <c r="V391" i="123"/>
  <c r="V359" i="123"/>
  <c r="V428" i="123"/>
  <c r="V417" i="123"/>
  <c r="V427" i="123"/>
  <c r="V366" i="123"/>
  <c r="V370" i="123"/>
  <c r="V409" i="123"/>
  <c r="V379" i="123"/>
  <c r="V419" i="123"/>
  <c r="V357" i="123"/>
  <c r="V360" i="123"/>
  <c r="V538" i="123"/>
  <c r="V380" i="96"/>
  <c r="V357" i="96"/>
  <c r="V394" i="96"/>
  <c r="V414" i="96"/>
  <c r="V360" i="96"/>
  <c r="V437" i="96"/>
  <c r="V419" i="96"/>
  <c r="V427" i="96"/>
  <c r="V395" i="96"/>
  <c r="V379" i="96"/>
  <c r="V370" i="96"/>
  <c r="V366" i="96"/>
  <c r="V537" i="96"/>
  <c r="V376" i="96"/>
  <c r="V409" i="96"/>
  <c r="V434" i="96"/>
  <c r="V424" i="96"/>
  <c r="V391" i="96"/>
  <c r="V359" i="96"/>
  <c r="V361" i="96"/>
  <c r="V396" i="96"/>
  <c r="V538" i="96"/>
  <c r="V418" i="96"/>
  <c r="V417" i="96"/>
  <c r="V428" i="96"/>
  <c r="V381" i="96"/>
  <c r="V371" i="96"/>
  <c r="V369" i="96"/>
  <c r="V429" i="96"/>
  <c r="T143" i="96"/>
  <c r="P438" i="96"/>
  <c r="T438" i="96" s="1"/>
  <c r="J434" i="69"/>
  <c r="J419" i="69"/>
  <c r="J426" i="69" s="1"/>
  <c r="F426" i="69"/>
  <c r="J409" i="69"/>
  <c r="F416" i="69"/>
  <c r="F368" i="69"/>
  <c r="J361" i="69"/>
  <c r="J368" i="69" s="1"/>
  <c r="P378" i="96"/>
  <c r="T378" i="96" s="1"/>
  <c r="P404" i="96"/>
  <c r="P423" i="96"/>
  <c r="T423" i="96" s="1"/>
  <c r="P413" i="96"/>
  <c r="T413" i="96" s="1"/>
  <c r="P368" i="96"/>
  <c r="T368" i="96" s="1"/>
  <c r="P433" i="96"/>
  <c r="T433" i="96" s="1"/>
  <c r="P390" i="96"/>
  <c r="J352" i="69"/>
  <c r="F358" i="69"/>
  <c r="J400" i="69"/>
  <c r="J406" i="69" s="1"/>
  <c r="J371" i="69"/>
  <c r="J378" i="69" s="1"/>
  <c r="F378" i="69"/>
  <c r="P393" i="96"/>
  <c r="T393" i="96" s="1"/>
  <c r="P365" i="96"/>
  <c r="T365" i="96" s="1"/>
  <c r="P416" i="96"/>
  <c r="T416" i="96" s="1"/>
  <c r="P426" i="96"/>
  <c r="T426" i="96" s="1"/>
  <c r="P356" i="96"/>
  <c r="J429" i="69"/>
  <c r="P436" i="96"/>
  <c r="T436" i="96" s="1"/>
  <c r="F393" i="69"/>
  <c r="J386" i="69"/>
  <c r="J393" i="69" s="1"/>
  <c r="J395" i="69" s="1"/>
  <c r="P375" i="96"/>
  <c r="T375" i="96" s="1"/>
  <c r="F535" i="69"/>
  <c r="J532" i="69"/>
  <c r="P536" i="96"/>
  <c r="N539" i="96"/>
  <c r="V375" i="123" l="1"/>
  <c r="V426" i="123"/>
  <c r="V438" i="123"/>
  <c r="V416" i="123"/>
  <c r="V436" i="123"/>
  <c r="V423" i="123"/>
  <c r="V378" i="123"/>
  <c r="V365" i="123"/>
  <c r="V433" i="123"/>
  <c r="V393" i="123"/>
  <c r="V368" i="123"/>
  <c r="V537" i="123"/>
  <c r="V413" i="123"/>
  <c r="F395" i="69"/>
  <c r="F562" i="69"/>
  <c r="P407" i="96"/>
  <c r="T407" i="96" s="1"/>
  <c r="N566" i="96"/>
  <c r="J535" i="69"/>
  <c r="J130" i="69"/>
  <c r="V378" i="96"/>
  <c r="V368" i="96"/>
  <c r="V416" i="96"/>
  <c r="V426" i="96"/>
  <c r="V393" i="96"/>
  <c r="V438" i="96"/>
  <c r="V436" i="96"/>
  <c r="T145" i="96"/>
  <c r="R145" i="96" s="1"/>
  <c r="P452" i="96"/>
  <c r="T452" i="96" s="1"/>
  <c r="P454" i="96"/>
  <c r="T454" i="96" s="1"/>
  <c r="P449" i="96"/>
  <c r="T449" i="96" s="1"/>
  <c r="P453" i="96"/>
  <c r="T453" i="96" s="1"/>
  <c r="J448" i="69"/>
  <c r="J449" i="69"/>
  <c r="J445" i="69"/>
  <c r="J416" i="69"/>
  <c r="V143" i="96"/>
  <c r="P197" i="96"/>
  <c r="T197" i="96" s="1"/>
  <c r="P439" i="96"/>
  <c r="T439" i="96" s="1"/>
  <c r="J174" i="69"/>
  <c r="J181" i="69"/>
  <c r="J605" i="69"/>
  <c r="J163" i="69"/>
  <c r="J202" i="69"/>
  <c r="P588" i="96"/>
  <c r="T588" i="96" s="1"/>
  <c r="P603" i="96"/>
  <c r="T603" i="96" s="1"/>
  <c r="J203" i="69"/>
  <c r="J162" i="69"/>
  <c r="P176" i="96"/>
  <c r="T176" i="96" s="1"/>
  <c r="P203" i="96"/>
  <c r="T203" i="96" s="1"/>
  <c r="P182" i="96"/>
  <c r="T182" i="96" s="1"/>
  <c r="P614" i="96"/>
  <c r="T614" i="96" s="1"/>
  <c r="P595" i="96"/>
  <c r="T595" i="96" s="1"/>
  <c r="J171" i="69"/>
  <c r="J604" i="69"/>
  <c r="J201" i="69"/>
  <c r="P181" i="96"/>
  <c r="P169" i="96"/>
  <c r="T169" i="96" s="1"/>
  <c r="P185" i="96"/>
  <c r="T185" i="96" s="1"/>
  <c r="J207" i="69"/>
  <c r="P612" i="96"/>
  <c r="T612" i="96" s="1"/>
  <c r="P610" i="96"/>
  <c r="T610" i="96" s="1"/>
  <c r="J611" i="69"/>
  <c r="P175" i="96"/>
  <c r="T175" i="96" s="1"/>
  <c r="J165" i="69"/>
  <c r="P168" i="96"/>
  <c r="T168" i="96" s="1"/>
  <c r="P167" i="96"/>
  <c r="T167" i="96" s="1"/>
  <c r="P213" i="96"/>
  <c r="T213" i="96" s="1"/>
  <c r="J210" i="69"/>
  <c r="P596" i="96"/>
  <c r="T596" i="96" s="1"/>
  <c r="J598" i="69"/>
  <c r="J179" i="69"/>
  <c r="J170" i="69"/>
  <c r="P205" i="96"/>
  <c r="T205" i="96" s="1"/>
  <c r="P574" i="96"/>
  <c r="T574" i="96" s="1"/>
  <c r="J195" i="69"/>
  <c r="J164" i="69"/>
  <c r="J192" i="69"/>
  <c r="P196" i="96"/>
  <c r="T196" i="96" s="1"/>
  <c r="J166" i="69"/>
  <c r="J173" i="69"/>
  <c r="P184" i="96"/>
  <c r="T184" i="96" s="1"/>
  <c r="J435" i="69"/>
  <c r="J436" i="69" s="1"/>
  <c r="P598" i="96"/>
  <c r="T598" i="96" s="1"/>
  <c r="J584" i="69"/>
  <c r="P608" i="96"/>
  <c r="T608" i="96" s="1"/>
  <c r="P609" i="96"/>
  <c r="T609" i="96" s="1"/>
  <c r="J585" i="69"/>
  <c r="J593" i="69"/>
  <c r="P214" i="96"/>
  <c r="T214" i="96" s="1"/>
  <c r="P211" i="96"/>
  <c r="T211" i="96" s="1"/>
  <c r="J194" i="69"/>
  <c r="P177" i="96"/>
  <c r="T177" i="96" s="1"/>
  <c r="J193" i="69"/>
  <c r="P183" i="96"/>
  <c r="T183" i="96" s="1"/>
  <c r="P210" i="96"/>
  <c r="J182" i="69"/>
  <c r="P198" i="96"/>
  <c r="T198" i="96" s="1"/>
  <c r="P611" i="96"/>
  <c r="T611" i="96" s="1"/>
  <c r="J609" i="69"/>
  <c r="P597" i="96"/>
  <c r="T597" i="96" s="1"/>
  <c r="J592" i="69"/>
  <c r="J610" i="69"/>
  <c r="J172" i="69"/>
  <c r="J200" i="69"/>
  <c r="J211" i="69"/>
  <c r="J209" i="69"/>
  <c r="P206" i="96"/>
  <c r="T206" i="96" s="1"/>
  <c r="J607" i="69"/>
  <c r="P582" i="96"/>
  <c r="T582" i="96" s="1"/>
  <c r="P578" i="96"/>
  <c r="T578" i="96" s="1"/>
  <c r="P204" i="96"/>
  <c r="T204" i="96" s="1"/>
  <c r="P166" i="96"/>
  <c r="T166" i="96" s="1"/>
  <c r="P202" i="96"/>
  <c r="J178" i="69"/>
  <c r="P174" i="96"/>
  <c r="T174" i="96" s="1"/>
  <c r="P195" i="96"/>
  <c r="T195" i="96" s="1"/>
  <c r="P212" i="96"/>
  <c r="T212" i="96" s="1"/>
  <c r="J180" i="69"/>
  <c r="J208" i="69"/>
  <c r="P594" i="96"/>
  <c r="T594" i="96" s="1"/>
  <c r="J606" i="69"/>
  <c r="J573" i="69"/>
  <c r="J572" i="69"/>
  <c r="J597" i="69"/>
  <c r="P583" i="96"/>
  <c r="T583" i="96" s="1"/>
  <c r="P599" i="96"/>
  <c r="T599" i="96" s="1"/>
  <c r="F380" i="69"/>
  <c r="P435" i="96"/>
  <c r="P415" i="96"/>
  <c r="J358" i="69"/>
  <c r="J380" i="69" s="1"/>
  <c r="P367" i="96"/>
  <c r="V413" i="96"/>
  <c r="P392" i="96"/>
  <c r="P377" i="96"/>
  <c r="T390" i="96"/>
  <c r="P406" i="96"/>
  <c r="P425" i="96"/>
  <c r="V375" i="96"/>
  <c r="T356" i="96"/>
  <c r="V365" i="96"/>
  <c r="V433" i="96"/>
  <c r="V423" i="96"/>
  <c r="T536" i="96"/>
  <c r="P539" i="96"/>
  <c r="T404" i="96"/>
  <c r="P358" i="96"/>
  <c r="P566" i="96" l="1"/>
  <c r="V356" i="123"/>
  <c r="V582" i="123"/>
  <c r="V404" i="123"/>
  <c r="V197" i="123"/>
  <c r="V597" i="123"/>
  <c r="V179" i="123"/>
  <c r="V612" i="123"/>
  <c r="V595" i="123"/>
  <c r="V199" i="123"/>
  <c r="V176" i="123"/>
  <c r="V215" i="123"/>
  <c r="V614" i="123"/>
  <c r="V588" i="123"/>
  <c r="V611" i="123"/>
  <c r="V213" i="123"/>
  <c r="V169" i="123"/>
  <c r="V187" i="123"/>
  <c r="V184" i="123"/>
  <c r="V214" i="123"/>
  <c r="V596" i="123"/>
  <c r="V439" i="123"/>
  <c r="V208" i="123"/>
  <c r="V598" i="123"/>
  <c r="V216" i="123"/>
  <c r="V186" i="123"/>
  <c r="V207" i="123"/>
  <c r="V170" i="123"/>
  <c r="V171" i="123"/>
  <c r="V205" i="123"/>
  <c r="V407" i="123"/>
  <c r="V583" i="123"/>
  <c r="V610" i="123"/>
  <c r="V603" i="123"/>
  <c r="V200" i="123"/>
  <c r="V594" i="123"/>
  <c r="V168" i="123"/>
  <c r="V178" i="123"/>
  <c r="V390" i="123"/>
  <c r="V206" i="123"/>
  <c r="V177" i="123"/>
  <c r="V599" i="123"/>
  <c r="V578" i="123"/>
  <c r="V185" i="123"/>
  <c r="V198" i="123"/>
  <c r="V454" i="123"/>
  <c r="V449" i="123"/>
  <c r="V452" i="123"/>
  <c r="V453" i="123"/>
  <c r="V407" i="96"/>
  <c r="V145" i="123"/>
  <c r="T147" i="123"/>
  <c r="V147" i="123" s="1"/>
  <c r="J562" i="69"/>
  <c r="P615" i="96"/>
  <c r="T615" i="96" s="1"/>
  <c r="P451" i="96"/>
  <c r="T451" i="96" s="1"/>
  <c r="V214" i="96"/>
  <c r="V183" i="96"/>
  <c r="V169" i="96"/>
  <c r="V185" i="96"/>
  <c r="V452" i="96"/>
  <c r="V166" i="96"/>
  <c r="V203" i="96"/>
  <c r="V195" i="96"/>
  <c r="V168" i="96"/>
  <c r="V177" i="96"/>
  <c r="V184" i="96"/>
  <c r="V196" i="96"/>
  <c r="V205" i="96"/>
  <c r="V213" i="96"/>
  <c r="V197" i="96"/>
  <c r="V204" i="96"/>
  <c r="V206" i="96"/>
  <c r="V198" i="96"/>
  <c r="V167" i="96"/>
  <c r="V176" i="96"/>
  <c r="V212" i="96"/>
  <c r="V174" i="96"/>
  <c r="V453" i="96"/>
  <c r="V439" i="96"/>
  <c r="V182" i="96"/>
  <c r="V211" i="96"/>
  <c r="V175" i="96"/>
  <c r="V449" i="96"/>
  <c r="V454" i="96"/>
  <c r="V145" i="96"/>
  <c r="V612" i="96"/>
  <c r="V610" i="96"/>
  <c r="V611" i="96"/>
  <c r="V609" i="96"/>
  <c r="V614" i="96"/>
  <c r="V599" i="96"/>
  <c r="V594" i="96"/>
  <c r="V597" i="96"/>
  <c r="V598" i="96"/>
  <c r="V596" i="96"/>
  <c r="V595" i="96"/>
  <c r="V603" i="96"/>
  <c r="V583" i="96"/>
  <c r="V578" i="96"/>
  <c r="V582" i="96"/>
  <c r="P448" i="96"/>
  <c r="J444" i="69"/>
  <c r="J438" i="69"/>
  <c r="P613" i="96"/>
  <c r="T613" i="96" s="1"/>
  <c r="J588" i="69"/>
  <c r="J575" i="69"/>
  <c r="P297" i="96"/>
  <c r="N304" i="96"/>
  <c r="J608" i="69"/>
  <c r="J579" i="69"/>
  <c r="J596" i="69"/>
  <c r="N170" i="96"/>
  <c r="P581" i="96"/>
  <c r="T581" i="96" s="1"/>
  <c r="J589" i="69"/>
  <c r="P589" i="96"/>
  <c r="T589" i="96" s="1"/>
  <c r="J571" i="69"/>
  <c r="J199" i="69"/>
  <c r="P173" i="96"/>
  <c r="T173" i="96" s="1"/>
  <c r="P577" i="96"/>
  <c r="T577" i="96" s="1"/>
  <c r="P580" i="96"/>
  <c r="T580" i="96" s="1"/>
  <c r="J578" i="69"/>
  <c r="P601" i="96"/>
  <c r="T601" i="96" s="1"/>
  <c r="P165" i="96"/>
  <c r="T165" i="96" s="1"/>
  <c r="F436" i="69"/>
  <c r="J599" i="69"/>
  <c r="P579" i="96"/>
  <c r="T579" i="96" s="1"/>
  <c r="P602" i="96"/>
  <c r="T602" i="96" s="1"/>
  <c r="P593" i="96"/>
  <c r="T593" i="96" s="1"/>
  <c r="F167" i="69"/>
  <c r="F581" i="69"/>
  <c r="J590" i="69"/>
  <c r="J595" i="69"/>
  <c r="J570" i="69"/>
  <c r="F212" i="69"/>
  <c r="N178" i="96"/>
  <c r="J191" i="69"/>
  <c r="N186" i="96"/>
  <c r="N617" i="96"/>
  <c r="J576" i="69"/>
  <c r="N605" i="96"/>
  <c r="F183" i="69"/>
  <c r="F196" i="69"/>
  <c r="P576" i="96"/>
  <c r="T576" i="96" s="1"/>
  <c r="N585" i="96"/>
  <c r="J594" i="69"/>
  <c r="P575" i="96"/>
  <c r="T575" i="96" s="1"/>
  <c r="F204" i="69"/>
  <c r="F175" i="69"/>
  <c r="J574" i="69"/>
  <c r="J577" i="69"/>
  <c r="N207" i="96"/>
  <c r="P600" i="96"/>
  <c r="T600" i="96" s="1"/>
  <c r="J591" i="69"/>
  <c r="P592" i="96"/>
  <c r="T592" i="96" s="1"/>
  <c r="N199" i="96"/>
  <c r="F613" i="69"/>
  <c r="F601" i="69"/>
  <c r="N215" i="96"/>
  <c r="P194" i="96"/>
  <c r="P199" i="96" s="1"/>
  <c r="N397" i="96"/>
  <c r="P215" i="96"/>
  <c r="T210" i="96"/>
  <c r="V574" i="96"/>
  <c r="P430" i="96"/>
  <c r="T425" i="96"/>
  <c r="T435" i="96"/>
  <c r="P440" i="96"/>
  <c r="N420" i="96"/>
  <c r="J183" i="69"/>
  <c r="V390" i="96"/>
  <c r="T377" i="96"/>
  <c r="P382" i="96"/>
  <c r="N440" i="96"/>
  <c r="J175" i="69"/>
  <c r="V608" i="96"/>
  <c r="T406" i="96"/>
  <c r="N382" i="96"/>
  <c r="P372" i="96"/>
  <c r="T367" i="96"/>
  <c r="V588" i="96"/>
  <c r="V356" i="96"/>
  <c r="N410" i="96"/>
  <c r="P186" i="96"/>
  <c r="T181" i="96"/>
  <c r="N372" i="96"/>
  <c r="T392" i="96"/>
  <c r="N362" i="96"/>
  <c r="V536" i="96"/>
  <c r="T539" i="96"/>
  <c r="R539" i="96" s="1"/>
  <c r="N430" i="96"/>
  <c r="T358" i="96"/>
  <c r="V404" i="96"/>
  <c r="J212" i="69"/>
  <c r="P207" i="96"/>
  <c r="T202" i="96"/>
  <c r="J167" i="69"/>
  <c r="P420" i="96"/>
  <c r="T415" i="96"/>
  <c r="V608" i="123" l="1"/>
  <c r="T217" i="123"/>
  <c r="V217" i="123" s="1"/>
  <c r="T209" i="123"/>
  <c r="V209" i="123" s="1"/>
  <c r="T172" i="123"/>
  <c r="V172" i="123" s="1"/>
  <c r="V451" i="123"/>
  <c r="V536" i="123"/>
  <c r="T188" i="123"/>
  <c r="V188" i="123" s="1"/>
  <c r="V576" i="123"/>
  <c r="V601" i="123"/>
  <c r="V581" i="123"/>
  <c r="T539" i="123"/>
  <c r="V602" i="123"/>
  <c r="V580" i="123"/>
  <c r="V577" i="123"/>
  <c r="T180" i="123"/>
  <c r="V180" i="123" s="1"/>
  <c r="V574" i="123"/>
  <c r="V609" i="123"/>
  <c r="V451" i="96"/>
  <c r="F438" i="69"/>
  <c r="N306" i="96"/>
  <c r="N399" i="96"/>
  <c r="V615" i="96"/>
  <c r="J613" i="69"/>
  <c r="P450" i="96"/>
  <c r="P455" i="96" s="1"/>
  <c r="T448" i="96"/>
  <c r="J131" i="69"/>
  <c r="V539" i="96"/>
  <c r="V613" i="96"/>
  <c r="V592" i="96"/>
  <c r="V600" i="96"/>
  <c r="V593" i="96"/>
  <c r="V602" i="96"/>
  <c r="V601" i="96"/>
  <c r="V589" i="96"/>
  <c r="V575" i="96"/>
  <c r="V576" i="96"/>
  <c r="V579" i="96"/>
  <c r="V580" i="96"/>
  <c r="V577" i="96"/>
  <c r="V581" i="96"/>
  <c r="J451" i="69"/>
  <c r="J453" i="69" s="1"/>
  <c r="J485" i="69" s="1"/>
  <c r="F451" i="69"/>
  <c r="P617" i="96"/>
  <c r="T617" i="96"/>
  <c r="P170" i="96"/>
  <c r="T194" i="96"/>
  <c r="T297" i="96"/>
  <c r="P304" i="96"/>
  <c r="J204" i="69"/>
  <c r="P178" i="96"/>
  <c r="N188" i="96"/>
  <c r="N217" i="96"/>
  <c r="F615" i="69"/>
  <c r="F214" i="69"/>
  <c r="J581" i="69"/>
  <c r="T585" i="96"/>
  <c r="P585" i="96"/>
  <c r="F185" i="69"/>
  <c r="J196" i="69"/>
  <c r="N619" i="96"/>
  <c r="P605" i="96"/>
  <c r="J601" i="69"/>
  <c r="T605" i="96"/>
  <c r="N442" i="96"/>
  <c r="N384" i="96"/>
  <c r="P217" i="96"/>
  <c r="J185" i="69"/>
  <c r="P362" i="96"/>
  <c r="V415" i="96"/>
  <c r="V392" i="96"/>
  <c r="T566" i="96"/>
  <c r="P397" i="96"/>
  <c r="V367" i="96"/>
  <c r="V165" i="96"/>
  <c r="T170" i="96"/>
  <c r="V435" i="96"/>
  <c r="V425" i="96"/>
  <c r="T207" i="96"/>
  <c r="R207" i="96" s="1"/>
  <c r="V202" i="96"/>
  <c r="P410" i="96"/>
  <c r="V173" i="96"/>
  <c r="T178" i="96"/>
  <c r="V181" i="96"/>
  <c r="T186" i="96"/>
  <c r="R186" i="96" s="1"/>
  <c r="V377" i="96"/>
  <c r="V406" i="96"/>
  <c r="V358" i="96"/>
  <c r="T215" i="96"/>
  <c r="R215" i="96" s="1"/>
  <c r="V210" i="96"/>
  <c r="R170" i="96" l="1"/>
  <c r="R178" i="96"/>
  <c r="R585" i="96"/>
  <c r="P399" i="96"/>
  <c r="P306" i="96"/>
  <c r="V212" i="123"/>
  <c r="V167" i="123"/>
  <c r="V183" i="123"/>
  <c r="V204" i="123"/>
  <c r="V615" i="123"/>
  <c r="T566" i="123"/>
  <c r="V579" i="123"/>
  <c r="V600" i="123"/>
  <c r="V613" i="123"/>
  <c r="V175" i="123"/>
  <c r="T605" i="123"/>
  <c r="T617" i="123"/>
  <c r="V305" i="123"/>
  <c r="V593" i="123"/>
  <c r="V589" i="123"/>
  <c r="V448" i="123"/>
  <c r="V575" i="123"/>
  <c r="T585" i="123"/>
  <c r="V539" i="123"/>
  <c r="V592" i="123"/>
  <c r="V377" i="123"/>
  <c r="V382" i="123"/>
  <c r="V406" i="123"/>
  <c r="T410" i="123"/>
  <c r="V410" i="123" s="1"/>
  <c r="V367" i="123"/>
  <c r="V372" i="123"/>
  <c r="V425" i="123"/>
  <c r="T430" i="123"/>
  <c r="V430" i="123" s="1"/>
  <c r="V358" i="123"/>
  <c r="V362" i="123"/>
  <c r="V435" i="123"/>
  <c r="T440" i="123"/>
  <c r="V440" i="123" s="1"/>
  <c r="V415" i="123"/>
  <c r="T420" i="123"/>
  <c r="V420" i="123" s="1"/>
  <c r="V392" i="123"/>
  <c r="V397" i="123"/>
  <c r="T190" i="123"/>
  <c r="V190" i="123" s="1"/>
  <c r="T619" i="96"/>
  <c r="N455" i="96"/>
  <c r="V448" i="96"/>
  <c r="T450" i="96"/>
  <c r="P457" i="96"/>
  <c r="V186" i="96"/>
  <c r="V617" i="96"/>
  <c r="V605" i="96"/>
  <c r="V585" i="96"/>
  <c r="V215" i="96"/>
  <c r="V178" i="96"/>
  <c r="V207" i="96"/>
  <c r="V194" i="96"/>
  <c r="V170" i="96"/>
  <c r="F453" i="69"/>
  <c r="J214" i="69"/>
  <c r="R617" i="96"/>
  <c r="P188" i="96"/>
  <c r="N219" i="96"/>
  <c r="T199" i="96"/>
  <c r="R199" i="96" s="1"/>
  <c r="F216" i="69"/>
  <c r="V297" i="96"/>
  <c r="T304" i="96"/>
  <c r="R304" i="96" s="1"/>
  <c r="R605" i="96"/>
  <c r="J615" i="69"/>
  <c r="P619" i="96"/>
  <c r="T372" i="96"/>
  <c r="R372" i="96" s="1"/>
  <c r="T430" i="96"/>
  <c r="R430" i="96" s="1"/>
  <c r="T382" i="96"/>
  <c r="R382" i="96" s="1"/>
  <c r="T440" i="96"/>
  <c r="R440" i="96" s="1"/>
  <c r="T397" i="96"/>
  <c r="R397" i="96" s="1"/>
  <c r="T362" i="96"/>
  <c r="R362" i="96" s="1"/>
  <c r="V566" i="96"/>
  <c r="R566" i="96"/>
  <c r="T410" i="96"/>
  <c r="R410" i="96" s="1"/>
  <c r="P442" i="96"/>
  <c r="T188" i="96"/>
  <c r="T420" i="96"/>
  <c r="R420" i="96" s="1"/>
  <c r="P384" i="96"/>
  <c r="P219" i="96" l="1"/>
  <c r="R188" i="96"/>
  <c r="V605" i="123"/>
  <c r="V617" i="123"/>
  <c r="V566" i="123"/>
  <c r="V298" i="123"/>
  <c r="V585" i="123"/>
  <c r="T619" i="123"/>
  <c r="V450" i="96"/>
  <c r="V399" i="123"/>
  <c r="T442" i="123"/>
  <c r="V442" i="123" s="1"/>
  <c r="V384" i="123"/>
  <c r="V307" i="123"/>
  <c r="T201" i="123"/>
  <c r="T219" i="123" s="1"/>
  <c r="V219" i="123" s="1"/>
  <c r="V196" i="123"/>
  <c r="F485" i="69"/>
  <c r="N457" i="96"/>
  <c r="P489" i="96"/>
  <c r="J132" i="69"/>
  <c r="J133" i="69"/>
  <c r="V372" i="96"/>
  <c r="V199" i="96"/>
  <c r="V430" i="96"/>
  <c r="V410" i="96"/>
  <c r="V362" i="96"/>
  <c r="V619" i="96"/>
  <c r="T306" i="96"/>
  <c r="P148" i="96"/>
  <c r="J216" i="69"/>
  <c r="T217" i="96"/>
  <c r="R217" i="96" s="1"/>
  <c r="V304" i="96"/>
  <c r="R619" i="96"/>
  <c r="T442" i="96"/>
  <c r="T384" i="96"/>
  <c r="R384" i="96" s="1"/>
  <c r="V382" i="96"/>
  <c r="V397" i="96"/>
  <c r="T399" i="96"/>
  <c r="V420" i="96"/>
  <c r="V188" i="96"/>
  <c r="V440" i="96"/>
  <c r="V619" i="123" l="1"/>
  <c r="R306" i="96"/>
  <c r="V450" i="123"/>
  <c r="T455" i="123"/>
  <c r="V455" i="123" s="1"/>
  <c r="V201" i="123"/>
  <c r="T221" i="123"/>
  <c r="V221" i="123" s="1"/>
  <c r="N489" i="96"/>
  <c r="T455" i="96"/>
  <c r="R455" i="96" s="1"/>
  <c r="J134" i="69"/>
  <c r="F134" i="69"/>
  <c r="V306" i="96"/>
  <c r="V384" i="96"/>
  <c r="V217" i="96"/>
  <c r="V442" i="96"/>
  <c r="T148" i="96"/>
  <c r="T219" i="96"/>
  <c r="R219" i="96" s="1"/>
  <c r="R442" i="96"/>
  <c r="V399" i="96"/>
  <c r="R399" i="96"/>
  <c r="V150" i="123" l="1"/>
  <c r="T457" i="96"/>
  <c r="T457" i="123"/>
  <c r="V457" i="123" s="1"/>
  <c r="V455" i="96"/>
  <c r="V219" i="96"/>
  <c r="P149" i="96"/>
  <c r="P150" i="96"/>
  <c r="T150" i="96" s="1"/>
  <c r="V148" i="96"/>
  <c r="V152" i="123" l="1"/>
  <c r="V457" i="96"/>
  <c r="R457" i="96"/>
  <c r="T489" i="123"/>
  <c r="V489" i="123" s="1"/>
  <c r="V150" i="96"/>
  <c r="T149" i="96"/>
  <c r="V151" i="123" l="1"/>
  <c r="V149" i="96"/>
  <c r="P152" i="96"/>
  <c r="T152" i="96" s="1"/>
  <c r="V154" i="123" l="1"/>
  <c r="N153" i="96"/>
  <c r="V152" i="96"/>
  <c r="N155" i="96" l="1"/>
  <c r="J137" i="69"/>
  <c r="P151" i="96"/>
  <c r="P153" i="96" s="1"/>
  <c r="P155" i="96" l="1"/>
  <c r="J139" i="69"/>
  <c r="T151" i="96"/>
  <c r="V153" i="123" l="1"/>
  <c r="J138" i="69"/>
  <c r="V151" i="96"/>
  <c r="T153" i="96"/>
  <c r="R153" i="96" s="1"/>
  <c r="T155" i="123" l="1"/>
  <c r="V155" i="123" s="1"/>
  <c r="T155" i="96"/>
  <c r="R155" i="96" s="1"/>
  <c r="V153" i="96"/>
  <c r="T157" i="123" l="1"/>
  <c r="T159" i="123" s="1"/>
  <c r="J140" i="69"/>
  <c r="J141" i="69"/>
  <c r="V155" i="96"/>
  <c r="V157" i="123" l="1"/>
  <c r="V159" i="123"/>
  <c r="T568" i="123"/>
  <c r="F142" i="69"/>
  <c r="J142" i="69"/>
  <c r="V568" i="123" l="1"/>
  <c r="T622" i="123"/>
  <c r="V622" i="123" l="1"/>
  <c r="J145" i="69"/>
  <c r="J147" i="69" l="1"/>
  <c r="J146" i="69" l="1"/>
  <c r="J148" i="69" l="1"/>
  <c r="J149" i="69"/>
  <c r="F150" i="69" l="1"/>
  <c r="J150" i="69"/>
  <c r="J152" i="69" s="1"/>
  <c r="F152" i="69" l="1"/>
  <c r="N157" i="96" l="1"/>
  <c r="N568" i="96" s="1"/>
  <c r="P157" i="96"/>
  <c r="P568" i="96" l="1"/>
  <c r="P622" i="96" s="1"/>
  <c r="N622" i="96"/>
  <c r="T157" i="96" l="1"/>
  <c r="R157" i="96" s="1"/>
  <c r="V157" i="96" l="1"/>
  <c r="J154" i="69" l="1"/>
  <c r="F154" i="69" l="1"/>
  <c r="J564" i="69"/>
  <c r="F564" i="69" l="1"/>
  <c r="J617" i="69"/>
  <c r="F617" i="69" l="1"/>
  <c r="AB606" i="110" l="1"/>
  <c r="AB620" i="110" l="1"/>
  <c r="AD606" i="110"/>
  <c r="AF606" i="110" l="1"/>
  <c r="AD620" i="110"/>
  <c r="AB623" i="110"/>
  <c r="AF620" i="110" l="1"/>
  <c r="AF623" i="110" s="1"/>
  <c r="AD623" i="110"/>
  <c r="T337" i="96" l="1"/>
  <c r="T338" i="96" s="1"/>
  <c r="R338" i="96" l="1"/>
  <c r="V338" i="96"/>
  <c r="T350" i="96"/>
  <c r="T489" i="96"/>
  <c r="T568" i="96"/>
  <c r="V337" i="96"/>
  <c r="R568" i="96" l="1"/>
  <c r="V568" i="96"/>
  <c r="V350" i="96"/>
  <c r="R350" i="96"/>
  <c r="V489" i="96"/>
  <c r="R489" i="96"/>
  <c r="T622" i="96"/>
  <c r="R622" i="96" l="1"/>
  <c r="V622" i="96"/>
</calcChain>
</file>

<file path=xl/sharedStrings.xml><?xml version="1.0" encoding="utf-8"?>
<sst xmlns="http://schemas.openxmlformats.org/spreadsheetml/2006/main" count="9513" uniqueCount="337">
  <si>
    <t>STEAM PRODUCTION PLANT</t>
  </si>
  <si>
    <t>TOTAL STEAM PRODUCTION</t>
  </si>
  <si>
    <t>NUCLEAR PRODUCTION PLANT</t>
  </si>
  <si>
    <t>TOTAL NUCLEAR PRODUCTION PLANT</t>
  </si>
  <si>
    <t>-</t>
  </si>
  <si>
    <t>GRAND TOTAL</t>
  </si>
  <si>
    <t/>
  </si>
  <si>
    <t>COMBINED CYCLE PRODUCTION PLANT</t>
  </si>
  <si>
    <t>GAS TURBINES</t>
  </si>
  <si>
    <t>TOTAL GAS TURBINES</t>
  </si>
  <si>
    <t>TOTAL COMBINED CYCLE PRODUCTION PLANT</t>
  </si>
  <si>
    <t>TRANSMISSION, DISTRIBUTION, AND GENERAL PLANT</t>
  </si>
  <si>
    <t>TOTAL TRANSMISSION, DISTRIBUTION AND GENERAL PLANT</t>
  </si>
  <si>
    <t>SOLAR PRODUCTION PLANT</t>
  </si>
  <si>
    <t>TOTAL PRODUCTION PLANT</t>
  </si>
  <si>
    <t xml:space="preserve">          </t>
  </si>
  <si>
    <t>TOTAL SOLAR PRODUCTION PLANT</t>
  </si>
  <si>
    <t>(6)=(100%-(3))x(4)-(5)</t>
  </si>
  <si>
    <t>(8)=(6)/(7)</t>
  </si>
  <si>
    <t>(9)=(8)/(4)</t>
  </si>
  <si>
    <t>(7)=(6)x(1)</t>
  </si>
  <si>
    <t>R1</t>
  </si>
  <si>
    <t>S4</t>
  </si>
  <si>
    <t>R3</t>
  </si>
  <si>
    <t>R1.5</t>
  </si>
  <si>
    <t>R2</t>
  </si>
  <si>
    <t>R5</t>
  </si>
  <si>
    <t>R4</t>
  </si>
  <si>
    <t>L3</t>
  </si>
  <si>
    <t>SQ</t>
  </si>
  <si>
    <t>S0</t>
  </si>
  <si>
    <t>S1.5</t>
  </si>
  <si>
    <t>L1.5</t>
  </si>
  <si>
    <t>R2.5</t>
  </si>
  <si>
    <t>L0</t>
  </si>
  <si>
    <t>R0.5</t>
  </si>
  <si>
    <t>L2</t>
  </si>
  <si>
    <t>S3</t>
  </si>
  <si>
    <t>L2.5</t>
  </si>
  <si>
    <t>L1</t>
  </si>
  <si>
    <t>(13)=(12)-(7)</t>
  </si>
  <si>
    <t>MANATEE COMMON</t>
  </si>
  <si>
    <t>STRUCTURES AND IMPROVEMENTS</t>
  </si>
  <si>
    <t>BOILER PLANT EQUIPMENT</t>
  </si>
  <si>
    <t>TURBOGENERATOR UNITS</t>
  </si>
  <si>
    <t>ACCESSORY ELECTRIC EQUIPMENT</t>
  </si>
  <si>
    <t>TOTAL MANATEE COMMON</t>
  </si>
  <si>
    <t>MANATEE UNIT 1</t>
  </si>
  <si>
    <t>TOTAL MANATEE UNIT 1</t>
  </si>
  <si>
    <t>MANATEE UNIT 2</t>
  </si>
  <si>
    <t>TOTAL MANATEE UNIT 2</t>
  </si>
  <si>
    <t>MARTIN COMMON</t>
  </si>
  <si>
    <t>TOTAL MARTIN COMMON</t>
  </si>
  <si>
    <t>MARTIN PIPELINE</t>
  </si>
  <si>
    <t>TOTAL MARTIN PIPELINE</t>
  </si>
  <si>
    <t>MARTIN UNIT 1</t>
  </si>
  <si>
    <t>TOTAL MARTIN UNIT 1</t>
  </si>
  <si>
    <t>MARTIN UNIT 2</t>
  </si>
  <si>
    <t>TOTAL MARTIN UNIT 2</t>
  </si>
  <si>
    <t>SCHERER COAL CARS</t>
  </si>
  <si>
    <t>TOTAL SCHERER COAL CARS</t>
  </si>
  <si>
    <t>SCHERER COMMON</t>
  </si>
  <si>
    <t>TOTAL SCHERER COMMON</t>
  </si>
  <si>
    <t>SCHERER UNIT 4</t>
  </si>
  <si>
    <t>TOTAL SCHERER UNIT 4</t>
  </si>
  <si>
    <t>SJRPP COAL CARS</t>
  </si>
  <si>
    <t>TOTAL SJRPP COAL CARS</t>
  </si>
  <si>
    <t>SJRPP COMMON</t>
  </si>
  <si>
    <t>TOTAL SJRPP COMMON</t>
  </si>
  <si>
    <t>SJRPP UNIT 1</t>
  </si>
  <si>
    <t>TOTAL SJRPP UNIT 1</t>
  </si>
  <si>
    <t>SJRPP UNIT 2</t>
  </si>
  <si>
    <t>TOTAL SJRPP UNIT 2</t>
  </si>
  <si>
    <t>TURKEY POINT COMMON</t>
  </si>
  <si>
    <t>TOTAL TURKEY POINT COMMON</t>
  </si>
  <si>
    <t>ST. LUCIE COMMON</t>
  </si>
  <si>
    <t>REACTOR PLANT EQUIPMENT</t>
  </si>
  <si>
    <t>TOTAL ST. LUCIE COMMON</t>
  </si>
  <si>
    <t>ST. LUCIE UNIT 1</t>
  </si>
  <si>
    <t>TOTAL ST. LUCIE UNIT 1</t>
  </si>
  <si>
    <t>ST. LUCIE UNIT 2</t>
  </si>
  <si>
    <t>TOTAL ST. LUCIE UNIT 2</t>
  </si>
  <si>
    <t>TURKEY POINT UNIT 3</t>
  </si>
  <si>
    <t>TOTAL TURKEY POINT UNIT 3</t>
  </si>
  <si>
    <t>TURKEY POINT UNIT 4</t>
  </si>
  <si>
    <t>TOTAL TURKEY POINT UNIT 4</t>
  </si>
  <si>
    <t>LAUDERDALE COMMON</t>
  </si>
  <si>
    <t>FUEL HOLDERS, PRODUCERS AND ACCESSORIES</t>
  </si>
  <si>
    <t>PRIME MOVERS - GENERAL</t>
  </si>
  <si>
    <t>GENERATORS</t>
  </si>
  <si>
    <t>MISC. POWER PLANT EQUIPMENT</t>
  </si>
  <si>
    <t>TOTAL LAUDERDALE COMMON</t>
  </si>
  <si>
    <t>LAUDERDALE UNIT 4</t>
  </si>
  <si>
    <t>TOTAL LAUDERDALE UNIT 4</t>
  </si>
  <si>
    <t>LAUDERDALE UNIT 5</t>
  </si>
  <si>
    <t>TOTAL LAUDERDALE UNIT 5</t>
  </si>
  <si>
    <t>FT. MYERS COMMON</t>
  </si>
  <si>
    <t>TOTAL FT. MYERS COMMON</t>
  </si>
  <si>
    <t>FT. MYERS UNIT 2</t>
  </si>
  <si>
    <t>TOTAL FT. MYERS UNIT 2</t>
  </si>
  <si>
    <t>FT. MYERS UNIT 3</t>
  </si>
  <si>
    <t>TOTAL FT. MYERS UNIT 3</t>
  </si>
  <si>
    <t>MANATEE UNIT 3</t>
  </si>
  <si>
    <t>TOTAL MANATEE UNIT 3</t>
  </si>
  <si>
    <t>MARTIN UNIT 3</t>
  </si>
  <si>
    <t>TOTAL MARTIN UNIT 3</t>
  </si>
  <si>
    <t>MARTIN UNIT 4</t>
  </si>
  <si>
    <t>TOTAL MARTIN UNIT 4</t>
  </si>
  <si>
    <t>MARTIN UNIT 8</t>
  </si>
  <si>
    <t>TOTAL MARTIN UNIT 8</t>
  </si>
  <si>
    <t>SANFORD COMMON</t>
  </si>
  <si>
    <t>TOTAL SANFORD COMMON</t>
  </si>
  <si>
    <t>SANFORD UNIT 4</t>
  </si>
  <si>
    <t>TOTAL SANFORD UNIT 4</t>
  </si>
  <si>
    <t>SANFORD UNIT 5</t>
  </si>
  <si>
    <t>TOTAL SANFORD UNIT 5</t>
  </si>
  <si>
    <t>TURKEY POINT UNIT 5</t>
  </si>
  <si>
    <t>TOTAL TURKEY POINT UNIT 5</t>
  </si>
  <si>
    <t>WEST COUNTY COMMON</t>
  </si>
  <si>
    <t>TOTAL WEST COUNTY COMMON</t>
  </si>
  <si>
    <t>WEST COUNTY UNIT 1</t>
  </si>
  <si>
    <t>TOTAL WEST COUNTY UNIT 1</t>
  </si>
  <si>
    <t>WEST COUNTY UNIT 2</t>
  </si>
  <si>
    <t>TOTAL WEST COUNTY UNIT 2</t>
  </si>
  <si>
    <t>WEST COUNTY UNIT 3</t>
  </si>
  <si>
    <t>TOTAL WEST COUNTY UNIT 3</t>
  </si>
  <si>
    <t>CAPE CANAVERAL COMBINED CYCLE</t>
  </si>
  <si>
    <t>TOTAL CAPE CANAVERAL COMBINED CYCLE</t>
  </si>
  <si>
    <t>RIVIERA COMBINED CYCLE</t>
  </si>
  <si>
    <t>TOTAL RIVIERA COMBINED CYCLE</t>
  </si>
  <si>
    <t>PT EVERGLADES COMBINED CYCLE</t>
  </si>
  <si>
    <t>TOTAL PT EVERGLADES COMBINED CYCLE</t>
  </si>
  <si>
    <t>LAUDERDALE GTS</t>
  </si>
  <si>
    <t>TOTAL LAUDERDALE GTS</t>
  </si>
  <si>
    <t>FT. MYERS GTS</t>
  </si>
  <si>
    <t>TOTAL FT. MYERS GTS</t>
  </si>
  <si>
    <t>DESOTO SOLAR</t>
  </si>
  <si>
    <t>TOTAL DESOTOSOLAR</t>
  </si>
  <si>
    <t>SPACE COAST SOLAR</t>
  </si>
  <si>
    <t>TOTAL SPACE COAST SOLAR</t>
  </si>
  <si>
    <t>MARTIN SOLAR</t>
  </si>
  <si>
    <t>TOTAL MARTIN SOLAR</t>
  </si>
  <si>
    <t>MANATEE SOLAR</t>
  </si>
  <si>
    <t>TOTAL MANATEE SOLAR</t>
  </si>
  <si>
    <t>TRANSMISSION PLANT</t>
  </si>
  <si>
    <t>EASEMENTS</t>
  </si>
  <si>
    <t>STATION EQUIPMENT</t>
  </si>
  <si>
    <t>STATION EQUIPMENT - STEP-UP TRANSFORMERS</t>
  </si>
  <si>
    <t>TOWERS AND FIXTURES</t>
  </si>
  <si>
    <t>POLES AND FIXTURES</t>
  </si>
  <si>
    <t>OVERHEAD CONDUCTORS AND DEVICES</t>
  </si>
  <si>
    <t>UNDERGROUND CONDUIT</t>
  </si>
  <si>
    <t>UNDERGROUND CONDUCTORS AND DEVICES</t>
  </si>
  <si>
    <t>ROADS AND TRAILS</t>
  </si>
  <si>
    <t>TOTAL TRANSMISSION PLANT</t>
  </si>
  <si>
    <t>DISTRIBUTION PLANT</t>
  </si>
  <si>
    <t>POLES, TOWERS AND FIXTURES - WOOD</t>
  </si>
  <si>
    <t>POLES, TOWERS AND FIXTURES - CONCRETE</t>
  </si>
  <si>
    <t>LINE TRANSFORMERS</t>
  </si>
  <si>
    <t>METERS</t>
  </si>
  <si>
    <t>METERS - AMI</t>
  </si>
  <si>
    <t>STREET LIGHTING AND SIGNAL SYSTEMS</t>
  </si>
  <si>
    <t>TOTAL DISTRIBUTION PLANT</t>
  </si>
  <si>
    <t>GENERAL PLANT</t>
  </si>
  <si>
    <t>AUTOMOBILES</t>
  </si>
  <si>
    <t>LIGHT TRUCKS</t>
  </si>
  <si>
    <t>HEAVY TRUCKS</t>
  </si>
  <si>
    <t>TRACTOR TRAILERS</t>
  </si>
  <si>
    <t>TRAILERS</t>
  </si>
  <si>
    <t>POWER OPERATED EQUIPMENT</t>
  </si>
  <si>
    <t>COMMUNICATION EQUIPMENT - FIBER OPTICS</t>
  </si>
  <si>
    <t>TOTAL GENERAL PLANT</t>
  </si>
  <si>
    <t>MANATEE STEAM PLANT</t>
  </si>
  <si>
    <t>TOTAL MANATEE STEAM PLANT</t>
  </si>
  <si>
    <t>MARTIN STEAM PLANT</t>
  </si>
  <si>
    <t>TOTAL MARTIN STEAM PLANT</t>
  </si>
  <si>
    <t>SCHERER STEAM PLANT</t>
  </si>
  <si>
    <t>TOTAL SCHERER STEAM PLANT</t>
  </si>
  <si>
    <t>SJRPP STEAM PLANT</t>
  </si>
  <si>
    <t>TOTAL SJRPP STEAM PLANT</t>
  </si>
  <si>
    <t>ST. LUCIE NUCLEAR PLANT</t>
  </si>
  <si>
    <t>TOTAL ST. LUCIE NUCLEAR PLANT</t>
  </si>
  <si>
    <t>TURKEY POINT NUCLEAR PLANT</t>
  </si>
  <si>
    <t>TOTAL TURKEY POINT NUCLEAR PLANT</t>
  </si>
  <si>
    <t>LAUDERDALE COMBINED CYCLE PLANT</t>
  </si>
  <si>
    <t>TOTAL LAUDERDALE COMBINED CYCLE PLANT</t>
  </si>
  <si>
    <t>FT. MYERS COMBINED CYCLE PLANT</t>
  </si>
  <si>
    <t>TOTAL FT. MYERS COMBINED CYCLE PLANT</t>
  </si>
  <si>
    <t>MANATEE COMBINED CYCLE PLANT</t>
  </si>
  <si>
    <t>TOTAL MANATEE COMBINED CYCLE PLANT</t>
  </si>
  <si>
    <t>MARTIN COMBINED CYCLE PLANT</t>
  </si>
  <si>
    <t>TOTAL MARTIN COMBINED CYCLE PLANT</t>
  </si>
  <si>
    <t>SANFORD COMBINED CYCLE PLANT</t>
  </si>
  <si>
    <t>TOTAL SANFORD COMBINED CYCLE PLANT</t>
  </si>
  <si>
    <t>TURKEY POINT COMBINED CYCLE PLANT</t>
  </si>
  <si>
    <t>TOTAL TURKEY POINT COMBINED CYCLE PLANT</t>
  </si>
  <si>
    <t>WEST COUNTY COMBINED CYCLE PLANT</t>
  </si>
  <si>
    <t>TOTAL WEST COUNTY COMBINED CYCLE PLANT</t>
  </si>
  <si>
    <t>CAPE CANAVERAL COMBINED CYCLE PLANT</t>
  </si>
  <si>
    <t>TOTAL CAPE CANAVERAL COMBINED CYCLE PLANT</t>
  </si>
  <si>
    <t>RIVIERA COMBINED CYCLE PLANT</t>
  </si>
  <si>
    <t>TOTAL RIVIERA COMBINED CYCLE PLANT</t>
  </si>
  <si>
    <t>PT EVERGLADES COMBINED CYCLE PLANT</t>
  </si>
  <si>
    <t>TOTAL PT EVERGLADES COMBINED CYCLE PLANT</t>
  </si>
  <si>
    <t>SURVIVOR CURVE</t>
  </si>
  <si>
    <t>NET</t>
  </si>
  <si>
    <t>SALVAGE</t>
  </si>
  <si>
    <t>ORIGINAL</t>
  </si>
  <si>
    <t>COST</t>
  </si>
  <si>
    <t>BOOK</t>
  </si>
  <si>
    <t>RESERVE</t>
  </si>
  <si>
    <t>FUTURE</t>
  </si>
  <si>
    <t>ACCRUALS</t>
  </si>
  <si>
    <t>PROBABLE</t>
  </si>
  <si>
    <t>RETIREMENT</t>
  </si>
  <si>
    <t>DATE</t>
  </si>
  <si>
    <t>FLORIDA POWER AND LIGHT COMPANY</t>
  </si>
  <si>
    <t>COMPOSITE</t>
  </si>
  <si>
    <t>REMAINING</t>
  </si>
  <si>
    <t>LIFE</t>
  </si>
  <si>
    <t>ANNUAL</t>
  </si>
  <si>
    <t>DEPRECIATION</t>
  </si>
  <si>
    <t>RATE</t>
  </si>
  <si>
    <t>THEORETICAL</t>
  </si>
  <si>
    <t xml:space="preserve">ORIGINAL </t>
  </si>
  <si>
    <t>IMBALANCE</t>
  </si>
  <si>
    <t>SURVIVOR CURVE/</t>
  </si>
  <si>
    <t>INTERIM</t>
  </si>
  <si>
    <t>INCREASE/</t>
  </si>
  <si>
    <t>DECREASE</t>
  </si>
  <si>
    <t>AGE</t>
  </si>
  <si>
    <t>AVERAGE</t>
  </si>
  <si>
    <t>ALLOCATED</t>
  </si>
  <si>
    <t>TOTAL LAUDERDALE COMMON ACCOUNT 343</t>
  </si>
  <si>
    <t>TOTAL LAUDERDALE UNIT 4 ACCOUNT 343</t>
  </si>
  <si>
    <t>TOTAL LAUDERDALE UNIT 5 ACCOUNT 343</t>
  </si>
  <si>
    <t>TOTAL FT. MYERS COMMON ACCOUNT 343</t>
  </si>
  <si>
    <t>TOTAL FT. MYERS UNIT 2 ACCOUNT 343</t>
  </si>
  <si>
    <t>TOTAL FT. MYERS UNIT 3 ACCOUNT 343</t>
  </si>
  <si>
    <t>TOTAL MANATEE UNIT 3 ACCOUNT 343</t>
  </si>
  <si>
    <t>TOTAL MARTIN COMMON ACCOUNT 343</t>
  </si>
  <si>
    <t>TOTAL MARTIN UNIT 3 ACCOUNT 343</t>
  </si>
  <si>
    <t>TOTAL MARTIN UNIT 4 ACCOUNT 343</t>
  </si>
  <si>
    <t>TOTAL MARTIN UNIT 8 ACCOUNT 343</t>
  </si>
  <si>
    <t>TOTAL SANFORD COMMON ACCOUNT 343</t>
  </si>
  <si>
    <t>TOTAL SANFORD UNIT 4 ACCOUNT 343</t>
  </si>
  <si>
    <t>TOTAL SANFORD UNIT 5 ACCOUNT 343</t>
  </si>
  <si>
    <t>TOTAL TURKEY POINT UNIT 5 ACCOUNT 343</t>
  </si>
  <si>
    <t>TOTAL WEST COUNTY COMMON ACCOUNT 343</t>
  </si>
  <si>
    <t>TOTAL WEST COUNTY UNIT 1 ACCOUNT 343</t>
  </si>
  <si>
    <t>TOTAL WEST COUNTY UNIT 2 ACCOUNT 343</t>
  </si>
  <si>
    <t>TOTAL WEST COUNTY UNIT 3 ACCOUNT 343</t>
  </si>
  <si>
    <t>TOTAL CAPE CANAVERAL COMBINED CYCLE ACCOUNT 343</t>
  </si>
  <si>
    <t>TOTAL RIVIERA COMBINED CYCLE ACCOUNT 343</t>
  </si>
  <si>
    <t>TOTAL POLES, TOWERS AND FIXTURES</t>
  </si>
  <si>
    <t>PERCENT</t>
  </si>
  <si>
    <t xml:space="preserve">BOOK </t>
  </si>
  <si>
    <t>PEAKER PLANTS</t>
  </si>
  <si>
    <t>TOTAL PEAKER PLANTS</t>
  </si>
  <si>
    <t>TABLE 1.  ESTIMATED SURVIVOR CURVE, NET SALVAGE, ORIGINAL COST, BOOK RESERVE AND CALCULATED REMAINING LIFE</t>
  </si>
  <si>
    <t>TABLE 2.  ESTIMATED SURVIVOR CURVE, NET SALVAGE, ORIGINAL COST AND CALCULATED WHOLE LIFE</t>
  </si>
  <si>
    <t>BASED ON DEPRECIATION RATES ORDERED IN DOCKET NO. 090130-EI AND PROPOSED DEPRECIATION RATES</t>
  </si>
  <si>
    <t>ORDERED IN DOCKET NO. 090130-EI</t>
  </si>
  <si>
    <t>PROPOSED ESTIMATES</t>
  </si>
  <si>
    <t>(6)=(5)x(1)</t>
  </si>
  <si>
    <t>(12)=(11)-(6)</t>
  </si>
  <si>
    <t>ORDERED COMPONENTS IN DOCKET NO. 090130-EI AS OF DECEMBER 31, 2009</t>
  </si>
  <si>
    <t>DOCKET NO. 090130-EI AS OF DECEMBER 31, 2009</t>
  </si>
  <si>
    <t xml:space="preserve">ORDERED COMPONENTS IN </t>
  </si>
  <si>
    <t>PEAKER PLANT</t>
  </si>
  <si>
    <t>TOTAL PEAKER PLANT</t>
  </si>
  <si>
    <t>RETIREMENT RATE</t>
  </si>
  <si>
    <t>*</t>
  </si>
  <si>
    <t>CURVE SHOWN IS INTERIM SURVIVOR CURVE.  LIFE SPAN METHOD IS USED.</t>
  </si>
  <si>
    <t>**</t>
  </si>
  <si>
    <t xml:space="preserve">IN DOCKET NO. 090130-EI THE COMMISSION ORDERED A COMPOSITE REMAINING LIFE FOR ACCOUNT 343, PRIME MOVERS - GENERAL AND ACCOUNT 343.2 PRIME MOVERS - CAPITAL SPARE PARTS.  THE AVERAGE REMAINING LIFE SHOWN HERE </t>
  </si>
  <si>
    <t xml:space="preserve">    FOR BOTH ACCOUNTS IS THE COMPOSITE REMAINING LIFE ORDERED BY THE COMMISSION FOR ALL OF ACCOUNT 343.</t>
  </si>
  <si>
    <t>***</t>
  </si>
  <si>
    <t>FOR NEW UNITS IN DOCKET NO. 090130-EI AND UNITS ADDED SUBSEQUENT TO THAT DOCKET THE AVERAGE AGE SHOWN IS 0 AND THE AVERAGE REMAINING LIFE IS EQUAL TO THE LIFE SPAN OF THE UNIT.</t>
  </si>
  <si>
    <t>FOR NEW UNITS IN DOCKET NO. 090130-EI AND UNITS ADDED SUBSEQUENT TO THAT DOCKET THE RESERVE PERCENT SHOWN IS 0% AND THE AVERAGE REMAINING LIFE IS EQUAL TO THE LIFE SPAN OF THE UNIT.</t>
  </si>
  <si>
    <t>PRIME MOVERS - CAPITAL SPARE PARTS</t>
  </si>
  <si>
    <t>MISCELLANEOUS POWER PLANT EQUIPMENT</t>
  </si>
  <si>
    <t>TOTAL SCHERER COMMON UNIT 3 AND 4</t>
  </si>
  <si>
    <t>SCHERER COMMON UNIT 3 AND 4</t>
  </si>
  <si>
    <t>SERVICES - OVERHEAD</t>
  </si>
  <si>
    <t>SERVICES - UNDERGROUND</t>
  </si>
  <si>
    <t>UNDERGROUND CONDUCTORS AND DEVICES - DUCT SYSTEM</t>
  </si>
  <si>
    <t>UNDERGROUND CONDUCTORS AND DEVICES - DIRECT BURIED</t>
  </si>
  <si>
    <t>UNDERGROUND CONDUIT - DUCT SYSTEM</t>
  </si>
  <si>
    <t>UNDERGROUND CONDUIT - DIRECT BURIED</t>
  </si>
  <si>
    <t>LAUDERDALE AND FT. MYERS PEAKERS</t>
  </si>
  <si>
    <t>TOTAL  LAUDERDALE AND FT. MYERS PEAKERS</t>
  </si>
  <si>
    <t>TOTAL LAUDERDALE AND FT. MYERS PEAKERS</t>
  </si>
  <si>
    <t>SQUARE *</t>
  </si>
  <si>
    <t>SJRPP COAL AND LIMESTONE</t>
  </si>
  <si>
    <t>TOTAL SJRPP COAL AND LIMESTONE</t>
  </si>
  <si>
    <t>SJRPP GYPSUM AND ASH</t>
  </si>
  <si>
    <t>TOTAL SJRPP GYPSUM AND ASH</t>
  </si>
  <si>
    <t>(4) = (2) - (3)</t>
  </si>
  <si>
    <t>TABLE 8.  ALLOCATION OF BOOK RESERVE TO NEW SUBACCOUNTS FOR ACCOUNTS 343 AND 364</t>
  </si>
  <si>
    <t>R2 *</t>
  </si>
  <si>
    <t>S0 *</t>
  </si>
  <si>
    <t>R0.5 *</t>
  </si>
  <si>
    <t>R1.5 *</t>
  </si>
  <si>
    <t>R1 *</t>
  </si>
  <si>
    <t>R2.5 *</t>
  </si>
  <si>
    <t>L0 *</t>
  </si>
  <si>
    <t>S0.5 *</t>
  </si>
  <si>
    <t>O1</t>
  </si>
  <si>
    <t>S2</t>
  </si>
  <si>
    <t>BABCOCK RANCH SOLAR</t>
  </si>
  <si>
    <t>TOTAL BABCOCK RANCH SOLAR</t>
  </si>
  <si>
    <t>CITRUS SOLAR</t>
  </si>
  <si>
    <t>TOTAL CITRUS SOLAR</t>
  </si>
  <si>
    <t>TABLE 6. COMPARISON OF ESTIMATED SURVIVOR CURVES, NET SALVAGE, AVERAGE AGES, AVERAGE REMAINING LIVES AND ANNUAL DEPRECIATION RATES</t>
  </si>
  <si>
    <t xml:space="preserve">IN DOCKET NO. 090130-EI THE COMMISSION ORDERED A COMPOSITE REMAINING LIFE FOR ACCOUNT 343 PRIME MOVERS, AS OPPOSED TO SEPARATE REMAINING LIVES FOR ACCOUNT 343 PRIME MOVERS - GENERAL AND ACCOUNT 343.2 PRIME MOVERS - CAPITAL SPARE PARTS.  </t>
  </si>
  <si>
    <t xml:space="preserve">    THE AVERAGE REMAINING LIFE SHOWN HERE FOR BOTH ACCOUNTS IS THE COMPOSITE REMAINING LIFE ORDERED BY THE COMMISSION FOR THE COMBINED ACCOUNT.</t>
  </si>
  <si>
    <t>TABLE 7. COMPARISON OF BOOK RESERVE PERCENTS, AVERAGE REMAINING LIVES, ANNUAL DEPRECIATION RATES AND ANNUAL DEPRECIATION ACCRUALS</t>
  </si>
  <si>
    <t>FPL HAS HISTORICALLY MAINTAINED THE BOOK RESERVE FOR ACCOUNTS 343 AND ACCOUNT 364 AT THE ACCOUNT LEVEL, AS OPPOSED TO AT THE LEVEL OF THE SUBACCOUNTS RECOMMENDED IN THE DEPRECIATION STUDY.</t>
  </si>
  <si>
    <t xml:space="preserve">    THE BOOK RESERVE PERCENTS SHOWN FOR DOCKET NO. 090130-EI ARE THE BOOK RESERVE PERCENTS FOR THE ACCOUNT INCLUDED IN THAT DOCKET.</t>
  </si>
  <si>
    <t xml:space="preserve"> ANNUAL DEPRECIATION ACCRUALS AND RATES RELATED TO ELECTRIC PLANT IN SERVICE AS OF DECEMBER 31, 2016</t>
  </si>
  <si>
    <t>INSTALLATIONS ON CUSTOMER'S PREMISES</t>
  </si>
  <si>
    <t>PRIME MOVERS - CAPITALIZED SPARE PARTS</t>
  </si>
  <si>
    <t>TABLE 3. COMPARISON OF REMAINING LIFE ANNUAL DEPRECIATION RATES AND ACCRUALS FOR ELECTRIC PLANT AS OF DECEMBER 31, 2016</t>
  </si>
  <si>
    <t>TABLE 4. COMPARISON OF WHOLE LIFE ANNUAL DEPRECIATION RATES AND ACCRUALS FOR ELECTRIC PLANT AS OF DECEMBER 31, 2016</t>
  </si>
  <si>
    <t>TABLE 5. COMPARISON OF BOOK RESERVE AND THEORETICAL RESERVE FOR ELECTRIC PLANT AS OF DECEMBER 31, 2016</t>
  </si>
  <si>
    <t>PROPOSED COMPONENTS AS OF DECEMBER 31, 2016</t>
  </si>
  <si>
    <t>L0.5</t>
  </si>
  <si>
    <t>OPC 030333</t>
  </si>
  <si>
    <t>FPL RC-16</t>
  </si>
  <si>
    <t>OPC 030334</t>
  </si>
  <si>
    <t>OPC 030335</t>
  </si>
  <si>
    <t>OPC 030336</t>
  </si>
  <si>
    <t>OPC 030337</t>
  </si>
  <si>
    <t>OPC 030338</t>
  </si>
  <si>
    <t>OPC 030339</t>
  </si>
  <si>
    <t>OPC 030340</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</si>
</sst>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43" formatCode="_(* #,##0.00_);_(* \(#,##0.00\);_(* &quot;-&quot;??_);_(@_)"/>
    <numFmt numFmtId="164" formatCode="_(* #,##0_);_(* \(#,##0\);_(* &quot;-&quot;??_);_(@_)"/>
    <numFmt numFmtId="165" formatCode="0_);\(0\)"/>
    <numFmt numFmtId="166" formatCode="mm\-yyyy"/>
    <numFmt numFmtId="167" formatCode="0.000%"/>
    <numFmt numFmtId="168" formatCode="_(* #,##0.000000_);_(* \(#,##0.000000\);_(* &quot;-&quot;??_);_(@_)"/>
    <numFmt numFmtId="169" formatCode="0.0000"/>
    <numFmt numFmtId="170" formatCode="0.0"/>
  </numFmts>
  <fonts count="11" x14ac:knownFonts="1">
    <font>
      <sz val="11"/>
      <color theme="1"/>
      <name val="Calibri"/>
      <family val="2"/>
      <scheme val="minor"/>
    </font>
    <font>
      <b/>
      <i/>
      <u/>
      <sz val="16"/>
      <name val="Symbol"/>
      <family val="1"/>
      <charset val="2"/>
    </font>
    <font>
      <sz val="11"/>
      <color indexed="8"/>
      <name val="Calibri"/>
      <family val="2"/>
    </font>
    <font>
      <b/>
      <sz val="14"/>
      <color indexed="8"/>
      <name val="Arial"/>
      <family val="2"/>
    </font>
    <font>
      <sz val="10"/>
      <color indexed="8"/>
      <name val="Arial"/>
      <family val="2"/>
    </font>
    <font>
      <b/>
      <sz val="10"/>
      <color indexed="8"/>
      <name val="Arial"/>
      <family val="2"/>
    </font>
    <font>
      <i/>
      <sz val="10"/>
      <color indexed="8"/>
      <name val="Arial"/>
      <family val="2"/>
    </font>
    <font>
      <b/>
      <i/>
      <sz val="10"/>
      <color indexed="8"/>
      <name val="Arial"/>
      <family val="2"/>
    </font>
    <font>
      <sz val="10"/>
      <color theme="1"/>
      <name val="Arial"/>
      <family val="2"/>
    </font>
    <font>
      <sz val="11"/>
      <color theme="1"/>
      <name val="Calibri"/>
      <family val="2"/>
      <scheme val="minor"/>
    </font>
    <font>
      <sz val="10"/>
      <name val="Arial"/>
      <family val="2"/>
    </font>
  </fonts>
  <fills count="2">
    <fill>
      <patternFill patternType="none"/>
    </fill>
    <fill>
      <patternFill patternType="gray125"/>
    </fill>
  </fills>
  <borders count="5">
    <border>
      <left/>
      <right/>
      <top/>
      <bottom/>
      <diagonal/>
    </border>
    <border>
      <left/>
      <right/>
      <top/>
      <bottom style="thin">
        <color indexed="64"/>
      </bottom>
      <diagonal/>
    </border>
    <border>
      <left/>
      <right/>
      <top style="thin">
        <color indexed="64"/>
      </top>
      <bottom style="thin">
        <color indexed="64"/>
      </bottom>
      <diagonal/>
    </border>
    <border>
      <left/>
      <right/>
      <top/>
      <bottom style="double">
        <color indexed="64"/>
      </bottom>
      <diagonal/>
    </border>
    <border>
      <left/>
      <right/>
      <top style="thin">
        <color indexed="64"/>
      </top>
      <bottom/>
      <diagonal/>
    </border>
  </borders>
  <cellStyleXfs count="8">
    <xf numFmtId="0" fontId="0" fillId="0" borderId="0"/>
    <xf numFmtId="43" fontId="2" fillId="0" borderId="0" applyFont="0" applyFill="0" applyBorder="0" applyAlignment="0" applyProtection="0"/>
    <xf numFmtId="0" fontId="1" fillId="0" borderId="0" applyProtection="0"/>
    <xf numFmtId="0" fontId="8" fillId="0" borderId="0"/>
    <xf numFmtId="43" fontId="8" fillId="0" borderId="0" applyFont="0" applyFill="0" applyBorder="0" applyAlignment="0" applyProtection="0"/>
    <xf numFmtId="9" fontId="9" fillId="0" borderId="0" applyFont="0" applyFill="0" applyBorder="0" applyAlignment="0" applyProtection="0"/>
    <xf numFmtId="43" fontId="9" fillId="0" borderId="0" applyFont="0" applyFill="0" applyBorder="0" applyAlignment="0" applyProtection="0"/>
    <xf numFmtId="43" fontId="10" fillId="0" borderId="0" applyFont="0" applyFill="0" applyBorder="0" applyAlignment="0" applyProtection="0"/>
  </cellStyleXfs>
  <cellXfs count="192">
    <xf numFmtId="0" fontId="0" fillId="0" borderId="0" xfId="0"/>
    <xf numFmtId="0" fontId="3" fillId="0" borderId="0" xfId="0" applyFont="1" applyAlignment="1">
      <alignment horizontal="centerContinuous"/>
    </xf>
    <xf numFmtId="0" fontId="4" fillId="0" borderId="0" xfId="0" applyFont="1"/>
    <xf numFmtId="0" fontId="5" fillId="0" borderId="0" xfId="0" applyFont="1" applyAlignment="1">
      <alignment horizontal="centerContinuous"/>
    </xf>
    <xf numFmtId="0" fontId="5" fillId="0" borderId="1" xfId="0" applyFont="1" applyBorder="1" applyAlignment="1">
      <alignment horizontal="centerContinuous"/>
    </xf>
    <xf numFmtId="0" fontId="5" fillId="0" borderId="0" xfId="0" applyFont="1" applyBorder="1" applyAlignment="1">
      <alignment horizontal="center"/>
    </xf>
    <xf numFmtId="0" fontId="5" fillId="0" borderId="1" xfId="0" applyFont="1" applyBorder="1" applyAlignment="1">
      <alignment horizontal="center"/>
    </xf>
    <xf numFmtId="165" fontId="5" fillId="0" borderId="0" xfId="0" applyNumberFormat="1" applyFont="1" applyAlignment="1">
      <alignment horizontal="center"/>
    </xf>
    <xf numFmtId="0" fontId="5" fillId="0" borderId="0" xfId="0" applyFont="1"/>
    <xf numFmtId="164" fontId="4" fillId="0" borderId="0" xfId="1" applyNumberFormat="1" applyFont="1"/>
    <xf numFmtId="37" fontId="4" fillId="0" borderId="0" xfId="0" applyNumberFormat="1" applyFont="1"/>
    <xf numFmtId="164" fontId="4" fillId="0" borderId="0" xfId="0" applyNumberFormat="1" applyFont="1"/>
    <xf numFmtId="164" fontId="4" fillId="0" borderId="1" xfId="1" applyNumberFormat="1" applyFont="1" applyBorder="1"/>
    <xf numFmtId="164" fontId="5" fillId="0" borderId="0" xfId="1" applyNumberFormat="1" applyFont="1"/>
    <xf numFmtId="164" fontId="5" fillId="0" borderId="1" xfId="1" applyNumberFormat="1" applyFont="1" applyBorder="1"/>
    <xf numFmtId="164" fontId="5" fillId="0" borderId="3" xfId="1" applyNumberFormat="1" applyFont="1" applyBorder="1"/>
    <xf numFmtId="0" fontId="6" fillId="0" borderId="0" xfId="0" applyFont="1"/>
    <xf numFmtId="37" fontId="6" fillId="0" borderId="0" xfId="0" applyNumberFormat="1" applyFont="1"/>
    <xf numFmtId="164" fontId="6" fillId="0" borderId="0" xfId="1" applyNumberFormat="1" applyFont="1"/>
    <xf numFmtId="0" fontId="5" fillId="0" borderId="0" xfId="0" applyFont="1" applyBorder="1" applyAlignment="1">
      <alignment horizontal="centerContinuous"/>
    </xf>
    <xf numFmtId="0" fontId="5" fillId="0" borderId="0" xfId="0" applyFont="1" applyBorder="1"/>
    <xf numFmtId="43" fontId="4" fillId="0" borderId="0" xfId="1" applyFont="1"/>
    <xf numFmtId="43" fontId="4" fillId="0" borderId="0" xfId="0" applyNumberFormat="1" applyFont="1"/>
    <xf numFmtId="164" fontId="6" fillId="0" borderId="2" xfId="1" applyNumberFormat="1" applyFont="1" applyBorder="1"/>
    <xf numFmtId="164" fontId="6" fillId="0" borderId="0" xfId="1" applyNumberFormat="1" applyFont="1" applyBorder="1"/>
    <xf numFmtId="0" fontId="7" fillId="0" borderId="0" xfId="0" applyFont="1"/>
    <xf numFmtId="164" fontId="5" fillId="0" borderId="0" xfId="1" applyNumberFormat="1" applyFont="1" applyBorder="1"/>
    <xf numFmtId="164" fontId="7" fillId="0" borderId="0" xfId="1" applyNumberFormat="1" applyFont="1"/>
    <xf numFmtId="164" fontId="7" fillId="0" borderId="1" xfId="1" applyNumberFormat="1" applyFont="1" applyBorder="1"/>
    <xf numFmtId="39" fontId="4" fillId="0" borderId="0" xfId="0" applyNumberFormat="1" applyFont="1"/>
    <xf numFmtId="164" fontId="4" fillId="0" borderId="0" xfId="0" applyNumberFormat="1" applyFont="1" applyBorder="1"/>
    <xf numFmtId="164" fontId="7" fillId="0" borderId="0" xfId="1" applyNumberFormat="1" applyFont="1" applyBorder="1"/>
    <xf numFmtId="164" fontId="4" fillId="0" borderId="1" xfId="1" applyNumberFormat="1" applyFont="1" applyBorder="1"/>
    <xf numFmtId="0" fontId="4" fillId="0" borderId="0" xfId="0" applyFont="1"/>
    <xf numFmtId="0" fontId="5" fillId="0" borderId="0" xfId="0" applyFont="1" applyAlignment="1">
      <alignment horizontal="centerContinuous"/>
    </xf>
    <xf numFmtId="0" fontId="5" fillId="0" borderId="0" xfId="0" applyFont="1"/>
    <xf numFmtId="164" fontId="4" fillId="0" borderId="0" xfId="1" applyNumberFormat="1" applyFont="1"/>
    <xf numFmtId="164" fontId="4" fillId="0" borderId="0" xfId="0" applyNumberFormat="1" applyFont="1"/>
    <xf numFmtId="0" fontId="6" fillId="0" borderId="0" xfId="0" applyFont="1"/>
    <xf numFmtId="164" fontId="6" fillId="0" borderId="0" xfId="1" applyNumberFormat="1" applyFont="1"/>
    <xf numFmtId="43" fontId="4" fillId="0" borderId="0" xfId="0" applyNumberFormat="1" applyFont="1"/>
    <xf numFmtId="0" fontId="7" fillId="0" borderId="0" xfId="0" applyFont="1"/>
    <xf numFmtId="164" fontId="5" fillId="0" borderId="0" xfId="1" applyNumberFormat="1" applyFont="1" applyBorder="1"/>
    <xf numFmtId="164" fontId="7" fillId="0" borderId="0" xfId="1" applyNumberFormat="1" applyFont="1" applyBorder="1"/>
    <xf numFmtId="0" fontId="4" fillId="0" borderId="0" xfId="0" applyFont="1" applyAlignment="1">
      <alignment horizontal="centerContinuous"/>
    </xf>
    <xf numFmtId="39" fontId="5" fillId="0" borderId="0" xfId="0" applyNumberFormat="1" applyFont="1"/>
    <xf numFmtId="166" fontId="4" fillId="0" borderId="0" xfId="1" applyNumberFormat="1" applyFont="1"/>
    <xf numFmtId="0" fontId="4" fillId="0" borderId="0" xfId="1" applyNumberFormat="1" applyFont="1"/>
    <xf numFmtId="165" fontId="4" fillId="0" borderId="0" xfId="1" applyNumberFormat="1" applyFont="1" applyAlignment="1">
      <alignment horizontal="center"/>
    </xf>
    <xf numFmtId="0" fontId="4" fillId="0" borderId="0" xfId="1" applyNumberFormat="1" applyFont="1" applyAlignment="1">
      <alignment horizontal="centerContinuous"/>
    </xf>
    <xf numFmtId="0" fontId="4" fillId="0" borderId="0" xfId="0" applyNumberFormat="1" applyFont="1"/>
    <xf numFmtId="0" fontId="6" fillId="0" borderId="0" xfId="0" applyNumberFormat="1" applyFont="1"/>
    <xf numFmtId="2" fontId="4" fillId="0" borderId="0" xfId="1" applyNumberFormat="1" applyFont="1" applyAlignment="1">
      <alignment horizontal="center"/>
    </xf>
    <xf numFmtId="165" fontId="5" fillId="0" borderId="0" xfId="0" applyNumberFormat="1" applyFont="1" applyAlignment="1">
      <alignment horizontal="centerContinuous"/>
    </xf>
    <xf numFmtId="164" fontId="4" fillId="0" borderId="0" xfId="1" applyNumberFormat="1" applyFont="1" applyBorder="1"/>
    <xf numFmtId="167" fontId="7" fillId="0" borderId="0" xfId="5" applyNumberFormat="1" applyFont="1"/>
    <xf numFmtId="2" fontId="6" fillId="0" borderId="0" xfId="1" applyNumberFormat="1" applyFont="1" applyAlignment="1">
      <alignment horizontal="center"/>
    </xf>
    <xf numFmtId="2" fontId="7" fillId="0" borderId="0" xfId="1" applyNumberFormat="1" applyFont="1" applyAlignment="1">
      <alignment horizontal="center"/>
    </xf>
    <xf numFmtId="0" fontId="4" fillId="0" borderId="0" xfId="0" applyFont="1" applyFill="1"/>
    <xf numFmtId="168" fontId="6" fillId="0" borderId="0" xfId="1" applyNumberFormat="1" applyFont="1"/>
    <xf numFmtId="43" fontId="4" fillId="0" borderId="0" xfId="1" applyFont="1" applyAlignment="1">
      <alignment horizontal="center"/>
    </xf>
    <xf numFmtId="166" fontId="5" fillId="0" borderId="0" xfId="1" applyNumberFormat="1" applyFont="1"/>
    <xf numFmtId="43" fontId="5" fillId="0" borderId="0" xfId="1" applyNumberFormat="1" applyFont="1"/>
    <xf numFmtId="164" fontId="4" fillId="0" borderId="0" xfId="1" applyNumberFormat="1" applyFont="1" applyFill="1"/>
    <xf numFmtId="164" fontId="4" fillId="0" borderId="1" xfId="1" applyNumberFormat="1" applyFont="1" applyFill="1" applyBorder="1"/>
    <xf numFmtId="164" fontId="6" fillId="0" borderId="0" xfId="1" applyNumberFormat="1" applyFont="1" applyFill="1"/>
    <xf numFmtId="2" fontId="4" fillId="0" borderId="0" xfId="1" applyNumberFormat="1" applyFont="1" applyFill="1" applyAlignment="1">
      <alignment horizontal="center"/>
    </xf>
    <xf numFmtId="164" fontId="4" fillId="0" borderId="0" xfId="1" applyNumberFormat="1" applyFont="1" applyFill="1" applyBorder="1"/>
    <xf numFmtId="165" fontId="4" fillId="0" borderId="0" xfId="1" applyNumberFormat="1" applyFont="1" applyFill="1" applyAlignment="1">
      <alignment horizontal="center"/>
    </xf>
    <xf numFmtId="9" fontId="4" fillId="0" borderId="0" xfId="5" applyFont="1"/>
    <xf numFmtId="0" fontId="4" fillId="0" borderId="1" xfId="0" applyFont="1" applyBorder="1" applyAlignment="1">
      <alignment horizontal="centerContinuous"/>
    </xf>
    <xf numFmtId="169" fontId="4" fillId="0" borderId="0" xfId="1" applyNumberFormat="1" applyFont="1" applyAlignment="1">
      <alignment horizontal="centerContinuous"/>
    </xf>
    <xf numFmtId="169" fontId="4" fillId="0" borderId="0" xfId="0" applyNumberFormat="1" applyFont="1" applyAlignment="1">
      <alignment horizontal="centerContinuous"/>
    </xf>
    <xf numFmtId="0" fontId="6" fillId="0" borderId="0" xfId="0" applyFont="1" applyFill="1"/>
    <xf numFmtId="170" fontId="6" fillId="0" borderId="0" xfId="0" applyNumberFormat="1" applyFont="1"/>
    <xf numFmtId="170" fontId="4" fillId="0" borderId="0" xfId="0" applyNumberFormat="1" applyFont="1"/>
    <xf numFmtId="170" fontId="4" fillId="0" borderId="0" xfId="0" applyNumberFormat="1" applyFont="1" applyAlignment="1">
      <alignment horizontal="center"/>
    </xf>
    <xf numFmtId="170" fontId="5" fillId="0" borderId="0" xfId="0" applyNumberFormat="1" applyFont="1"/>
    <xf numFmtId="170" fontId="4" fillId="0" borderId="0" xfId="0" applyNumberFormat="1" applyFont="1" applyFill="1" applyAlignment="1">
      <alignment horizontal="center"/>
    </xf>
    <xf numFmtId="170" fontId="6" fillId="0" borderId="0" xfId="0" applyNumberFormat="1" applyFont="1" applyAlignment="1">
      <alignment horizontal="center"/>
    </xf>
    <xf numFmtId="170" fontId="7" fillId="0" borderId="0" xfId="0" applyNumberFormat="1" applyFont="1" applyAlignment="1">
      <alignment horizontal="center"/>
    </xf>
    <xf numFmtId="0" fontId="4" fillId="0" borderId="0" xfId="0" applyFont="1" applyFill="1" applyBorder="1"/>
    <xf numFmtId="0" fontId="4" fillId="0" borderId="0" xfId="0" applyFont="1" applyAlignment="1">
      <alignment horizontal="right"/>
    </xf>
    <xf numFmtId="164" fontId="6" fillId="0" borderId="2" xfId="1" applyNumberFormat="1" applyFont="1" applyFill="1" applyBorder="1"/>
    <xf numFmtId="164" fontId="5" fillId="0" borderId="0" xfId="1" applyNumberFormat="1" applyFont="1" applyFill="1" applyBorder="1"/>
    <xf numFmtId="164" fontId="4" fillId="0" borderId="0" xfId="0" applyNumberFormat="1" applyFont="1" applyFill="1"/>
    <xf numFmtId="164" fontId="4" fillId="0" borderId="1" xfId="0" applyNumberFormat="1" applyFont="1" applyFill="1" applyBorder="1"/>
    <xf numFmtId="164" fontId="7" fillId="0" borderId="0" xfId="1" applyNumberFormat="1" applyFont="1" applyFill="1" applyBorder="1"/>
    <xf numFmtId="164" fontId="6" fillId="0" borderId="0" xfId="1" applyNumberFormat="1" applyFont="1" applyFill="1" applyBorder="1"/>
    <xf numFmtId="0" fontId="5" fillId="0" borderId="0" xfId="0" applyFont="1" applyFill="1"/>
    <xf numFmtId="164" fontId="5" fillId="0" borderId="3" xfId="1" applyNumberFormat="1" applyFont="1" applyFill="1" applyBorder="1"/>
    <xf numFmtId="0" fontId="5" fillId="0" borderId="0" xfId="0" applyFont="1" applyAlignment="1">
      <alignment horizontal="center"/>
    </xf>
    <xf numFmtId="0" fontId="4" fillId="0" borderId="0" xfId="0" applyFont="1" applyAlignment="1"/>
    <xf numFmtId="170" fontId="4" fillId="0" borderId="0" xfId="1" applyNumberFormat="1" applyFont="1" applyAlignment="1">
      <alignment horizontal="center"/>
    </xf>
    <xf numFmtId="170" fontId="4" fillId="0" borderId="0" xfId="0" applyNumberFormat="1" applyFont="1" applyAlignment="1">
      <alignment horizontal="centerContinuous"/>
    </xf>
    <xf numFmtId="170" fontId="5" fillId="0" borderId="0" xfId="0" applyNumberFormat="1" applyFont="1" applyBorder="1" applyAlignment="1">
      <alignment horizontal="center"/>
    </xf>
    <xf numFmtId="170" fontId="5" fillId="0" borderId="0" xfId="0" applyNumberFormat="1" applyFont="1" applyBorder="1"/>
    <xf numFmtId="170" fontId="6" fillId="0" borderId="0" xfId="1" applyNumberFormat="1" applyFont="1"/>
    <xf numFmtId="0" fontId="5" fillId="0" borderId="1" xfId="0" applyFont="1" applyFill="1" applyBorder="1" applyAlignment="1">
      <alignment horizontal="center"/>
    </xf>
    <xf numFmtId="166" fontId="4" fillId="0" borderId="0" xfId="1" applyNumberFormat="1" applyFont="1" applyFill="1"/>
    <xf numFmtId="0" fontId="4" fillId="0" borderId="0" xfId="1" applyNumberFormat="1" applyFont="1" applyFill="1" applyAlignment="1">
      <alignment horizontal="centerContinuous"/>
    </xf>
    <xf numFmtId="0" fontId="4" fillId="0" borderId="0" xfId="0" applyFont="1" applyFill="1" applyAlignment="1">
      <alignment horizontal="centerContinuous"/>
    </xf>
    <xf numFmtId="164" fontId="6" fillId="0" borderId="1" xfId="1" applyNumberFormat="1" applyFont="1" applyBorder="1"/>
    <xf numFmtId="164" fontId="6" fillId="0" borderId="4" xfId="1" applyNumberFormat="1" applyFont="1" applyBorder="1"/>
    <xf numFmtId="0" fontId="6" fillId="0" borderId="0" xfId="0" applyFont="1" applyBorder="1"/>
    <xf numFmtId="2" fontId="6" fillId="0" borderId="0" xfId="1" applyNumberFormat="1" applyFont="1" applyBorder="1" applyAlignment="1">
      <alignment horizontal="center"/>
    </xf>
    <xf numFmtId="2" fontId="4" fillId="0" borderId="0" xfId="1" applyNumberFormat="1" applyFont="1" applyBorder="1" applyAlignment="1">
      <alignment horizontal="center"/>
    </xf>
    <xf numFmtId="0" fontId="4" fillId="0" borderId="0" xfId="0" applyFont="1" applyBorder="1"/>
    <xf numFmtId="0" fontId="7" fillId="0" borderId="0" xfId="0" applyFont="1" applyBorder="1"/>
    <xf numFmtId="2" fontId="7" fillId="0" borderId="0" xfId="1" applyNumberFormat="1" applyFont="1" applyBorder="1" applyAlignment="1">
      <alignment horizontal="center"/>
    </xf>
    <xf numFmtId="0" fontId="5" fillId="0" borderId="1" xfId="0" applyFont="1" applyFill="1" applyBorder="1" applyAlignment="1">
      <alignment horizontal="centerContinuous"/>
    </xf>
    <xf numFmtId="0" fontId="5" fillId="0" borderId="0" xfId="0" applyFont="1" applyFill="1" applyBorder="1" applyAlignment="1">
      <alignment horizontal="center"/>
    </xf>
    <xf numFmtId="170" fontId="5" fillId="0" borderId="1" xfId="0" applyNumberFormat="1" applyFont="1" applyFill="1" applyBorder="1" applyAlignment="1">
      <alignment horizontal="center"/>
    </xf>
    <xf numFmtId="0" fontId="5" fillId="0" borderId="0" xfId="0" applyFont="1" applyFill="1" applyBorder="1" applyAlignment="1">
      <alignment horizontal="centerContinuous"/>
    </xf>
    <xf numFmtId="0" fontId="5" fillId="0" borderId="0" xfId="0" applyFont="1" applyBorder="1" applyAlignment="1"/>
    <xf numFmtId="164" fontId="4" fillId="0" borderId="0" xfId="0" applyNumberFormat="1" applyFont="1" applyFill="1" applyBorder="1"/>
    <xf numFmtId="2" fontId="7" fillId="0" borderId="0" xfId="1" applyNumberFormat="1" applyFont="1" applyFill="1" applyAlignment="1">
      <alignment horizontal="center"/>
    </xf>
    <xf numFmtId="37" fontId="4" fillId="0" borderId="0" xfId="0" applyNumberFormat="1" applyFont="1" applyFill="1"/>
    <xf numFmtId="170" fontId="6" fillId="0" borderId="0" xfId="0" applyNumberFormat="1" applyFont="1" applyFill="1" applyAlignment="1">
      <alignment horizontal="center"/>
    </xf>
    <xf numFmtId="170" fontId="6" fillId="0" borderId="0" xfId="0" applyNumberFormat="1" applyFont="1" applyFill="1"/>
    <xf numFmtId="170" fontId="4" fillId="0" borderId="0" xfId="0" applyNumberFormat="1" applyFont="1" applyFill="1"/>
    <xf numFmtId="164" fontId="7" fillId="0" borderId="0" xfId="1" applyNumberFormat="1" applyFont="1" applyFill="1"/>
    <xf numFmtId="170" fontId="7" fillId="0" borderId="0" xfId="0" applyNumberFormat="1" applyFont="1" applyFill="1" applyAlignment="1">
      <alignment horizontal="center"/>
    </xf>
    <xf numFmtId="43" fontId="4" fillId="0" borderId="0" xfId="1" applyFont="1" applyFill="1"/>
    <xf numFmtId="0" fontId="7" fillId="0" borderId="0" xfId="0" applyFont="1" applyFill="1"/>
    <xf numFmtId="2" fontId="6" fillId="0" borderId="0" xfId="1" applyNumberFormat="1" applyFont="1" applyFill="1" applyAlignment="1">
      <alignment horizontal="center"/>
    </xf>
    <xf numFmtId="164" fontId="6" fillId="0" borderId="1" xfId="1" applyNumberFormat="1" applyFont="1" applyFill="1" applyBorder="1"/>
    <xf numFmtId="169" fontId="4" fillId="0" borderId="0" xfId="1" applyNumberFormat="1" applyFont="1" applyFill="1" applyAlignment="1">
      <alignment horizontal="centerContinuous"/>
    </xf>
    <xf numFmtId="169" fontId="4" fillId="0" borderId="0" xfId="0" applyNumberFormat="1" applyFont="1" applyFill="1" applyAlignment="1">
      <alignment horizontal="centerContinuous"/>
    </xf>
    <xf numFmtId="0" fontId="4" fillId="0" borderId="0" xfId="1" applyNumberFormat="1" applyFont="1" applyFill="1"/>
    <xf numFmtId="0" fontId="4" fillId="0" borderId="0" xfId="0" applyFont="1" applyAlignment="1">
      <alignment horizontal="center"/>
    </xf>
    <xf numFmtId="0" fontId="4" fillId="0" borderId="0" xfId="0" applyFont="1" applyFill="1" applyAlignment="1">
      <alignment horizontal="center"/>
    </xf>
    <xf numFmtId="0" fontId="6" fillId="0" borderId="0" xfId="0" applyFont="1" applyAlignment="1">
      <alignment horizontal="center"/>
    </xf>
    <xf numFmtId="170" fontId="4" fillId="0" borderId="0" xfId="1" applyNumberFormat="1" applyFont="1" applyAlignment="1">
      <alignment horizontal="centerContinuous"/>
    </xf>
    <xf numFmtId="2" fontId="4" fillId="0" borderId="0" xfId="1" applyNumberFormat="1" applyFont="1" applyAlignment="1">
      <alignment horizontal="centerContinuous"/>
    </xf>
    <xf numFmtId="166" fontId="4" fillId="0" borderId="0" xfId="1" applyNumberFormat="1" applyFont="1" applyBorder="1"/>
    <xf numFmtId="169" fontId="4" fillId="0" borderId="0" xfId="1" applyNumberFormat="1" applyFont="1" applyBorder="1" applyAlignment="1">
      <alignment horizontal="centerContinuous"/>
    </xf>
    <xf numFmtId="169" fontId="4" fillId="0" borderId="0" xfId="0" applyNumberFormat="1" applyFont="1" applyBorder="1" applyAlignment="1">
      <alignment horizontal="centerContinuous"/>
    </xf>
    <xf numFmtId="165" fontId="4" fillId="0" borderId="0" xfId="1" applyNumberFormat="1" applyFont="1" applyBorder="1" applyAlignment="1">
      <alignment horizontal="center"/>
    </xf>
    <xf numFmtId="170" fontId="7" fillId="0" borderId="0" xfId="0" applyNumberFormat="1" applyFont="1" applyBorder="1" applyAlignment="1">
      <alignment horizontal="center"/>
    </xf>
    <xf numFmtId="0" fontId="4" fillId="0" borderId="0" xfId="1" applyNumberFormat="1" applyFont="1" applyBorder="1"/>
    <xf numFmtId="164" fontId="6" fillId="0" borderId="0" xfId="1" applyNumberFormat="1" applyFont="1" applyAlignment="1">
      <alignment horizontal="center"/>
    </xf>
    <xf numFmtId="164" fontId="6" fillId="0" borderId="0" xfId="1" applyNumberFormat="1" applyFont="1" applyBorder="1" applyAlignment="1">
      <alignment horizontal="center"/>
    </xf>
    <xf numFmtId="164" fontId="4" fillId="0" borderId="0" xfId="1" applyNumberFormat="1" applyFont="1" applyAlignment="1">
      <alignment horizontal="center"/>
    </xf>
    <xf numFmtId="164" fontId="4" fillId="0" borderId="0" xfId="1" applyNumberFormat="1" applyFont="1" applyFill="1" applyAlignment="1">
      <alignment horizontal="center"/>
    </xf>
    <xf numFmtId="164" fontId="6" fillId="0" borderId="1" xfId="1" applyNumberFormat="1" applyFont="1" applyBorder="1" applyAlignment="1">
      <alignment horizontal="center"/>
    </xf>
    <xf numFmtId="164" fontId="4" fillId="0" borderId="0" xfId="1" applyNumberFormat="1" applyFont="1" applyBorder="1" applyAlignment="1">
      <alignment horizontal="center"/>
    </xf>
    <xf numFmtId="164" fontId="5" fillId="0" borderId="3" xfId="1" applyNumberFormat="1" applyFont="1" applyBorder="1" applyAlignment="1">
      <alignment horizontal="center"/>
    </xf>
    <xf numFmtId="0" fontId="4" fillId="0" borderId="0" xfId="0" applyFont="1" applyFill="1" applyAlignment="1">
      <alignment horizontal="left"/>
    </xf>
    <xf numFmtId="170" fontId="4" fillId="0" borderId="0" xfId="0" applyNumberFormat="1" applyFont="1" applyAlignment="1">
      <alignment horizontal="right" indent="1"/>
    </xf>
    <xf numFmtId="170" fontId="4" fillId="0" borderId="0" xfId="0" applyNumberFormat="1" applyFont="1" applyFill="1" applyAlignment="1">
      <alignment horizontal="right" indent="1"/>
    </xf>
    <xf numFmtId="0" fontId="4" fillId="0" borderId="0" xfId="0" applyFont="1" applyAlignment="1">
      <alignment horizontal="right" indent="1"/>
    </xf>
    <xf numFmtId="0" fontId="4" fillId="0" borderId="0" xfId="0" applyFont="1" applyFill="1" applyAlignment="1">
      <alignment horizontal="right" indent="1"/>
    </xf>
    <xf numFmtId="170" fontId="4" fillId="0" borderId="0" xfId="1" applyNumberFormat="1" applyFont="1" applyAlignment="1">
      <alignment horizontal="right" indent="1"/>
    </xf>
    <xf numFmtId="170" fontId="4" fillId="0" borderId="0" xfId="1" applyNumberFormat="1" applyFont="1" applyFill="1" applyAlignment="1">
      <alignment horizontal="right" indent="1"/>
    </xf>
    <xf numFmtId="2" fontId="4" fillId="0" borderId="0" xfId="0" applyNumberFormat="1" applyFont="1" applyAlignment="1">
      <alignment horizontal="right" indent="1"/>
    </xf>
    <xf numFmtId="2" fontId="4" fillId="0" borderId="0" xfId="0" applyNumberFormat="1" applyFont="1" applyFill="1" applyAlignment="1">
      <alignment horizontal="right" indent="1"/>
    </xf>
    <xf numFmtId="0" fontId="4" fillId="0" borderId="0" xfId="0" applyFont="1" applyAlignment="1">
      <alignment horizontal="left"/>
    </xf>
    <xf numFmtId="2" fontId="4" fillId="0" borderId="0" xfId="1" applyNumberFormat="1" applyFont="1" applyFill="1" applyAlignment="1">
      <alignment horizontal="right" indent="1"/>
    </xf>
    <xf numFmtId="2" fontId="4" fillId="0" borderId="0" xfId="1" applyNumberFormat="1" applyFont="1" applyFill="1" applyBorder="1" applyAlignment="1">
      <alignment horizontal="right" indent="1"/>
    </xf>
    <xf numFmtId="165" fontId="5" fillId="0" borderId="0" xfId="0" applyNumberFormat="1" applyFont="1" applyFill="1" applyAlignment="1">
      <alignment horizontal="center"/>
    </xf>
    <xf numFmtId="0" fontId="5" fillId="0" borderId="0" xfId="0" applyFont="1" applyFill="1" applyBorder="1"/>
    <xf numFmtId="164" fontId="7" fillId="0" borderId="1" xfId="1" applyNumberFormat="1" applyFont="1" applyFill="1" applyBorder="1"/>
    <xf numFmtId="37" fontId="6" fillId="0" borderId="0" xfId="0" applyNumberFormat="1" applyFont="1" applyFill="1"/>
    <xf numFmtId="2" fontId="4" fillId="0" borderId="0" xfId="1" applyNumberFormat="1" applyFont="1" applyFill="1" applyBorder="1" applyAlignment="1">
      <alignment horizontal="center"/>
    </xf>
    <xf numFmtId="2" fontId="7" fillId="0" borderId="0" xfId="1" applyNumberFormat="1" applyFont="1" applyFill="1" applyBorder="1" applyAlignment="1">
      <alignment horizontal="center"/>
    </xf>
    <xf numFmtId="164" fontId="5" fillId="0" borderId="1" xfId="1" applyNumberFormat="1" applyFont="1" applyFill="1" applyBorder="1"/>
    <xf numFmtId="164" fontId="5" fillId="0" borderId="0" xfId="1" applyNumberFormat="1" applyFont="1" applyFill="1"/>
    <xf numFmtId="43" fontId="5" fillId="0" borderId="0" xfId="1" applyNumberFormat="1" applyFont="1" applyFill="1" applyBorder="1"/>
    <xf numFmtId="0" fontId="5" fillId="0" borderId="0" xfId="0" applyFont="1" applyFill="1" applyAlignment="1">
      <alignment horizontal="centerContinuous"/>
    </xf>
    <xf numFmtId="0" fontId="4" fillId="0" borderId="1" xfId="0" applyFont="1" applyFill="1" applyBorder="1" applyAlignment="1">
      <alignment horizontal="centerContinuous"/>
    </xf>
    <xf numFmtId="166" fontId="4" fillId="0" borderId="0" xfId="1" applyNumberFormat="1" applyFont="1" applyFill="1" applyAlignment="1">
      <alignment horizontal="right" indent="1"/>
    </xf>
    <xf numFmtId="164" fontId="6" fillId="0" borderId="4" xfId="1" applyNumberFormat="1" applyFont="1" applyFill="1" applyBorder="1"/>
    <xf numFmtId="43" fontId="4" fillId="0" borderId="0" xfId="1" applyFont="1" applyFill="1" applyAlignment="1">
      <alignment horizontal="right" indent="1"/>
    </xf>
    <xf numFmtId="43" fontId="4" fillId="0" borderId="0" xfId="1" applyFont="1" applyFill="1" applyAlignment="1">
      <alignment horizontal="center"/>
    </xf>
    <xf numFmtId="0" fontId="6" fillId="0" borderId="0" xfId="0" applyFont="1" applyFill="1" applyBorder="1"/>
    <xf numFmtId="165" fontId="4" fillId="0" borderId="0" xfId="1" applyNumberFormat="1" applyFont="1" applyFill="1" applyBorder="1" applyAlignment="1">
      <alignment horizontal="center"/>
    </xf>
    <xf numFmtId="165" fontId="5" fillId="0" borderId="0" xfId="0" applyNumberFormat="1" applyFont="1" applyFill="1" applyBorder="1" applyAlignment="1">
      <alignment horizontal="center"/>
    </xf>
    <xf numFmtId="43" fontId="4" fillId="0" borderId="0" xfId="0" applyNumberFormat="1" applyFont="1" applyFill="1" applyBorder="1"/>
    <xf numFmtId="2" fontId="7" fillId="0" borderId="0" xfId="0" applyNumberFormat="1" applyFont="1" applyFill="1" applyAlignment="1">
      <alignment horizontal="center"/>
    </xf>
    <xf numFmtId="2" fontId="4" fillId="0" borderId="0" xfId="0" applyNumberFormat="1" applyFont="1" applyFill="1" applyBorder="1" applyAlignment="1">
      <alignment horizontal="right" indent="1"/>
    </xf>
    <xf numFmtId="170" fontId="5" fillId="0" borderId="0" xfId="0" applyNumberFormat="1" applyFont="1" applyFill="1"/>
    <xf numFmtId="170" fontId="7" fillId="0" borderId="0" xfId="0" applyNumberFormat="1" applyFont="1" applyFill="1" applyBorder="1" applyAlignment="1">
      <alignment horizontal="center"/>
    </xf>
    <xf numFmtId="0" fontId="5" fillId="0" borderId="0" xfId="0" applyFont="1" applyFill="1" applyAlignment="1">
      <alignment horizontal="center"/>
    </xf>
    <xf numFmtId="1" fontId="4" fillId="0" borderId="0" xfId="0" applyNumberFormat="1" applyFont="1" applyFill="1" applyAlignment="1">
      <alignment horizontal="right" indent="1"/>
    </xf>
    <xf numFmtId="1" fontId="4" fillId="0" borderId="0" xfId="0" applyNumberFormat="1" applyFont="1" applyFill="1" applyAlignment="1">
      <alignment horizontal="center"/>
    </xf>
    <xf numFmtId="0" fontId="4" fillId="0" borderId="0" xfId="0" applyFont="1" applyFill="1" applyAlignment="1"/>
    <xf numFmtId="0" fontId="6" fillId="0" borderId="0" xfId="0" applyFont="1" applyFill="1" applyAlignment="1">
      <alignment horizontal="right" indent="1"/>
    </xf>
    <xf numFmtId="0" fontId="5" fillId="0" borderId="0" xfId="0" applyFont="1" applyFill="1" applyAlignment="1">
      <alignment horizontal="right" indent="1"/>
    </xf>
    <xf numFmtId="165" fontId="5" fillId="0" borderId="0" xfId="0" applyNumberFormat="1" applyFont="1" applyFill="1" applyAlignment="1">
      <alignment horizontal="right" indent="1"/>
    </xf>
    <xf numFmtId="0" fontId="4" fillId="0" borderId="0" xfId="0" applyFont="1" applyFill="1" applyBorder="1" applyAlignment="1">
      <alignment horizontal="right" indent="1"/>
    </xf>
    <xf numFmtId="170" fontId="4" fillId="0" borderId="0" xfId="0" applyNumberFormat="1" applyFont="1" applyFill="1" applyBorder="1" applyAlignment="1">
      <alignment horizontal="center"/>
    </xf>
  </cellXfs>
  <cellStyles count="8">
    <cellStyle name="Comma" xfId="1" builtinId="3"/>
    <cellStyle name="Comma 10" xfId="7"/>
    <cellStyle name="Comma 2" xfId="4"/>
    <cellStyle name="Comma 3" xfId="6"/>
    <cellStyle name="F2" xfId="2"/>
    <cellStyle name="Normal" xfId="0" builtinId="0"/>
    <cellStyle name="Normal 2" xfId="3"/>
    <cellStyle name="Percent" xfId="5"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973"/>
  <sheetViews>
    <sheetView tabSelected="1" zoomScale="85" zoomScaleNormal="85" zoomScaleSheetLayoutView="85" workbookViewId="0">
      <selection sqref="A1:A2"/>
    </sheetView>
  </sheetViews>
  <sheetFormatPr defaultColWidth="9.109375" defaultRowHeight="13.2" x14ac:dyDescent="0.25"/>
  <cols>
    <col min="1" max="1" width="9.44140625" style="33" bestFit="1" customWidth="1"/>
    <col min="2" max="2" width="57.88671875" style="33" customWidth="1"/>
    <col min="3" max="3" width="2.6640625" style="33" customWidth="1"/>
    <col min="4" max="4" width="16.88671875" style="33" customWidth="1"/>
    <col min="5" max="5" width="2.6640625" style="33" customWidth="1"/>
    <col min="6" max="6" width="9.5546875" style="33" customWidth="1"/>
    <col min="7" max="7" width="1.88671875" style="33" bestFit="1" customWidth="1"/>
    <col min="8" max="8" width="9" style="33" customWidth="1"/>
    <col min="9" max="9" width="2.6640625" style="33" customWidth="1"/>
    <col min="10" max="10" width="9.6640625" style="33" customWidth="1"/>
    <col min="11" max="11" width="2.6640625" style="33" customWidth="1"/>
    <col min="12" max="12" width="21.5546875" style="33" customWidth="1"/>
    <col min="13" max="13" width="2.33203125" style="33" customWidth="1"/>
    <col min="14" max="14" width="19" style="33" customWidth="1"/>
    <col min="15" max="15" width="2.6640625" style="33" customWidth="1"/>
    <col min="16" max="16" width="18.109375" style="58" customWidth="1"/>
    <col min="17" max="17" width="2.6640625" style="58" customWidth="1"/>
    <col min="18" max="18" width="13" style="58" customWidth="1"/>
    <col min="19" max="19" width="2.6640625" style="58" customWidth="1"/>
    <col min="20" max="20" width="18.109375" style="58" customWidth="1"/>
    <col min="21" max="21" width="2.6640625" style="58" customWidth="1"/>
    <col min="22" max="22" width="15.88671875" style="58" customWidth="1"/>
    <col min="23" max="23" width="16.109375" style="33" bestFit="1" customWidth="1"/>
    <col min="24" max="16384" width="9.109375" style="33"/>
  </cols>
  <sheetData>
    <row r="1" spans="1:22" x14ac:dyDescent="0.25">
      <c r="A1" s="35" t="s">
        <v>328</v>
      </c>
    </row>
    <row r="2" spans="1:22" x14ac:dyDescent="0.25">
      <c r="A2" s="35" t="s">
        <v>329</v>
      </c>
    </row>
    <row r="3" spans="1:22" ht="17.399999999999999" x14ac:dyDescent="0.3">
      <c r="A3" s="1" t="s">
        <v>216</v>
      </c>
      <c r="B3" s="34"/>
      <c r="C3" s="34"/>
      <c r="D3" s="34"/>
      <c r="E3" s="34"/>
      <c r="F3" s="34"/>
      <c r="G3" s="34"/>
      <c r="H3" s="34"/>
      <c r="I3" s="34"/>
      <c r="J3" s="34"/>
      <c r="K3" s="34"/>
      <c r="L3" s="34"/>
      <c r="M3" s="34"/>
      <c r="N3" s="34"/>
      <c r="O3" s="34"/>
      <c r="P3" s="101"/>
      <c r="Q3" s="101"/>
      <c r="R3" s="101"/>
      <c r="S3" s="101"/>
      <c r="T3" s="101"/>
      <c r="U3" s="101"/>
      <c r="V3" s="101"/>
    </row>
    <row r="4" spans="1:22" x14ac:dyDescent="0.25">
      <c r="A4" s="34"/>
      <c r="B4" s="34"/>
      <c r="C4" s="34"/>
      <c r="D4" s="34"/>
      <c r="E4" s="34"/>
      <c r="F4" s="34"/>
      <c r="G4" s="34"/>
      <c r="H4" s="34"/>
      <c r="I4" s="34"/>
      <c r="J4" s="34"/>
      <c r="K4" s="34"/>
      <c r="L4" s="34"/>
      <c r="M4" s="34"/>
      <c r="N4" s="34"/>
      <c r="O4" s="34"/>
      <c r="P4" s="101"/>
      <c r="Q4" s="101"/>
      <c r="R4" s="101"/>
      <c r="S4" s="101"/>
      <c r="T4" s="101"/>
      <c r="U4" s="101"/>
      <c r="V4" s="101"/>
    </row>
    <row r="5" spans="1:22" x14ac:dyDescent="0.25">
      <c r="A5" s="34" t="s">
        <v>259</v>
      </c>
      <c r="B5" s="34"/>
      <c r="C5" s="34"/>
      <c r="D5" s="34"/>
      <c r="E5" s="34"/>
      <c r="F5" s="34"/>
      <c r="G5" s="34"/>
      <c r="H5" s="34"/>
      <c r="I5" s="34"/>
      <c r="J5" s="34"/>
      <c r="K5" s="34"/>
      <c r="L5" s="34"/>
      <c r="M5" s="34"/>
      <c r="N5" s="34"/>
      <c r="O5" s="34"/>
      <c r="P5" s="101"/>
      <c r="Q5" s="101"/>
      <c r="R5" s="101"/>
      <c r="S5" s="101"/>
      <c r="T5" s="101"/>
      <c r="U5" s="101"/>
      <c r="V5" s="101"/>
    </row>
    <row r="6" spans="1:22" x14ac:dyDescent="0.25">
      <c r="A6" s="34" t="s">
        <v>320</v>
      </c>
      <c r="B6" s="44"/>
      <c r="C6" s="44"/>
      <c r="D6" s="44"/>
      <c r="E6" s="44"/>
      <c r="F6" s="44"/>
      <c r="G6" s="44"/>
      <c r="H6" s="44"/>
      <c r="I6" s="44"/>
      <c r="J6" s="44"/>
      <c r="K6" s="44"/>
      <c r="L6" s="44"/>
      <c r="M6" s="44"/>
      <c r="N6" s="44"/>
      <c r="O6" s="44"/>
      <c r="P6" s="101"/>
      <c r="Q6" s="101"/>
      <c r="R6" s="101"/>
      <c r="S6" s="101"/>
      <c r="T6" s="101"/>
      <c r="U6" s="101"/>
      <c r="V6" s="101"/>
    </row>
    <row r="7" spans="1:22" x14ac:dyDescent="0.25">
      <c r="A7" s="34"/>
      <c r="B7" s="44"/>
      <c r="C7" s="44"/>
      <c r="D7" s="44"/>
      <c r="E7" s="44"/>
      <c r="F7" s="44"/>
      <c r="G7" s="44"/>
      <c r="H7" s="44"/>
      <c r="I7" s="44"/>
      <c r="J7" s="44"/>
      <c r="K7" s="44"/>
      <c r="L7" s="44"/>
      <c r="M7" s="44"/>
      <c r="N7" s="44"/>
      <c r="O7" s="44"/>
    </row>
    <row r="8" spans="1:22" x14ac:dyDescent="0.25">
      <c r="A8" s="34"/>
      <c r="B8" s="44"/>
      <c r="C8" s="44"/>
      <c r="D8" s="44"/>
      <c r="E8" s="44"/>
      <c r="F8" s="44"/>
      <c r="G8" s="44"/>
      <c r="H8" s="44"/>
      <c r="I8" s="44"/>
      <c r="J8" s="44"/>
      <c r="K8" s="44"/>
      <c r="L8" s="44"/>
      <c r="M8" s="44"/>
      <c r="N8" s="44"/>
      <c r="O8" s="44"/>
    </row>
    <row r="9" spans="1:22" x14ac:dyDescent="0.25">
      <c r="D9" s="5" t="s">
        <v>213</v>
      </c>
      <c r="P9" s="111"/>
      <c r="R9" s="111" t="s">
        <v>217</v>
      </c>
      <c r="T9" s="111" t="s">
        <v>220</v>
      </c>
      <c r="U9" s="111"/>
      <c r="V9" s="111" t="s">
        <v>220</v>
      </c>
    </row>
    <row r="10" spans="1:22" x14ac:dyDescent="0.25">
      <c r="D10" s="5" t="s">
        <v>214</v>
      </c>
      <c r="J10" s="5" t="s">
        <v>205</v>
      </c>
      <c r="L10" s="5" t="s">
        <v>207</v>
      </c>
      <c r="N10" s="5" t="s">
        <v>209</v>
      </c>
      <c r="P10" s="111" t="s">
        <v>211</v>
      </c>
      <c r="Q10" s="111"/>
      <c r="R10" s="111" t="s">
        <v>218</v>
      </c>
      <c r="S10" s="113"/>
      <c r="T10" s="113" t="s">
        <v>221</v>
      </c>
      <c r="U10" s="111"/>
      <c r="V10" s="113" t="s">
        <v>221</v>
      </c>
    </row>
    <row r="11" spans="1:22" x14ac:dyDescent="0.25">
      <c r="D11" s="6" t="s">
        <v>215</v>
      </c>
      <c r="F11" s="4" t="s">
        <v>204</v>
      </c>
      <c r="G11" s="4"/>
      <c r="H11" s="4"/>
      <c r="J11" s="6" t="s">
        <v>206</v>
      </c>
      <c r="L11" s="6" t="s">
        <v>208</v>
      </c>
      <c r="N11" s="6" t="s">
        <v>210</v>
      </c>
      <c r="P11" s="98" t="s">
        <v>212</v>
      </c>
      <c r="Q11" s="111"/>
      <c r="R11" s="98" t="s">
        <v>219</v>
      </c>
      <c r="S11" s="111"/>
      <c r="T11" s="98" t="s">
        <v>212</v>
      </c>
      <c r="U11" s="111"/>
      <c r="V11" s="98" t="s">
        <v>222</v>
      </c>
    </row>
    <row r="12" spans="1:22" x14ac:dyDescent="0.25">
      <c r="D12" s="7">
        <v>-1</v>
      </c>
      <c r="F12" s="53">
        <v>-2</v>
      </c>
      <c r="G12" s="44"/>
      <c r="H12" s="44"/>
      <c r="J12" s="7">
        <v>-3</v>
      </c>
      <c r="L12" s="7">
        <v>-4</v>
      </c>
      <c r="M12" s="7"/>
      <c r="N12" s="7">
        <v>-5</v>
      </c>
      <c r="O12" s="7"/>
      <c r="P12" s="160" t="s">
        <v>17</v>
      </c>
      <c r="Q12" s="160"/>
      <c r="R12" s="160">
        <v>-7</v>
      </c>
      <c r="S12" s="160"/>
      <c r="T12" s="160" t="s">
        <v>18</v>
      </c>
      <c r="U12" s="160"/>
      <c r="V12" s="160" t="s">
        <v>19</v>
      </c>
    </row>
    <row r="13" spans="1:22" x14ac:dyDescent="0.25">
      <c r="L13" s="5"/>
      <c r="N13" s="19"/>
      <c r="P13" s="161"/>
      <c r="Q13" s="161"/>
      <c r="R13" s="161"/>
      <c r="S13" s="161"/>
      <c r="T13" s="161"/>
      <c r="U13" s="161"/>
      <c r="V13" s="161"/>
    </row>
    <row r="14" spans="1:22" x14ac:dyDescent="0.25">
      <c r="A14" s="35" t="s">
        <v>0</v>
      </c>
    </row>
    <row r="17" spans="1:22" s="38" customFormat="1" x14ac:dyDescent="0.25">
      <c r="A17" s="41" t="s">
        <v>172</v>
      </c>
      <c r="H17" s="51"/>
      <c r="L17" s="39"/>
      <c r="N17" s="39"/>
      <c r="P17" s="65"/>
      <c r="Q17" s="65"/>
      <c r="R17" s="65"/>
      <c r="S17" s="65"/>
      <c r="T17" s="65"/>
      <c r="U17" s="65"/>
      <c r="V17" s="65"/>
    </row>
    <row r="18" spans="1:22" x14ac:dyDescent="0.25">
      <c r="A18" s="33" t="s">
        <v>6</v>
      </c>
      <c r="B18" s="33" t="s">
        <v>6</v>
      </c>
      <c r="C18" s="38" t="str">
        <f t="shared" ref="C18" si="0">+UPPER(B18)</f>
        <v/>
      </c>
      <c r="H18" s="50"/>
    </row>
    <row r="19" spans="1:22" s="38" customFormat="1" x14ac:dyDescent="0.25">
      <c r="A19" s="38" t="s">
        <v>6</v>
      </c>
      <c r="B19" s="38" t="s">
        <v>41</v>
      </c>
      <c r="H19" s="51"/>
      <c r="P19" s="73"/>
      <c r="Q19" s="73"/>
      <c r="R19" s="73"/>
      <c r="S19" s="73"/>
      <c r="T19" s="73"/>
      <c r="U19" s="73"/>
      <c r="V19" s="73"/>
    </row>
    <row r="20" spans="1:22" x14ac:dyDescent="0.25">
      <c r="A20" s="33">
        <v>311</v>
      </c>
      <c r="B20" s="33" t="s">
        <v>42</v>
      </c>
      <c r="C20" s="38"/>
      <c r="D20" s="46">
        <v>46934</v>
      </c>
      <c r="F20" s="47">
        <v>80</v>
      </c>
      <c r="G20" s="33" t="s">
        <v>4</v>
      </c>
      <c r="H20" s="129" t="s">
        <v>300</v>
      </c>
      <c r="J20" s="48">
        <v>-1</v>
      </c>
      <c r="L20" s="36">
        <v>112114270.75</v>
      </c>
      <c r="N20" s="36">
        <v>73128598.018876269</v>
      </c>
      <c r="P20" s="63">
        <f>+ROUND((100-J20)/100*L20-N20,0)</f>
        <v>40106815</v>
      </c>
      <c r="Q20" s="85"/>
      <c r="R20" s="66">
        <v>11.28</v>
      </c>
      <c r="S20" s="85"/>
      <c r="T20" s="63">
        <f>+ROUND(P20/R20,0)</f>
        <v>3555569</v>
      </c>
      <c r="U20" s="63"/>
      <c r="V20" s="66">
        <f>+ROUND(T20/L20*100,2)</f>
        <v>3.17</v>
      </c>
    </row>
    <row r="21" spans="1:22" x14ac:dyDescent="0.25">
      <c r="A21" s="33">
        <v>312</v>
      </c>
      <c r="B21" s="33" t="s">
        <v>43</v>
      </c>
      <c r="C21" s="38"/>
      <c r="D21" s="46">
        <v>46934</v>
      </c>
      <c r="F21" s="47">
        <v>50</v>
      </c>
      <c r="G21" s="33" t="s">
        <v>4</v>
      </c>
      <c r="H21" s="47" t="s">
        <v>301</v>
      </c>
      <c r="J21" s="48">
        <v>-2</v>
      </c>
      <c r="L21" s="36">
        <v>7715627.6299999999</v>
      </c>
      <c r="N21" s="36">
        <v>1329813.4977175002</v>
      </c>
      <c r="P21" s="63">
        <f>+ROUND((100-J21)/100*L21-N21,0)</f>
        <v>6540127</v>
      </c>
      <c r="Q21" s="85"/>
      <c r="R21" s="66">
        <v>11.13</v>
      </c>
      <c r="S21" s="85"/>
      <c r="T21" s="63">
        <f t="shared" ref="T21:T24" si="1">+ROUND(P21/R21,0)</f>
        <v>587612</v>
      </c>
      <c r="U21" s="63"/>
      <c r="V21" s="66">
        <f t="shared" ref="V21:V24" si="2">+ROUND(T21/L21*100,2)</f>
        <v>7.62</v>
      </c>
    </row>
    <row r="22" spans="1:22" x14ac:dyDescent="0.25">
      <c r="A22" s="33">
        <v>314</v>
      </c>
      <c r="B22" s="33" t="s">
        <v>44</v>
      </c>
      <c r="C22" s="38"/>
      <c r="D22" s="46">
        <v>46934</v>
      </c>
      <c r="F22" s="47">
        <v>55</v>
      </c>
      <c r="G22" s="33" t="s">
        <v>4</v>
      </c>
      <c r="H22" s="47" t="s">
        <v>302</v>
      </c>
      <c r="J22" s="48">
        <v>-1</v>
      </c>
      <c r="L22" s="36">
        <v>9652310.3100000005</v>
      </c>
      <c r="N22" s="36">
        <v>7657288.3671349995</v>
      </c>
      <c r="P22" s="63">
        <f>+ROUND((100-J22)/100*L22-N22,0)</f>
        <v>2091545</v>
      </c>
      <c r="Q22" s="85"/>
      <c r="R22" s="66">
        <v>10.74</v>
      </c>
      <c r="S22" s="85"/>
      <c r="T22" s="63">
        <f t="shared" si="1"/>
        <v>194743</v>
      </c>
      <c r="U22" s="63"/>
      <c r="V22" s="66">
        <f t="shared" si="2"/>
        <v>2.02</v>
      </c>
    </row>
    <row r="23" spans="1:22" x14ac:dyDescent="0.25">
      <c r="A23" s="33">
        <v>315</v>
      </c>
      <c r="B23" s="33" t="s">
        <v>45</v>
      </c>
      <c r="C23" s="38"/>
      <c r="D23" s="46">
        <v>46934</v>
      </c>
      <c r="F23" s="47">
        <v>65</v>
      </c>
      <c r="G23" s="33" t="s">
        <v>4</v>
      </c>
      <c r="H23" s="47" t="s">
        <v>301</v>
      </c>
      <c r="J23" s="48">
        <v>-2</v>
      </c>
      <c r="L23" s="36">
        <v>9646847.9499999993</v>
      </c>
      <c r="N23" s="36">
        <v>7389490.1803400004</v>
      </c>
      <c r="P23" s="63">
        <f>+ROUND((100-J23)/100*L23-N23,0)</f>
        <v>2450295</v>
      </c>
      <c r="Q23" s="85"/>
      <c r="R23" s="66">
        <v>10.86</v>
      </c>
      <c r="S23" s="85"/>
      <c r="T23" s="63">
        <f t="shared" si="1"/>
        <v>225626</v>
      </c>
      <c r="U23" s="63"/>
      <c r="V23" s="66">
        <f t="shared" si="2"/>
        <v>2.34</v>
      </c>
    </row>
    <row r="24" spans="1:22" x14ac:dyDescent="0.25">
      <c r="A24" s="33">
        <v>316</v>
      </c>
      <c r="B24" s="33" t="s">
        <v>281</v>
      </c>
      <c r="C24" s="38"/>
      <c r="D24" s="46">
        <v>46934</v>
      </c>
      <c r="F24" s="47">
        <v>65</v>
      </c>
      <c r="G24" s="33" t="s">
        <v>4</v>
      </c>
      <c r="H24" s="47" t="s">
        <v>302</v>
      </c>
      <c r="J24" s="48">
        <v>-1</v>
      </c>
      <c r="L24" s="32">
        <v>2450703.12</v>
      </c>
      <c r="N24" s="32">
        <v>1919505.5114499999</v>
      </c>
      <c r="P24" s="64">
        <f>+ROUND((100-J24)/100*L24-N24,0)</f>
        <v>555705</v>
      </c>
      <c r="Q24" s="115"/>
      <c r="R24" s="66">
        <v>10.92</v>
      </c>
      <c r="S24" s="115"/>
      <c r="T24" s="64">
        <f t="shared" si="1"/>
        <v>50889</v>
      </c>
      <c r="U24" s="67"/>
      <c r="V24" s="66">
        <f t="shared" si="2"/>
        <v>2.08</v>
      </c>
    </row>
    <row r="25" spans="1:22" s="38" customFormat="1" x14ac:dyDescent="0.25">
      <c r="A25" s="38" t="s">
        <v>6</v>
      </c>
      <c r="B25" s="38" t="s">
        <v>46</v>
      </c>
      <c r="D25" s="46"/>
      <c r="E25" s="33"/>
      <c r="F25" s="47"/>
      <c r="G25" s="33"/>
      <c r="H25" s="47"/>
      <c r="I25" s="33"/>
      <c r="J25" s="48"/>
      <c r="L25" s="39">
        <f>+SUBTOTAL(9,L20:L24)</f>
        <v>141579759.75999999</v>
      </c>
      <c r="N25" s="39">
        <f>+SUBTOTAL(9,N20:N24)</f>
        <v>91424695.575518772</v>
      </c>
      <c r="P25" s="65">
        <f>+SUBTOTAL(9,P20:P24)</f>
        <v>51744487</v>
      </c>
      <c r="Q25" s="65"/>
      <c r="R25" s="125">
        <f>+P25/T25</f>
        <v>11.213602997027374</v>
      </c>
      <c r="S25" s="65"/>
      <c r="T25" s="65">
        <f>+SUBTOTAL(9,T20:T24)</f>
        <v>4614439</v>
      </c>
      <c r="U25" s="65"/>
      <c r="V25" s="125">
        <f>+T25/L25*100</f>
        <v>3.2592504803103224</v>
      </c>
    </row>
    <row r="26" spans="1:22" x14ac:dyDescent="0.25">
      <c r="A26" s="33" t="s">
        <v>6</v>
      </c>
      <c r="B26" s="33" t="s">
        <v>6</v>
      </c>
      <c r="C26" s="38"/>
      <c r="D26" s="46"/>
      <c r="F26" s="47"/>
      <c r="H26" s="47"/>
      <c r="J26" s="48"/>
      <c r="R26" s="66"/>
      <c r="V26" s="66"/>
    </row>
    <row r="27" spans="1:22" s="38" customFormat="1" x14ac:dyDescent="0.25">
      <c r="A27" s="38" t="s">
        <v>6</v>
      </c>
      <c r="B27" s="38" t="s">
        <v>47</v>
      </c>
      <c r="D27" s="46"/>
      <c r="E27" s="33"/>
      <c r="F27" s="47"/>
      <c r="G27" s="33"/>
      <c r="H27" s="47"/>
      <c r="I27" s="33"/>
      <c r="J27" s="48"/>
      <c r="P27" s="73"/>
      <c r="Q27" s="73"/>
      <c r="R27" s="66"/>
      <c r="S27" s="73"/>
      <c r="T27" s="73"/>
      <c r="U27" s="73"/>
      <c r="V27" s="66"/>
    </row>
    <row r="28" spans="1:22" x14ac:dyDescent="0.25">
      <c r="A28" s="33">
        <v>311</v>
      </c>
      <c r="B28" s="33" t="s">
        <v>42</v>
      </c>
      <c r="C28" s="38"/>
      <c r="D28" s="46">
        <v>46934</v>
      </c>
      <c r="F28" s="47">
        <v>80</v>
      </c>
      <c r="G28" s="33" t="s">
        <v>4</v>
      </c>
      <c r="H28" s="47" t="s">
        <v>300</v>
      </c>
      <c r="J28" s="48">
        <v>-1</v>
      </c>
      <c r="L28" s="36">
        <v>6836328</v>
      </c>
      <c r="N28" s="36">
        <v>5584431.539401249</v>
      </c>
      <c r="P28" s="63">
        <f>+ROUND((100-J28)/100*L28-N28,0)</f>
        <v>1320260</v>
      </c>
      <c r="Q28" s="85"/>
      <c r="R28" s="66">
        <v>11.12</v>
      </c>
      <c r="S28" s="85"/>
      <c r="T28" s="63">
        <f t="shared" ref="T28:T32" si="3">+ROUND(P28/R28,0)</f>
        <v>118728</v>
      </c>
      <c r="U28" s="63"/>
      <c r="V28" s="66">
        <f>+ROUND(T28/L28*100,2)</f>
        <v>1.74</v>
      </c>
    </row>
    <row r="29" spans="1:22" x14ac:dyDescent="0.25">
      <c r="A29" s="33">
        <v>312</v>
      </c>
      <c r="B29" s="33" t="s">
        <v>43</v>
      </c>
      <c r="C29" s="38"/>
      <c r="D29" s="46">
        <v>46934</v>
      </c>
      <c r="F29" s="47">
        <v>50</v>
      </c>
      <c r="G29" s="33" t="s">
        <v>4</v>
      </c>
      <c r="H29" s="47" t="s">
        <v>301</v>
      </c>
      <c r="J29" s="48">
        <v>-2</v>
      </c>
      <c r="L29" s="36">
        <v>181481969.46000001</v>
      </c>
      <c r="N29" s="36">
        <v>93495502.326087505</v>
      </c>
      <c r="P29" s="63">
        <f>+ROUND((100-J29)/100*L29-N29,0)</f>
        <v>91616107</v>
      </c>
      <c r="Q29" s="85"/>
      <c r="R29" s="66">
        <v>10.89</v>
      </c>
      <c r="S29" s="85"/>
      <c r="T29" s="63">
        <f t="shared" si="3"/>
        <v>8412866</v>
      </c>
      <c r="U29" s="63"/>
      <c r="V29" s="66">
        <f t="shared" ref="V29:V32" si="4">+ROUND(T29/L29*100,2)</f>
        <v>4.6399999999999997</v>
      </c>
    </row>
    <row r="30" spans="1:22" x14ac:dyDescent="0.25">
      <c r="A30" s="33">
        <v>314</v>
      </c>
      <c r="B30" s="33" t="s">
        <v>44</v>
      </c>
      <c r="C30" s="38"/>
      <c r="D30" s="46">
        <v>46934</v>
      </c>
      <c r="F30" s="47">
        <v>55</v>
      </c>
      <c r="G30" s="33" t="s">
        <v>4</v>
      </c>
      <c r="H30" s="47" t="s">
        <v>302</v>
      </c>
      <c r="J30" s="48">
        <v>-1</v>
      </c>
      <c r="L30" s="36">
        <v>72660531.120000005</v>
      </c>
      <c r="N30" s="36">
        <v>41616766.584077507</v>
      </c>
      <c r="P30" s="63">
        <f>+ROUND((100-J30)/100*L30-N30,0)</f>
        <v>31770370</v>
      </c>
      <c r="Q30" s="85"/>
      <c r="R30" s="66">
        <v>10.86</v>
      </c>
      <c r="S30" s="85"/>
      <c r="T30" s="63">
        <f t="shared" si="3"/>
        <v>2925448</v>
      </c>
      <c r="U30" s="63"/>
      <c r="V30" s="66">
        <f t="shared" si="4"/>
        <v>4.03</v>
      </c>
    </row>
    <row r="31" spans="1:22" x14ac:dyDescent="0.25">
      <c r="A31" s="33">
        <v>315</v>
      </c>
      <c r="B31" s="33" t="s">
        <v>45</v>
      </c>
      <c r="C31" s="38"/>
      <c r="D31" s="46">
        <v>46934</v>
      </c>
      <c r="F31" s="47">
        <v>65</v>
      </c>
      <c r="G31" s="33" t="s">
        <v>4</v>
      </c>
      <c r="H31" s="47" t="s">
        <v>301</v>
      </c>
      <c r="J31" s="48">
        <v>-2</v>
      </c>
      <c r="L31" s="36">
        <v>14261783.880000001</v>
      </c>
      <c r="N31" s="36">
        <v>8023680.4138099998</v>
      </c>
      <c r="P31" s="63">
        <f>+ROUND((100-J31)/100*L31-N31,0)</f>
        <v>6523339</v>
      </c>
      <c r="Q31" s="85"/>
      <c r="R31" s="66">
        <v>11.12</v>
      </c>
      <c r="S31" s="85"/>
      <c r="T31" s="63">
        <f t="shared" si="3"/>
        <v>586631</v>
      </c>
      <c r="U31" s="63"/>
      <c r="V31" s="66">
        <f t="shared" si="4"/>
        <v>4.1100000000000003</v>
      </c>
    </row>
    <row r="32" spans="1:22" x14ac:dyDescent="0.25">
      <c r="A32" s="33">
        <v>316</v>
      </c>
      <c r="B32" s="33" t="s">
        <v>281</v>
      </c>
      <c r="C32" s="38"/>
      <c r="D32" s="46">
        <v>46934</v>
      </c>
      <c r="F32" s="47">
        <v>65</v>
      </c>
      <c r="G32" s="33" t="s">
        <v>4</v>
      </c>
      <c r="H32" s="47" t="s">
        <v>302</v>
      </c>
      <c r="J32" s="48">
        <v>-1</v>
      </c>
      <c r="L32" s="32">
        <v>3924406.56</v>
      </c>
      <c r="N32" s="32">
        <v>2278882.8602100001</v>
      </c>
      <c r="P32" s="64">
        <f>+ROUND((100-J32)/100*L32-N32,0)</f>
        <v>1684768</v>
      </c>
      <c r="Q32" s="115"/>
      <c r="R32" s="66">
        <v>10.97</v>
      </c>
      <c r="S32" s="115"/>
      <c r="T32" s="64">
        <f t="shared" si="3"/>
        <v>153580</v>
      </c>
      <c r="U32" s="67"/>
      <c r="V32" s="66">
        <f t="shared" si="4"/>
        <v>3.91</v>
      </c>
    </row>
    <row r="33" spans="1:22" s="38" customFormat="1" x14ac:dyDescent="0.25">
      <c r="A33" s="38" t="s">
        <v>6</v>
      </c>
      <c r="B33" s="38" t="s">
        <v>48</v>
      </c>
      <c r="D33" s="46"/>
      <c r="E33" s="33"/>
      <c r="F33" s="47"/>
      <c r="G33" s="33"/>
      <c r="H33" s="47"/>
      <c r="I33" s="33"/>
      <c r="J33" s="48"/>
      <c r="L33" s="39">
        <f>+SUBTOTAL(9,L28:L32)</f>
        <v>279165019.02000004</v>
      </c>
      <c r="N33" s="39">
        <f>+SUBTOTAL(9,N28:N32)</f>
        <v>150999263.72358626</v>
      </c>
      <c r="P33" s="65">
        <f>+SUBTOTAL(9,P28:P32)</f>
        <v>132914844</v>
      </c>
      <c r="Q33" s="65"/>
      <c r="R33" s="125">
        <f>+P33/T33</f>
        <v>10.897112981095006</v>
      </c>
      <c r="S33" s="65"/>
      <c r="T33" s="65">
        <f>+SUBTOTAL(9,T28:T32)</f>
        <v>12197253</v>
      </c>
      <c r="U33" s="65"/>
      <c r="V33" s="125">
        <f>+T33/L33*100</f>
        <v>4.3691910407751191</v>
      </c>
    </row>
    <row r="34" spans="1:22" x14ac:dyDescent="0.25">
      <c r="A34" s="33" t="s">
        <v>6</v>
      </c>
      <c r="B34" s="33" t="s">
        <v>6</v>
      </c>
      <c r="C34" s="38"/>
      <c r="D34" s="46"/>
      <c r="F34" s="47"/>
      <c r="H34" s="47"/>
      <c r="J34" s="48"/>
      <c r="R34" s="66"/>
      <c r="V34" s="66"/>
    </row>
    <row r="35" spans="1:22" s="38" customFormat="1" x14ac:dyDescent="0.25">
      <c r="A35" s="38" t="s">
        <v>6</v>
      </c>
      <c r="B35" s="38" t="s">
        <v>49</v>
      </c>
      <c r="D35" s="46"/>
      <c r="E35" s="33"/>
      <c r="F35" s="47"/>
      <c r="G35" s="33"/>
      <c r="H35" s="47"/>
      <c r="I35" s="33"/>
      <c r="J35" s="48"/>
      <c r="P35" s="73"/>
      <c r="Q35" s="73"/>
      <c r="R35" s="66"/>
      <c r="S35" s="73"/>
      <c r="T35" s="73"/>
      <c r="U35" s="73"/>
      <c r="V35" s="66"/>
    </row>
    <row r="36" spans="1:22" x14ac:dyDescent="0.25">
      <c r="A36" s="33">
        <v>311</v>
      </c>
      <c r="B36" s="33" t="s">
        <v>42</v>
      </c>
      <c r="C36" s="38"/>
      <c r="D36" s="46">
        <v>46934</v>
      </c>
      <c r="F36" s="47">
        <v>80</v>
      </c>
      <c r="G36" s="33" t="s">
        <v>4</v>
      </c>
      <c r="H36" s="47" t="s">
        <v>300</v>
      </c>
      <c r="J36" s="48">
        <v>-1</v>
      </c>
      <c r="L36" s="36">
        <v>4986744.41</v>
      </c>
      <c r="N36" s="36">
        <v>4017695.8266787501</v>
      </c>
      <c r="P36" s="63">
        <f>+ROUND((100-J36)/100*L36-N36,0)</f>
        <v>1018916</v>
      </c>
      <c r="Q36" s="85"/>
      <c r="R36" s="66">
        <v>11.15</v>
      </c>
      <c r="S36" s="85"/>
      <c r="T36" s="63">
        <f t="shared" ref="T36:T40" si="5">+ROUND(P36/R36,0)</f>
        <v>91383</v>
      </c>
      <c r="U36" s="63"/>
      <c r="V36" s="66">
        <f>+ROUND(T36/L36*100,2)</f>
        <v>1.83</v>
      </c>
    </row>
    <row r="37" spans="1:22" x14ac:dyDescent="0.25">
      <c r="A37" s="33">
        <v>312</v>
      </c>
      <c r="B37" s="33" t="s">
        <v>43</v>
      </c>
      <c r="C37" s="38"/>
      <c r="D37" s="46">
        <v>46934</v>
      </c>
      <c r="F37" s="47">
        <v>50</v>
      </c>
      <c r="G37" s="33" t="s">
        <v>4</v>
      </c>
      <c r="H37" s="47" t="s">
        <v>301</v>
      </c>
      <c r="J37" s="48">
        <v>-2</v>
      </c>
      <c r="L37" s="36">
        <v>183957417.50999999</v>
      </c>
      <c r="N37" s="36">
        <v>87494699.837052509</v>
      </c>
      <c r="P37" s="63">
        <f>+ROUND((100-J37)/100*L37-N37,0)</f>
        <v>100141866</v>
      </c>
      <c r="Q37" s="85"/>
      <c r="R37" s="66">
        <v>10.92</v>
      </c>
      <c r="S37" s="85"/>
      <c r="T37" s="63">
        <f t="shared" si="5"/>
        <v>9170501</v>
      </c>
      <c r="U37" s="63"/>
      <c r="V37" s="66">
        <f t="shared" ref="V37:V40" si="6">+ROUND(T37/L37*100,2)</f>
        <v>4.99</v>
      </c>
    </row>
    <row r="38" spans="1:22" x14ac:dyDescent="0.25">
      <c r="A38" s="33">
        <v>314</v>
      </c>
      <c r="B38" s="33" t="s">
        <v>44</v>
      </c>
      <c r="C38" s="38"/>
      <c r="D38" s="46">
        <v>46934</v>
      </c>
      <c r="F38" s="47">
        <v>55</v>
      </c>
      <c r="G38" s="33" t="s">
        <v>4</v>
      </c>
      <c r="H38" s="47" t="s">
        <v>302</v>
      </c>
      <c r="J38" s="48">
        <v>-1</v>
      </c>
      <c r="L38" s="36">
        <v>70765381.489999995</v>
      </c>
      <c r="N38" s="36">
        <v>42942307.877105005</v>
      </c>
      <c r="P38" s="63">
        <f>+ROUND((100-J38)/100*L38-N38,0)</f>
        <v>28530727</v>
      </c>
      <c r="Q38" s="85"/>
      <c r="R38" s="66">
        <v>10.85</v>
      </c>
      <c r="S38" s="85"/>
      <c r="T38" s="63">
        <f t="shared" si="5"/>
        <v>2629560</v>
      </c>
      <c r="U38" s="63"/>
      <c r="V38" s="66">
        <f t="shared" si="6"/>
        <v>3.72</v>
      </c>
    </row>
    <row r="39" spans="1:22" x14ac:dyDescent="0.25">
      <c r="A39" s="33">
        <v>315</v>
      </c>
      <c r="B39" s="33" t="s">
        <v>45</v>
      </c>
      <c r="C39" s="38"/>
      <c r="D39" s="46">
        <v>46934</v>
      </c>
      <c r="F39" s="47">
        <v>65</v>
      </c>
      <c r="G39" s="33" t="s">
        <v>4</v>
      </c>
      <c r="H39" s="47" t="s">
        <v>301</v>
      </c>
      <c r="J39" s="48">
        <v>-2</v>
      </c>
      <c r="L39" s="36">
        <v>12273816.32</v>
      </c>
      <c r="N39" s="36">
        <v>6398865.7119800001</v>
      </c>
      <c r="P39" s="63">
        <f>+ROUND((100-J39)/100*L39-N39,0)</f>
        <v>6120427</v>
      </c>
      <c r="Q39" s="85"/>
      <c r="R39" s="66">
        <v>11.14</v>
      </c>
      <c r="S39" s="85"/>
      <c r="T39" s="63">
        <f t="shared" si="5"/>
        <v>549410</v>
      </c>
      <c r="U39" s="63"/>
      <c r="V39" s="66">
        <f t="shared" si="6"/>
        <v>4.4800000000000004</v>
      </c>
    </row>
    <row r="40" spans="1:22" x14ac:dyDescent="0.25">
      <c r="A40" s="33">
        <v>316</v>
      </c>
      <c r="B40" s="33" t="s">
        <v>281</v>
      </c>
      <c r="C40" s="38"/>
      <c r="D40" s="46">
        <v>46934</v>
      </c>
      <c r="F40" s="47">
        <v>65</v>
      </c>
      <c r="G40" s="33" t="s">
        <v>4</v>
      </c>
      <c r="H40" s="47" t="s">
        <v>302</v>
      </c>
      <c r="J40" s="48">
        <v>-1</v>
      </c>
      <c r="L40" s="32">
        <v>3453781.77</v>
      </c>
      <c r="N40" s="32">
        <v>1668499.1969099999</v>
      </c>
      <c r="P40" s="64">
        <f>+ROUND((100-J40)/100*L40-N40,0)</f>
        <v>1819820</v>
      </c>
      <c r="Q40" s="115"/>
      <c r="R40" s="66">
        <v>10.99</v>
      </c>
      <c r="S40" s="115"/>
      <c r="T40" s="64">
        <f t="shared" si="5"/>
        <v>165589</v>
      </c>
      <c r="U40" s="67"/>
      <c r="V40" s="66">
        <f t="shared" si="6"/>
        <v>4.79</v>
      </c>
    </row>
    <row r="41" spans="1:22" s="38" customFormat="1" x14ac:dyDescent="0.25">
      <c r="A41" s="38" t="s">
        <v>6</v>
      </c>
      <c r="B41" s="38" t="s">
        <v>50</v>
      </c>
      <c r="D41" s="46"/>
      <c r="E41" s="33"/>
      <c r="F41" s="47"/>
      <c r="G41" s="33"/>
      <c r="H41" s="47"/>
      <c r="I41" s="33"/>
      <c r="J41" s="48"/>
      <c r="L41" s="23">
        <f>+SUBTOTAL(9,L36:L40)</f>
        <v>275437141.49999994</v>
      </c>
      <c r="N41" s="23">
        <f>+SUBTOTAL(9,N36:N40)</f>
        <v>142522068.44972625</v>
      </c>
      <c r="P41" s="83">
        <f>+SUBTOTAL(9,P36:P40)</f>
        <v>137631756</v>
      </c>
      <c r="Q41" s="88"/>
      <c r="R41" s="125">
        <f>+P41/T41</f>
        <v>10.917572546038562</v>
      </c>
      <c r="S41" s="88"/>
      <c r="T41" s="83">
        <f>+SUBTOTAL(9,T36:T40)</f>
        <v>12606443</v>
      </c>
      <c r="U41" s="88"/>
      <c r="V41" s="125">
        <f>+T41/L41*100</f>
        <v>4.5768856485173783</v>
      </c>
    </row>
    <row r="42" spans="1:22" s="38" customFormat="1" x14ac:dyDescent="0.25">
      <c r="B42" s="38" t="s">
        <v>6</v>
      </c>
      <c r="D42" s="46"/>
      <c r="E42" s="33"/>
      <c r="F42" s="47"/>
      <c r="G42" s="33"/>
      <c r="H42" s="47"/>
      <c r="I42" s="33"/>
      <c r="J42" s="48"/>
      <c r="L42" s="39"/>
      <c r="N42" s="39"/>
      <c r="P42" s="65"/>
      <c r="Q42" s="65"/>
      <c r="R42" s="66"/>
      <c r="S42" s="65"/>
      <c r="T42" s="65"/>
      <c r="U42" s="65"/>
      <c r="V42" s="66"/>
    </row>
    <row r="43" spans="1:22" s="38" customFormat="1" x14ac:dyDescent="0.25">
      <c r="A43" s="41" t="s">
        <v>173</v>
      </c>
      <c r="D43" s="46"/>
      <c r="E43" s="33"/>
      <c r="F43" s="47"/>
      <c r="G43" s="33"/>
      <c r="H43" s="47"/>
      <c r="I43" s="33"/>
      <c r="J43" s="48"/>
      <c r="L43" s="27">
        <f>+SUBTOTAL(9,L19:L42)</f>
        <v>696181920.28000009</v>
      </c>
      <c r="N43" s="27">
        <f>+SUBTOTAL(9,N19:N42)</f>
        <v>384946027.74883133</v>
      </c>
      <c r="P43" s="121">
        <f>+SUBTOTAL(9,P19:P42)</f>
        <v>322291087</v>
      </c>
      <c r="Q43" s="121"/>
      <c r="R43" s="125">
        <f>+P43/T43</f>
        <v>10.955524101034957</v>
      </c>
      <c r="S43" s="121"/>
      <c r="T43" s="121">
        <f>+SUBTOTAL(9,T19:T42)</f>
        <v>29418135</v>
      </c>
      <c r="U43" s="121"/>
      <c r="V43" s="125">
        <f>+T43/L43*100</f>
        <v>4.2256390381652267</v>
      </c>
    </row>
    <row r="44" spans="1:22" s="38" customFormat="1" x14ac:dyDescent="0.25">
      <c r="B44" s="38" t="s">
        <v>6</v>
      </c>
      <c r="D44" s="46"/>
      <c r="E44" s="33"/>
      <c r="F44" s="47"/>
      <c r="G44" s="33"/>
      <c r="H44" s="47"/>
      <c r="I44" s="33"/>
      <c r="J44" s="48"/>
      <c r="L44" s="39"/>
      <c r="N44" s="39"/>
      <c r="P44" s="65"/>
      <c r="Q44" s="65"/>
      <c r="R44" s="66"/>
      <c r="S44" s="65"/>
      <c r="T44" s="65"/>
      <c r="U44" s="65"/>
      <c r="V44" s="66"/>
    </row>
    <row r="45" spans="1:22" s="38" customFormat="1" x14ac:dyDescent="0.25">
      <c r="B45" s="38" t="s">
        <v>6</v>
      </c>
      <c r="D45" s="46"/>
      <c r="E45" s="33"/>
      <c r="F45" s="47"/>
      <c r="G45" s="33"/>
      <c r="H45" s="47"/>
      <c r="I45" s="33"/>
      <c r="J45" s="48"/>
      <c r="L45" s="39"/>
      <c r="N45" s="39"/>
      <c r="P45" s="65"/>
      <c r="Q45" s="65"/>
      <c r="R45" s="66"/>
      <c r="S45" s="65"/>
      <c r="T45" s="65"/>
      <c r="U45" s="65"/>
      <c r="V45" s="66"/>
    </row>
    <row r="46" spans="1:22" s="38" customFormat="1" x14ac:dyDescent="0.25">
      <c r="A46" s="41" t="s">
        <v>174</v>
      </c>
      <c r="D46" s="46"/>
      <c r="E46" s="33"/>
      <c r="F46" s="47"/>
      <c r="G46" s="33"/>
      <c r="H46" s="47"/>
      <c r="I46" s="33"/>
      <c r="J46" s="48"/>
      <c r="L46" s="39"/>
      <c r="N46" s="39"/>
      <c r="P46" s="65"/>
      <c r="Q46" s="65"/>
      <c r="R46" s="66"/>
      <c r="S46" s="65"/>
      <c r="T46" s="65"/>
      <c r="U46" s="65"/>
      <c r="V46" s="66"/>
    </row>
    <row r="47" spans="1:22" x14ac:dyDescent="0.25">
      <c r="A47" s="33" t="s">
        <v>6</v>
      </c>
      <c r="B47" s="33" t="s">
        <v>6</v>
      </c>
      <c r="C47" s="38"/>
      <c r="D47" s="46"/>
      <c r="F47" s="47"/>
      <c r="H47" s="47"/>
      <c r="J47" s="48"/>
      <c r="R47" s="66"/>
      <c r="V47" s="66"/>
    </row>
    <row r="48" spans="1:22" s="38" customFormat="1" x14ac:dyDescent="0.25">
      <c r="A48" s="38" t="s">
        <v>6</v>
      </c>
      <c r="B48" s="38" t="s">
        <v>51</v>
      </c>
      <c r="D48" s="46"/>
      <c r="E48" s="33"/>
      <c r="F48" s="47"/>
      <c r="G48" s="33"/>
      <c r="H48" s="47"/>
      <c r="I48" s="33"/>
      <c r="J48" s="48"/>
      <c r="P48" s="73"/>
      <c r="Q48" s="73"/>
      <c r="R48" s="66"/>
      <c r="S48" s="73"/>
      <c r="T48" s="73"/>
      <c r="U48" s="73"/>
      <c r="V48" s="66"/>
    </row>
    <row r="49" spans="1:22" x14ac:dyDescent="0.25">
      <c r="A49" s="33">
        <v>311</v>
      </c>
      <c r="B49" s="33" t="s">
        <v>42</v>
      </c>
      <c r="C49" s="38"/>
      <c r="D49" s="46">
        <v>48029</v>
      </c>
      <c r="F49" s="47">
        <v>80</v>
      </c>
      <c r="G49" s="33" t="s">
        <v>4</v>
      </c>
      <c r="H49" s="47" t="s">
        <v>300</v>
      </c>
      <c r="J49" s="48">
        <v>-1</v>
      </c>
      <c r="L49" s="36">
        <v>241950141.44999999</v>
      </c>
      <c r="N49" s="36">
        <v>158600993.76826</v>
      </c>
      <c r="P49" s="63">
        <f>+ROUND((100-J49)/100*L49-N49,0)</f>
        <v>85768649</v>
      </c>
      <c r="Q49" s="85"/>
      <c r="R49" s="66">
        <v>14.04</v>
      </c>
      <c r="S49" s="85"/>
      <c r="T49" s="63">
        <f t="shared" ref="T49:T53" si="7">+ROUND(P49/R49,0)</f>
        <v>6108878</v>
      </c>
      <c r="U49" s="63"/>
      <c r="V49" s="66">
        <f>+ROUND(T49/L49*100,2)</f>
        <v>2.52</v>
      </c>
    </row>
    <row r="50" spans="1:22" x14ac:dyDescent="0.25">
      <c r="A50" s="33">
        <v>312</v>
      </c>
      <c r="B50" s="33" t="s">
        <v>43</v>
      </c>
      <c r="C50" s="38"/>
      <c r="D50" s="46">
        <v>48029</v>
      </c>
      <c r="F50" s="47">
        <v>50</v>
      </c>
      <c r="G50" s="33" t="s">
        <v>4</v>
      </c>
      <c r="H50" s="47" t="s">
        <v>301</v>
      </c>
      <c r="J50" s="48">
        <v>-2</v>
      </c>
      <c r="L50" s="36">
        <v>7068506.2800000003</v>
      </c>
      <c r="N50" s="36">
        <v>2944758.5996100004</v>
      </c>
      <c r="P50" s="63">
        <f>+ROUND((100-J50)/100*L50-N50,0)</f>
        <v>4265118</v>
      </c>
      <c r="Q50" s="85"/>
      <c r="R50" s="66">
        <v>13.57</v>
      </c>
      <c r="S50" s="85"/>
      <c r="T50" s="63">
        <f t="shared" si="7"/>
        <v>314305</v>
      </c>
      <c r="U50" s="63"/>
      <c r="V50" s="66">
        <f t="shared" ref="V50:V53" si="8">+ROUND(T50/L50*100,2)</f>
        <v>4.45</v>
      </c>
    </row>
    <row r="51" spans="1:22" x14ac:dyDescent="0.25">
      <c r="A51" s="33">
        <v>314</v>
      </c>
      <c r="B51" s="33" t="s">
        <v>44</v>
      </c>
      <c r="C51" s="38"/>
      <c r="D51" s="46">
        <v>48029</v>
      </c>
      <c r="F51" s="47">
        <v>55</v>
      </c>
      <c r="G51" s="33" t="s">
        <v>4</v>
      </c>
      <c r="H51" s="47" t="s">
        <v>302</v>
      </c>
      <c r="J51" s="48">
        <v>-1</v>
      </c>
      <c r="L51" s="36">
        <v>27474256.510000002</v>
      </c>
      <c r="N51" s="36">
        <v>14912383.762407498</v>
      </c>
      <c r="P51" s="63">
        <f>+ROUND((100-J51)/100*L51-N51,0)</f>
        <v>12836615</v>
      </c>
      <c r="Q51" s="85"/>
      <c r="R51" s="66">
        <v>13.43</v>
      </c>
      <c r="S51" s="85"/>
      <c r="T51" s="63">
        <f t="shared" si="7"/>
        <v>955816</v>
      </c>
      <c r="U51" s="63"/>
      <c r="V51" s="66">
        <f t="shared" si="8"/>
        <v>3.48</v>
      </c>
    </row>
    <row r="52" spans="1:22" x14ac:dyDescent="0.25">
      <c r="A52" s="33">
        <v>315</v>
      </c>
      <c r="B52" s="33" t="s">
        <v>45</v>
      </c>
      <c r="C52" s="38"/>
      <c r="D52" s="46">
        <v>48029</v>
      </c>
      <c r="F52" s="47">
        <v>65</v>
      </c>
      <c r="G52" s="33" t="s">
        <v>4</v>
      </c>
      <c r="H52" s="47" t="s">
        <v>301</v>
      </c>
      <c r="J52" s="48">
        <v>-2</v>
      </c>
      <c r="L52" s="36">
        <v>10295313.210000001</v>
      </c>
      <c r="N52" s="36">
        <v>5435308.7892399998</v>
      </c>
      <c r="P52" s="63">
        <f>+ROUND((100-J52)/100*L52-N52,0)</f>
        <v>5065911</v>
      </c>
      <c r="Q52" s="85"/>
      <c r="R52" s="66">
        <v>13.78</v>
      </c>
      <c r="S52" s="85"/>
      <c r="T52" s="63">
        <f t="shared" si="7"/>
        <v>367628</v>
      </c>
      <c r="U52" s="63"/>
      <c r="V52" s="66">
        <f t="shared" si="8"/>
        <v>3.57</v>
      </c>
    </row>
    <row r="53" spans="1:22" x14ac:dyDescent="0.25">
      <c r="A53" s="33">
        <v>316</v>
      </c>
      <c r="B53" s="33" t="s">
        <v>281</v>
      </c>
      <c r="C53" s="38"/>
      <c r="D53" s="46">
        <v>48029</v>
      </c>
      <c r="F53" s="47">
        <v>65</v>
      </c>
      <c r="G53" s="33" t="s">
        <v>4</v>
      </c>
      <c r="H53" s="47" t="s">
        <v>302</v>
      </c>
      <c r="J53" s="48">
        <v>-1</v>
      </c>
      <c r="L53" s="32">
        <v>3888458.89</v>
      </c>
      <c r="N53" s="32">
        <v>1913639.33559</v>
      </c>
      <c r="P53" s="64">
        <f>+ROUND((100-J53)/100*L53-N53,0)</f>
        <v>2013704</v>
      </c>
      <c r="Q53" s="115"/>
      <c r="R53" s="66">
        <v>13.67</v>
      </c>
      <c r="S53" s="115"/>
      <c r="T53" s="64">
        <f t="shared" si="7"/>
        <v>147308</v>
      </c>
      <c r="U53" s="67"/>
      <c r="V53" s="66">
        <f t="shared" si="8"/>
        <v>3.79</v>
      </c>
    </row>
    <row r="54" spans="1:22" s="38" customFormat="1" x14ac:dyDescent="0.25">
      <c r="A54" s="38" t="s">
        <v>6</v>
      </c>
      <c r="B54" s="38" t="s">
        <v>52</v>
      </c>
      <c r="D54" s="46"/>
      <c r="E54" s="33"/>
      <c r="F54" s="47"/>
      <c r="G54" s="33"/>
      <c r="H54" s="47"/>
      <c r="I54" s="33"/>
      <c r="J54" s="48"/>
      <c r="L54" s="39">
        <f>+SUBTOTAL(9,L49:L53)</f>
        <v>290676676.33999997</v>
      </c>
      <c r="N54" s="65">
        <f>+SUBTOTAL(9,N49:N53)</f>
        <v>183807084.25510752</v>
      </c>
      <c r="P54" s="65">
        <f>+SUBTOTAL(9,P49:P53)</f>
        <v>109949997</v>
      </c>
      <c r="Q54" s="65"/>
      <c r="R54" s="125">
        <f>+P54/T54</f>
        <v>13.928414282610637</v>
      </c>
      <c r="S54" s="65"/>
      <c r="T54" s="65">
        <f>+SUBTOTAL(9,T49:T53)</f>
        <v>7893935</v>
      </c>
      <c r="U54" s="65"/>
      <c r="V54" s="125">
        <f>+T54/L54*100</f>
        <v>2.7157098049265525</v>
      </c>
    </row>
    <row r="55" spans="1:22" x14ac:dyDescent="0.25">
      <c r="A55" s="33" t="s">
        <v>6</v>
      </c>
      <c r="B55" s="33" t="s">
        <v>6</v>
      </c>
      <c r="C55" s="38"/>
      <c r="D55" s="46"/>
      <c r="F55" s="47"/>
      <c r="H55" s="47"/>
      <c r="J55" s="48"/>
      <c r="R55" s="66"/>
      <c r="V55" s="66"/>
    </row>
    <row r="56" spans="1:22" s="38" customFormat="1" x14ac:dyDescent="0.25">
      <c r="A56" s="38" t="s">
        <v>6</v>
      </c>
      <c r="B56" s="38" t="s">
        <v>53</v>
      </c>
      <c r="D56" s="46"/>
      <c r="E56" s="33"/>
      <c r="F56" s="47"/>
      <c r="G56" s="33"/>
      <c r="H56" s="47"/>
      <c r="I56" s="33"/>
      <c r="J56" s="48"/>
      <c r="P56" s="73"/>
      <c r="Q56" s="73"/>
      <c r="R56" s="66"/>
      <c r="S56" s="73"/>
      <c r="T56" s="73"/>
      <c r="U56" s="73"/>
      <c r="V56" s="66"/>
    </row>
    <row r="57" spans="1:22" x14ac:dyDescent="0.25">
      <c r="A57" s="33">
        <v>312</v>
      </c>
      <c r="B57" s="33" t="s">
        <v>43</v>
      </c>
      <c r="C57" s="38"/>
      <c r="D57" s="46">
        <v>48029</v>
      </c>
      <c r="F57" s="47">
        <v>50</v>
      </c>
      <c r="G57" s="33" t="s">
        <v>4</v>
      </c>
      <c r="H57" s="47" t="s">
        <v>301</v>
      </c>
      <c r="J57" s="48">
        <v>0</v>
      </c>
      <c r="L57" s="32">
        <v>370941.56</v>
      </c>
      <c r="N57" s="64">
        <v>370941.56</v>
      </c>
      <c r="P57" s="64">
        <f>+ROUND((100-J57)/100*L57-N57,0)</f>
        <v>0</v>
      </c>
      <c r="Q57" s="115"/>
      <c r="R57" s="66">
        <v>13.04</v>
      </c>
      <c r="S57" s="115"/>
      <c r="T57" s="64">
        <f t="shared" ref="T57" si="9">+ROUND(P57/R57,0)</f>
        <v>0</v>
      </c>
      <c r="U57" s="67"/>
      <c r="V57" s="66">
        <f t="shared" ref="V57" si="10">+ROUND(T57/L57*100,2)</f>
        <v>0</v>
      </c>
    </row>
    <row r="58" spans="1:22" s="38" customFormat="1" x14ac:dyDescent="0.25">
      <c r="A58" s="38" t="s">
        <v>6</v>
      </c>
      <c r="B58" s="38" t="s">
        <v>54</v>
      </c>
      <c r="D58" s="46"/>
      <c r="E58" s="33"/>
      <c r="F58" s="47"/>
      <c r="G58" s="33"/>
      <c r="H58" s="47"/>
      <c r="I58" s="33"/>
      <c r="J58" s="48"/>
      <c r="L58" s="39">
        <f>+SUBTOTAL(9,L57:L57)</f>
        <v>370941.56</v>
      </c>
      <c r="N58" s="39">
        <f>+SUBTOTAL(9,N57:N57)</f>
        <v>370941.56</v>
      </c>
      <c r="P58" s="65">
        <f>+SUBTOTAL(9,P57:P57)</f>
        <v>0</v>
      </c>
      <c r="Q58" s="65"/>
      <c r="R58" s="66"/>
      <c r="S58" s="65"/>
      <c r="T58" s="65">
        <f>+SUBTOTAL(9,T57:T57)</f>
        <v>0</v>
      </c>
      <c r="U58" s="65"/>
      <c r="V58" s="125">
        <f>+T58/L58*100</f>
        <v>0</v>
      </c>
    </row>
    <row r="59" spans="1:22" x14ac:dyDescent="0.25">
      <c r="A59" s="33" t="s">
        <v>6</v>
      </c>
      <c r="B59" s="33" t="s">
        <v>6</v>
      </c>
      <c r="C59" s="38"/>
      <c r="D59" s="46"/>
      <c r="F59" s="47"/>
      <c r="H59" s="47"/>
      <c r="J59" s="48"/>
      <c r="R59" s="66"/>
      <c r="V59" s="66"/>
    </row>
    <row r="60" spans="1:22" s="38" customFormat="1" x14ac:dyDescent="0.25">
      <c r="A60" s="38" t="s">
        <v>6</v>
      </c>
      <c r="B60" s="38" t="s">
        <v>55</v>
      </c>
      <c r="D60" s="46"/>
      <c r="E60" s="33"/>
      <c r="F60" s="47"/>
      <c r="G60" s="33"/>
      <c r="H60" s="47"/>
      <c r="I60" s="33"/>
      <c r="J60" s="48"/>
      <c r="P60" s="73"/>
      <c r="Q60" s="73"/>
      <c r="R60" s="66"/>
      <c r="S60" s="73"/>
      <c r="T60" s="73"/>
      <c r="U60" s="73"/>
      <c r="V60" s="66"/>
    </row>
    <row r="61" spans="1:22" x14ac:dyDescent="0.25">
      <c r="A61" s="33">
        <v>311</v>
      </c>
      <c r="B61" s="33" t="s">
        <v>42</v>
      </c>
      <c r="C61" s="38"/>
      <c r="D61" s="46">
        <v>48029</v>
      </c>
      <c r="F61" s="47">
        <v>80</v>
      </c>
      <c r="G61" s="33" t="s">
        <v>4</v>
      </c>
      <c r="H61" s="47" t="s">
        <v>300</v>
      </c>
      <c r="J61" s="48">
        <v>-1</v>
      </c>
      <c r="L61" s="36">
        <v>16404681.25</v>
      </c>
      <c r="N61" s="36">
        <v>10400296.804245001</v>
      </c>
      <c r="P61" s="63">
        <f>+ROUND((100-J61)/100*L61-N61,0)</f>
        <v>6168431</v>
      </c>
      <c r="Q61" s="85"/>
      <c r="R61" s="66">
        <v>14.03</v>
      </c>
      <c r="S61" s="85"/>
      <c r="T61" s="63">
        <f t="shared" ref="T61:T65" si="11">+ROUND(P61/R61,0)</f>
        <v>439660</v>
      </c>
      <c r="U61" s="63"/>
      <c r="V61" s="66">
        <f>+ROUND(T61/L61*100,2)</f>
        <v>2.68</v>
      </c>
    </row>
    <row r="62" spans="1:22" x14ac:dyDescent="0.25">
      <c r="A62" s="33">
        <v>312</v>
      </c>
      <c r="B62" s="33" t="s">
        <v>43</v>
      </c>
      <c r="C62" s="38"/>
      <c r="D62" s="46">
        <v>48029</v>
      </c>
      <c r="F62" s="47">
        <v>50</v>
      </c>
      <c r="G62" s="33" t="s">
        <v>4</v>
      </c>
      <c r="H62" s="47" t="s">
        <v>301</v>
      </c>
      <c r="J62" s="48">
        <v>-2</v>
      </c>
      <c r="L62" s="36">
        <v>212830964.69</v>
      </c>
      <c r="N62" s="36">
        <v>87624020.201769993</v>
      </c>
      <c r="P62" s="63">
        <f>+ROUND((100-J62)/100*L62-N62,0)</f>
        <v>129463564</v>
      </c>
      <c r="Q62" s="85"/>
      <c r="R62" s="66">
        <v>13.44</v>
      </c>
      <c r="S62" s="85"/>
      <c r="T62" s="63">
        <f t="shared" si="11"/>
        <v>9632706</v>
      </c>
      <c r="U62" s="63"/>
      <c r="V62" s="66">
        <f t="shared" ref="V62:V65" si="12">+ROUND(T62/L62*100,2)</f>
        <v>4.53</v>
      </c>
    </row>
    <row r="63" spans="1:22" x14ac:dyDescent="0.25">
      <c r="A63" s="33">
        <v>314</v>
      </c>
      <c r="B63" s="33" t="s">
        <v>44</v>
      </c>
      <c r="C63" s="38"/>
      <c r="D63" s="46">
        <v>48029</v>
      </c>
      <c r="F63" s="47">
        <v>55</v>
      </c>
      <c r="G63" s="33" t="s">
        <v>4</v>
      </c>
      <c r="H63" s="47" t="s">
        <v>302</v>
      </c>
      <c r="J63" s="48">
        <v>-1</v>
      </c>
      <c r="L63" s="36">
        <v>90120382.590000004</v>
      </c>
      <c r="N63" s="36">
        <v>50448064.765040003</v>
      </c>
      <c r="P63" s="63">
        <f>+ROUND((100-J63)/100*L63-N63,0)</f>
        <v>40573522</v>
      </c>
      <c r="Q63" s="85"/>
      <c r="R63" s="66">
        <v>13.44</v>
      </c>
      <c r="S63" s="85"/>
      <c r="T63" s="63">
        <f t="shared" si="11"/>
        <v>3018863</v>
      </c>
      <c r="U63" s="63"/>
      <c r="V63" s="66">
        <f t="shared" si="12"/>
        <v>3.35</v>
      </c>
    </row>
    <row r="64" spans="1:22" x14ac:dyDescent="0.25">
      <c r="A64" s="33">
        <v>315</v>
      </c>
      <c r="B64" s="33" t="s">
        <v>45</v>
      </c>
      <c r="C64" s="38"/>
      <c r="D64" s="46">
        <v>48029</v>
      </c>
      <c r="F64" s="47">
        <v>65</v>
      </c>
      <c r="G64" s="33" t="s">
        <v>4</v>
      </c>
      <c r="H64" s="47" t="s">
        <v>301</v>
      </c>
      <c r="J64" s="48">
        <v>-2</v>
      </c>
      <c r="L64" s="36">
        <v>24391136.829999998</v>
      </c>
      <c r="N64" s="36">
        <v>14440332.960110001</v>
      </c>
      <c r="P64" s="63">
        <f>+ROUND((100-J64)/100*L64-N64,0)</f>
        <v>10438627</v>
      </c>
      <c r="Q64" s="85"/>
      <c r="R64" s="66">
        <v>13.72</v>
      </c>
      <c r="S64" s="85"/>
      <c r="T64" s="63">
        <f t="shared" si="11"/>
        <v>760833</v>
      </c>
      <c r="U64" s="63"/>
      <c r="V64" s="66">
        <f t="shared" si="12"/>
        <v>3.12</v>
      </c>
    </row>
    <row r="65" spans="1:22" x14ac:dyDescent="0.25">
      <c r="A65" s="33">
        <v>316</v>
      </c>
      <c r="B65" s="33" t="s">
        <v>281</v>
      </c>
      <c r="C65" s="38"/>
      <c r="D65" s="46">
        <v>48029</v>
      </c>
      <c r="F65" s="47">
        <v>65</v>
      </c>
      <c r="G65" s="33" t="s">
        <v>4</v>
      </c>
      <c r="H65" s="47" t="s">
        <v>302</v>
      </c>
      <c r="J65" s="48">
        <v>-1</v>
      </c>
      <c r="L65" s="32">
        <v>3594164.92</v>
      </c>
      <c r="N65" s="32">
        <v>1758499.6341200001</v>
      </c>
      <c r="P65" s="64">
        <f>+ROUND((100-J65)/100*L65-N65,0)</f>
        <v>1871607</v>
      </c>
      <c r="Q65" s="115"/>
      <c r="R65" s="66">
        <v>13.67</v>
      </c>
      <c r="S65" s="115"/>
      <c r="T65" s="64">
        <f t="shared" si="11"/>
        <v>136913</v>
      </c>
      <c r="U65" s="67"/>
      <c r="V65" s="66">
        <f t="shared" si="12"/>
        <v>3.81</v>
      </c>
    </row>
    <row r="66" spans="1:22" s="38" customFormat="1" x14ac:dyDescent="0.25">
      <c r="A66" s="38" t="s">
        <v>6</v>
      </c>
      <c r="B66" s="38" t="s">
        <v>56</v>
      </c>
      <c r="D66" s="46"/>
      <c r="E66" s="33"/>
      <c r="F66" s="47"/>
      <c r="G66" s="33"/>
      <c r="H66" s="47"/>
      <c r="I66" s="33"/>
      <c r="J66" s="48"/>
      <c r="L66" s="39">
        <f>+SUBTOTAL(9,L61:L65)</f>
        <v>347341330.27999997</v>
      </c>
      <c r="N66" s="39">
        <f>+SUBTOTAL(9,N61:N65)</f>
        <v>164671214.36528498</v>
      </c>
      <c r="P66" s="65">
        <f>+SUBTOTAL(9,P61:P65)</f>
        <v>188515751</v>
      </c>
      <c r="Q66" s="65"/>
      <c r="R66" s="125">
        <f>+P66/T66</f>
        <v>13.47602315394802</v>
      </c>
      <c r="S66" s="65"/>
      <c r="T66" s="65">
        <f>+SUBTOTAL(9,T61:T65)</f>
        <v>13988975</v>
      </c>
      <c r="U66" s="65"/>
      <c r="V66" s="125">
        <f>+T66/L66*100</f>
        <v>4.0274432612793758</v>
      </c>
    </row>
    <row r="67" spans="1:22" x14ac:dyDescent="0.25">
      <c r="A67" s="33" t="s">
        <v>6</v>
      </c>
      <c r="B67" s="33" t="s">
        <v>6</v>
      </c>
      <c r="C67" s="38"/>
      <c r="D67" s="46"/>
      <c r="F67" s="47"/>
      <c r="H67" s="47"/>
      <c r="J67" s="48"/>
      <c r="R67" s="66"/>
      <c r="V67" s="66"/>
    </row>
    <row r="68" spans="1:22" s="38" customFormat="1" x14ac:dyDescent="0.25">
      <c r="A68" s="38" t="s">
        <v>6</v>
      </c>
      <c r="B68" s="38" t="s">
        <v>57</v>
      </c>
      <c r="D68" s="46"/>
      <c r="E68" s="33"/>
      <c r="F68" s="47"/>
      <c r="G68" s="33"/>
      <c r="H68" s="47"/>
      <c r="I68" s="33"/>
      <c r="J68" s="48"/>
      <c r="P68" s="73"/>
      <c r="Q68" s="73"/>
      <c r="R68" s="66"/>
      <c r="S68" s="73"/>
      <c r="T68" s="73"/>
      <c r="U68" s="73"/>
      <c r="V68" s="66"/>
    </row>
    <row r="69" spans="1:22" x14ac:dyDescent="0.25">
      <c r="A69" s="33">
        <v>311</v>
      </c>
      <c r="B69" s="33" t="s">
        <v>42</v>
      </c>
      <c r="C69" s="38"/>
      <c r="D69" s="46">
        <v>48029</v>
      </c>
      <c r="F69" s="47">
        <v>80</v>
      </c>
      <c r="G69" s="33" t="s">
        <v>4</v>
      </c>
      <c r="H69" s="47" t="s">
        <v>300</v>
      </c>
      <c r="J69" s="48">
        <v>-1</v>
      </c>
      <c r="L69" s="36">
        <v>11266842.33</v>
      </c>
      <c r="N69" s="36">
        <v>7618892.6930574998</v>
      </c>
      <c r="P69" s="63">
        <f>+ROUND((100-J69)/100*L69-N69,0)</f>
        <v>3760618</v>
      </c>
      <c r="Q69" s="85"/>
      <c r="R69" s="66">
        <v>13.98</v>
      </c>
      <c r="S69" s="85"/>
      <c r="T69" s="63">
        <f t="shared" ref="T69:T73" si="13">+ROUND(P69/R69,0)</f>
        <v>269000</v>
      </c>
      <c r="U69" s="63"/>
      <c r="V69" s="66">
        <f>+ROUND(T69/L69*100,2)</f>
        <v>2.39</v>
      </c>
    </row>
    <row r="70" spans="1:22" x14ac:dyDescent="0.25">
      <c r="A70" s="33">
        <v>312</v>
      </c>
      <c r="B70" s="33" t="s">
        <v>43</v>
      </c>
      <c r="C70" s="38"/>
      <c r="D70" s="46">
        <v>48029</v>
      </c>
      <c r="F70" s="47">
        <v>50</v>
      </c>
      <c r="G70" s="33" t="s">
        <v>4</v>
      </c>
      <c r="H70" s="47" t="s">
        <v>301</v>
      </c>
      <c r="J70" s="48">
        <v>-2</v>
      </c>
      <c r="L70" s="36">
        <v>215154507.72</v>
      </c>
      <c r="N70" s="36">
        <v>84744455.578730002</v>
      </c>
      <c r="P70" s="63">
        <f>+ROUND((100-J70)/100*L70-N70,0)</f>
        <v>134713142</v>
      </c>
      <c r="Q70" s="85"/>
      <c r="R70" s="66">
        <v>13.48</v>
      </c>
      <c r="S70" s="85"/>
      <c r="T70" s="63">
        <f t="shared" si="13"/>
        <v>9993557</v>
      </c>
      <c r="U70" s="63"/>
      <c r="V70" s="66">
        <f t="shared" ref="V70:V73" si="14">+ROUND(T70/L70*100,2)</f>
        <v>4.6399999999999997</v>
      </c>
    </row>
    <row r="71" spans="1:22" x14ac:dyDescent="0.25">
      <c r="A71" s="33">
        <v>314</v>
      </c>
      <c r="B71" s="33" t="s">
        <v>44</v>
      </c>
      <c r="C71" s="38"/>
      <c r="D71" s="46">
        <v>48029</v>
      </c>
      <c r="F71" s="47">
        <v>55</v>
      </c>
      <c r="G71" s="33" t="s">
        <v>4</v>
      </c>
      <c r="H71" s="47" t="s">
        <v>302</v>
      </c>
      <c r="J71" s="48">
        <v>-1</v>
      </c>
      <c r="L71" s="36">
        <v>82856948.930000007</v>
      </c>
      <c r="N71" s="36">
        <v>30043133.578564994</v>
      </c>
      <c r="P71" s="63">
        <f>+ROUND((100-J71)/100*L71-N71,0)</f>
        <v>53642385</v>
      </c>
      <c r="Q71" s="85"/>
      <c r="R71" s="66">
        <v>13.52</v>
      </c>
      <c r="S71" s="85"/>
      <c r="T71" s="63">
        <f t="shared" si="13"/>
        <v>3967632</v>
      </c>
      <c r="U71" s="63"/>
      <c r="V71" s="66">
        <f t="shared" si="14"/>
        <v>4.79</v>
      </c>
    </row>
    <row r="72" spans="1:22" x14ac:dyDescent="0.25">
      <c r="A72" s="33">
        <v>315</v>
      </c>
      <c r="B72" s="33" t="s">
        <v>45</v>
      </c>
      <c r="C72" s="38"/>
      <c r="D72" s="46">
        <v>48029</v>
      </c>
      <c r="F72" s="47">
        <v>65</v>
      </c>
      <c r="G72" s="33" t="s">
        <v>4</v>
      </c>
      <c r="H72" s="47" t="s">
        <v>301</v>
      </c>
      <c r="J72" s="48">
        <v>-2</v>
      </c>
      <c r="L72" s="36">
        <v>23045155.719999999</v>
      </c>
      <c r="N72" s="36">
        <v>12167492.52342</v>
      </c>
      <c r="P72" s="63">
        <f>+ROUND((100-J72)/100*L72-N72,0)</f>
        <v>11338566</v>
      </c>
      <c r="Q72" s="85"/>
      <c r="R72" s="66">
        <v>13.83</v>
      </c>
      <c r="S72" s="85"/>
      <c r="T72" s="63">
        <f t="shared" si="13"/>
        <v>819853</v>
      </c>
      <c r="U72" s="63"/>
      <c r="V72" s="66">
        <f t="shared" si="14"/>
        <v>3.56</v>
      </c>
    </row>
    <row r="73" spans="1:22" x14ac:dyDescent="0.25">
      <c r="A73" s="33">
        <v>316</v>
      </c>
      <c r="B73" s="33" t="s">
        <v>281</v>
      </c>
      <c r="C73" s="38"/>
      <c r="D73" s="46">
        <v>48029</v>
      </c>
      <c r="F73" s="47">
        <v>65</v>
      </c>
      <c r="G73" s="33" t="s">
        <v>4</v>
      </c>
      <c r="H73" s="47" t="s">
        <v>302</v>
      </c>
      <c r="J73" s="48">
        <v>-1</v>
      </c>
      <c r="L73" s="32">
        <v>3280815.68</v>
      </c>
      <c r="N73" s="32">
        <v>1374669.59109</v>
      </c>
      <c r="P73" s="64">
        <f>+ROUND((100-J73)/100*L73-N73,0)</f>
        <v>1938954</v>
      </c>
      <c r="Q73" s="115"/>
      <c r="R73" s="66">
        <v>13.71</v>
      </c>
      <c r="S73" s="115"/>
      <c r="T73" s="64">
        <f t="shared" si="13"/>
        <v>141426</v>
      </c>
      <c r="U73" s="67"/>
      <c r="V73" s="66">
        <f t="shared" si="14"/>
        <v>4.3099999999999996</v>
      </c>
    </row>
    <row r="74" spans="1:22" s="38" customFormat="1" x14ac:dyDescent="0.25">
      <c r="A74" s="38" t="s">
        <v>6</v>
      </c>
      <c r="B74" s="38" t="s">
        <v>58</v>
      </c>
      <c r="D74" s="46"/>
      <c r="E74" s="33"/>
      <c r="F74" s="47"/>
      <c r="G74" s="33"/>
      <c r="H74" s="47"/>
      <c r="I74" s="33"/>
      <c r="J74" s="48"/>
      <c r="L74" s="23">
        <f>+SUBTOTAL(9,L69:L73)</f>
        <v>335604270.38000005</v>
      </c>
      <c r="N74" s="23">
        <f>+SUBTOTAL(9,N69:N73)</f>
        <v>135948643.9648625</v>
      </c>
      <c r="P74" s="83">
        <f>+SUBTOTAL(9,P69:P73)</f>
        <v>205393665</v>
      </c>
      <c r="Q74" s="88"/>
      <c r="R74" s="125">
        <f>+P74/T74</f>
        <v>13.520330293293577</v>
      </c>
      <c r="S74" s="88"/>
      <c r="T74" s="83">
        <f>+SUBTOTAL(9,T69:T73)</f>
        <v>15191468</v>
      </c>
      <c r="U74" s="88"/>
      <c r="V74" s="125">
        <f>+T74/L74*100</f>
        <v>4.5266015187467401</v>
      </c>
    </row>
    <row r="75" spans="1:22" s="38" customFormat="1" x14ac:dyDescent="0.25">
      <c r="B75" s="38" t="s">
        <v>6</v>
      </c>
      <c r="D75" s="46"/>
      <c r="E75" s="33"/>
      <c r="F75" s="47"/>
      <c r="G75" s="33"/>
      <c r="H75" s="47"/>
      <c r="I75" s="33"/>
      <c r="J75" s="48"/>
      <c r="L75" s="39"/>
      <c r="N75" s="39"/>
      <c r="P75" s="65"/>
      <c r="Q75" s="65"/>
      <c r="R75" s="66"/>
      <c r="S75" s="65"/>
      <c r="T75" s="65"/>
      <c r="U75" s="65"/>
      <c r="V75" s="66"/>
    </row>
    <row r="76" spans="1:22" s="38" customFormat="1" x14ac:dyDescent="0.25">
      <c r="A76" s="41" t="s">
        <v>175</v>
      </c>
      <c r="D76" s="46"/>
      <c r="E76" s="33"/>
      <c r="F76" s="47"/>
      <c r="G76" s="33"/>
      <c r="H76" s="47"/>
      <c r="I76" s="33"/>
      <c r="J76" s="48"/>
      <c r="L76" s="27">
        <f>+SUBTOTAL(9,L48:L75)</f>
        <v>973993218.56000006</v>
      </c>
      <c r="N76" s="27">
        <f>+SUBTOTAL(9,N48:N75)</f>
        <v>484797884.14525497</v>
      </c>
      <c r="P76" s="121">
        <f>+SUBTOTAL(9,P48:P75)</f>
        <v>503859413</v>
      </c>
      <c r="Q76" s="121"/>
      <c r="R76" s="116">
        <f>+P76/T76</f>
        <v>13.590502125214346</v>
      </c>
      <c r="S76" s="121"/>
      <c r="T76" s="121">
        <f>+SUBTOTAL(9,T48:T75)</f>
        <v>37074378</v>
      </c>
      <c r="U76" s="121"/>
      <c r="V76" s="116">
        <f>+T76/L76*100</f>
        <v>3.8064308142527521</v>
      </c>
    </row>
    <row r="77" spans="1:22" s="38" customFormat="1" x14ac:dyDescent="0.25">
      <c r="A77" s="41"/>
      <c r="B77" s="38" t="s">
        <v>6</v>
      </c>
      <c r="D77" s="46"/>
      <c r="E77" s="33"/>
      <c r="F77" s="47"/>
      <c r="G77" s="33"/>
      <c r="H77" s="47"/>
      <c r="I77" s="33"/>
      <c r="J77" s="48"/>
      <c r="L77" s="39"/>
      <c r="N77" s="39"/>
      <c r="P77" s="65"/>
      <c r="Q77" s="65"/>
      <c r="R77" s="66"/>
      <c r="S77" s="65"/>
      <c r="T77" s="65"/>
      <c r="U77" s="65"/>
      <c r="V77" s="66"/>
    </row>
    <row r="78" spans="1:22" s="38" customFormat="1" x14ac:dyDescent="0.25">
      <c r="A78" s="41"/>
      <c r="B78" s="38" t="s">
        <v>6</v>
      </c>
      <c r="D78" s="46"/>
      <c r="E78" s="33"/>
      <c r="F78" s="47"/>
      <c r="G78" s="33"/>
      <c r="H78" s="47"/>
      <c r="I78" s="33"/>
      <c r="J78" s="48"/>
      <c r="L78" s="39"/>
      <c r="N78" s="39"/>
      <c r="P78" s="65"/>
      <c r="Q78" s="65"/>
      <c r="R78" s="66"/>
      <c r="S78" s="65"/>
      <c r="T78" s="65"/>
      <c r="U78" s="65"/>
      <c r="V78" s="66"/>
    </row>
    <row r="79" spans="1:22" s="38" customFormat="1" x14ac:dyDescent="0.25">
      <c r="A79" s="41" t="s">
        <v>176</v>
      </c>
      <c r="D79" s="46"/>
      <c r="E79" s="33"/>
      <c r="F79" s="47"/>
      <c r="G79" s="33"/>
      <c r="H79" s="47"/>
      <c r="I79" s="33"/>
      <c r="J79" s="48"/>
      <c r="L79" s="39"/>
      <c r="N79" s="39"/>
      <c r="P79" s="65"/>
      <c r="Q79" s="65"/>
      <c r="R79" s="66"/>
      <c r="S79" s="65"/>
      <c r="T79" s="65"/>
      <c r="U79" s="65"/>
      <c r="V79" s="66"/>
    </row>
    <row r="80" spans="1:22" x14ac:dyDescent="0.25">
      <c r="A80" s="33" t="s">
        <v>6</v>
      </c>
      <c r="B80" s="33" t="s">
        <v>6</v>
      </c>
      <c r="C80" s="38"/>
      <c r="D80" s="61"/>
      <c r="F80" s="47"/>
      <c r="H80" s="47"/>
      <c r="J80" s="48"/>
      <c r="R80" s="66"/>
      <c r="V80" s="66"/>
    </row>
    <row r="81" spans="1:22" s="38" customFormat="1" x14ac:dyDescent="0.25">
      <c r="A81" s="38" t="s">
        <v>6</v>
      </c>
      <c r="B81" s="38" t="s">
        <v>59</v>
      </c>
      <c r="D81" s="46"/>
      <c r="E81" s="33"/>
      <c r="F81" s="47"/>
      <c r="G81" s="33"/>
      <c r="H81" s="47"/>
      <c r="I81" s="33"/>
      <c r="J81" s="48"/>
      <c r="P81" s="73"/>
      <c r="Q81" s="73"/>
      <c r="R81" s="66"/>
      <c r="S81" s="73"/>
      <c r="T81" s="73"/>
      <c r="U81" s="73"/>
      <c r="V81" s="66"/>
    </row>
    <row r="82" spans="1:22" x14ac:dyDescent="0.25">
      <c r="A82" s="33">
        <v>312</v>
      </c>
      <c r="B82" s="33" t="s">
        <v>43</v>
      </c>
      <c r="C82" s="38"/>
      <c r="D82" s="46">
        <v>50951</v>
      </c>
      <c r="F82" s="47">
        <v>50</v>
      </c>
      <c r="G82" s="33" t="s">
        <v>4</v>
      </c>
      <c r="H82" s="47" t="s">
        <v>301</v>
      </c>
      <c r="J82" s="48">
        <v>0</v>
      </c>
      <c r="L82" s="32">
        <v>33149442.199999999</v>
      </c>
      <c r="N82" s="32">
        <v>33149442.199999999</v>
      </c>
      <c r="P82" s="64">
        <f>+ROUND((100-J82)/100*L82-N82,0)</f>
        <v>0</v>
      </c>
      <c r="Q82" s="65"/>
      <c r="R82" s="66">
        <v>19.25</v>
      </c>
      <c r="S82" s="65"/>
      <c r="T82" s="64">
        <f>+ROUND(P82/R82,0)</f>
        <v>0</v>
      </c>
      <c r="U82" s="67"/>
      <c r="V82" s="66">
        <f>+ROUND(T82/L82*100,2)</f>
        <v>0</v>
      </c>
    </row>
    <row r="83" spans="1:22" s="38" customFormat="1" x14ac:dyDescent="0.25">
      <c r="A83" s="38" t="s">
        <v>6</v>
      </c>
      <c r="B83" s="38" t="s">
        <v>60</v>
      </c>
      <c r="D83" s="46"/>
      <c r="E83" s="33"/>
      <c r="F83" s="47"/>
      <c r="G83" s="33"/>
      <c r="H83" s="47"/>
      <c r="I83" s="33"/>
      <c r="J83" s="48"/>
      <c r="L83" s="39">
        <f>+SUBTOTAL(9,L82:L82)</f>
        <v>33149442.199999999</v>
      </c>
      <c r="N83" s="39">
        <f>+SUBTOTAL(9,N82:N82)</f>
        <v>33149442.199999999</v>
      </c>
      <c r="P83" s="65">
        <f>+SUBTOTAL(9,P82:P82)</f>
        <v>0</v>
      </c>
      <c r="Q83" s="65"/>
      <c r="R83" s="125">
        <f>R82</f>
        <v>19.25</v>
      </c>
      <c r="S83" s="65"/>
      <c r="T83" s="65">
        <f>+SUBTOTAL(9,T82:T82)</f>
        <v>0</v>
      </c>
      <c r="U83" s="65"/>
      <c r="V83" s="125">
        <f>+T83/L83*100</f>
        <v>0</v>
      </c>
    </row>
    <row r="84" spans="1:22" x14ac:dyDescent="0.25">
      <c r="A84" s="33" t="s">
        <v>6</v>
      </c>
      <c r="B84" s="33" t="s">
        <v>6</v>
      </c>
      <c r="C84" s="38"/>
      <c r="D84" s="46"/>
      <c r="F84" s="47"/>
      <c r="H84" s="47"/>
      <c r="J84" s="48"/>
      <c r="R84" s="66"/>
      <c r="V84" s="66"/>
    </row>
    <row r="85" spans="1:22" s="38" customFormat="1" x14ac:dyDescent="0.25">
      <c r="A85" s="38" t="s">
        <v>6</v>
      </c>
      <c r="B85" s="38" t="s">
        <v>61</v>
      </c>
      <c r="D85" s="46"/>
      <c r="E85" s="33"/>
      <c r="F85" s="47"/>
      <c r="G85" s="33"/>
      <c r="H85" s="47"/>
      <c r="I85" s="33"/>
      <c r="J85" s="48"/>
      <c r="P85" s="73"/>
      <c r="Q85" s="73"/>
      <c r="R85" s="66"/>
      <c r="S85" s="73"/>
      <c r="T85" s="73"/>
      <c r="U85" s="73"/>
      <c r="V85" s="66"/>
    </row>
    <row r="86" spans="1:22" x14ac:dyDescent="0.25">
      <c r="A86" s="33">
        <v>311</v>
      </c>
      <c r="B86" s="33" t="s">
        <v>42</v>
      </c>
      <c r="C86" s="38"/>
      <c r="D86" s="46">
        <v>50951</v>
      </c>
      <c r="F86" s="47">
        <v>80</v>
      </c>
      <c r="G86" s="33" t="s">
        <v>4</v>
      </c>
      <c r="H86" s="47" t="s">
        <v>300</v>
      </c>
      <c r="J86" s="48">
        <v>-1</v>
      </c>
      <c r="L86" s="36">
        <v>39391667.200000003</v>
      </c>
      <c r="N86" s="36">
        <v>20717188.462825</v>
      </c>
      <c r="P86" s="63">
        <f>+ROUND((100-J86)/100*L86-N86,0)</f>
        <v>19068395</v>
      </c>
      <c r="Q86" s="85"/>
      <c r="R86" s="66">
        <v>21.6</v>
      </c>
      <c r="S86" s="85"/>
      <c r="T86" s="63">
        <f t="shared" ref="T86:T90" si="15">+ROUND(P86/R86,0)</f>
        <v>882796</v>
      </c>
      <c r="U86" s="63"/>
      <c r="V86" s="66">
        <f>+ROUND(T86/L86*100,2)</f>
        <v>2.2400000000000002</v>
      </c>
    </row>
    <row r="87" spans="1:22" x14ac:dyDescent="0.25">
      <c r="A87" s="33">
        <v>312</v>
      </c>
      <c r="B87" s="33" t="s">
        <v>43</v>
      </c>
      <c r="C87" s="38"/>
      <c r="D87" s="46">
        <v>50951</v>
      </c>
      <c r="F87" s="47">
        <v>50</v>
      </c>
      <c r="G87" s="33" t="s">
        <v>4</v>
      </c>
      <c r="H87" s="47" t="s">
        <v>301</v>
      </c>
      <c r="J87" s="48">
        <v>-4</v>
      </c>
      <c r="L87" s="36">
        <v>25844054.559999999</v>
      </c>
      <c r="N87" s="36">
        <v>12070574.645397501</v>
      </c>
      <c r="P87" s="63">
        <f>+ROUND((100-J87)/100*L87-N87,0)</f>
        <v>14807242</v>
      </c>
      <c r="Q87" s="85"/>
      <c r="R87" s="66">
        <v>19.34</v>
      </c>
      <c r="S87" s="85"/>
      <c r="T87" s="63">
        <f t="shared" si="15"/>
        <v>765628</v>
      </c>
      <c r="U87" s="63"/>
      <c r="V87" s="66">
        <f t="shared" ref="V87:V90" si="16">+ROUND(T87/L87*100,2)</f>
        <v>2.96</v>
      </c>
    </row>
    <row r="88" spans="1:22" x14ac:dyDescent="0.25">
      <c r="A88" s="33">
        <v>314</v>
      </c>
      <c r="B88" s="33" t="s">
        <v>44</v>
      </c>
      <c r="C88" s="38"/>
      <c r="D88" s="46">
        <v>50951</v>
      </c>
      <c r="F88" s="47">
        <v>55</v>
      </c>
      <c r="G88" s="33" t="s">
        <v>4</v>
      </c>
      <c r="H88" s="47" t="s">
        <v>302</v>
      </c>
      <c r="J88" s="48">
        <v>-1</v>
      </c>
      <c r="L88" s="36">
        <v>4336717.7699999996</v>
      </c>
      <c r="N88" s="36">
        <v>1830763.5695450001</v>
      </c>
      <c r="P88" s="63">
        <f>+ROUND((100-J88)/100*L88-N88,0)</f>
        <v>2549321</v>
      </c>
      <c r="Q88" s="85"/>
      <c r="R88" s="66">
        <v>19.91</v>
      </c>
      <c r="S88" s="85"/>
      <c r="T88" s="63">
        <f t="shared" si="15"/>
        <v>128042</v>
      </c>
      <c r="U88" s="63"/>
      <c r="V88" s="66">
        <f t="shared" si="16"/>
        <v>2.95</v>
      </c>
    </row>
    <row r="89" spans="1:22" x14ac:dyDescent="0.25">
      <c r="A89" s="33">
        <v>315</v>
      </c>
      <c r="B89" s="33" t="s">
        <v>45</v>
      </c>
      <c r="C89" s="38"/>
      <c r="D89" s="46">
        <v>50951</v>
      </c>
      <c r="F89" s="47">
        <v>65</v>
      </c>
      <c r="G89" s="33" t="s">
        <v>4</v>
      </c>
      <c r="H89" s="47" t="s">
        <v>301</v>
      </c>
      <c r="J89" s="48">
        <v>-4</v>
      </c>
      <c r="L89" s="36">
        <v>1226256.73</v>
      </c>
      <c r="N89" s="36">
        <v>679211.75988000014</v>
      </c>
      <c r="P89" s="63">
        <f>+ROUND((100-J89)/100*L89-N89,0)</f>
        <v>596095</v>
      </c>
      <c r="Q89" s="85"/>
      <c r="R89" s="66">
        <v>20.22</v>
      </c>
      <c r="S89" s="85"/>
      <c r="T89" s="63">
        <f t="shared" si="15"/>
        <v>29480</v>
      </c>
      <c r="U89" s="63"/>
      <c r="V89" s="66">
        <f t="shared" si="16"/>
        <v>2.4</v>
      </c>
    </row>
    <row r="90" spans="1:22" x14ac:dyDescent="0.25">
      <c r="A90" s="33">
        <v>316</v>
      </c>
      <c r="B90" s="33" t="s">
        <v>281</v>
      </c>
      <c r="C90" s="38"/>
      <c r="D90" s="46">
        <v>50951</v>
      </c>
      <c r="F90" s="47">
        <v>65</v>
      </c>
      <c r="G90" s="33" t="s">
        <v>4</v>
      </c>
      <c r="H90" s="47" t="s">
        <v>302</v>
      </c>
      <c r="J90" s="48">
        <v>-1</v>
      </c>
      <c r="L90" s="32">
        <v>3659825.14</v>
      </c>
      <c r="N90" s="32">
        <v>1735161.74969</v>
      </c>
      <c r="P90" s="64">
        <f>+ROUND((100-J90)/100*L90-N90,0)</f>
        <v>1961262</v>
      </c>
      <c r="Q90" s="115"/>
      <c r="R90" s="66">
        <v>20.49</v>
      </c>
      <c r="S90" s="115"/>
      <c r="T90" s="64">
        <f t="shared" si="15"/>
        <v>95718</v>
      </c>
      <c r="U90" s="67"/>
      <c r="V90" s="66">
        <f t="shared" si="16"/>
        <v>2.62</v>
      </c>
    </row>
    <row r="91" spans="1:22" s="38" customFormat="1" x14ac:dyDescent="0.25">
      <c r="A91" s="38" t="s">
        <v>6</v>
      </c>
      <c r="B91" s="38" t="s">
        <v>62</v>
      </c>
      <c r="D91" s="46"/>
      <c r="E91" s="33"/>
      <c r="F91" s="47"/>
      <c r="G91" s="33"/>
      <c r="H91" s="47"/>
      <c r="I91" s="33"/>
      <c r="J91" s="48"/>
      <c r="L91" s="39">
        <f>+SUBTOTAL(9,L86:L90)</f>
        <v>74458521.400000006</v>
      </c>
      <c r="N91" s="39">
        <f>+SUBTOTAL(9,N86:N90)</f>
        <v>37032900.187337503</v>
      </c>
      <c r="P91" s="65">
        <f>+SUBTOTAL(9,P86:P90)</f>
        <v>38982315</v>
      </c>
      <c r="Q91" s="65"/>
      <c r="R91" s="125">
        <f>+P91/T91</f>
        <v>20.499055038113987</v>
      </c>
      <c r="S91" s="65"/>
      <c r="T91" s="65">
        <f>+SUBTOTAL(9,T86:T90)</f>
        <v>1901664</v>
      </c>
      <c r="U91" s="65"/>
      <c r="V91" s="125">
        <f>+T91/L91*100</f>
        <v>2.5539910869086904</v>
      </c>
    </row>
    <row r="92" spans="1:22" x14ac:dyDescent="0.25">
      <c r="A92" s="33" t="s">
        <v>6</v>
      </c>
      <c r="B92" s="33" t="s">
        <v>6</v>
      </c>
      <c r="C92" s="38"/>
      <c r="D92" s="46"/>
      <c r="F92" s="47"/>
      <c r="H92" s="47"/>
      <c r="J92" s="48"/>
      <c r="R92" s="66"/>
      <c r="V92" s="66"/>
    </row>
    <row r="93" spans="1:22" s="38" customFormat="1" x14ac:dyDescent="0.25">
      <c r="A93" s="38" t="s">
        <v>6</v>
      </c>
      <c r="B93" s="38" t="s">
        <v>283</v>
      </c>
      <c r="D93" s="46"/>
      <c r="E93" s="33"/>
      <c r="F93" s="47"/>
      <c r="G93" s="33"/>
      <c r="H93" s="47"/>
      <c r="I93" s="33"/>
      <c r="J93" s="48"/>
      <c r="P93" s="73"/>
      <c r="Q93" s="73"/>
      <c r="R93" s="66"/>
      <c r="S93" s="73"/>
      <c r="T93" s="73"/>
      <c r="U93" s="73"/>
      <c r="V93" s="66"/>
    </row>
    <row r="94" spans="1:22" x14ac:dyDescent="0.25">
      <c r="A94" s="33">
        <v>311</v>
      </c>
      <c r="B94" s="33" t="s">
        <v>42</v>
      </c>
      <c r="C94" s="38"/>
      <c r="D94" s="46">
        <v>50951</v>
      </c>
      <c r="F94" s="47">
        <v>80</v>
      </c>
      <c r="G94" s="33" t="s">
        <v>4</v>
      </c>
      <c r="H94" s="47" t="s">
        <v>300</v>
      </c>
      <c r="J94" s="48">
        <v>-1</v>
      </c>
      <c r="L94" s="36">
        <v>2999448.55</v>
      </c>
      <c r="N94" s="36">
        <v>1646857.8454449996</v>
      </c>
      <c r="P94" s="63">
        <f>+ROUND((100-J94)/100*L94-N94,0)</f>
        <v>1382585</v>
      </c>
      <c r="Q94" s="85"/>
      <c r="R94" s="66">
        <v>21.56</v>
      </c>
      <c r="S94" s="85"/>
      <c r="T94" s="63">
        <f t="shared" ref="T94:T97" si="17">+ROUND(P94/R94,0)</f>
        <v>64127</v>
      </c>
      <c r="U94" s="63"/>
      <c r="V94" s="66">
        <f t="shared" ref="V94:V97" si="18">+ROUND(T94/L94*100,2)</f>
        <v>2.14</v>
      </c>
    </row>
    <row r="95" spans="1:22" x14ac:dyDescent="0.25">
      <c r="A95" s="33">
        <v>312</v>
      </c>
      <c r="B95" s="33" t="s">
        <v>43</v>
      </c>
      <c r="C95" s="38"/>
      <c r="D95" s="46">
        <v>50951</v>
      </c>
      <c r="F95" s="47">
        <v>50</v>
      </c>
      <c r="G95" s="33" t="s">
        <v>4</v>
      </c>
      <c r="H95" s="47" t="s">
        <v>301</v>
      </c>
      <c r="J95" s="48">
        <v>-4</v>
      </c>
      <c r="L95" s="36">
        <v>22335967.510000002</v>
      </c>
      <c r="N95" s="36">
        <v>9614112.6092112511</v>
      </c>
      <c r="P95" s="63">
        <f>+ROUND((100-J95)/100*L95-N95,0)</f>
        <v>13615294</v>
      </c>
      <c r="Q95" s="85"/>
      <c r="R95" s="66">
        <v>19.59</v>
      </c>
      <c r="S95" s="85"/>
      <c r="T95" s="63">
        <f t="shared" si="17"/>
        <v>695012</v>
      </c>
      <c r="U95" s="63"/>
      <c r="V95" s="66">
        <f t="shared" si="18"/>
        <v>3.11</v>
      </c>
    </row>
    <row r="96" spans="1:22" x14ac:dyDescent="0.25">
      <c r="A96" s="33">
        <v>314</v>
      </c>
      <c r="B96" s="33" t="s">
        <v>44</v>
      </c>
      <c r="C96" s="38"/>
      <c r="D96" s="46">
        <v>50951</v>
      </c>
      <c r="F96" s="47">
        <v>55</v>
      </c>
      <c r="G96" s="33" t="s">
        <v>4</v>
      </c>
      <c r="H96" s="47" t="s">
        <v>302</v>
      </c>
      <c r="J96" s="48">
        <v>-1</v>
      </c>
      <c r="L96" s="36">
        <v>2831158.34</v>
      </c>
      <c r="N96" s="36">
        <v>224639.38413000005</v>
      </c>
      <c r="P96" s="63">
        <f>+ROUND((100-J96)/100*L96-N96,0)</f>
        <v>2634831</v>
      </c>
      <c r="Q96" s="85"/>
      <c r="R96" s="66">
        <v>20.55</v>
      </c>
      <c r="S96" s="85"/>
      <c r="T96" s="63">
        <f t="shared" si="17"/>
        <v>128216</v>
      </c>
      <c r="U96" s="63"/>
      <c r="V96" s="66">
        <f t="shared" si="18"/>
        <v>4.53</v>
      </c>
    </row>
    <row r="97" spans="1:22" x14ac:dyDescent="0.25">
      <c r="A97" s="33">
        <v>315</v>
      </c>
      <c r="B97" s="33" t="s">
        <v>45</v>
      </c>
      <c r="C97" s="38"/>
      <c r="D97" s="46">
        <v>50951</v>
      </c>
      <c r="F97" s="47">
        <v>65</v>
      </c>
      <c r="G97" s="33" t="s">
        <v>4</v>
      </c>
      <c r="H97" s="47" t="s">
        <v>301</v>
      </c>
      <c r="J97" s="48">
        <v>-4</v>
      </c>
      <c r="L97" s="32">
        <v>2818574.78</v>
      </c>
      <c r="N97" s="32">
        <v>245785.78332000002</v>
      </c>
      <c r="P97" s="64">
        <f>+ROUND((100-J97)/100*L97-N97,0)</f>
        <v>2685532</v>
      </c>
      <c r="Q97" s="115"/>
      <c r="R97" s="66">
        <v>21.48</v>
      </c>
      <c r="S97" s="115"/>
      <c r="T97" s="64">
        <f t="shared" si="17"/>
        <v>125025</v>
      </c>
      <c r="U97" s="67"/>
      <c r="V97" s="66">
        <f t="shared" si="18"/>
        <v>4.4400000000000004</v>
      </c>
    </row>
    <row r="98" spans="1:22" s="38" customFormat="1" x14ac:dyDescent="0.25">
      <c r="A98" s="38" t="s">
        <v>6</v>
      </c>
      <c r="B98" s="38" t="s">
        <v>282</v>
      </c>
      <c r="D98" s="46"/>
      <c r="E98" s="33"/>
      <c r="F98" s="47"/>
      <c r="G98" s="33"/>
      <c r="H98" s="47"/>
      <c r="I98" s="33"/>
      <c r="J98" s="48"/>
      <c r="L98" s="39">
        <f>+SUBTOTAL(9,L94:L97)</f>
        <v>30985149.180000003</v>
      </c>
      <c r="N98" s="39">
        <f>+SUBTOTAL(9,N94:N97)</f>
        <v>11731395.62210625</v>
      </c>
      <c r="P98" s="65">
        <f>+SUBTOTAL(9,P94:P97)</f>
        <v>20318242</v>
      </c>
      <c r="Q98" s="65"/>
      <c r="R98" s="125">
        <f>+P98/T98</f>
        <v>20.069778146545765</v>
      </c>
      <c r="S98" s="65"/>
      <c r="T98" s="65">
        <f>+SUBTOTAL(9,T94:T97)</f>
        <v>1012380</v>
      </c>
      <c r="U98" s="65"/>
      <c r="V98" s="125">
        <f>+T98/L98*100</f>
        <v>3.2673071674396237</v>
      </c>
    </row>
    <row r="99" spans="1:22" x14ac:dyDescent="0.25">
      <c r="A99" s="33" t="s">
        <v>6</v>
      </c>
      <c r="B99" s="33" t="s">
        <v>6</v>
      </c>
      <c r="C99" s="38"/>
      <c r="D99" s="46"/>
      <c r="F99" s="47"/>
      <c r="H99" s="47"/>
      <c r="J99" s="48"/>
      <c r="R99" s="66"/>
      <c r="V99" s="66"/>
    </row>
    <row r="100" spans="1:22" s="38" customFormat="1" x14ac:dyDescent="0.25">
      <c r="A100" s="38" t="s">
        <v>6</v>
      </c>
      <c r="B100" s="38" t="s">
        <v>63</v>
      </c>
      <c r="D100" s="46"/>
      <c r="E100" s="33"/>
      <c r="F100" s="47"/>
      <c r="G100" s="33"/>
      <c r="H100" s="47"/>
      <c r="I100" s="33"/>
      <c r="J100" s="48"/>
      <c r="P100" s="73"/>
      <c r="Q100" s="73"/>
      <c r="R100" s="66"/>
      <c r="S100" s="73"/>
      <c r="T100" s="73"/>
      <c r="U100" s="73"/>
      <c r="V100" s="66"/>
    </row>
    <row r="101" spans="1:22" x14ac:dyDescent="0.25">
      <c r="A101" s="33">
        <v>311</v>
      </c>
      <c r="B101" s="33" t="s">
        <v>42</v>
      </c>
      <c r="C101" s="38"/>
      <c r="D101" s="46">
        <v>50951</v>
      </c>
      <c r="F101" s="47">
        <v>80</v>
      </c>
      <c r="G101" s="33" t="s">
        <v>4</v>
      </c>
      <c r="H101" s="47" t="s">
        <v>300</v>
      </c>
      <c r="J101" s="48">
        <v>-1</v>
      </c>
      <c r="L101" s="36">
        <v>159104427.31999999</v>
      </c>
      <c r="N101" s="54">
        <v>39437114.967728756</v>
      </c>
      <c r="P101" s="63">
        <f>+ROUND((100-J101)/100*L101-N101,0)</f>
        <v>121258357</v>
      </c>
      <c r="Q101" s="85"/>
      <c r="R101" s="66">
        <v>21.89</v>
      </c>
      <c r="S101" s="85"/>
      <c r="T101" s="63">
        <f t="shared" ref="T101:T105" si="19">+ROUND(P101/R101,0)</f>
        <v>5539441</v>
      </c>
      <c r="U101" s="63"/>
      <c r="V101" s="66">
        <f t="shared" ref="V101:V105" si="20">+ROUND(T101/L101*100,2)</f>
        <v>3.48</v>
      </c>
    </row>
    <row r="102" spans="1:22" x14ac:dyDescent="0.25">
      <c r="A102" s="33">
        <v>312</v>
      </c>
      <c r="B102" s="33" t="s">
        <v>43</v>
      </c>
      <c r="C102" s="38"/>
      <c r="D102" s="46">
        <v>50951</v>
      </c>
      <c r="F102" s="47">
        <v>50</v>
      </c>
      <c r="G102" s="33" t="s">
        <v>4</v>
      </c>
      <c r="H102" s="47" t="s">
        <v>301</v>
      </c>
      <c r="J102" s="48">
        <v>-4</v>
      </c>
      <c r="L102" s="36">
        <v>671515648.32000005</v>
      </c>
      <c r="N102" s="54">
        <v>178043156.76914498</v>
      </c>
      <c r="P102" s="63">
        <f>+ROUND((100-J102)/100*L102-N102,0)</f>
        <v>520333117</v>
      </c>
      <c r="Q102" s="85"/>
      <c r="R102" s="66">
        <v>20.16</v>
      </c>
      <c r="S102" s="85"/>
      <c r="T102" s="63">
        <f t="shared" si="19"/>
        <v>25810174</v>
      </c>
      <c r="U102" s="63"/>
      <c r="V102" s="66">
        <f t="shared" si="20"/>
        <v>3.84</v>
      </c>
    </row>
    <row r="103" spans="1:22" x14ac:dyDescent="0.25">
      <c r="A103" s="33">
        <v>314</v>
      </c>
      <c r="B103" s="33" t="s">
        <v>44</v>
      </c>
      <c r="C103" s="38"/>
      <c r="D103" s="46">
        <v>50951</v>
      </c>
      <c r="F103" s="47">
        <v>55</v>
      </c>
      <c r="G103" s="33" t="s">
        <v>4</v>
      </c>
      <c r="H103" s="47" t="s">
        <v>302</v>
      </c>
      <c r="J103" s="48">
        <v>-1</v>
      </c>
      <c r="L103" s="36">
        <v>122853490.73999999</v>
      </c>
      <c r="N103" s="54">
        <v>58668053.404270008</v>
      </c>
      <c r="P103" s="63">
        <f>+ROUND((100-J103)/100*L103-N103,0)</f>
        <v>65413972</v>
      </c>
      <c r="Q103" s="85"/>
      <c r="R103" s="66">
        <v>19.88</v>
      </c>
      <c r="S103" s="85"/>
      <c r="T103" s="63">
        <f t="shared" si="19"/>
        <v>3290441</v>
      </c>
      <c r="U103" s="63"/>
      <c r="V103" s="66">
        <f t="shared" si="20"/>
        <v>2.68</v>
      </c>
    </row>
    <row r="104" spans="1:22" x14ac:dyDescent="0.25">
      <c r="A104" s="33">
        <v>315</v>
      </c>
      <c r="B104" s="33" t="s">
        <v>45</v>
      </c>
      <c r="C104" s="38"/>
      <c r="D104" s="46">
        <v>50951</v>
      </c>
      <c r="F104" s="47">
        <v>65</v>
      </c>
      <c r="G104" s="33" t="s">
        <v>4</v>
      </c>
      <c r="H104" s="47" t="s">
        <v>301</v>
      </c>
      <c r="J104" s="48">
        <v>-4</v>
      </c>
      <c r="L104" s="36">
        <v>49374419.450000003</v>
      </c>
      <c r="N104" s="54">
        <v>14135035.000359999</v>
      </c>
      <c r="P104" s="63">
        <f>+ROUND((100-J104)/100*L104-N104,0)</f>
        <v>37214361</v>
      </c>
      <c r="Q104" s="85"/>
      <c r="R104" s="66">
        <v>20.96</v>
      </c>
      <c r="S104" s="85"/>
      <c r="T104" s="63">
        <f t="shared" si="19"/>
        <v>1775494</v>
      </c>
      <c r="U104" s="63"/>
      <c r="V104" s="66">
        <f t="shared" si="20"/>
        <v>3.6</v>
      </c>
    </row>
    <row r="105" spans="1:22" x14ac:dyDescent="0.25">
      <c r="A105" s="33">
        <v>316</v>
      </c>
      <c r="B105" s="33" t="s">
        <v>281</v>
      </c>
      <c r="C105" s="38"/>
      <c r="D105" s="46">
        <v>50951</v>
      </c>
      <c r="F105" s="47">
        <v>65</v>
      </c>
      <c r="G105" s="33" t="s">
        <v>4</v>
      </c>
      <c r="H105" s="47" t="s">
        <v>302</v>
      </c>
      <c r="J105" s="48">
        <v>-1</v>
      </c>
      <c r="L105" s="32">
        <v>5117266.41</v>
      </c>
      <c r="N105" s="32">
        <v>2275998.9421600001</v>
      </c>
      <c r="P105" s="64">
        <f>+ROUND((100-J105)/100*L105-N105,0)</f>
        <v>2892440</v>
      </c>
      <c r="Q105" s="115"/>
      <c r="R105" s="66">
        <v>20.62</v>
      </c>
      <c r="S105" s="115"/>
      <c r="T105" s="64">
        <f t="shared" si="19"/>
        <v>140274</v>
      </c>
      <c r="U105" s="67"/>
      <c r="V105" s="66">
        <f t="shared" si="20"/>
        <v>2.74</v>
      </c>
    </row>
    <row r="106" spans="1:22" s="38" customFormat="1" x14ac:dyDescent="0.25">
      <c r="A106" s="38" t="s">
        <v>6</v>
      </c>
      <c r="B106" s="38" t="s">
        <v>64</v>
      </c>
      <c r="D106" s="46"/>
      <c r="E106" s="33"/>
      <c r="F106" s="47"/>
      <c r="G106" s="33"/>
      <c r="H106" s="47"/>
      <c r="I106" s="33"/>
      <c r="J106" s="48"/>
      <c r="L106" s="23">
        <f>+SUBTOTAL(9,L101:L105)</f>
        <v>1007965252.2400001</v>
      </c>
      <c r="N106" s="23">
        <f>+SUBTOTAL(9,N101:N105)</f>
        <v>292559359.08366376</v>
      </c>
      <c r="P106" s="83">
        <f>+SUBTOTAL(9,P101:P105)</f>
        <v>747112247</v>
      </c>
      <c r="Q106" s="88"/>
      <c r="R106" s="125">
        <f>+P106/T106</f>
        <v>20.437570959965232</v>
      </c>
      <c r="S106" s="88"/>
      <c r="T106" s="83">
        <f>+SUBTOTAL(9,T101:T105)</f>
        <v>36555824</v>
      </c>
      <c r="U106" s="88"/>
      <c r="V106" s="125">
        <f>+T106/L106*100</f>
        <v>3.6266948606375102</v>
      </c>
    </row>
    <row r="107" spans="1:22" s="38" customFormat="1" x14ac:dyDescent="0.25">
      <c r="B107" s="38" t="s">
        <v>6</v>
      </c>
      <c r="D107" s="46"/>
      <c r="E107" s="33"/>
      <c r="F107" s="47"/>
      <c r="G107" s="33"/>
      <c r="H107" s="47"/>
      <c r="I107" s="33"/>
      <c r="J107" s="48"/>
      <c r="L107" s="39"/>
      <c r="N107" s="39"/>
      <c r="P107" s="65"/>
      <c r="Q107" s="65"/>
      <c r="R107" s="66"/>
      <c r="S107" s="65"/>
      <c r="T107" s="65"/>
      <c r="U107" s="65"/>
      <c r="V107" s="66"/>
    </row>
    <row r="108" spans="1:22" s="38" customFormat="1" x14ac:dyDescent="0.25">
      <c r="A108" s="41" t="s">
        <v>177</v>
      </c>
      <c r="D108" s="46"/>
      <c r="E108" s="33"/>
      <c r="F108" s="47"/>
      <c r="G108" s="33"/>
      <c r="H108" s="47"/>
      <c r="I108" s="33"/>
      <c r="J108" s="48"/>
      <c r="L108" s="27">
        <f>+SUBTOTAL(9,L80:L107)</f>
        <v>1146558365.0200002</v>
      </c>
      <c r="N108" s="27">
        <f>+SUBTOTAL(9,N80:N107)</f>
        <v>374473097.09310752</v>
      </c>
      <c r="P108" s="121">
        <f>+SUBTOTAL(9,P80:P107)</f>
        <v>806412804</v>
      </c>
      <c r="Q108" s="121"/>
      <c r="R108" s="116">
        <f>+P108/T108</f>
        <v>20.431099592225642</v>
      </c>
      <c r="S108" s="121"/>
      <c r="T108" s="121">
        <f>+SUBTOTAL(9,T80:T107)</f>
        <v>39469868</v>
      </c>
      <c r="U108" s="121"/>
      <c r="V108" s="116">
        <f>+T108/L108*100</f>
        <v>3.4424647888999091</v>
      </c>
    </row>
    <row r="109" spans="1:22" s="38" customFormat="1" x14ac:dyDescent="0.25">
      <c r="B109" s="38" t="s">
        <v>6</v>
      </c>
      <c r="D109" s="46"/>
      <c r="E109" s="33"/>
      <c r="F109" s="47"/>
      <c r="G109" s="33"/>
      <c r="H109" s="47"/>
      <c r="I109" s="33"/>
      <c r="J109" s="48"/>
      <c r="L109" s="39"/>
      <c r="N109" s="39"/>
      <c r="P109" s="65"/>
      <c r="Q109" s="65"/>
      <c r="R109" s="66"/>
      <c r="S109" s="65"/>
      <c r="T109" s="65"/>
      <c r="U109" s="65"/>
      <c r="V109" s="66"/>
    </row>
    <row r="110" spans="1:22" s="38" customFormat="1" x14ac:dyDescent="0.25">
      <c r="B110" s="38" t="s">
        <v>6</v>
      </c>
      <c r="D110" s="46"/>
      <c r="E110" s="33"/>
      <c r="F110" s="47"/>
      <c r="G110" s="33"/>
      <c r="H110" s="47"/>
      <c r="I110" s="33"/>
      <c r="J110" s="48"/>
      <c r="L110" s="39"/>
      <c r="N110" s="39"/>
      <c r="P110" s="65"/>
      <c r="Q110" s="65"/>
      <c r="R110" s="66"/>
      <c r="S110" s="65"/>
      <c r="T110" s="65"/>
      <c r="U110" s="65"/>
      <c r="V110" s="66"/>
    </row>
    <row r="111" spans="1:22" s="38" customFormat="1" x14ac:dyDescent="0.25">
      <c r="A111" s="41" t="s">
        <v>178</v>
      </c>
      <c r="D111" s="46"/>
      <c r="E111" s="33"/>
      <c r="F111" s="47"/>
      <c r="G111" s="33"/>
      <c r="H111" s="47"/>
      <c r="I111" s="33"/>
      <c r="J111" s="48"/>
      <c r="L111" s="39"/>
      <c r="N111" s="39"/>
      <c r="P111" s="65"/>
      <c r="Q111" s="65"/>
      <c r="R111" s="66"/>
      <c r="S111" s="65"/>
      <c r="T111" s="65"/>
      <c r="U111" s="65"/>
      <c r="V111" s="66"/>
    </row>
    <row r="112" spans="1:22" x14ac:dyDescent="0.25">
      <c r="A112" s="33" t="s">
        <v>6</v>
      </c>
      <c r="B112" s="33" t="s">
        <v>6</v>
      </c>
      <c r="C112" s="38"/>
      <c r="D112" s="46"/>
      <c r="F112" s="47"/>
      <c r="H112" s="47"/>
      <c r="J112" s="48"/>
      <c r="R112" s="66"/>
      <c r="V112" s="66"/>
    </row>
    <row r="113" spans="1:22" s="38" customFormat="1" x14ac:dyDescent="0.25">
      <c r="A113" s="38" t="s">
        <v>6</v>
      </c>
      <c r="B113" s="38" t="s">
        <v>294</v>
      </c>
      <c r="D113" s="46"/>
      <c r="E113" s="33"/>
      <c r="F113" s="47"/>
      <c r="G113" s="33"/>
      <c r="H113" s="47"/>
      <c r="I113" s="33"/>
      <c r="J113" s="48"/>
      <c r="P113" s="73"/>
      <c r="Q113" s="73"/>
      <c r="R113" s="66"/>
      <c r="S113" s="73"/>
      <c r="T113" s="73"/>
      <c r="U113" s="73"/>
      <c r="V113" s="66"/>
    </row>
    <row r="114" spans="1:22" x14ac:dyDescent="0.25">
      <c r="A114" s="33">
        <v>311</v>
      </c>
      <c r="B114" s="33" t="s">
        <v>42</v>
      </c>
      <c r="C114" s="38"/>
      <c r="D114" s="46">
        <v>50586</v>
      </c>
      <c r="F114" s="47">
        <v>80</v>
      </c>
      <c r="G114" s="33" t="s">
        <v>4</v>
      </c>
      <c r="H114" s="47" t="s">
        <v>300</v>
      </c>
      <c r="J114" s="48">
        <v>-1</v>
      </c>
      <c r="L114" s="36">
        <v>3562390.7</v>
      </c>
      <c r="N114" s="36">
        <v>1817205.51</v>
      </c>
      <c r="P114" s="63">
        <f>+ROUND((100-J114)/100*L114-N114,0)</f>
        <v>1780809</v>
      </c>
      <c r="Q114" s="85"/>
      <c r="R114" s="66">
        <v>20.48</v>
      </c>
      <c r="S114" s="85"/>
      <c r="T114" s="63">
        <f t="shared" ref="T114:T115" si="21">+ROUND(P114/R114,0)</f>
        <v>86954</v>
      </c>
      <c r="U114" s="63"/>
      <c r="V114" s="66">
        <f t="shared" ref="V114:V115" si="22">+ROUND(T114/L114*100,2)</f>
        <v>2.44</v>
      </c>
    </row>
    <row r="115" spans="1:22" x14ac:dyDescent="0.25">
      <c r="A115" s="33">
        <v>312</v>
      </c>
      <c r="B115" s="33" t="s">
        <v>43</v>
      </c>
      <c r="C115" s="38"/>
      <c r="D115" s="46">
        <v>50586</v>
      </c>
      <c r="F115" s="47">
        <v>50</v>
      </c>
      <c r="G115" s="33" t="s">
        <v>4</v>
      </c>
      <c r="H115" s="47" t="s">
        <v>301</v>
      </c>
      <c r="J115" s="48">
        <v>-4</v>
      </c>
      <c r="L115" s="36">
        <v>30883388.949999999</v>
      </c>
      <c r="N115" s="36">
        <v>15259113.99</v>
      </c>
      <c r="P115" s="63">
        <f>+ROUND((100-J115)/100*L115-N115,0)</f>
        <v>16859611</v>
      </c>
      <c r="Q115" s="85"/>
      <c r="R115" s="66">
        <v>18</v>
      </c>
      <c r="S115" s="85"/>
      <c r="T115" s="63">
        <f t="shared" si="21"/>
        <v>936645</v>
      </c>
      <c r="U115" s="63"/>
      <c r="V115" s="66">
        <f t="shared" si="22"/>
        <v>3.03</v>
      </c>
    </row>
    <row r="116" spans="1:22" x14ac:dyDescent="0.25">
      <c r="A116" s="33">
        <v>315</v>
      </c>
      <c r="B116" s="33" t="s">
        <v>45</v>
      </c>
      <c r="C116" s="38"/>
      <c r="D116" s="46">
        <v>50586</v>
      </c>
      <c r="F116" s="47">
        <v>65</v>
      </c>
      <c r="G116" s="33" t="s">
        <v>4</v>
      </c>
      <c r="H116" s="47" t="s">
        <v>301</v>
      </c>
      <c r="J116" s="48">
        <v>-4</v>
      </c>
      <c r="L116" s="36">
        <v>3773251.87</v>
      </c>
      <c r="N116" s="36">
        <v>2142570.04</v>
      </c>
      <c r="P116" s="63">
        <f>+ROUND((100-J116)/100*L116-N116,0)</f>
        <v>1781612</v>
      </c>
      <c r="Q116" s="85"/>
      <c r="R116" s="66">
        <v>19.170000000000002</v>
      </c>
      <c r="S116" s="85"/>
      <c r="T116" s="63">
        <f t="shared" ref="T116:T117" si="23">+ROUND(P116/R116,0)</f>
        <v>92938</v>
      </c>
      <c r="U116" s="63"/>
      <c r="V116" s="66">
        <f t="shared" ref="V116:V117" si="24">+ROUND(T116/L116*100,2)</f>
        <v>2.46</v>
      </c>
    </row>
    <row r="117" spans="1:22" x14ac:dyDescent="0.25">
      <c r="A117" s="33">
        <v>316</v>
      </c>
      <c r="B117" s="33" t="s">
        <v>281</v>
      </c>
      <c r="C117" s="38"/>
      <c r="D117" s="46">
        <v>50586</v>
      </c>
      <c r="F117" s="47">
        <v>65</v>
      </c>
      <c r="G117" s="33" t="s">
        <v>4</v>
      </c>
      <c r="H117" s="47" t="s">
        <v>302</v>
      </c>
      <c r="J117" s="48">
        <v>-1</v>
      </c>
      <c r="L117" s="32">
        <v>300302.01</v>
      </c>
      <c r="N117" s="32">
        <v>161831.04000000001</v>
      </c>
      <c r="P117" s="64">
        <f>+ROUND((100-J117)/100*L117-N117,0)</f>
        <v>141474</v>
      </c>
      <c r="Q117" s="115"/>
      <c r="R117" s="66">
        <v>19.329999999999998</v>
      </c>
      <c r="S117" s="115"/>
      <c r="T117" s="64">
        <f t="shared" si="23"/>
        <v>7319</v>
      </c>
      <c r="U117" s="67"/>
      <c r="V117" s="66">
        <f t="shared" si="24"/>
        <v>2.44</v>
      </c>
    </row>
    <row r="118" spans="1:22" s="38" customFormat="1" x14ac:dyDescent="0.25">
      <c r="A118" s="38" t="s">
        <v>6</v>
      </c>
      <c r="B118" s="38" t="s">
        <v>295</v>
      </c>
      <c r="D118" s="46"/>
      <c r="E118" s="33"/>
      <c r="F118" s="47"/>
      <c r="G118" s="33"/>
      <c r="H118" s="47"/>
      <c r="I118" s="33"/>
      <c r="J118" s="48"/>
      <c r="L118" s="39">
        <f>+SUBTOTAL(9,L114:L117)</f>
        <v>38519333.529999994</v>
      </c>
      <c r="N118" s="39">
        <f>+SUBTOTAL(9,N114:N117)</f>
        <v>19380720.579999998</v>
      </c>
      <c r="P118" s="65">
        <f>+SUBTOTAL(9,P114:P117)</f>
        <v>20563506</v>
      </c>
      <c r="Q118" s="65"/>
      <c r="R118" s="125">
        <f>+P118/T118</f>
        <v>18.29727829899916</v>
      </c>
      <c r="S118" s="65"/>
      <c r="T118" s="65">
        <f>+SUBTOTAL(9,T114:T117)</f>
        <v>1123856</v>
      </c>
      <c r="U118" s="65"/>
      <c r="V118" s="125">
        <f>+T118/L118*100</f>
        <v>2.9176413426901786</v>
      </c>
    </row>
    <row r="119" spans="1:22" x14ac:dyDescent="0.25">
      <c r="A119" s="33" t="s">
        <v>6</v>
      </c>
      <c r="B119" s="33" t="s">
        <v>6</v>
      </c>
      <c r="C119" s="38"/>
      <c r="D119" s="46"/>
      <c r="F119" s="47"/>
      <c r="H119" s="47"/>
      <c r="J119" s="48"/>
      <c r="R119" s="66"/>
      <c r="V119" s="66"/>
    </row>
    <row r="120" spans="1:22" s="38" customFormat="1" x14ac:dyDescent="0.25">
      <c r="A120" s="38" t="s">
        <v>6</v>
      </c>
      <c r="B120" s="38" t="s">
        <v>65</v>
      </c>
      <c r="D120" s="46"/>
      <c r="E120" s="33"/>
      <c r="F120" s="47"/>
      <c r="G120" s="33"/>
      <c r="H120" s="47"/>
      <c r="I120" s="33"/>
      <c r="J120" s="48"/>
      <c r="P120" s="73"/>
      <c r="Q120" s="73"/>
      <c r="R120" s="66"/>
      <c r="S120" s="73"/>
      <c r="T120" s="73"/>
      <c r="U120" s="73"/>
      <c r="V120" s="66"/>
    </row>
    <row r="121" spans="1:22" x14ac:dyDescent="0.25">
      <c r="A121" s="33">
        <v>312</v>
      </c>
      <c r="B121" s="33" t="s">
        <v>43</v>
      </c>
      <c r="C121" s="38"/>
      <c r="D121" s="46">
        <v>50586</v>
      </c>
      <c r="F121" s="47">
        <v>50</v>
      </c>
      <c r="G121" s="33" t="s">
        <v>4</v>
      </c>
      <c r="H121" s="47" t="s">
        <v>301</v>
      </c>
      <c r="J121" s="48">
        <v>0</v>
      </c>
      <c r="L121" s="32">
        <v>52104.91</v>
      </c>
      <c r="N121" s="32">
        <v>52104.93</v>
      </c>
      <c r="P121" s="64">
        <f>+ROUND((100-J121)/100*L121-N121,0)</f>
        <v>0</v>
      </c>
      <c r="Q121" s="115"/>
      <c r="R121" s="66">
        <v>17.84</v>
      </c>
      <c r="S121" s="115"/>
      <c r="T121" s="64">
        <f>+ROUND(P121/R121,0)</f>
        <v>0</v>
      </c>
      <c r="U121" s="67"/>
      <c r="V121" s="66">
        <f>+ROUND(T121/L121*100,2)</f>
        <v>0</v>
      </c>
    </row>
    <row r="122" spans="1:22" s="38" customFormat="1" x14ac:dyDescent="0.25">
      <c r="A122" s="38" t="s">
        <v>6</v>
      </c>
      <c r="B122" s="38" t="s">
        <v>66</v>
      </c>
      <c r="D122" s="46"/>
      <c r="E122" s="33"/>
      <c r="F122" s="47"/>
      <c r="G122" s="33"/>
      <c r="H122" s="47"/>
      <c r="I122" s="33"/>
      <c r="J122" s="48"/>
      <c r="L122" s="39">
        <f>+SUBTOTAL(9,L121:L121)</f>
        <v>52104.91</v>
      </c>
      <c r="N122" s="39">
        <f>+SUBTOTAL(9,N121:N121)</f>
        <v>52104.93</v>
      </c>
      <c r="P122" s="65">
        <f>+SUBTOTAL(9,P121:P121)</f>
        <v>0</v>
      </c>
      <c r="Q122" s="65"/>
      <c r="R122" s="125">
        <v>17.84</v>
      </c>
      <c r="S122" s="65"/>
      <c r="T122" s="65">
        <f>+SUBTOTAL(9,T121:T121)</f>
        <v>0</v>
      </c>
      <c r="U122" s="65"/>
      <c r="V122" s="125">
        <f>+T122/L122*100</f>
        <v>0</v>
      </c>
    </row>
    <row r="123" spans="1:22" x14ac:dyDescent="0.25">
      <c r="A123" s="33" t="s">
        <v>6</v>
      </c>
      <c r="B123" s="33" t="s">
        <v>6</v>
      </c>
      <c r="C123" s="38"/>
      <c r="D123" s="46"/>
      <c r="F123" s="47"/>
      <c r="H123" s="47"/>
      <c r="J123" s="48"/>
      <c r="R123" s="66"/>
      <c r="V123" s="66"/>
    </row>
    <row r="124" spans="1:22" s="38" customFormat="1" x14ac:dyDescent="0.25">
      <c r="A124" s="38" t="s">
        <v>6</v>
      </c>
      <c r="B124" s="38" t="s">
        <v>67</v>
      </c>
      <c r="D124" s="46"/>
      <c r="E124" s="33"/>
      <c r="F124" s="47"/>
      <c r="G124" s="33"/>
      <c r="H124" s="47"/>
      <c r="I124" s="33"/>
      <c r="J124" s="48"/>
      <c r="P124" s="73"/>
      <c r="Q124" s="73"/>
      <c r="R124" s="66"/>
      <c r="S124" s="73"/>
      <c r="T124" s="73"/>
      <c r="U124" s="73"/>
      <c r="V124" s="66"/>
    </row>
    <row r="125" spans="1:22" x14ac:dyDescent="0.25">
      <c r="A125" s="33">
        <v>311</v>
      </c>
      <c r="B125" s="33" t="s">
        <v>42</v>
      </c>
      <c r="C125" s="38"/>
      <c r="D125" s="46">
        <v>50586</v>
      </c>
      <c r="F125" s="47">
        <v>80</v>
      </c>
      <c r="G125" s="33" t="s">
        <v>4</v>
      </c>
      <c r="H125" s="47" t="s">
        <v>300</v>
      </c>
      <c r="J125" s="48">
        <v>-1</v>
      </c>
      <c r="L125" s="36">
        <v>33146529.48</v>
      </c>
      <c r="N125" s="36">
        <v>22171911.777131252</v>
      </c>
      <c r="P125" s="63">
        <f>+ROUND((100-J125)/100*L125-N125,0)</f>
        <v>11306083</v>
      </c>
      <c r="Q125" s="85"/>
      <c r="R125" s="66">
        <v>20.54</v>
      </c>
      <c r="S125" s="85"/>
      <c r="T125" s="63">
        <f t="shared" ref="T125:T129" si="25">+ROUND(P125/R125,0)</f>
        <v>550442</v>
      </c>
      <c r="U125" s="63"/>
      <c r="V125" s="66">
        <f t="shared" ref="V125:V129" si="26">+ROUND(T125/L125*100,2)</f>
        <v>1.66</v>
      </c>
    </row>
    <row r="126" spans="1:22" x14ac:dyDescent="0.25">
      <c r="A126" s="33">
        <v>312</v>
      </c>
      <c r="B126" s="33" t="s">
        <v>43</v>
      </c>
      <c r="C126" s="38"/>
      <c r="D126" s="46">
        <v>50586</v>
      </c>
      <c r="F126" s="47">
        <v>50</v>
      </c>
      <c r="G126" s="33" t="s">
        <v>4</v>
      </c>
      <c r="H126" s="47" t="s">
        <v>301</v>
      </c>
      <c r="J126" s="48">
        <v>-4</v>
      </c>
      <c r="L126" s="36">
        <v>3694842.87</v>
      </c>
      <c r="N126" s="36">
        <v>2563468.1440975</v>
      </c>
      <c r="P126" s="63">
        <f>+ROUND((100-J126)/100*L126-N126,0)</f>
        <v>1279168</v>
      </c>
      <c r="Q126" s="85"/>
      <c r="R126" s="66">
        <v>18.22</v>
      </c>
      <c r="S126" s="85"/>
      <c r="T126" s="63">
        <f t="shared" si="25"/>
        <v>70207</v>
      </c>
      <c r="U126" s="63"/>
      <c r="V126" s="66">
        <f t="shared" si="26"/>
        <v>1.9</v>
      </c>
    </row>
    <row r="127" spans="1:22" x14ac:dyDescent="0.25">
      <c r="A127" s="33">
        <v>314</v>
      </c>
      <c r="B127" s="33" t="s">
        <v>44</v>
      </c>
      <c r="C127" s="38"/>
      <c r="D127" s="46">
        <v>50586</v>
      </c>
      <c r="F127" s="47">
        <v>55</v>
      </c>
      <c r="G127" s="33" t="s">
        <v>4</v>
      </c>
      <c r="H127" s="47" t="s">
        <v>302</v>
      </c>
      <c r="J127" s="48">
        <v>-1</v>
      </c>
      <c r="L127" s="36">
        <v>2497877.73</v>
      </c>
      <c r="N127" s="36">
        <v>1684863.5259475003</v>
      </c>
      <c r="P127" s="63">
        <f>+ROUND((100-J127)/100*L127-N127,0)</f>
        <v>837993</v>
      </c>
      <c r="Q127" s="85"/>
      <c r="R127" s="66">
        <v>18.75</v>
      </c>
      <c r="S127" s="85"/>
      <c r="T127" s="63">
        <f t="shared" si="25"/>
        <v>44693</v>
      </c>
      <c r="U127" s="63"/>
      <c r="V127" s="66">
        <f t="shared" si="26"/>
        <v>1.79</v>
      </c>
    </row>
    <row r="128" spans="1:22" x14ac:dyDescent="0.25">
      <c r="A128" s="33">
        <v>315</v>
      </c>
      <c r="B128" s="33" t="s">
        <v>45</v>
      </c>
      <c r="C128" s="38"/>
      <c r="D128" s="46">
        <v>50586</v>
      </c>
      <c r="F128" s="47">
        <v>65</v>
      </c>
      <c r="G128" s="33" t="s">
        <v>4</v>
      </c>
      <c r="H128" s="47" t="s">
        <v>301</v>
      </c>
      <c r="J128" s="48">
        <v>-4</v>
      </c>
      <c r="L128" s="36">
        <v>5833698.1299999999</v>
      </c>
      <c r="N128" s="36">
        <v>3990700.5509400005</v>
      </c>
      <c r="P128" s="63">
        <f>+ROUND((100-J128)/100*L128-N128,0)</f>
        <v>2076346</v>
      </c>
      <c r="Q128" s="85"/>
      <c r="R128" s="66">
        <v>19.27</v>
      </c>
      <c r="S128" s="85"/>
      <c r="T128" s="63">
        <f t="shared" si="25"/>
        <v>107750</v>
      </c>
      <c r="U128" s="63"/>
      <c r="V128" s="66">
        <f t="shared" si="26"/>
        <v>1.85</v>
      </c>
    </row>
    <row r="129" spans="1:22" x14ac:dyDescent="0.25">
      <c r="A129" s="33">
        <v>316</v>
      </c>
      <c r="B129" s="33" t="s">
        <v>281</v>
      </c>
      <c r="C129" s="38"/>
      <c r="D129" s="46">
        <v>50586</v>
      </c>
      <c r="F129" s="47">
        <v>65</v>
      </c>
      <c r="G129" s="33" t="s">
        <v>4</v>
      </c>
      <c r="H129" s="47" t="s">
        <v>302</v>
      </c>
      <c r="J129" s="48">
        <v>-1</v>
      </c>
      <c r="L129" s="32">
        <v>1598862.14</v>
      </c>
      <c r="N129" s="32">
        <v>1006657.7832000001</v>
      </c>
      <c r="P129" s="64">
        <f>+ROUND((100-J129)/100*L129-N129,0)</f>
        <v>608193</v>
      </c>
      <c r="Q129" s="115"/>
      <c r="R129" s="66">
        <v>19.52</v>
      </c>
      <c r="S129" s="115"/>
      <c r="T129" s="64">
        <f t="shared" si="25"/>
        <v>31157</v>
      </c>
      <c r="U129" s="67"/>
      <c r="V129" s="66">
        <f t="shared" si="26"/>
        <v>1.95</v>
      </c>
    </row>
    <row r="130" spans="1:22" s="38" customFormat="1" x14ac:dyDescent="0.25">
      <c r="A130" s="38" t="s">
        <v>6</v>
      </c>
      <c r="B130" s="38" t="s">
        <v>68</v>
      </c>
      <c r="D130" s="46"/>
      <c r="E130" s="33"/>
      <c r="F130" s="47"/>
      <c r="G130" s="33"/>
      <c r="H130" s="47"/>
      <c r="I130" s="33"/>
      <c r="J130" s="48"/>
      <c r="L130" s="39">
        <f>+SUBTOTAL(9,L125:L129)</f>
        <v>46771810.350000001</v>
      </c>
      <c r="N130" s="39">
        <f>+SUBTOTAL(9,N125:N129)</f>
        <v>31417601.781316251</v>
      </c>
      <c r="P130" s="65">
        <f>+SUBTOTAL(9,P125:P129)</f>
        <v>16107783</v>
      </c>
      <c r="Q130" s="65"/>
      <c r="R130" s="125">
        <f>+P130/T130</f>
        <v>20.028353159282759</v>
      </c>
      <c r="S130" s="65"/>
      <c r="T130" s="65">
        <f>+SUBTOTAL(9,T125:T129)</f>
        <v>804249</v>
      </c>
      <c r="U130" s="65"/>
      <c r="V130" s="125">
        <f>+T130/L130*100</f>
        <v>1.7195165078744916</v>
      </c>
    </row>
    <row r="131" spans="1:22" x14ac:dyDescent="0.25">
      <c r="A131" s="33" t="s">
        <v>6</v>
      </c>
      <c r="B131" s="33" t="s">
        <v>6</v>
      </c>
      <c r="C131" s="38"/>
      <c r="D131" s="46"/>
      <c r="F131" s="47"/>
      <c r="H131" s="47"/>
      <c r="J131" s="48"/>
      <c r="R131" s="66"/>
      <c r="V131" s="66"/>
    </row>
    <row r="132" spans="1:22" s="38" customFormat="1" x14ac:dyDescent="0.25">
      <c r="A132" s="38" t="s">
        <v>6</v>
      </c>
      <c r="B132" s="38" t="s">
        <v>296</v>
      </c>
      <c r="D132" s="46"/>
      <c r="E132" s="33"/>
      <c r="F132" s="47"/>
      <c r="G132" s="33"/>
      <c r="H132" s="47"/>
      <c r="I132" s="33"/>
      <c r="J132" s="48"/>
      <c r="P132" s="73"/>
      <c r="Q132" s="73"/>
      <c r="R132" s="66"/>
      <c r="S132" s="73"/>
      <c r="T132" s="73"/>
      <c r="U132" s="73"/>
      <c r="V132" s="66"/>
    </row>
    <row r="133" spans="1:22" x14ac:dyDescent="0.25">
      <c r="A133" s="33">
        <v>311</v>
      </c>
      <c r="B133" s="33" t="s">
        <v>42</v>
      </c>
      <c r="C133" s="38"/>
      <c r="D133" s="46">
        <v>50586</v>
      </c>
      <c r="F133" s="47">
        <v>80</v>
      </c>
      <c r="G133" s="33" t="s">
        <v>4</v>
      </c>
      <c r="H133" s="47" t="s">
        <v>300</v>
      </c>
      <c r="J133" s="48">
        <v>-1</v>
      </c>
      <c r="L133" s="36">
        <v>2172988.92</v>
      </c>
      <c r="N133" s="36">
        <v>1122276.7899999998</v>
      </c>
      <c r="P133" s="63">
        <f>+ROUND((100-J133)/100*L133-N133,0)</f>
        <v>1072442</v>
      </c>
      <c r="Q133" s="85"/>
      <c r="R133" s="66">
        <v>20.54</v>
      </c>
      <c r="S133" s="85"/>
      <c r="T133" s="63">
        <f t="shared" ref="T133:T134" si="27">+ROUND(P133/R133,0)</f>
        <v>52212</v>
      </c>
      <c r="U133" s="63"/>
      <c r="V133" s="66">
        <f t="shared" ref="V133:V134" si="28">+ROUND(T133/L133*100,2)</f>
        <v>2.4</v>
      </c>
    </row>
    <row r="134" spans="1:22" x14ac:dyDescent="0.25">
      <c r="A134" s="33">
        <v>312</v>
      </c>
      <c r="B134" s="33" t="s">
        <v>43</v>
      </c>
      <c r="C134" s="38"/>
      <c r="D134" s="46">
        <v>50586</v>
      </c>
      <c r="F134" s="47">
        <v>50</v>
      </c>
      <c r="G134" s="33" t="s">
        <v>4</v>
      </c>
      <c r="H134" s="47" t="s">
        <v>301</v>
      </c>
      <c r="J134" s="48">
        <v>-4</v>
      </c>
      <c r="L134" s="36">
        <v>17085256.690000001</v>
      </c>
      <c r="N134" s="36">
        <v>9494175.0900000017</v>
      </c>
      <c r="P134" s="63">
        <f>+ROUND((100-J134)/100*L134-N134,0)</f>
        <v>8274492</v>
      </c>
      <c r="Q134" s="85"/>
      <c r="R134" s="66">
        <v>17.87</v>
      </c>
      <c r="S134" s="85"/>
      <c r="T134" s="63">
        <f t="shared" si="27"/>
        <v>463038</v>
      </c>
      <c r="U134" s="63"/>
      <c r="V134" s="66">
        <f t="shared" si="28"/>
        <v>2.71</v>
      </c>
    </row>
    <row r="135" spans="1:22" x14ac:dyDescent="0.25">
      <c r="A135" s="33">
        <v>315</v>
      </c>
      <c r="B135" s="33" t="s">
        <v>45</v>
      </c>
      <c r="C135" s="38"/>
      <c r="D135" s="46">
        <v>50586</v>
      </c>
      <c r="F135" s="47">
        <v>65</v>
      </c>
      <c r="G135" s="33" t="s">
        <v>4</v>
      </c>
      <c r="H135" s="47" t="s">
        <v>301</v>
      </c>
      <c r="J135" s="48">
        <v>-4</v>
      </c>
      <c r="L135" s="36">
        <v>52571.14</v>
      </c>
      <c r="N135" s="36">
        <v>31681.53</v>
      </c>
      <c r="P135" s="63">
        <f>+ROUND((100-J135)/100*L135-N135,0)</f>
        <v>22992</v>
      </c>
      <c r="Q135" s="85"/>
      <c r="R135" s="66">
        <v>19.350000000000001</v>
      </c>
      <c r="S135" s="85"/>
      <c r="T135" s="63">
        <f t="shared" ref="T135:T136" si="29">+ROUND(P135/R135,0)</f>
        <v>1188</v>
      </c>
      <c r="U135" s="63"/>
      <c r="V135" s="66">
        <f t="shared" ref="V135:V136" si="30">+ROUND(T135/L135*100,2)</f>
        <v>2.2599999999999998</v>
      </c>
    </row>
    <row r="136" spans="1:22" x14ac:dyDescent="0.25">
      <c r="A136" s="33">
        <v>316</v>
      </c>
      <c r="B136" s="33" t="s">
        <v>281</v>
      </c>
      <c r="C136" s="38"/>
      <c r="D136" s="46">
        <v>50586</v>
      </c>
      <c r="F136" s="47">
        <v>65</v>
      </c>
      <c r="G136" s="33" t="s">
        <v>4</v>
      </c>
      <c r="H136" s="47" t="s">
        <v>302</v>
      </c>
      <c r="J136" s="48">
        <v>-1</v>
      </c>
      <c r="L136" s="32">
        <v>154892.04999999999</v>
      </c>
      <c r="N136" s="32">
        <v>64476.420000000006</v>
      </c>
      <c r="P136" s="64">
        <f>+ROUND((100-J136)/100*L136-N136,0)</f>
        <v>91965</v>
      </c>
      <c r="Q136" s="115"/>
      <c r="R136" s="66">
        <v>19.649999999999999</v>
      </c>
      <c r="S136" s="115"/>
      <c r="T136" s="64">
        <f t="shared" si="29"/>
        <v>4680</v>
      </c>
      <c r="U136" s="67"/>
      <c r="V136" s="66">
        <f t="shared" si="30"/>
        <v>3.02</v>
      </c>
    </row>
    <row r="137" spans="1:22" s="38" customFormat="1" x14ac:dyDescent="0.25">
      <c r="A137" s="38" t="s">
        <v>6</v>
      </c>
      <c r="B137" s="38" t="s">
        <v>297</v>
      </c>
      <c r="D137" s="46"/>
      <c r="E137" s="33"/>
      <c r="F137" s="47"/>
      <c r="G137" s="33"/>
      <c r="H137" s="47"/>
      <c r="I137" s="33"/>
      <c r="J137" s="48"/>
      <c r="L137" s="39">
        <f>+SUBTOTAL(9,L133:L136)</f>
        <v>19465708.800000001</v>
      </c>
      <c r="N137" s="39">
        <f>+SUBTOTAL(9,N133:N136)</f>
        <v>10712609.83</v>
      </c>
      <c r="P137" s="65">
        <f>+SUBTOTAL(9,P133:P136)</f>
        <v>9461891</v>
      </c>
      <c r="Q137" s="65"/>
      <c r="R137" s="125">
        <f>+P137/T137</f>
        <v>18.156906880975136</v>
      </c>
      <c r="S137" s="65"/>
      <c r="T137" s="65">
        <f>+SUBTOTAL(9,T133:T136)</f>
        <v>521118</v>
      </c>
      <c r="U137" s="65"/>
      <c r="V137" s="125">
        <f>+T137/L137*100</f>
        <v>2.6771077557679277</v>
      </c>
    </row>
    <row r="138" spans="1:22" x14ac:dyDescent="0.25">
      <c r="A138" s="33" t="s">
        <v>6</v>
      </c>
      <c r="B138" s="33" t="s">
        <v>6</v>
      </c>
      <c r="C138" s="38"/>
      <c r="D138" s="46"/>
      <c r="F138" s="47"/>
      <c r="H138" s="47"/>
      <c r="J138" s="48"/>
      <c r="R138" s="66"/>
      <c r="V138" s="66"/>
    </row>
    <row r="139" spans="1:22" s="38" customFormat="1" x14ac:dyDescent="0.25">
      <c r="A139" s="38" t="s">
        <v>6</v>
      </c>
      <c r="B139" s="38" t="s">
        <v>69</v>
      </c>
      <c r="D139" s="46"/>
      <c r="E139" s="33"/>
      <c r="F139" s="47"/>
      <c r="G139" s="33"/>
      <c r="H139" s="47"/>
      <c r="I139" s="33"/>
      <c r="J139" s="48"/>
      <c r="P139" s="73"/>
      <c r="Q139" s="73"/>
      <c r="R139" s="66"/>
      <c r="S139" s="73"/>
      <c r="T139" s="73"/>
      <c r="U139" s="73"/>
      <c r="V139" s="66"/>
    </row>
    <row r="140" spans="1:22" x14ac:dyDescent="0.25">
      <c r="A140" s="33">
        <v>311</v>
      </c>
      <c r="B140" s="33" t="s">
        <v>42</v>
      </c>
      <c r="C140" s="38"/>
      <c r="D140" s="46">
        <v>50586</v>
      </c>
      <c r="F140" s="47">
        <v>80</v>
      </c>
      <c r="G140" s="33" t="s">
        <v>4</v>
      </c>
      <c r="H140" s="47" t="s">
        <v>300</v>
      </c>
      <c r="J140" s="48">
        <v>-1</v>
      </c>
      <c r="L140" s="36">
        <v>9049629.2100000009</v>
      </c>
      <c r="N140" s="36">
        <v>6497954.1703650001</v>
      </c>
      <c r="P140" s="63">
        <f>+ROUND((100-J140)/100*L140-N140,0)</f>
        <v>2642171</v>
      </c>
      <c r="Q140" s="85"/>
      <c r="R140" s="66">
        <v>20.45</v>
      </c>
      <c r="S140" s="85"/>
      <c r="T140" s="63">
        <f t="shared" ref="T140:T144" si="31">+ROUND(P140/R140,0)</f>
        <v>129202</v>
      </c>
      <c r="U140" s="63"/>
      <c r="V140" s="66">
        <f t="shared" ref="V140:V144" si="32">+ROUND(T140/L140*100,2)</f>
        <v>1.43</v>
      </c>
    </row>
    <row r="141" spans="1:22" x14ac:dyDescent="0.25">
      <c r="A141" s="33">
        <v>312</v>
      </c>
      <c r="B141" s="33" t="s">
        <v>43</v>
      </c>
      <c r="C141" s="38"/>
      <c r="D141" s="46">
        <v>50586</v>
      </c>
      <c r="F141" s="47">
        <v>50</v>
      </c>
      <c r="G141" s="33" t="s">
        <v>4</v>
      </c>
      <c r="H141" s="47" t="s">
        <v>301</v>
      </c>
      <c r="J141" s="48">
        <v>-4</v>
      </c>
      <c r="L141" s="36">
        <v>99626681.170000002</v>
      </c>
      <c r="N141" s="36">
        <v>50079303.25728751</v>
      </c>
      <c r="P141" s="63">
        <f>+ROUND((100-J141)/100*L141-N141,0)</f>
        <v>53532445</v>
      </c>
      <c r="Q141" s="85"/>
      <c r="R141" s="66">
        <v>18.54</v>
      </c>
      <c r="S141" s="85"/>
      <c r="T141" s="63">
        <f t="shared" si="31"/>
        <v>2887403</v>
      </c>
      <c r="U141" s="63"/>
      <c r="V141" s="66">
        <f t="shared" si="32"/>
        <v>2.9</v>
      </c>
    </row>
    <row r="142" spans="1:22" x14ac:dyDescent="0.25">
      <c r="A142" s="33">
        <v>314</v>
      </c>
      <c r="B142" s="33" t="s">
        <v>44</v>
      </c>
      <c r="C142" s="38"/>
      <c r="D142" s="46">
        <v>50586</v>
      </c>
      <c r="F142" s="47">
        <v>55</v>
      </c>
      <c r="G142" s="33" t="s">
        <v>4</v>
      </c>
      <c r="H142" s="47" t="s">
        <v>302</v>
      </c>
      <c r="J142" s="48">
        <v>-1</v>
      </c>
      <c r="L142" s="36">
        <v>31463410.16</v>
      </c>
      <c r="N142" s="36">
        <v>15259034.088384999</v>
      </c>
      <c r="P142" s="63">
        <f>+ROUND((100-J142)/100*L142-N142,0)</f>
        <v>16519010</v>
      </c>
      <c r="Q142" s="85"/>
      <c r="R142" s="66">
        <v>19.2</v>
      </c>
      <c r="S142" s="85"/>
      <c r="T142" s="63">
        <f t="shared" si="31"/>
        <v>860365</v>
      </c>
      <c r="U142" s="63"/>
      <c r="V142" s="66">
        <f t="shared" si="32"/>
        <v>2.73</v>
      </c>
    </row>
    <row r="143" spans="1:22" x14ac:dyDescent="0.25">
      <c r="A143" s="33">
        <v>315</v>
      </c>
      <c r="B143" s="33" t="s">
        <v>45</v>
      </c>
      <c r="C143" s="38"/>
      <c r="D143" s="46">
        <v>50586</v>
      </c>
      <c r="F143" s="47">
        <v>65</v>
      </c>
      <c r="G143" s="33" t="s">
        <v>4</v>
      </c>
      <c r="H143" s="47" t="s">
        <v>301</v>
      </c>
      <c r="J143" s="48">
        <v>-4</v>
      </c>
      <c r="L143" s="36">
        <v>12475837</v>
      </c>
      <c r="N143" s="36">
        <v>7908662.5180499991</v>
      </c>
      <c r="P143" s="63">
        <f>+ROUND((100-J143)/100*L143-N143,0)</f>
        <v>5066208</v>
      </c>
      <c r="Q143" s="85"/>
      <c r="R143" s="66">
        <v>19.36</v>
      </c>
      <c r="S143" s="85"/>
      <c r="T143" s="63">
        <f t="shared" si="31"/>
        <v>261684</v>
      </c>
      <c r="U143" s="63"/>
      <c r="V143" s="66">
        <f t="shared" si="32"/>
        <v>2.1</v>
      </c>
    </row>
    <row r="144" spans="1:22" x14ac:dyDescent="0.25">
      <c r="A144" s="33">
        <v>316</v>
      </c>
      <c r="B144" s="33" t="s">
        <v>281</v>
      </c>
      <c r="C144" s="38"/>
      <c r="D144" s="46">
        <v>50586</v>
      </c>
      <c r="F144" s="47">
        <v>65</v>
      </c>
      <c r="G144" s="33" t="s">
        <v>4</v>
      </c>
      <c r="H144" s="47" t="s">
        <v>302</v>
      </c>
      <c r="J144" s="48">
        <v>-1</v>
      </c>
      <c r="L144" s="32">
        <v>2038425.44</v>
      </c>
      <c r="N144" s="32">
        <v>1391601.09947</v>
      </c>
      <c r="P144" s="64">
        <f>+ROUND((100-J144)/100*L144-N144,0)</f>
        <v>667209</v>
      </c>
      <c r="Q144" s="115"/>
      <c r="R144" s="66">
        <v>19.399999999999999</v>
      </c>
      <c r="S144" s="115"/>
      <c r="T144" s="64">
        <f t="shared" si="31"/>
        <v>34392</v>
      </c>
      <c r="U144" s="67"/>
      <c r="V144" s="66">
        <f t="shared" si="32"/>
        <v>1.69</v>
      </c>
    </row>
    <row r="145" spans="1:23" s="38" customFormat="1" x14ac:dyDescent="0.25">
      <c r="A145" s="38" t="s">
        <v>6</v>
      </c>
      <c r="B145" s="38" t="s">
        <v>70</v>
      </c>
      <c r="D145" s="46"/>
      <c r="E145" s="33"/>
      <c r="F145" s="47"/>
      <c r="G145" s="33"/>
      <c r="H145" s="47"/>
      <c r="I145" s="33"/>
      <c r="J145" s="48"/>
      <c r="L145" s="39">
        <f>+SUBTOTAL(9,L140:L144)</f>
        <v>154653982.97999999</v>
      </c>
      <c r="N145" s="39">
        <f>+SUBTOTAL(9,N140:N144)</f>
        <v>81136555.133557513</v>
      </c>
      <c r="P145" s="65">
        <f>+SUBTOTAL(9,P140:P144)</f>
        <v>78427043</v>
      </c>
      <c r="Q145" s="65"/>
      <c r="R145" s="125">
        <f>+P145/T145</f>
        <v>18.793716388460613</v>
      </c>
      <c r="S145" s="65"/>
      <c r="T145" s="65">
        <f>+SUBTOTAL(9,T140:T144)</f>
        <v>4173046</v>
      </c>
      <c r="U145" s="65"/>
      <c r="V145" s="125">
        <f>+T145/L145*100</f>
        <v>2.6983113655337685</v>
      </c>
    </row>
    <row r="146" spans="1:23" x14ac:dyDescent="0.25">
      <c r="A146" s="33" t="s">
        <v>6</v>
      </c>
      <c r="B146" s="33" t="s">
        <v>6</v>
      </c>
      <c r="C146" s="38"/>
      <c r="D146" s="46"/>
      <c r="F146" s="47"/>
      <c r="H146" s="47"/>
      <c r="J146" s="48"/>
      <c r="R146" s="66"/>
      <c r="V146" s="66"/>
    </row>
    <row r="147" spans="1:23" s="38" customFormat="1" x14ac:dyDescent="0.25">
      <c r="A147" s="38" t="s">
        <v>6</v>
      </c>
      <c r="B147" s="38" t="s">
        <v>71</v>
      </c>
      <c r="D147" s="46"/>
      <c r="E147" s="33"/>
      <c r="F147" s="47"/>
      <c r="G147" s="33"/>
      <c r="H147" s="47"/>
      <c r="I147" s="33"/>
      <c r="J147" s="48"/>
      <c r="P147" s="73"/>
      <c r="Q147" s="73"/>
      <c r="R147" s="66"/>
      <c r="S147" s="73"/>
      <c r="T147" s="73"/>
      <c r="U147" s="73"/>
      <c r="V147" s="66"/>
    </row>
    <row r="148" spans="1:23" x14ac:dyDescent="0.25">
      <c r="A148" s="33">
        <v>311</v>
      </c>
      <c r="B148" s="33" t="s">
        <v>42</v>
      </c>
      <c r="C148" s="38"/>
      <c r="D148" s="46">
        <v>50586</v>
      </c>
      <c r="F148" s="47">
        <v>80</v>
      </c>
      <c r="G148" s="33" t="s">
        <v>4</v>
      </c>
      <c r="H148" s="47" t="s">
        <v>300</v>
      </c>
      <c r="J148" s="48">
        <v>-1</v>
      </c>
      <c r="L148" s="36">
        <v>7177145.4400000004</v>
      </c>
      <c r="N148" s="36">
        <v>4116166.28</v>
      </c>
      <c r="P148" s="63">
        <f>+ROUND((100-J148)/100*L148-N148,0)</f>
        <v>3132751</v>
      </c>
      <c r="Q148" s="85"/>
      <c r="R148" s="66">
        <v>20.43</v>
      </c>
      <c r="S148" s="85"/>
      <c r="T148" s="63">
        <f t="shared" ref="T148:T152" si="33">+ROUND(P148/R148,0)</f>
        <v>153341</v>
      </c>
      <c r="U148" s="63"/>
      <c r="V148" s="66">
        <f t="shared" ref="V148:V152" si="34">+ROUND(T148/L148*100,2)</f>
        <v>2.14</v>
      </c>
    </row>
    <row r="149" spans="1:23" x14ac:dyDescent="0.25">
      <c r="A149" s="33">
        <v>312</v>
      </c>
      <c r="B149" s="33" t="s">
        <v>43</v>
      </c>
      <c r="C149" s="38"/>
      <c r="D149" s="46">
        <v>50586</v>
      </c>
      <c r="F149" s="47">
        <v>50</v>
      </c>
      <c r="G149" s="33" t="s">
        <v>4</v>
      </c>
      <c r="H149" s="47" t="s">
        <v>301</v>
      </c>
      <c r="J149" s="48">
        <v>-4</v>
      </c>
      <c r="L149" s="36">
        <v>90153231.239999995</v>
      </c>
      <c r="N149" s="36">
        <v>39507420.039999992</v>
      </c>
      <c r="P149" s="63">
        <f>+ROUND((100-J149)/100*L149-N149,0)</f>
        <v>54251940</v>
      </c>
      <c r="Q149" s="85"/>
      <c r="R149" s="66">
        <v>18.559999999999999</v>
      </c>
      <c r="S149" s="85"/>
      <c r="T149" s="63">
        <f t="shared" si="33"/>
        <v>2923057</v>
      </c>
      <c r="U149" s="63"/>
      <c r="V149" s="66">
        <f t="shared" si="34"/>
        <v>3.24</v>
      </c>
    </row>
    <row r="150" spans="1:23" x14ac:dyDescent="0.25">
      <c r="A150" s="33">
        <v>314</v>
      </c>
      <c r="B150" s="33" t="s">
        <v>44</v>
      </c>
      <c r="C150" s="38"/>
      <c r="D150" s="46">
        <v>50586</v>
      </c>
      <c r="F150" s="47">
        <v>55</v>
      </c>
      <c r="G150" s="33" t="s">
        <v>4</v>
      </c>
      <c r="H150" s="47" t="s">
        <v>302</v>
      </c>
      <c r="J150" s="48">
        <v>-1</v>
      </c>
      <c r="L150" s="36">
        <v>28479810.359999999</v>
      </c>
      <c r="N150" s="36">
        <v>10690425.079999998</v>
      </c>
      <c r="P150" s="63">
        <f>+ROUND((100-J150)/100*L150-N150,0)</f>
        <v>18074183</v>
      </c>
      <c r="Q150" s="85"/>
      <c r="R150" s="66">
        <v>19.21</v>
      </c>
      <c r="S150" s="85"/>
      <c r="T150" s="63">
        <f t="shared" si="33"/>
        <v>940874</v>
      </c>
      <c r="U150" s="63"/>
      <c r="V150" s="66">
        <f t="shared" si="34"/>
        <v>3.3</v>
      </c>
    </row>
    <row r="151" spans="1:23" x14ac:dyDescent="0.25">
      <c r="A151" s="33">
        <v>315</v>
      </c>
      <c r="B151" s="33" t="s">
        <v>45</v>
      </c>
      <c r="C151" s="38"/>
      <c r="D151" s="46">
        <v>50586</v>
      </c>
      <c r="F151" s="47">
        <v>65</v>
      </c>
      <c r="G151" s="33" t="s">
        <v>4</v>
      </c>
      <c r="H151" s="47" t="s">
        <v>301</v>
      </c>
      <c r="J151" s="48">
        <v>-4</v>
      </c>
      <c r="L151" s="36">
        <v>10105911.57</v>
      </c>
      <c r="N151" s="36">
        <v>5314627.8899999987</v>
      </c>
      <c r="P151" s="63">
        <f>+ROUND((100-J151)/100*L151-N151,0)</f>
        <v>5195520</v>
      </c>
      <c r="Q151" s="85"/>
      <c r="R151" s="66">
        <v>19.27</v>
      </c>
      <c r="S151" s="85"/>
      <c r="T151" s="63">
        <f t="shared" si="33"/>
        <v>269617</v>
      </c>
      <c r="U151" s="63"/>
      <c r="V151" s="66">
        <f t="shared" si="34"/>
        <v>2.67</v>
      </c>
    </row>
    <row r="152" spans="1:23" x14ac:dyDescent="0.25">
      <c r="A152" s="33">
        <v>316</v>
      </c>
      <c r="B152" s="33" t="s">
        <v>281</v>
      </c>
      <c r="C152" s="38"/>
      <c r="D152" s="46">
        <v>50586</v>
      </c>
      <c r="F152" s="47">
        <v>65</v>
      </c>
      <c r="G152" s="33" t="s">
        <v>4</v>
      </c>
      <c r="H152" s="47" t="s">
        <v>302</v>
      </c>
      <c r="J152" s="48">
        <v>-1</v>
      </c>
      <c r="L152" s="32">
        <v>1571821.5</v>
      </c>
      <c r="N152" s="36">
        <v>869236.10000000009</v>
      </c>
      <c r="P152" s="64">
        <f>+ROUND((100-J152)/100*L152-N152,0)</f>
        <v>718304</v>
      </c>
      <c r="Q152" s="115"/>
      <c r="R152" s="66">
        <v>19.45</v>
      </c>
      <c r="S152" s="115"/>
      <c r="T152" s="64">
        <f t="shared" si="33"/>
        <v>36931</v>
      </c>
      <c r="U152" s="67"/>
      <c r="V152" s="66">
        <f t="shared" si="34"/>
        <v>2.35</v>
      </c>
    </row>
    <row r="153" spans="1:23" s="38" customFormat="1" x14ac:dyDescent="0.25">
      <c r="A153" s="38" t="s">
        <v>6</v>
      </c>
      <c r="B153" s="38" t="s">
        <v>72</v>
      </c>
      <c r="D153" s="46"/>
      <c r="E153" s="33"/>
      <c r="F153" s="47"/>
      <c r="G153" s="33"/>
      <c r="H153" s="47"/>
      <c r="I153" s="33"/>
      <c r="J153" s="48"/>
      <c r="L153" s="23">
        <f>+SUBTOTAL(9,L148:L152)</f>
        <v>137487920.10999998</v>
      </c>
      <c r="N153" s="23">
        <f>+SUBTOTAL(9,N148:N152)</f>
        <v>60497875.389999993</v>
      </c>
      <c r="P153" s="83">
        <f>+SUBTOTAL(9,P148:P152)</f>
        <v>81372698</v>
      </c>
      <c r="Q153" s="88"/>
      <c r="R153" s="125">
        <f>+P153/T153</f>
        <v>18.819631251994764</v>
      </c>
      <c r="S153" s="88"/>
      <c r="T153" s="83">
        <f>+SUBTOTAL(9,T148:T152)</f>
        <v>4323820</v>
      </c>
      <c r="U153" s="88"/>
      <c r="V153" s="125">
        <f>+T153/L153*100</f>
        <v>3.1448726524778619</v>
      </c>
    </row>
    <row r="154" spans="1:23" s="38" customFormat="1" x14ac:dyDescent="0.25">
      <c r="B154" s="38" t="s">
        <v>6</v>
      </c>
      <c r="D154" s="46"/>
      <c r="E154" s="33"/>
      <c r="F154" s="47"/>
      <c r="G154" s="33"/>
      <c r="H154" s="47"/>
      <c r="I154" s="33"/>
      <c r="J154" s="48"/>
      <c r="L154" s="39"/>
      <c r="N154" s="39"/>
      <c r="P154" s="65"/>
      <c r="Q154" s="65"/>
      <c r="R154" s="66"/>
      <c r="S154" s="65"/>
      <c r="T154" s="65"/>
      <c r="U154" s="65"/>
      <c r="V154" s="66"/>
    </row>
    <row r="155" spans="1:23" s="38" customFormat="1" x14ac:dyDescent="0.25">
      <c r="A155" s="41" t="s">
        <v>179</v>
      </c>
      <c r="D155" s="46"/>
      <c r="E155" s="33"/>
      <c r="F155" s="47"/>
      <c r="G155" s="33"/>
      <c r="H155" s="47"/>
      <c r="I155" s="33"/>
      <c r="J155" s="48"/>
      <c r="L155" s="28">
        <f>+SUBTOTAL(9,L113:L154)</f>
        <v>396950860.67999995</v>
      </c>
      <c r="N155" s="28">
        <f>+SUBTOTAL(9,N113:N154)</f>
        <v>203197467.64487371</v>
      </c>
      <c r="P155" s="162">
        <f>+SUBTOTAL(9,P113:P154)</f>
        <v>205932921</v>
      </c>
      <c r="Q155" s="121"/>
      <c r="R155" s="116">
        <f>+P155/T155</f>
        <v>18.813379006876339</v>
      </c>
      <c r="S155" s="121"/>
      <c r="T155" s="162">
        <f>+SUBTOTAL(9,T113:T154)</f>
        <v>10946089</v>
      </c>
      <c r="U155" s="121"/>
      <c r="V155" s="116">
        <f>+T155/L155*100</f>
        <v>2.7575425787586685</v>
      </c>
    </row>
    <row r="156" spans="1:23" s="38" customFormat="1" x14ac:dyDescent="0.25">
      <c r="B156" s="38" t="s">
        <v>6</v>
      </c>
      <c r="D156" s="46"/>
      <c r="E156" s="33"/>
      <c r="F156" s="47"/>
      <c r="G156" s="33"/>
      <c r="H156" s="47"/>
      <c r="I156" s="33"/>
      <c r="J156" s="48"/>
      <c r="L156" s="39"/>
      <c r="N156" s="39"/>
      <c r="P156" s="65"/>
      <c r="Q156" s="65"/>
      <c r="R156" s="66"/>
      <c r="S156" s="65"/>
      <c r="T156" s="65"/>
      <c r="U156" s="65"/>
      <c r="V156" s="66"/>
    </row>
    <row r="157" spans="1:23" ht="13.8" thickBot="1" x14ac:dyDescent="0.3">
      <c r="A157" s="35" t="s">
        <v>1</v>
      </c>
      <c r="C157" s="38"/>
      <c r="D157" s="46"/>
      <c r="F157" s="47"/>
      <c r="H157" s="47"/>
      <c r="J157" s="48"/>
      <c r="L157" s="15">
        <f>+SUBTOTAL(9,L17:L156)</f>
        <v>3213684364.539999</v>
      </c>
      <c r="N157" s="15">
        <f>+SUBTOTAL(9,N17:N156)</f>
        <v>1447414476.6320674</v>
      </c>
      <c r="P157" s="90">
        <f>+SUBTOTAL(9,P17:P156)</f>
        <v>1838496225</v>
      </c>
      <c r="Q157" s="84"/>
      <c r="R157" s="116">
        <f>+P157/T157</f>
        <v>15.725945476833287</v>
      </c>
      <c r="S157" s="84"/>
      <c r="T157" s="90">
        <f>+SUBTOTAL(9,T17:T156)</f>
        <v>116908470</v>
      </c>
      <c r="U157" s="84"/>
      <c r="V157" s="116">
        <f>+T157/L157*100</f>
        <v>3.637832989760152</v>
      </c>
      <c r="W157" s="29"/>
    </row>
    <row r="158" spans="1:23" ht="13.8" thickTop="1" x14ac:dyDescent="0.25">
      <c r="B158" s="33" t="s">
        <v>6</v>
      </c>
      <c r="C158" s="38"/>
      <c r="D158" s="46"/>
      <c r="F158" s="47"/>
      <c r="H158" s="47"/>
      <c r="J158" s="48"/>
      <c r="R158" s="66"/>
      <c r="V158" s="66"/>
      <c r="W158" s="29"/>
    </row>
    <row r="159" spans="1:23" x14ac:dyDescent="0.25">
      <c r="B159" s="33" t="s">
        <v>6</v>
      </c>
      <c r="C159" s="38"/>
      <c r="D159" s="46"/>
      <c r="F159" s="47"/>
      <c r="H159" s="47"/>
      <c r="J159" s="48"/>
      <c r="L159" s="37"/>
      <c r="R159" s="66"/>
      <c r="V159" s="66"/>
      <c r="W159" s="37"/>
    </row>
    <row r="160" spans="1:23" x14ac:dyDescent="0.25">
      <c r="A160" s="35" t="s">
        <v>2</v>
      </c>
      <c r="C160" s="38"/>
      <c r="D160" s="46"/>
      <c r="F160" s="47"/>
      <c r="H160" s="47"/>
      <c r="J160" s="48"/>
      <c r="R160" s="66"/>
      <c r="V160" s="66"/>
    </row>
    <row r="161" spans="1:23" x14ac:dyDescent="0.25">
      <c r="C161" s="38"/>
      <c r="D161" s="46"/>
      <c r="F161" s="47"/>
      <c r="H161" s="47"/>
      <c r="J161" s="48"/>
      <c r="R161" s="66"/>
      <c r="V161" s="66"/>
      <c r="W161" s="29"/>
    </row>
    <row r="162" spans="1:23" x14ac:dyDescent="0.25">
      <c r="A162" s="41" t="s">
        <v>180</v>
      </c>
      <c r="C162" s="38"/>
      <c r="D162" s="46"/>
      <c r="F162" s="47"/>
      <c r="H162" s="47"/>
      <c r="J162" s="48"/>
      <c r="R162" s="66"/>
      <c r="V162" s="66"/>
    </row>
    <row r="163" spans="1:23" x14ac:dyDescent="0.25">
      <c r="B163" s="33" t="s">
        <v>6</v>
      </c>
      <c r="C163" s="38"/>
      <c r="D163" s="46"/>
      <c r="F163" s="47"/>
      <c r="H163" s="47"/>
      <c r="J163" s="48"/>
      <c r="R163" s="66"/>
      <c r="V163" s="66"/>
    </row>
    <row r="164" spans="1:23" s="38" customFormat="1" x14ac:dyDescent="0.25">
      <c r="B164" s="38" t="s">
        <v>75</v>
      </c>
      <c r="D164" s="46"/>
      <c r="E164" s="33"/>
      <c r="F164" s="47"/>
      <c r="G164" s="33"/>
      <c r="H164" s="47"/>
      <c r="I164" s="33"/>
      <c r="J164" s="48"/>
      <c r="P164" s="73"/>
      <c r="Q164" s="73"/>
      <c r="R164" s="66"/>
      <c r="S164" s="73"/>
      <c r="T164" s="73"/>
      <c r="U164" s="73"/>
      <c r="V164" s="66"/>
    </row>
    <row r="165" spans="1:23" x14ac:dyDescent="0.25">
      <c r="A165" s="33">
        <v>321</v>
      </c>
      <c r="B165" s="33" t="s">
        <v>42</v>
      </c>
      <c r="C165" s="38"/>
      <c r="D165" s="46">
        <v>52351</v>
      </c>
      <c r="F165" s="47">
        <v>100</v>
      </c>
      <c r="G165" s="33" t="s">
        <v>4</v>
      </c>
      <c r="H165" s="47" t="s">
        <v>303</v>
      </c>
      <c r="J165" s="48">
        <v>-1</v>
      </c>
      <c r="L165" s="36">
        <v>396984357.25999999</v>
      </c>
      <c r="N165" s="36">
        <v>176282725.68863252</v>
      </c>
      <c r="P165" s="63">
        <f>+ROUND((100-J165)/100*L165-N165,0)</f>
        <v>224671475</v>
      </c>
      <c r="Q165" s="85"/>
      <c r="R165" s="66">
        <v>25.17</v>
      </c>
      <c r="S165" s="85"/>
      <c r="T165" s="63">
        <f t="shared" ref="T165:T169" si="35">+ROUND(P165/R165,0)</f>
        <v>8926161</v>
      </c>
      <c r="U165" s="63"/>
      <c r="V165" s="66">
        <f t="shared" ref="V165:V169" si="36">+ROUND(T165/L165*100,2)</f>
        <v>2.25</v>
      </c>
    </row>
    <row r="166" spans="1:23" x14ac:dyDescent="0.25">
      <c r="A166" s="33">
        <v>322</v>
      </c>
      <c r="B166" s="33" t="s">
        <v>76</v>
      </c>
      <c r="C166" s="38"/>
      <c r="D166" s="46">
        <v>52351</v>
      </c>
      <c r="F166" s="47">
        <v>60</v>
      </c>
      <c r="G166" s="33" t="s">
        <v>4</v>
      </c>
      <c r="H166" s="47" t="s">
        <v>304</v>
      </c>
      <c r="J166" s="48">
        <v>-2</v>
      </c>
      <c r="L166" s="36">
        <v>55565218.140000001</v>
      </c>
      <c r="N166" s="36">
        <v>31403212.718224999</v>
      </c>
      <c r="P166" s="63">
        <f>+ROUND((100-J166)/100*L166-N166,0)</f>
        <v>25273310</v>
      </c>
      <c r="Q166" s="85"/>
      <c r="R166" s="66">
        <v>23.69</v>
      </c>
      <c r="S166" s="85"/>
      <c r="T166" s="63">
        <f t="shared" si="35"/>
        <v>1066835</v>
      </c>
      <c r="U166" s="63"/>
      <c r="V166" s="66">
        <f t="shared" si="36"/>
        <v>1.92</v>
      </c>
    </row>
    <row r="167" spans="1:23" x14ac:dyDescent="0.25">
      <c r="A167" s="33">
        <v>323</v>
      </c>
      <c r="B167" s="33" t="s">
        <v>44</v>
      </c>
      <c r="C167" s="38"/>
      <c r="D167" s="46">
        <v>52351</v>
      </c>
      <c r="F167" s="47">
        <v>45</v>
      </c>
      <c r="G167" s="33" t="s">
        <v>4</v>
      </c>
      <c r="H167" s="47" t="s">
        <v>302</v>
      </c>
      <c r="J167" s="48">
        <v>0</v>
      </c>
      <c r="L167" s="36">
        <v>12402699.85</v>
      </c>
      <c r="N167" s="36">
        <v>-7534767.8673100006</v>
      </c>
      <c r="P167" s="63">
        <f>+ROUND((100-J167)/100*L167-N167,0)</f>
        <v>19937468</v>
      </c>
      <c r="Q167" s="85"/>
      <c r="R167" s="66">
        <v>22.26</v>
      </c>
      <c r="S167" s="85"/>
      <c r="T167" s="63">
        <f t="shared" si="35"/>
        <v>895663</v>
      </c>
      <c r="U167" s="63"/>
      <c r="V167" s="66">
        <f t="shared" si="36"/>
        <v>7.22</v>
      </c>
    </row>
    <row r="168" spans="1:23" x14ac:dyDescent="0.25">
      <c r="A168" s="33">
        <v>324</v>
      </c>
      <c r="B168" s="33" t="s">
        <v>45</v>
      </c>
      <c r="C168" s="38"/>
      <c r="D168" s="46">
        <v>52351</v>
      </c>
      <c r="F168" s="47">
        <v>75</v>
      </c>
      <c r="G168" s="33" t="s">
        <v>4</v>
      </c>
      <c r="H168" s="47" t="s">
        <v>305</v>
      </c>
      <c r="J168" s="48">
        <v>-1</v>
      </c>
      <c r="L168" s="36">
        <v>34367942.979999997</v>
      </c>
      <c r="N168" s="36">
        <v>16891518.187435001</v>
      </c>
      <c r="P168" s="63">
        <f>+ROUND((100-J168)/100*L168-N168,0)</f>
        <v>17820104</v>
      </c>
      <c r="Q168" s="85"/>
      <c r="R168" s="66">
        <v>24.78</v>
      </c>
      <c r="S168" s="85"/>
      <c r="T168" s="63">
        <f t="shared" si="35"/>
        <v>719133</v>
      </c>
      <c r="U168" s="63"/>
      <c r="V168" s="66">
        <f t="shared" si="36"/>
        <v>2.09</v>
      </c>
    </row>
    <row r="169" spans="1:23" x14ac:dyDescent="0.25">
      <c r="A169" s="33">
        <v>325</v>
      </c>
      <c r="B169" s="33" t="s">
        <v>281</v>
      </c>
      <c r="C169" s="38"/>
      <c r="D169" s="46">
        <v>52351</v>
      </c>
      <c r="F169" s="47">
        <v>50</v>
      </c>
      <c r="G169" s="33" t="s">
        <v>4</v>
      </c>
      <c r="H169" s="47" t="s">
        <v>303</v>
      </c>
      <c r="J169" s="48">
        <v>-3</v>
      </c>
      <c r="L169" s="32">
        <v>20722316.710000001</v>
      </c>
      <c r="N169" s="32">
        <v>2245774.8103899998</v>
      </c>
      <c r="P169" s="64">
        <f>+ROUND((100-J169)/100*L169-N169,0)</f>
        <v>19098211</v>
      </c>
      <c r="Q169" s="115"/>
      <c r="R169" s="66">
        <v>22.7</v>
      </c>
      <c r="S169" s="115"/>
      <c r="T169" s="64">
        <f t="shared" si="35"/>
        <v>841331</v>
      </c>
      <c r="U169" s="67"/>
      <c r="V169" s="66">
        <f t="shared" si="36"/>
        <v>4.0599999999999996</v>
      </c>
    </row>
    <row r="170" spans="1:23" s="38" customFormat="1" x14ac:dyDescent="0.25">
      <c r="A170" s="38" t="s">
        <v>6</v>
      </c>
      <c r="B170" s="38" t="s">
        <v>77</v>
      </c>
      <c r="D170" s="46"/>
      <c r="E170" s="33"/>
      <c r="F170" s="47"/>
      <c r="G170" s="33"/>
      <c r="H170" s="47"/>
      <c r="I170" s="33"/>
      <c r="J170" s="48"/>
      <c r="L170" s="39">
        <f>+SUBTOTAL(9,L165:L169)</f>
        <v>520042534.94</v>
      </c>
      <c r="N170" s="39">
        <f>+SUBTOTAL(9,N165:N169)</f>
        <v>219288463.53737253</v>
      </c>
      <c r="P170" s="65">
        <f>+SUBTOTAL(9,P165:P169)</f>
        <v>306800568</v>
      </c>
      <c r="Q170" s="65"/>
      <c r="R170" s="125">
        <f>+P170/T170</f>
        <v>24.644351895310216</v>
      </c>
      <c r="S170" s="65"/>
      <c r="T170" s="65">
        <f>+SUBTOTAL(9,T165:T169)</f>
        <v>12449123</v>
      </c>
      <c r="U170" s="65"/>
      <c r="V170" s="125">
        <f>+T170/L170*100</f>
        <v>2.3938663020009159</v>
      </c>
    </row>
    <row r="171" spans="1:23" x14ac:dyDescent="0.25">
      <c r="A171" s="33" t="s">
        <v>6</v>
      </c>
      <c r="C171" s="38"/>
      <c r="D171" s="46"/>
      <c r="F171" s="47"/>
      <c r="H171" s="47"/>
      <c r="J171" s="48"/>
      <c r="R171" s="66"/>
      <c r="V171" s="66"/>
    </row>
    <row r="172" spans="1:23" s="38" customFormat="1" x14ac:dyDescent="0.25">
      <c r="A172" s="38" t="s">
        <v>6</v>
      </c>
      <c r="B172" s="38" t="s">
        <v>78</v>
      </c>
      <c r="D172" s="46"/>
      <c r="E172" s="33"/>
      <c r="F172" s="47"/>
      <c r="G172" s="33"/>
      <c r="H172" s="47"/>
      <c r="I172" s="33"/>
      <c r="J172" s="48"/>
      <c r="P172" s="73"/>
      <c r="Q172" s="73"/>
      <c r="R172" s="66"/>
      <c r="S172" s="73"/>
      <c r="T172" s="73"/>
      <c r="U172" s="73"/>
      <c r="V172" s="66"/>
    </row>
    <row r="173" spans="1:23" x14ac:dyDescent="0.25">
      <c r="A173" s="33">
        <v>321</v>
      </c>
      <c r="B173" s="33" t="s">
        <v>42</v>
      </c>
      <c r="C173" s="38"/>
      <c r="D173" s="46">
        <v>49765</v>
      </c>
      <c r="F173" s="47">
        <v>100</v>
      </c>
      <c r="G173" s="33" t="s">
        <v>4</v>
      </c>
      <c r="H173" s="47" t="s">
        <v>303</v>
      </c>
      <c r="J173" s="48">
        <v>-1</v>
      </c>
      <c r="L173" s="36">
        <v>194729785.75999999</v>
      </c>
      <c r="N173" s="36">
        <v>100039207.20624749</v>
      </c>
      <c r="P173" s="63">
        <f>+ROUND((100-J173)/100*L173-N173,0)</f>
        <v>96637876</v>
      </c>
      <c r="Q173" s="85"/>
      <c r="R173" s="66">
        <v>18.670000000000002</v>
      </c>
      <c r="S173" s="85"/>
      <c r="T173" s="63">
        <f t="shared" ref="T173:T177" si="37">+ROUND(P173/R173,0)</f>
        <v>5176105</v>
      </c>
      <c r="U173" s="63"/>
      <c r="V173" s="66">
        <f t="shared" ref="V173:V177" si="38">+ROUND(T173/L173*100,2)</f>
        <v>2.66</v>
      </c>
    </row>
    <row r="174" spans="1:23" x14ac:dyDescent="0.25">
      <c r="A174" s="33">
        <v>322</v>
      </c>
      <c r="B174" s="33" t="s">
        <v>76</v>
      </c>
      <c r="C174" s="38"/>
      <c r="D174" s="46">
        <v>49765</v>
      </c>
      <c r="F174" s="47">
        <v>60</v>
      </c>
      <c r="G174" s="33" t="s">
        <v>4</v>
      </c>
      <c r="H174" s="47" t="s">
        <v>304</v>
      </c>
      <c r="J174" s="48">
        <v>-2</v>
      </c>
      <c r="L174" s="36">
        <v>838073831.14999998</v>
      </c>
      <c r="N174" s="36">
        <v>293588601.66264999</v>
      </c>
      <c r="P174" s="63">
        <f>+ROUND((100-J174)/100*L174-N174,0)</f>
        <v>561246706</v>
      </c>
      <c r="Q174" s="85"/>
      <c r="R174" s="66">
        <v>18</v>
      </c>
      <c r="S174" s="85"/>
      <c r="T174" s="63">
        <f t="shared" si="37"/>
        <v>31180373</v>
      </c>
      <c r="U174" s="63"/>
      <c r="V174" s="66">
        <f t="shared" si="38"/>
        <v>3.72</v>
      </c>
    </row>
    <row r="175" spans="1:23" x14ac:dyDescent="0.25">
      <c r="A175" s="33">
        <v>323</v>
      </c>
      <c r="B175" s="33" t="s">
        <v>44</v>
      </c>
      <c r="C175" s="38"/>
      <c r="D175" s="46">
        <v>49765</v>
      </c>
      <c r="F175" s="47">
        <v>45</v>
      </c>
      <c r="G175" s="33" t="s">
        <v>4</v>
      </c>
      <c r="H175" s="47" t="s">
        <v>302</v>
      </c>
      <c r="J175" s="48">
        <v>0</v>
      </c>
      <c r="L175" s="36">
        <v>412318466.63999999</v>
      </c>
      <c r="N175" s="36">
        <v>47813094.579740003</v>
      </c>
      <c r="P175" s="63">
        <f>+ROUND((100-J175)/100*L175-N175,0)</f>
        <v>364505372</v>
      </c>
      <c r="Q175" s="85"/>
      <c r="R175" s="66">
        <v>17.309999999999999</v>
      </c>
      <c r="S175" s="85"/>
      <c r="T175" s="63">
        <f t="shared" si="37"/>
        <v>21057503</v>
      </c>
      <c r="U175" s="63"/>
      <c r="V175" s="66">
        <f t="shared" si="38"/>
        <v>5.1100000000000003</v>
      </c>
    </row>
    <row r="176" spans="1:23" x14ac:dyDescent="0.25">
      <c r="A176" s="33">
        <v>324</v>
      </c>
      <c r="B176" s="33" t="s">
        <v>45</v>
      </c>
      <c r="C176" s="38"/>
      <c r="D176" s="46">
        <v>49765</v>
      </c>
      <c r="F176" s="47">
        <v>75</v>
      </c>
      <c r="G176" s="33" t="s">
        <v>4</v>
      </c>
      <c r="H176" s="47" t="s">
        <v>305</v>
      </c>
      <c r="J176" s="48">
        <v>-1</v>
      </c>
      <c r="L176" s="36">
        <v>119762438.11</v>
      </c>
      <c r="N176" s="36">
        <v>49415234.345734999</v>
      </c>
      <c r="P176" s="63">
        <f>+ROUND((100-J176)/100*L176-N176,0)</f>
        <v>71544828</v>
      </c>
      <c r="Q176" s="85"/>
      <c r="R176" s="66">
        <v>18.68</v>
      </c>
      <c r="S176" s="85"/>
      <c r="T176" s="63">
        <f t="shared" si="37"/>
        <v>3830023</v>
      </c>
      <c r="U176" s="63"/>
      <c r="V176" s="66">
        <f t="shared" si="38"/>
        <v>3.2</v>
      </c>
    </row>
    <row r="177" spans="1:22" x14ac:dyDescent="0.25">
      <c r="A177" s="33">
        <v>325</v>
      </c>
      <c r="B177" s="33" t="s">
        <v>281</v>
      </c>
      <c r="C177" s="38"/>
      <c r="D177" s="46">
        <v>49765</v>
      </c>
      <c r="F177" s="47">
        <v>50</v>
      </c>
      <c r="G177" s="33" t="s">
        <v>4</v>
      </c>
      <c r="H177" s="47" t="s">
        <v>303</v>
      </c>
      <c r="J177" s="48">
        <v>-3</v>
      </c>
      <c r="L177" s="32">
        <v>11320231.970000001</v>
      </c>
      <c r="N177" s="32">
        <v>6997958.1787100006</v>
      </c>
      <c r="P177" s="64">
        <f>+ROUND((100-J177)/100*L177-N177,0)</f>
        <v>4661881</v>
      </c>
      <c r="Q177" s="115"/>
      <c r="R177" s="66">
        <v>15.87</v>
      </c>
      <c r="S177" s="115"/>
      <c r="T177" s="64">
        <f t="shared" si="37"/>
        <v>293754</v>
      </c>
      <c r="U177" s="67"/>
      <c r="V177" s="66">
        <f t="shared" si="38"/>
        <v>2.59</v>
      </c>
    </row>
    <row r="178" spans="1:22" s="38" customFormat="1" x14ac:dyDescent="0.25">
      <c r="A178" s="38" t="s">
        <v>6</v>
      </c>
      <c r="B178" s="38" t="s">
        <v>79</v>
      </c>
      <c r="D178" s="46"/>
      <c r="E178" s="33"/>
      <c r="F178" s="47"/>
      <c r="G178" s="33"/>
      <c r="H178" s="47"/>
      <c r="I178" s="33"/>
      <c r="J178" s="48"/>
      <c r="L178" s="39">
        <f>+SUBTOTAL(9,L173:L177)</f>
        <v>1576204753.6299999</v>
      </c>
      <c r="N178" s="39">
        <f>+SUBTOTAL(9,N173:N177)</f>
        <v>497854095.97308248</v>
      </c>
      <c r="P178" s="65">
        <f>+SUBTOTAL(9,P173:P177)</f>
        <v>1098596663</v>
      </c>
      <c r="Q178" s="65"/>
      <c r="R178" s="125">
        <f>+P178/T178</f>
        <v>17.85239987131153</v>
      </c>
      <c r="S178" s="65"/>
      <c r="T178" s="65">
        <f>+SUBTOTAL(9,T173:T177)</f>
        <v>61537758</v>
      </c>
      <c r="U178" s="65"/>
      <c r="V178" s="125">
        <f>+T178/L178*100</f>
        <v>3.9041728467242929</v>
      </c>
    </row>
    <row r="179" spans="1:22" x14ac:dyDescent="0.25">
      <c r="A179" s="33" t="s">
        <v>6</v>
      </c>
      <c r="B179" s="33" t="s">
        <v>6</v>
      </c>
      <c r="C179" s="38"/>
      <c r="D179" s="46"/>
      <c r="F179" s="47"/>
      <c r="H179" s="47"/>
      <c r="J179" s="48"/>
      <c r="R179" s="66"/>
      <c r="V179" s="66"/>
    </row>
    <row r="180" spans="1:22" s="38" customFormat="1" x14ac:dyDescent="0.25">
      <c r="A180" s="38" t="s">
        <v>6</v>
      </c>
      <c r="B180" s="38" t="s">
        <v>80</v>
      </c>
      <c r="D180" s="46"/>
      <c r="E180" s="33"/>
      <c r="F180" s="47"/>
      <c r="G180" s="33"/>
      <c r="H180" s="47"/>
      <c r="I180" s="33"/>
      <c r="J180" s="48"/>
      <c r="P180" s="73"/>
      <c r="Q180" s="73"/>
      <c r="R180" s="66"/>
      <c r="S180" s="73"/>
      <c r="T180" s="73"/>
      <c r="U180" s="73"/>
      <c r="V180" s="66"/>
    </row>
    <row r="181" spans="1:22" x14ac:dyDescent="0.25">
      <c r="A181" s="33">
        <v>321</v>
      </c>
      <c r="B181" s="33" t="s">
        <v>42</v>
      </c>
      <c r="C181" s="38"/>
      <c r="D181" s="46">
        <v>52351</v>
      </c>
      <c r="F181" s="47">
        <v>100</v>
      </c>
      <c r="G181" s="33" t="s">
        <v>4</v>
      </c>
      <c r="H181" s="47" t="s">
        <v>303</v>
      </c>
      <c r="J181" s="48">
        <v>-1</v>
      </c>
      <c r="L181" s="36">
        <v>297759843.98000002</v>
      </c>
      <c r="N181" s="36">
        <v>130332823.31197</v>
      </c>
      <c r="P181" s="63">
        <f>+ROUND((100-J181)/100*L181-N181,0)</f>
        <v>170404619</v>
      </c>
      <c r="Q181" s="85"/>
      <c r="R181" s="66">
        <v>25.16</v>
      </c>
      <c r="S181" s="85"/>
      <c r="T181" s="63">
        <f t="shared" ref="T181:T185" si="39">+ROUND(P181/R181,0)</f>
        <v>6772839</v>
      </c>
      <c r="U181" s="63"/>
      <c r="V181" s="66">
        <f t="shared" ref="V181:V185" si="40">+ROUND(T181/L181*100,2)</f>
        <v>2.27</v>
      </c>
    </row>
    <row r="182" spans="1:22" x14ac:dyDescent="0.25">
      <c r="A182" s="33">
        <v>322</v>
      </c>
      <c r="B182" s="33" t="s">
        <v>76</v>
      </c>
      <c r="C182" s="38"/>
      <c r="D182" s="46">
        <v>52351</v>
      </c>
      <c r="F182" s="47">
        <v>60</v>
      </c>
      <c r="G182" s="33" t="s">
        <v>4</v>
      </c>
      <c r="H182" s="47" t="s">
        <v>304</v>
      </c>
      <c r="J182" s="48">
        <v>-2</v>
      </c>
      <c r="L182" s="36">
        <v>1053686661.38</v>
      </c>
      <c r="N182" s="36">
        <v>387788728.4733749</v>
      </c>
      <c r="P182" s="63">
        <f>+ROUND((100-J182)/100*L182-N182,0)</f>
        <v>686971666</v>
      </c>
      <c r="Q182" s="85"/>
      <c r="R182" s="66">
        <v>23.7</v>
      </c>
      <c r="S182" s="85"/>
      <c r="T182" s="63">
        <f t="shared" si="39"/>
        <v>28986146</v>
      </c>
      <c r="U182" s="63"/>
      <c r="V182" s="66">
        <f t="shared" si="40"/>
        <v>2.75</v>
      </c>
    </row>
    <row r="183" spans="1:22" x14ac:dyDescent="0.25">
      <c r="A183" s="33">
        <v>323</v>
      </c>
      <c r="B183" s="33" t="s">
        <v>44</v>
      </c>
      <c r="C183" s="38"/>
      <c r="D183" s="46">
        <v>52351</v>
      </c>
      <c r="F183" s="47">
        <v>45</v>
      </c>
      <c r="G183" s="33" t="s">
        <v>4</v>
      </c>
      <c r="H183" s="47" t="s">
        <v>302</v>
      </c>
      <c r="J183" s="48">
        <v>0</v>
      </c>
      <c r="L183" s="36">
        <v>350014044.14999998</v>
      </c>
      <c r="N183" s="36">
        <v>46854391.850579999</v>
      </c>
      <c r="P183" s="63">
        <f>+ROUND((100-J183)/100*L183-N183,0)</f>
        <v>303159652</v>
      </c>
      <c r="Q183" s="85"/>
      <c r="R183" s="66">
        <v>22.42</v>
      </c>
      <c r="S183" s="85"/>
      <c r="T183" s="63">
        <f t="shared" si="39"/>
        <v>13521840</v>
      </c>
      <c r="U183" s="63"/>
      <c r="V183" s="66">
        <f t="shared" si="40"/>
        <v>3.86</v>
      </c>
    </row>
    <row r="184" spans="1:22" x14ac:dyDescent="0.25">
      <c r="A184" s="33">
        <v>324</v>
      </c>
      <c r="B184" s="33" t="s">
        <v>45</v>
      </c>
      <c r="C184" s="38"/>
      <c r="D184" s="46">
        <v>52351</v>
      </c>
      <c r="F184" s="47">
        <v>75</v>
      </c>
      <c r="G184" s="33" t="s">
        <v>4</v>
      </c>
      <c r="H184" s="47" t="s">
        <v>305</v>
      </c>
      <c r="J184" s="48">
        <v>-1</v>
      </c>
      <c r="L184" s="36">
        <v>188938114.94</v>
      </c>
      <c r="N184" s="36">
        <v>84917441.750014991</v>
      </c>
      <c r="P184" s="63">
        <f>+ROUND((100-J184)/100*L184-N184,0)</f>
        <v>105910054</v>
      </c>
      <c r="Q184" s="85"/>
      <c r="R184" s="66">
        <v>24.68</v>
      </c>
      <c r="S184" s="85"/>
      <c r="T184" s="63">
        <f t="shared" si="39"/>
        <v>4291331</v>
      </c>
      <c r="U184" s="63"/>
      <c r="V184" s="66">
        <f t="shared" si="40"/>
        <v>2.27</v>
      </c>
    </row>
    <row r="185" spans="1:22" x14ac:dyDescent="0.25">
      <c r="A185" s="33">
        <v>325</v>
      </c>
      <c r="B185" s="33" t="s">
        <v>281</v>
      </c>
      <c r="C185" s="38"/>
      <c r="D185" s="46">
        <v>52351</v>
      </c>
      <c r="F185" s="47">
        <v>50</v>
      </c>
      <c r="G185" s="33" t="s">
        <v>4</v>
      </c>
      <c r="H185" s="47" t="s">
        <v>303</v>
      </c>
      <c r="J185" s="48">
        <v>-3</v>
      </c>
      <c r="L185" s="32">
        <v>24130684.219999999</v>
      </c>
      <c r="N185" s="36">
        <v>11189066.0804825</v>
      </c>
      <c r="P185" s="64">
        <f>+ROUND((100-J185)/100*L185-N185,0)</f>
        <v>13665539</v>
      </c>
      <c r="Q185" s="115"/>
      <c r="R185" s="66">
        <v>20.78</v>
      </c>
      <c r="S185" s="115"/>
      <c r="T185" s="64">
        <f t="shared" si="39"/>
        <v>657629</v>
      </c>
      <c r="U185" s="67"/>
      <c r="V185" s="66">
        <f t="shared" si="40"/>
        <v>2.73</v>
      </c>
    </row>
    <row r="186" spans="1:22" s="38" customFormat="1" x14ac:dyDescent="0.25">
      <c r="A186" s="38" t="s">
        <v>6</v>
      </c>
      <c r="B186" s="38" t="s">
        <v>81</v>
      </c>
      <c r="D186" s="46"/>
      <c r="E186" s="33"/>
      <c r="F186" s="47"/>
      <c r="G186" s="33"/>
      <c r="H186" s="47"/>
      <c r="I186" s="33"/>
      <c r="J186" s="48"/>
      <c r="L186" s="23">
        <f>+SUBTOTAL(9,L181:L185)</f>
        <v>1914529348.6700003</v>
      </c>
      <c r="N186" s="23">
        <f>+SUBTOTAL(9,N181:N185)</f>
        <v>661082451.46642244</v>
      </c>
      <c r="P186" s="83">
        <f>+SUBTOTAL(9,P181:P185)</f>
        <v>1280111530</v>
      </c>
      <c r="Q186" s="88"/>
      <c r="R186" s="125">
        <f>+P186/T186</f>
        <v>23.60532187247285</v>
      </c>
      <c r="S186" s="88"/>
      <c r="T186" s="83">
        <f>+SUBTOTAL(9,T181:T185)</f>
        <v>54229785</v>
      </c>
      <c r="U186" s="88"/>
      <c r="V186" s="125">
        <f>+T186/L186*100</f>
        <v>2.8325387144194343</v>
      </c>
    </row>
    <row r="187" spans="1:22" s="38" customFormat="1" x14ac:dyDescent="0.25">
      <c r="B187" s="38" t="s">
        <v>6</v>
      </c>
      <c r="D187" s="46"/>
      <c r="E187" s="33"/>
      <c r="F187" s="47"/>
      <c r="G187" s="33"/>
      <c r="H187" s="47"/>
      <c r="I187" s="33"/>
      <c r="J187" s="48"/>
      <c r="L187" s="39"/>
      <c r="N187" s="39"/>
      <c r="P187" s="65"/>
      <c r="Q187" s="65"/>
      <c r="R187" s="66"/>
      <c r="S187" s="65"/>
      <c r="T187" s="65"/>
      <c r="U187" s="65"/>
      <c r="V187" s="66"/>
    </row>
    <row r="188" spans="1:22" s="38" customFormat="1" x14ac:dyDescent="0.25">
      <c r="A188" s="41" t="s">
        <v>181</v>
      </c>
      <c r="D188" s="46"/>
      <c r="E188" s="33"/>
      <c r="F188" s="47"/>
      <c r="G188" s="33"/>
      <c r="H188" s="47"/>
      <c r="I188" s="33"/>
      <c r="J188" s="48"/>
      <c r="L188" s="27">
        <f>+SUBTOTAL(9,L165:L187)</f>
        <v>4010776637.2399998</v>
      </c>
      <c r="N188" s="27">
        <f>+SUBTOTAL(9,N165:N187)</f>
        <v>1378225010.9768775</v>
      </c>
      <c r="P188" s="121">
        <f>+SUBTOTAL(9,P165:P187)</f>
        <v>2685508761</v>
      </c>
      <c r="Q188" s="121"/>
      <c r="R188" s="116">
        <f>+P188/T188</f>
        <v>20.945083387209586</v>
      </c>
      <c r="S188" s="121"/>
      <c r="T188" s="121">
        <f>+SUBTOTAL(9,T165:T187)</f>
        <v>128216666</v>
      </c>
      <c r="U188" s="121"/>
      <c r="V188" s="116">
        <f>+T188/L188*100</f>
        <v>3.1968039508735093</v>
      </c>
    </row>
    <row r="189" spans="1:22" s="38" customFormat="1" x14ac:dyDescent="0.25">
      <c r="A189" s="41"/>
      <c r="B189" s="38" t="s">
        <v>6</v>
      </c>
      <c r="D189" s="46"/>
      <c r="E189" s="33"/>
      <c r="F189" s="47"/>
      <c r="G189" s="33"/>
      <c r="H189" s="47"/>
      <c r="I189" s="33"/>
      <c r="J189" s="48"/>
      <c r="L189" s="39"/>
      <c r="N189" s="39"/>
      <c r="P189" s="65"/>
      <c r="Q189" s="65"/>
      <c r="R189" s="66"/>
      <c r="S189" s="65"/>
      <c r="T189" s="65"/>
      <c r="U189" s="65"/>
      <c r="V189" s="66"/>
    </row>
    <row r="190" spans="1:22" s="38" customFormat="1" x14ac:dyDescent="0.25">
      <c r="A190" s="41"/>
      <c r="B190" s="38" t="s">
        <v>6</v>
      </c>
      <c r="D190" s="46"/>
      <c r="E190" s="33"/>
      <c r="F190" s="47"/>
      <c r="G190" s="33"/>
      <c r="H190" s="47"/>
      <c r="I190" s="33"/>
      <c r="J190" s="48"/>
      <c r="L190" s="39"/>
      <c r="N190" s="39"/>
      <c r="P190" s="65"/>
      <c r="Q190" s="65"/>
      <c r="R190" s="66"/>
      <c r="S190" s="65"/>
      <c r="T190" s="65"/>
      <c r="U190" s="65"/>
      <c r="V190" s="66"/>
    </row>
    <row r="191" spans="1:22" s="38" customFormat="1" x14ac:dyDescent="0.25">
      <c r="A191" s="41" t="s">
        <v>182</v>
      </c>
      <c r="D191" s="46"/>
      <c r="E191" s="33"/>
      <c r="F191" s="47"/>
      <c r="G191" s="33"/>
      <c r="H191" s="47"/>
      <c r="I191" s="33"/>
      <c r="J191" s="48"/>
      <c r="L191" s="39"/>
      <c r="N191" s="39"/>
      <c r="P191" s="65"/>
      <c r="Q191" s="65"/>
      <c r="R191" s="66"/>
      <c r="S191" s="65"/>
      <c r="T191" s="65"/>
      <c r="U191" s="65"/>
      <c r="V191" s="66"/>
    </row>
    <row r="192" spans="1:22" x14ac:dyDescent="0.25">
      <c r="A192" s="33" t="s">
        <v>6</v>
      </c>
      <c r="B192" s="33" t="s">
        <v>6</v>
      </c>
      <c r="C192" s="38"/>
      <c r="D192" s="46"/>
      <c r="F192" s="47"/>
      <c r="H192" s="47"/>
      <c r="J192" s="48"/>
      <c r="R192" s="66"/>
      <c r="V192" s="66"/>
    </row>
    <row r="193" spans="1:22" s="38" customFormat="1" x14ac:dyDescent="0.25">
      <c r="A193" s="38" t="s">
        <v>6</v>
      </c>
      <c r="B193" s="38" t="s">
        <v>73</v>
      </c>
      <c r="D193" s="46"/>
      <c r="E193" s="33"/>
      <c r="F193" s="47"/>
      <c r="G193" s="33"/>
      <c r="H193" s="47"/>
      <c r="I193" s="33"/>
      <c r="J193" s="48"/>
      <c r="L193" s="39"/>
      <c r="P193" s="65"/>
      <c r="Q193" s="163"/>
      <c r="R193" s="66"/>
      <c r="S193" s="163"/>
      <c r="T193" s="65"/>
      <c r="U193" s="65"/>
      <c r="V193" s="66"/>
    </row>
    <row r="194" spans="1:22" x14ac:dyDescent="0.25">
      <c r="A194" s="33">
        <v>321</v>
      </c>
      <c r="B194" s="33" t="s">
        <v>42</v>
      </c>
      <c r="C194" s="38"/>
      <c r="D194" s="46">
        <v>48699</v>
      </c>
      <c r="F194" s="47">
        <v>100</v>
      </c>
      <c r="G194" s="33" t="s">
        <v>4</v>
      </c>
      <c r="H194" s="47" t="s">
        <v>303</v>
      </c>
      <c r="J194" s="48">
        <v>-1</v>
      </c>
      <c r="L194" s="36">
        <v>360056131.68000001</v>
      </c>
      <c r="N194" s="36">
        <v>183734298.68243501</v>
      </c>
      <c r="P194" s="63">
        <f>+ROUND((100-J194)/100*L194-N194,0)</f>
        <v>179922394</v>
      </c>
      <c r="Q194" s="85"/>
      <c r="R194" s="66">
        <v>15.98</v>
      </c>
      <c r="S194" s="85"/>
      <c r="T194" s="63">
        <f t="shared" ref="T194:T198" si="41">+ROUND(P194/R194,0)</f>
        <v>11259224</v>
      </c>
      <c r="U194" s="63"/>
      <c r="V194" s="66">
        <f t="shared" ref="V194:V198" si="42">+ROUND(T194/L194*100,2)</f>
        <v>3.13</v>
      </c>
    </row>
    <row r="195" spans="1:22" x14ac:dyDescent="0.25">
      <c r="A195" s="33">
        <v>322</v>
      </c>
      <c r="B195" s="33" t="s">
        <v>76</v>
      </c>
      <c r="C195" s="38"/>
      <c r="D195" s="46">
        <v>48699</v>
      </c>
      <c r="F195" s="47">
        <v>60</v>
      </c>
      <c r="G195" s="33" t="s">
        <v>4</v>
      </c>
      <c r="H195" s="47" t="s">
        <v>304</v>
      </c>
      <c r="J195" s="48">
        <v>-2</v>
      </c>
      <c r="L195" s="36">
        <v>137627468.56</v>
      </c>
      <c r="N195" s="36">
        <v>24011346.918924998</v>
      </c>
      <c r="P195" s="63">
        <f>+ROUND((100-J195)/100*L195-N195,0)</f>
        <v>116368671</v>
      </c>
      <c r="Q195" s="85"/>
      <c r="R195" s="66">
        <v>15.58</v>
      </c>
      <c r="S195" s="85"/>
      <c r="T195" s="63">
        <f t="shared" si="41"/>
        <v>7469106</v>
      </c>
      <c r="U195" s="63"/>
      <c r="V195" s="66">
        <f t="shared" si="42"/>
        <v>5.43</v>
      </c>
    </row>
    <row r="196" spans="1:22" x14ac:dyDescent="0.25">
      <c r="A196" s="33">
        <v>323</v>
      </c>
      <c r="B196" s="33" t="s">
        <v>44</v>
      </c>
      <c r="C196" s="38"/>
      <c r="D196" s="46">
        <v>48699</v>
      </c>
      <c r="F196" s="47">
        <v>45</v>
      </c>
      <c r="G196" s="33" t="s">
        <v>4</v>
      </c>
      <c r="H196" s="47" t="s">
        <v>302</v>
      </c>
      <c r="J196" s="48">
        <v>0</v>
      </c>
      <c r="L196" s="36">
        <v>21825766.920000002</v>
      </c>
      <c r="N196" s="36">
        <v>5398453.5291799996</v>
      </c>
      <c r="P196" s="63">
        <f>+ROUND((100-J196)/100*L196-N196,0)</f>
        <v>16427313</v>
      </c>
      <c r="Q196" s="85"/>
      <c r="R196" s="66">
        <v>14.91</v>
      </c>
      <c r="S196" s="85"/>
      <c r="T196" s="63">
        <f t="shared" si="41"/>
        <v>1101765</v>
      </c>
      <c r="U196" s="63"/>
      <c r="V196" s="66">
        <f t="shared" si="42"/>
        <v>5.05</v>
      </c>
    </row>
    <row r="197" spans="1:22" x14ac:dyDescent="0.25">
      <c r="A197" s="33">
        <v>324</v>
      </c>
      <c r="B197" s="33" t="s">
        <v>45</v>
      </c>
      <c r="C197" s="38"/>
      <c r="D197" s="46">
        <v>48699</v>
      </c>
      <c r="F197" s="47">
        <v>75</v>
      </c>
      <c r="G197" s="33" t="s">
        <v>4</v>
      </c>
      <c r="H197" s="47" t="s">
        <v>305</v>
      </c>
      <c r="J197" s="48">
        <v>-1</v>
      </c>
      <c r="L197" s="36">
        <v>53673511.619999997</v>
      </c>
      <c r="N197" s="36">
        <v>34021888.019345</v>
      </c>
      <c r="P197" s="63">
        <f>+ROUND((100-J197)/100*L197-N197,0)</f>
        <v>20188359</v>
      </c>
      <c r="Q197" s="85"/>
      <c r="R197" s="66">
        <v>15.97</v>
      </c>
      <c r="S197" s="85"/>
      <c r="T197" s="63">
        <f t="shared" si="41"/>
        <v>1264143</v>
      </c>
      <c r="U197" s="63"/>
      <c r="V197" s="66">
        <f t="shared" si="42"/>
        <v>2.36</v>
      </c>
    </row>
    <row r="198" spans="1:22" x14ac:dyDescent="0.25">
      <c r="A198" s="33">
        <v>325</v>
      </c>
      <c r="B198" s="33" t="s">
        <v>281</v>
      </c>
      <c r="C198" s="38"/>
      <c r="D198" s="46">
        <v>48699</v>
      </c>
      <c r="F198" s="47">
        <v>50</v>
      </c>
      <c r="G198" s="33" t="s">
        <v>4</v>
      </c>
      <c r="H198" s="47" t="s">
        <v>303</v>
      </c>
      <c r="J198" s="48">
        <v>-3</v>
      </c>
      <c r="L198" s="32">
        <v>37213998.409999996</v>
      </c>
      <c r="N198" s="32">
        <v>17421763.968767501</v>
      </c>
      <c r="P198" s="64">
        <f>+ROUND((100-J198)/100*L198-N198,0)</f>
        <v>20908654</v>
      </c>
      <c r="Q198" s="115"/>
      <c r="R198" s="66">
        <v>15.3</v>
      </c>
      <c r="S198" s="115"/>
      <c r="T198" s="64">
        <f t="shared" si="41"/>
        <v>1366579</v>
      </c>
      <c r="U198" s="67"/>
      <c r="V198" s="66">
        <f t="shared" si="42"/>
        <v>3.67</v>
      </c>
    </row>
    <row r="199" spans="1:22" s="38" customFormat="1" x14ac:dyDescent="0.25">
      <c r="A199" s="38" t="s">
        <v>6</v>
      </c>
      <c r="B199" s="38" t="s">
        <v>74</v>
      </c>
      <c r="D199" s="46"/>
      <c r="E199" s="33"/>
      <c r="F199" s="47"/>
      <c r="G199" s="33"/>
      <c r="H199" s="47"/>
      <c r="I199" s="33"/>
      <c r="J199" s="48"/>
      <c r="L199" s="39">
        <f>+SUBTOTAL(9,L194:L198)</f>
        <v>610396877.18999994</v>
      </c>
      <c r="N199" s="39">
        <f>+SUBTOTAL(9,N194:N198)</f>
        <v>264587751.11865249</v>
      </c>
      <c r="P199" s="65">
        <f>+SUBTOTAL(9,P194:P198)</f>
        <v>353815391</v>
      </c>
      <c r="Q199" s="65"/>
      <c r="R199" s="125">
        <f>+P199/T199</f>
        <v>15.752561048870128</v>
      </c>
      <c r="S199" s="65"/>
      <c r="T199" s="65">
        <f>+SUBTOTAL(9,T194:T198)</f>
        <v>22460817</v>
      </c>
      <c r="U199" s="65"/>
      <c r="V199" s="125">
        <f>+T199/L199*100</f>
        <v>3.6797070626245287</v>
      </c>
    </row>
    <row r="200" spans="1:22" x14ac:dyDescent="0.25">
      <c r="A200" s="33" t="s">
        <v>6</v>
      </c>
      <c r="B200" s="33" t="s">
        <v>6</v>
      </c>
      <c r="C200" s="38"/>
      <c r="D200" s="46"/>
      <c r="F200" s="47"/>
      <c r="H200" s="47"/>
      <c r="J200" s="48"/>
      <c r="R200" s="66"/>
      <c r="V200" s="66"/>
    </row>
    <row r="201" spans="1:22" s="38" customFormat="1" x14ac:dyDescent="0.25">
      <c r="A201" s="38" t="s">
        <v>6</v>
      </c>
      <c r="B201" s="38" t="s">
        <v>82</v>
      </c>
      <c r="D201" s="46"/>
      <c r="E201" s="33"/>
      <c r="F201" s="47"/>
      <c r="G201" s="33"/>
      <c r="H201" s="47"/>
      <c r="I201" s="33"/>
      <c r="J201" s="48"/>
      <c r="P201" s="73"/>
      <c r="Q201" s="73"/>
      <c r="R201" s="66"/>
      <c r="S201" s="73"/>
      <c r="T201" s="73"/>
      <c r="U201" s="73"/>
      <c r="V201" s="66"/>
    </row>
    <row r="202" spans="1:22" x14ac:dyDescent="0.25">
      <c r="A202" s="33">
        <v>321</v>
      </c>
      <c r="B202" s="33" t="s">
        <v>42</v>
      </c>
      <c r="C202" s="38"/>
      <c r="D202" s="46">
        <v>48426</v>
      </c>
      <c r="F202" s="47">
        <v>100</v>
      </c>
      <c r="G202" s="33" t="s">
        <v>4</v>
      </c>
      <c r="H202" s="47" t="s">
        <v>303</v>
      </c>
      <c r="J202" s="48">
        <v>-1</v>
      </c>
      <c r="L202" s="36">
        <v>183462252.38</v>
      </c>
      <c r="N202" s="36">
        <v>38437467.454240002</v>
      </c>
      <c r="P202" s="63">
        <f>+ROUND((100-J202)/100*L202-N202,0)</f>
        <v>146859407</v>
      </c>
      <c r="Q202" s="85"/>
      <c r="R202" s="66">
        <v>15.31</v>
      </c>
      <c r="S202" s="85"/>
      <c r="T202" s="63">
        <f t="shared" ref="T202:T206" si="43">+ROUND(P202/R202,0)</f>
        <v>9592385</v>
      </c>
      <c r="U202" s="63"/>
      <c r="V202" s="66">
        <f t="shared" ref="V202:V206" si="44">+ROUND(T202/L202*100,2)</f>
        <v>5.23</v>
      </c>
    </row>
    <row r="203" spans="1:22" x14ac:dyDescent="0.25">
      <c r="A203" s="33">
        <v>322</v>
      </c>
      <c r="B203" s="33" t="s">
        <v>76</v>
      </c>
      <c r="C203" s="38"/>
      <c r="D203" s="46">
        <v>48426</v>
      </c>
      <c r="F203" s="47">
        <v>60</v>
      </c>
      <c r="G203" s="33" t="s">
        <v>4</v>
      </c>
      <c r="H203" s="47" t="s">
        <v>304</v>
      </c>
      <c r="J203" s="48">
        <v>-2</v>
      </c>
      <c r="L203" s="36">
        <v>586039766.78999996</v>
      </c>
      <c r="N203" s="36">
        <v>168441241.32372496</v>
      </c>
      <c r="P203" s="63">
        <f>+ROUND((100-J203)/100*L203-N203,0)</f>
        <v>429319321</v>
      </c>
      <c r="Q203" s="85"/>
      <c r="R203" s="66">
        <v>14.82</v>
      </c>
      <c r="S203" s="85"/>
      <c r="T203" s="63">
        <f t="shared" si="43"/>
        <v>28968915</v>
      </c>
      <c r="U203" s="63"/>
      <c r="V203" s="66">
        <f t="shared" si="44"/>
        <v>4.9400000000000004</v>
      </c>
    </row>
    <row r="204" spans="1:22" x14ac:dyDescent="0.25">
      <c r="A204" s="33">
        <v>323</v>
      </c>
      <c r="B204" s="33" t="s">
        <v>44</v>
      </c>
      <c r="C204" s="38"/>
      <c r="D204" s="46">
        <v>48426</v>
      </c>
      <c r="F204" s="47">
        <v>45</v>
      </c>
      <c r="G204" s="33" t="s">
        <v>4</v>
      </c>
      <c r="H204" s="47" t="s">
        <v>302</v>
      </c>
      <c r="J204" s="48">
        <v>0</v>
      </c>
      <c r="L204" s="36">
        <v>756080929.11000001</v>
      </c>
      <c r="N204" s="36">
        <v>81959596.585809991</v>
      </c>
      <c r="P204" s="63">
        <f>+ROUND((100-J204)/100*L204-N204,0)</f>
        <v>674121333</v>
      </c>
      <c r="Q204" s="85"/>
      <c r="R204" s="66">
        <v>14.39</v>
      </c>
      <c r="S204" s="85"/>
      <c r="T204" s="63">
        <f t="shared" si="43"/>
        <v>46846514</v>
      </c>
      <c r="U204" s="63"/>
      <c r="V204" s="66">
        <f t="shared" si="44"/>
        <v>6.2</v>
      </c>
    </row>
    <row r="205" spans="1:22" x14ac:dyDescent="0.25">
      <c r="A205" s="33">
        <v>324</v>
      </c>
      <c r="B205" s="33" t="s">
        <v>45</v>
      </c>
      <c r="C205" s="38"/>
      <c r="D205" s="46">
        <v>48426</v>
      </c>
      <c r="F205" s="47">
        <v>75</v>
      </c>
      <c r="G205" s="33" t="s">
        <v>4</v>
      </c>
      <c r="H205" s="47" t="s">
        <v>305</v>
      </c>
      <c r="J205" s="48">
        <v>-1</v>
      </c>
      <c r="L205" s="36">
        <v>150385799.33000001</v>
      </c>
      <c r="N205" s="36">
        <v>72326463.215882495</v>
      </c>
      <c r="P205" s="63">
        <f>+ROUND((100-J205)/100*L205-N205,0)</f>
        <v>79563194</v>
      </c>
      <c r="Q205" s="85"/>
      <c r="R205" s="66">
        <v>15.28</v>
      </c>
      <c r="S205" s="85"/>
      <c r="T205" s="63">
        <f t="shared" si="43"/>
        <v>5207015</v>
      </c>
      <c r="U205" s="63"/>
      <c r="V205" s="66">
        <f t="shared" si="44"/>
        <v>3.46</v>
      </c>
    </row>
    <row r="206" spans="1:22" x14ac:dyDescent="0.25">
      <c r="A206" s="33">
        <v>325</v>
      </c>
      <c r="B206" s="33" t="s">
        <v>281</v>
      </c>
      <c r="C206" s="38"/>
      <c r="D206" s="46">
        <v>48426</v>
      </c>
      <c r="F206" s="47">
        <v>50</v>
      </c>
      <c r="G206" s="33" t="s">
        <v>4</v>
      </c>
      <c r="H206" s="47" t="s">
        <v>303</v>
      </c>
      <c r="J206" s="48">
        <v>-3</v>
      </c>
      <c r="L206" s="32">
        <v>15687982.359999999</v>
      </c>
      <c r="N206" s="32">
        <v>752238.4792099999</v>
      </c>
      <c r="P206" s="64">
        <f>+ROUND((100-J206)/100*L206-N206,0)</f>
        <v>15406383</v>
      </c>
      <c r="Q206" s="115"/>
      <c r="R206" s="66">
        <v>14.84</v>
      </c>
      <c r="S206" s="115"/>
      <c r="T206" s="64">
        <f t="shared" si="43"/>
        <v>1038166</v>
      </c>
      <c r="U206" s="67"/>
      <c r="V206" s="66">
        <f t="shared" si="44"/>
        <v>6.62</v>
      </c>
    </row>
    <row r="207" spans="1:22" s="38" customFormat="1" x14ac:dyDescent="0.25">
      <c r="A207" s="38" t="s">
        <v>6</v>
      </c>
      <c r="B207" s="38" t="s">
        <v>83</v>
      </c>
      <c r="D207" s="46"/>
      <c r="E207" s="33"/>
      <c r="F207" s="47"/>
      <c r="G207" s="33"/>
      <c r="H207" s="47"/>
      <c r="I207" s="33"/>
      <c r="J207" s="48"/>
      <c r="L207" s="39">
        <f>+SUBTOTAL(9,L202:L206)</f>
        <v>1691656729.9699998</v>
      </c>
      <c r="N207" s="39">
        <f>+SUBTOTAL(9,N202:N206)</f>
        <v>361917007.05886745</v>
      </c>
      <c r="P207" s="65">
        <f>+SUBTOTAL(9,P202:P206)</f>
        <v>1345269638</v>
      </c>
      <c r="Q207" s="65"/>
      <c r="R207" s="125">
        <f>+P207/T207</f>
        <v>14.677857913972151</v>
      </c>
      <c r="S207" s="65"/>
      <c r="T207" s="65">
        <f>+SUBTOTAL(9,T202:T206)</f>
        <v>91652995</v>
      </c>
      <c r="U207" s="65"/>
      <c r="V207" s="125">
        <f>+T207/L207*100</f>
        <v>5.4179428589880283</v>
      </c>
    </row>
    <row r="208" spans="1:22" x14ac:dyDescent="0.25">
      <c r="A208" s="33" t="s">
        <v>6</v>
      </c>
      <c r="B208" s="33" t="s">
        <v>6</v>
      </c>
      <c r="C208" s="38"/>
      <c r="D208" s="46"/>
      <c r="F208" s="47"/>
      <c r="H208" s="47"/>
      <c r="J208" s="48"/>
      <c r="R208" s="66"/>
      <c r="V208" s="66"/>
    </row>
    <row r="209" spans="1:23" s="38" customFormat="1" x14ac:dyDescent="0.25">
      <c r="A209" s="38" t="s">
        <v>6</v>
      </c>
      <c r="B209" s="38" t="s">
        <v>84</v>
      </c>
      <c r="D209" s="46"/>
      <c r="E209" s="33"/>
      <c r="F209" s="47"/>
      <c r="G209" s="33"/>
      <c r="H209" s="47"/>
      <c r="I209" s="33"/>
      <c r="J209" s="48"/>
      <c r="P209" s="73"/>
      <c r="Q209" s="73"/>
      <c r="R209" s="66"/>
      <c r="S209" s="73"/>
      <c r="T209" s="73"/>
      <c r="U209" s="73"/>
      <c r="V209" s="66"/>
    </row>
    <row r="210" spans="1:23" x14ac:dyDescent="0.25">
      <c r="A210" s="33">
        <v>321</v>
      </c>
      <c r="B210" s="33" t="s">
        <v>42</v>
      </c>
      <c r="C210" s="38"/>
      <c r="D210" s="46">
        <v>48699</v>
      </c>
      <c r="F210" s="47">
        <v>100</v>
      </c>
      <c r="G210" s="33" t="s">
        <v>4</v>
      </c>
      <c r="H210" s="47" t="s">
        <v>303</v>
      </c>
      <c r="J210" s="48">
        <v>-1</v>
      </c>
      <c r="L210" s="36">
        <v>128297844.45</v>
      </c>
      <c r="N210" s="36">
        <v>49379171.36946249</v>
      </c>
      <c r="P210" s="63">
        <f>+ROUND((100-J210)/100*L210-N210,0)</f>
        <v>80201652</v>
      </c>
      <c r="Q210" s="85"/>
      <c r="R210" s="66">
        <v>16.010000000000002</v>
      </c>
      <c r="S210" s="85"/>
      <c r="T210" s="63">
        <f t="shared" ref="T210:T214" si="45">+ROUND(P210/R210,0)</f>
        <v>5009472</v>
      </c>
      <c r="U210" s="63"/>
      <c r="V210" s="66">
        <f t="shared" ref="V210:V214" si="46">+ROUND(T210/L210*100,2)</f>
        <v>3.9</v>
      </c>
    </row>
    <row r="211" spans="1:23" x14ac:dyDescent="0.25">
      <c r="A211" s="33">
        <v>322</v>
      </c>
      <c r="B211" s="33" t="s">
        <v>76</v>
      </c>
      <c r="C211" s="38"/>
      <c r="D211" s="46">
        <v>48699</v>
      </c>
      <c r="F211" s="47">
        <v>60</v>
      </c>
      <c r="G211" s="33" t="s">
        <v>4</v>
      </c>
      <c r="H211" s="47" t="s">
        <v>304</v>
      </c>
      <c r="J211" s="48">
        <v>-2</v>
      </c>
      <c r="L211" s="36">
        <v>514072789.70999998</v>
      </c>
      <c r="N211" s="36">
        <v>183833791.76192501</v>
      </c>
      <c r="P211" s="63">
        <f>+ROUND((100-J211)/100*L211-N211,0)</f>
        <v>340520454</v>
      </c>
      <c r="Q211" s="85"/>
      <c r="R211" s="66">
        <v>15.49</v>
      </c>
      <c r="S211" s="85"/>
      <c r="T211" s="63">
        <f t="shared" si="45"/>
        <v>21983244</v>
      </c>
      <c r="U211" s="63"/>
      <c r="V211" s="66">
        <f t="shared" si="46"/>
        <v>4.28</v>
      </c>
    </row>
    <row r="212" spans="1:23" x14ac:dyDescent="0.25">
      <c r="A212" s="33">
        <v>323</v>
      </c>
      <c r="B212" s="33" t="s">
        <v>44</v>
      </c>
      <c r="C212" s="38"/>
      <c r="D212" s="46">
        <v>48699</v>
      </c>
      <c r="F212" s="47">
        <v>45</v>
      </c>
      <c r="G212" s="33" t="s">
        <v>4</v>
      </c>
      <c r="H212" s="47" t="s">
        <v>302</v>
      </c>
      <c r="J212" s="48">
        <v>0</v>
      </c>
      <c r="L212" s="36">
        <v>599706205.85000002</v>
      </c>
      <c r="N212" s="36">
        <v>78908562.513570011</v>
      </c>
      <c r="P212" s="63">
        <f>+ROUND((100-J212)/100*L212-N212,0)</f>
        <v>520797643</v>
      </c>
      <c r="Q212" s="85"/>
      <c r="R212" s="66">
        <v>15.02</v>
      </c>
      <c r="S212" s="85"/>
      <c r="T212" s="63">
        <f t="shared" si="45"/>
        <v>34673611</v>
      </c>
      <c r="U212" s="63"/>
      <c r="V212" s="66">
        <f t="shared" si="46"/>
        <v>5.78</v>
      </c>
    </row>
    <row r="213" spans="1:23" x14ac:dyDescent="0.25">
      <c r="A213" s="33">
        <v>324</v>
      </c>
      <c r="B213" s="33" t="s">
        <v>45</v>
      </c>
      <c r="C213" s="38"/>
      <c r="D213" s="46">
        <v>48699</v>
      </c>
      <c r="F213" s="47">
        <v>75</v>
      </c>
      <c r="G213" s="33" t="s">
        <v>4</v>
      </c>
      <c r="H213" s="47" t="s">
        <v>305</v>
      </c>
      <c r="J213" s="48">
        <v>-1</v>
      </c>
      <c r="L213" s="36">
        <v>175176467.40000001</v>
      </c>
      <c r="N213" s="36">
        <v>103877312.15649499</v>
      </c>
      <c r="P213" s="63">
        <f>+ROUND((100-J213)/100*L213-N213,0)</f>
        <v>73050920</v>
      </c>
      <c r="Q213" s="85"/>
      <c r="R213" s="66">
        <v>15.93</v>
      </c>
      <c r="S213" s="85"/>
      <c r="T213" s="63">
        <f t="shared" si="45"/>
        <v>4585745</v>
      </c>
      <c r="U213" s="63"/>
      <c r="V213" s="66">
        <f t="shared" si="46"/>
        <v>2.62</v>
      </c>
    </row>
    <row r="214" spans="1:23" x14ac:dyDescent="0.25">
      <c r="A214" s="33">
        <v>325</v>
      </c>
      <c r="B214" s="33" t="s">
        <v>281</v>
      </c>
      <c r="C214" s="38"/>
      <c r="D214" s="46">
        <v>48699</v>
      </c>
      <c r="F214" s="47">
        <v>50</v>
      </c>
      <c r="G214" s="33" t="s">
        <v>4</v>
      </c>
      <c r="H214" s="47" t="s">
        <v>303</v>
      </c>
      <c r="J214" s="48">
        <v>-3</v>
      </c>
      <c r="L214" s="32">
        <v>11936246.869999999</v>
      </c>
      <c r="N214" s="36">
        <v>187687.97677499999</v>
      </c>
      <c r="P214" s="64">
        <f>+ROUND((100-J214)/100*L214-N214,0)</f>
        <v>12106646</v>
      </c>
      <c r="Q214" s="115"/>
      <c r="R214" s="66">
        <v>15.48</v>
      </c>
      <c r="S214" s="115"/>
      <c r="T214" s="64">
        <f t="shared" si="45"/>
        <v>782083</v>
      </c>
      <c r="U214" s="67"/>
      <c r="V214" s="66">
        <f t="shared" si="46"/>
        <v>6.55</v>
      </c>
    </row>
    <row r="215" spans="1:23" s="38" customFormat="1" x14ac:dyDescent="0.25">
      <c r="A215" s="38" t="s">
        <v>6</v>
      </c>
      <c r="B215" s="38" t="s">
        <v>85</v>
      </c>
      <c r="D215" s="46"/>
      <c r="E215" s="33"/>
      <c r="F215" s="47"/>
      <c r="G215" s="33"/>
      <c r="H215" s="47"/>
      <c r="I215" s="33"/>
      <c r="J215" s="48"/>
      <c r="L215" s="23">
        <f>+SUBTOTAL(9,L210:L214)</f>
        <v>1429189554.28</v>
      </c>
      <c r="N215" s="23">
        <f>+SUBTOTAL(9,N210:N214)</f>
        <v>416186525.77822751</v>
      </c>
      <c r="P215" s="83">
        <f>+SUBTOTAL(9,P210:P214)</f>
        <v>1026677315</v>
      </c>
      <c r="Q215" s="88"/>
      <c r="R215" s="125">
        <f>+P215/T215</f>
        <v>15.315734419267311</v>
      </c>
      <c r="S215" s="88"/>
      <c r="T215" s="83">
        <f>+SUBTOTAL(9,T210:T214)</f>
        <v>67034155</v>
      </c>
      <c r="U215" s="88"/>
      <c r="V215" s="125">
        <f>+T215/L215*100</f>
        <v>4.6903613869309728</v>
      </c>
    </row>
    <row r="216" spans="1:23" s="38" customFormat="1" x14ac:dyDescent="0.25">
      <c r="B216" s="38" t="s">
        <v>6</v>
      </c>
      <c r="D216" s="46"/>
      <c r="E216" s="33"/>
      <c r="F216" s="47"/>
      <c r="G216" s="33"/>
      <c r="H216" s="47"/>
      <c r="I216" s="33"/>
      <c r="J216" s="48"/>
      <c r="L216" s="24"/>
      <c r="N216" s="24"/>
      <c r="P216" s="88"/>
      <c r="Q216" s="88"/>
      <c r="R216" s="66"/>
      <c r="S216" s="88"/>
      <c r="T216" s="88"/>
      <c r="U216" s="88"/>
      <c r="V216" s="66"/>
    </row>
    <row r="217" spans="1:23" x14ac:dyDescent="0.25">
      <c r="A217" s="41" t="s">
        <v>183</v>
      </c>
      <c r="C217" s="38"/>
      <c r="D217" s="46"/>
      <c r="F217" s="47"/>
      <c r="H217" s="47"/>
      <c r="J217" s="48"/>
      <c r="L217" s="28">
        <f>+SUBTOTAL(9,L193:L216)</f>
        <v>3731243161.4399996</v>
      </c>
      <c r="N217" s="28">
        <f>+SUBTOTAL(9,N193:N216)</f>
        <v>1042691283.9557474</v>
      </c>
      <c r="P217" s="162">
        <f>+SUBTOTAL(9,P193:P216)</f>
        <v>2725762344</v>
      </c>
      <c r="Q217" s="87"/>
      <c r="R217" s="116">
        <f>+P217/T217</f>
        <v>15.04715945280247</v>
      </c>
      <c r="S217" s="87"/>
      <c r="T217" s="162">
        <f>+SUBTOTAL(9,T193:T216)</f>
        <v>181147967</v>
      </c>
      <c r="U217" s="87"/>
      <c r="V217" s="116">
        <f>+T217/L217*100</f>
        <v>4.8548957857276056</v>
      </c>
    </row>
    <row r="218" spans="1:23" x14ac:dyDescent="0.25">
      <c r="B218" s="33" t="s">
        <v>6</v>
      </c>
      <c r="C218" s="38"/>
      <c r="D218" s="46"/>
      <c r="F218" s="47"/>
      <c r="H218" s="47"/>
      <c r="J218" s="48"/>
      <c r="R218" s="66"/>
      <c r="V218" s="66"/>
    </row>
    <row r="219" spans="1:23" s="35" customFormat="1" ht="13.8" thickBot="1" x14ac:dyDescent="0.3">
      <c r="A219" s="35" t="s">
        <v>3</v>
      </c>
      <c r="C219" s="38"/>
      <c r="D219" s="46"/>
      <c r="E219" s="33"/>
      <c r="F219" s="47"/>
      <c r="G219" s="33"/>
      <c r="H219" s="47"/>
      <c r="I219" s="33"/>
      <c r="J219" s="48"/>
      <c r="L219" s="15">
        <f>+SUBTOTAL(9,L165:L218)</f>
        <v>7742019798.6799994</v>
      </c>
      <c r="N219" s="15">
        <f>+SUBTOTAL(9,N165:N218)</f>
        <v>2420916294.9326253</v>
      </c>
      <c r="P219" s="90">
        <f>+SUBTOTAL(9,P165:P218)</f>
        <v>5411271105</v>
      </c>
      <c r="Q219" s="84"/>
      <c r="R219" s="116">
        <f>+P219/T219</f>
        <v>17.491563442547747</v>
      </c>
      <c r="S219" s="84"/>
      <c r="T219" s="90">
        <f>+SUBTOTAL(9,T165:T218)</f>
        <v>309364633</v>
      </c>
      <c r="U219" s="84"/>
      <c r="V219" s="116">
        <f>+T219/L219*100</f>
        <v>3.9959163247392642</v>
      </c>
      <c r="W219" s="45"/>
    </row>
    <row r="220" spans="1:23" ht="13.8" thickTop="1" x14ac:dyDescent="0.25">
      <c r="B220" s="33" t="s">
        <v>6</v>
      </c>
      <c r="C220" s="38"/>
      <c r="D220" s="46"/>
      <c r="F220" s="47"/>
      <c r="H220" s="47"/>
      <c r="J220" s="48"/>
      <c r="R220" s="66"/>
      <c r="V220" s="66"/>
      <c r="W220" s="29"/>
    </row>
    <row r="221" spans="1:23" x14ac:dyDescent="0.25">
      <c r="B221" s="33" t="s">
        <v>6</v>
      </c>
      <c r="C221" s="38"/>
      <c r="D221" s="46"/>
      <c r="F221" s="47"/>
      <c r="H221" s="47"/>
      <c r="J221" s="48"/>
      <c r="R221" s="66"/>
      <c r="V221" s="66"/>
      <c r="W221" s="37"/>
    </row>
    <row r="222" spans="1:23" x14ac:dyDescent="0.25">
      <c r="A222" s="35" t="s">
        <v>7</v>
      </c>
      <c r="C222" s="38"/>
      <c r="D222" s="46"/>
      <c r="F222" s="47"/>
      <c r="H222" s="47"/>
      <c r="J222" s="48"/>
      <c r="R222" s="66"/>
      <c r="V222" s="66"/>
    </row>
    <row r="223" spans="1:23" x14ac:dyDescent="0.25">
      <c r="B223" s="33" t="s">
        <v>6</v>
      </c>
      <c r="C223" s="38"/>
      <c r="D223" s="46"/>
      <c r="F223" s="47"/>
      <c r="H223" s="47"/>
      <c r="J223" s="48"/>
      <c r="L223" s="38"/>
      <c r="M223" s="38"/>
      <c r="N223" s="38"/>
      <c r="O223" s="38"/>
      <c r="P223" s="73"/>
      <c r="Q223" s="73"/>
      <c r="R223" s="66"/>
      <c r="S223" s="73"/>
      <c r="T223" s="73"/>
      <c r="U223" s="73"/>
      <c r="V223" s="66"/>
      <c r="W223" s="29"/>
    </row>
    <row r="224" spans="1:23" x14ac:dyDescent="0.25">
      <c r="A224" s="41" t="s">
        <v>184</v>
      </c>
      <c r="C224" s="38"/>
      <c r="D224" s="46"/>
      <c r="F224" s="47"/>
      <c r="H224" s="47"/>
      <c r="J224" s="48"/>
      <c r="L224" s="38"/>
      <c r="M224" s="38"/>
      <c r="N224" s="38"/>
      <c r="O224" s="38"/>
      <c r="P224" s="73"/>
      <c r="Q224" s="73"/>
      <c r="R224" s="66"/>
      <c r="S224" s="73"/>
      <c r="T224" s="73"/>
      <c r="U224" s="73"/>
      <c r="V224" s="66"/>
      <c r="W224" s="37"/>
    </row>
    <row r="225" spans="1:22" x14ac:dyDescent="0.25">
      <c r="B225" s="33" t="s">
        <v>6</v>
      </c>
      <c r="C225" s="38"/>
      <c r="D225" s="46"/>
      <c r="F225" s="47"/>
      <c r="H225" s="47"/>
      <c r="J225" s="48"/>
      <c r="L225" s="38"/>
      <c r="M225" s="38"/>
      <c r="N225" s="38"/>
      <c r="O225" s="38"/>
      <c r="P225" s="73"/>
      <c r="Q225" s="73"/>
      <c r="R225" s="66"/>
      <c r="S225" s="73"/>
      <c r="T225" s="73"/>
      <c r="U225" s="73"/>
      <c r="V225" s="66"/>
    </row>
    <row r="226" spans="1:22" s="38" customFormat="1" x14ac:dyDescent="0.25">
      <c r="B226" s="38" t="s">
        <v>86</v>
      </c>
      <c r="D226" s="46"/>
      <c r="E226" s="33"/>
      <c r="F226" s="47"/>
      <c r="G226" s="33"/>
      <c r="H226" s="47"/>
      <c r="I226" s="33"/>
      <c r="J226" s="48"/>
      <c r="L226" s="36"/>
      <c r="M226" s="33"/>
      <c r="N226" s="33"/>
      <c r="O226" s="33"/>
      <c r="P226" s="63"/>
      <c r="Q226" s="117"/>
      <c r="R226" s="66"/>
      <c r="S226" s="117"/>
      <c r="T226" s="63"/>
      <c r="U226" s="63"/>
      <c r="V226" s="66"/>
    </row>
    <row r="227" spans="1:22" x14ac:dyDescent="0.25">
      <c r="A227" s="33">
        <v>341</v>
      </c>
      <c r="B227" s="33" t="s">
        <v>42</v>
      </c>
      <c r="C227" s="38"/>
      <c r="D227" s="46">
        <v>48760</v>
      </c>
      <c r="F227" s="47">
        <v>80</v>
      </c>
      <c r="G227" s="33" t="s">
        <v>4</v>
      </c>
      <c r="H227" s="47" t="s">
        <v>300</v>
      </c>
      <c r="J227" s="48">
        <v>-2</v>
      </c>
      <c r="L227" s="36">
        <v>84760736.079999998</v>
      </c>
      <c r="N227" s="36">
        <v>56466914.676100001</v>
      </c>
      <c r="P227" s="63">
        <f t="shared" ref="P227:P233" si="47">+ROUND((100-J227)/100*L227-N227,0)</f>
        <v>29989036</v>
      </c>
      <c r="Q227" s="85"/>
      <c r="R227" s="66">
        <v>16.079999999999998</v>
      </c>
      <c r="S227" s="85"/>
      <c r="T227" s="63">
        <f t="shared" ref="T227:T230" si="48">+ROUND(P227/R227,0)</f>
        <v>1864990</v>
      </c>
      <c r="U227" s="63"/>
      <c r="V227" s="66">
        <f t="shared" ref="V227:V230" si="49">+ROUND(T227/L227*100,2)</f>
        <v>2.2000000000000002</v>
      </c>
    </row>
    <row r="228" spans="1:22" x14ac:dyDescent="0.25">
      <c r="A228" s="33">
        <v>342</v>
      </c>
      <c r="B228" s="33" t="s">
        <v>87</v>
      </c>
      <c r="C228" s="38"/>
      <c r="D228" s="46">
        <v>48760</v>
      </c>
      <c r="F228" s="47">
        <v>50</v>
      </c>
      <c r="G228" s="33" t="s">
        <v>4</v>
      </c>
      <c r="H228" s="47" t="s">
        <v>303</v>
      </c>
      <c r="J228" s="48">
        <v>-3</v>
      </c>
      <c r="L228" s="36">
        <v>11513770.92</v>
      </c>
      <c r="N228" s="36">
        <v>6416277.5938774999</v>
      </c>
      <c r="P228" s="63">
        <f t="shared" si="47"/>
        <v>5442906</v>
      </c>
      <c r="Q228" s="85"/>
      <c r="R228" s="66">
        <v>15.29</v>
      </c>
      <c r="S228" s="85"/>
      <c r="T228" s="63">
        <f t="shared" si="48"/>
        <v>355978</v>
      </c>
      <c r="U228" s="63"/>
      <c r="V228" s="66">
        <f t="shared" si="49"/>
        <v>3.09</v>
      </c>
    </row>
    <row r="229" spans="1:22" x14ac:dyDescent="0.25">
      <c r="A229" s="33">
        <v>343</v>
      </c>
      <c r="B229" s="33" t="s">
        <v>88</v>
      </c>
      <c r="C229" s="38"/>
      <c r="D229" s="46">
        <v>48760</v>
      </c>
      <c r="F229" s="47">
        <v>50</v>
      </c>
      <c r="G229" s="33" t="s">
        <v>4</v>
      </c>
      <c r="H229" s="47" t="s">
        <v>304</v>
      </c>
      <c r="J229" s="48">
        <v>-3</v>
      </c>
      <c r="L229" s="36">
        <v>27106050.559999999</v>
      </c>
      <c r="N229" s="36">
        <v>5912888.6765202424</v>
      </c>
      <c r="P229" s="63">
        <f t="shared" si="47"/>
        <v>22006343</v>
      </c>
      <c r="Q229" s="85"/>
      <c r="R229" s="66">
        <v>15.62</v>
      </c>
      <c r="S229" s="85"/>
      <c r="T229" s="63">
        <f t="shared" si="48"/>
        <v>1408857</v>
      </c>
      <c r="U229" s="63"/>
      <c r="V229" s="66">
        <f t="shared" si="49"/>
        <v>5.2</v>
      </c>
    </row>
    <row r="230" spans="1:22" x14ac:dyDescent="0.25">
      <c r="A230" s="33">
        <v>343.2</v>
      </c>
      <c r="B230" s="33" t="s">
        <v>280</v>
      </c>
      <c r="C230" s="38"/>
      <c r="D230" s="46">
        <v>48760</v>
      </c>
      <c r="F230" s="47">
        <v>9</v>
      </c>
      <c r="G230" s="33" t="s">
        <v>4</v>
      </c>
      <c r="H230" s="47" t="s">
        <v>306</v>
      </c>
      <c r="J230" s="48">
        <v>35</v>
      </c>
      <c r="L230" s="36">
        <v>37564239.130000003</v>
      </c>
      <c r="N230" s="36">
        <v>7262311.1111797579</v>
      </c>
      <c r="P230" s="63">
        <f t="shared" si="47"/>
        <v>17154444</v>
      </c>
      <c r="Q230" s="85"/>
      <c r="R230" s="66">
        <v>7.11</v>
      </c>
      <c r="S230" s="85"/>
      <c r="T230" s="63">
        <f t="shared" si="48"/>
        <v>2412721</v>
      </c>
      <c r="U230" s="63"/>
      <c r="V230" s="66">
        <f t="shared" si="49"/>
        <v>6.42</v>
      </c>
    </row>
    <row r="231" spans="1:22" x14ac:dyDescent="0.25">
      <c r="A231" s="33">
        <v>344</v>
      </c>
      <c r="B231" s="33" t="s">
        <v>89</v>
      </c>
      <c r="C231" s="38"/>
      <c r="D231" s="46">
        <v>48760</v>
      </c>
      <c r="F231" s="47">
        <v>60</v>
      </c>
      <c r="G231" s="33" t="s">
        <v>4</v>
      </c>
      <c r="H231" s="47" t="s">
        <v>300</v>
      </c>
      <c r="J231" s="48">
        <v>-3</v>
      </c>
      <c r="L231" s="36">
        <v>680446.36</v>
      </c>
      <c r="N231" s="36">
        <v>405161.83305500005</v>
      </c>
      <c r="P231" s="63">
        <f t="shared" si="47"/>
        <v>295698</v>
      </c>
      <c r="Q231" s="85"/>
      <c r="R231" s="66">
        <v>15.89</v>
      </c>
      <c r="S231" s="85"/>
      <c r="T231" s="63">
        <f t="shared" ref="T231:T233" si="50">+ROUND(P231/R231,0)</f>
        <v>18609</v>
      </c>
      <c r="U231" s="63"/>
      <c r="V231" s="66">
        <f t="shared" ref="V231:V233" si="51">+ROUND(T231/L231*100,2)</f>
        <v>2.73</v>
      </c>
    </row>
    <row r="232" spans="1:22" x14ac:dyDescent="0.25">
      <c r="A232" s="33">
        <v>345</v>
      </c>
      <c r="B232" s="33" t="s">
        <v>45</v>
      </c>
      <c r="C232" s="38"/>
      <c r="D232" s="46">
        <v>48760</v>
      </c>
      <c r="F232" s="47">
        <v>50</v>
      </c>
      <c r="G232" s="33" t="s">
        <v>4</v>
      </c>
      <c r="H232" s="47" t="s">
        <v>305</v>
      </c>
      <c r="J232" s="48">
        <v>-2</v>
      </c>
      <c r="L232" s="36">
        <v>12121302.66</v>
      </c>
      <c r="N232" s="36">
        <v>9401591.5924850013</v>
      </c>
      <c r="P232" s="63">
        <f t="shared" si="47"/>
        <v>2962137</v>
      </c>
      <c r="Q232" s="85"/>
      <c r="R232" s="66">
        <v>15.25</v>
      </c>
      <c r="S232" s="85"/>
      <c r="T232" s="63">
        <f t="shared" si="50"/>
        <v>194238</v>
      </c>
      <c r="U232" s="63"/>
      <c r="V232" s="66">
        <f t="shared" si="51"/>
        <v>1.6</v>
      </c>
    </row>
    <row r="233" spans="1:22" s="38" customFormat="1" x14ac:dyDescent="0.25">
      <c r="A233" s="33">
        <v>346</v>
      </c>
      <c r="B233" s="33" t="s">
        <v>281</v>
      </c>
      <c r="D233" s="46">
        <v>48760</v>
      </c>
      <c r="E233" s="33"/>
      <c r="F233" s="47">
        <v>50</v>
      </c>
      <c r="G233" s="33" t="s">
        <v>4</v>
      </c>
      <c r="H233" s="47" t="s">
        <v>307</v>
      </c>
      <c r="I233" s="33"/>
      <c r="J233" s="48">
        <v>-2</v>
      </c>
      <c r="L233" s="32">
        <v>1234437.5900000001</v>
      </c>
      <c r="M233" s="33"/>
      <c r="N233" s="32">
        <v>609250.2290874999</v>
      </c>
      <c r="O233" s="33"/>
      <c r="P233" s="64">
        <f t="shared" si="47"/>
        <v>649876</v>
      </c>
      <c r="Q233" s="115"/>
      <c r="R233" s="66">
        <v>15.38</v>
      </c>
      <c r="S233" s="115"/>
      <c r="T233" s="64">
        <f t="shared" si="50"/>
        <v>42255</v>
      </c>
      <c r="U233" s="67"/>
      <c r="V233" s="66">
        <f t="shared" si="51"/>
        <v>3.42</v>
      </c>
    </row>
    <row r="234" spans="1:22" x14ac:dyDescent="0.25">
      <c r="A234" s="33" t="s">
        <v>6</v>
      </c>
      <c r="B234" s="38" t="s">
        <v>91</v>
      </c>
      <c r="C234" s="38"/>
      <c r="D234" s="46"/>
      <c r="F234" s="47"/>
      <c r="H234" s="47"/>
      <c r="J234" s="48"/>
      <c r="L234" s="39">
        <f>+SUBTOTAL(9,L227:L233)</f>
        <v>174980983.30000001</v>
      </c>
      <c r="M234" s="38"/>
      <c r="N234" s="39">
        <f>+SUBTOTAL(9,N227:N233)</f>
        <v>86474395.712304994</v>
      </c>
      <c r="O234" s="38"/>
      <c r="P234" s="65">
        <f>+SUBTOTAL(9,P227:P233)</f>
        <v>78500440</v>
      </c>
      <c r="Q234" s="65"/>
      <c r="R234" s="125">
        <f>+P234/T234</f>
        <v>12.465040916862931</v>
      </c>
      <c r="S234" s="65"/>
      <c r="T234" s="65">
        <f>+SUBTOTAL(9,T227:T233)</f>
        <v>6297648</v>
      </c>
      <c r="U234" s="65"/>
      <c r="V234" s="125">
        <f>+T234/L234*100</f>
        <v>3.5990470971367547</v>
      </c>
    </row>
    <row r="235" spans="1:22" s="38" customFormat="1" x14ac:dyDescent="0.25">
      <c r="A235" s="38" t="s">
        <v>6</v>
      </c>
      <c r="B235" s="38" t="s">
        <v>6</v>
      </c>
      <c r="D235" s="46"/>
      <c r="E235" s="33"/>
      <c r="F235" s="47"/>
      <c r="G235" s="33"/>
      <c r="H235" s="47"/>
      <c r="I235" s="33"/>
      <c r="J235" s="48"/>
      <c r="L235" s="33"/>
      <c r="M235" s="33"/>
      <c r="N235" s="33"/>
      <c r="O235" s="33"/>
      <c r="P235" s="58"/>
      <c r="Q235" s="58"/>
      <c r="R235" s="66"/>
      <c r="S235" s="58"/>
      <c r="T235" s="58"/>
      <c r="U235" s="58"/>
      <c r="V235" s="66"/>
    </row>
    <row r="236" spans="1:22" x14ac:dyDescent="0.25">
      <c r="A236" s="38" t="s">
        <v>6</v>
      </c>
      <c r="B236" s="38" t="s">
        <v>92</v>
      </c>
      <c r="C236" s="38"/>
      <c r="D236" s="46"/>
      <c r="F236" s="47"/>
      <c r="H236" s="47"/>
      <c r="J236" s="48"/>
      <c r="L236" s="36"/>
      <c r="P236" s="63"/>
      <c r="Q236" s="117"/>
      <c r="R236" s="66"/>
      <c r="S236" s="117"/>
      <c r="T236" s="63"/>
      <c r="U236" s="63"/>
      <c r="V236" s="66"/>
    </row>
    <row r="237" spans="1:22" x14ac:dyDescent="0.25">
      <c r="A237" s="33">
        <v>341</v>
      </c>
      <c r="B237" s="33" t="s">
        <v>42</v>
      </c>
      <c r="C237" s="38"/>
      <c r="D237" s="46">
        <v>48760</v>
      </c>
      <c r="F237" s="47">
        <v>80</v>
      </c>
      <c r="G237" s="33" t="s">
        <v>4</v>
      </c>
      <c r="H237" s="47" t="s">
        <v>300</v>
      </c>
      <c r="J237" s="48">
        <v>-2</v>
      </c>
      <c r="L237" s="36">
        <v>5090644.67</v>
      </c>
      <c r="N237" s="36">
        <v>3478638.4194437498</v>
      </c>
      <c r="P237" s="63">
        <f t="shared" ref="P237:P243" si="52">+ROUND((100-J237)/100*L237-N237,0)</f>
        <v>1713819</v>
      </c>
      <c r="Q237" s="85"/>
      <c r="R237" s="66">
        <v>16.07</v>
      </c>
      <c r="S237" s="85"/>
      <c r="T237" s="63">
        <f t="shared" ref="T237:T240" si="53">+ROUND(P237/R237,0)</f>
        <v>106647</v>
      </c>
      <c r="U237" s="63"/>
      <c r="V237" s="66">
        <f t="shared" ref="V237:V240" si="54">+ROUND(T237/L237*100,2)</f>
        <v>2.09</v>
      </c>
    </row>
    <row r="238" spans="1:22" x14ac:dyDescent="0.25">
      <c r="A238" s="33">
        <v>342</v>
      </c>
      <c r="B238" s="33" t="s">
        <v>87</v>
      </c>
      <c r="C238" s="38"/>
      <c r="D238" s="46">
        <v>48760</v>
      </c>
      <c r="F238" s="47">
        <v>50</v>
      </c>
      <c r="G238" s="33" t="s">
        <v>4</v>
      </c>
      <c r="H238" s="47" t="s">
        <v>303</v>
      </c>
      <c r="J238" s="48">
        <v>-3</v>
      </c>
      <c r="L238" s="36">
        <v>673632.54</v>
      </c>
      <c r="N238" s="36">
        <v>511483.67270750005</v>
      </c>
      <c r="P238" s="63">
        <f t="shared" si="52"/>
        <v>182358</v>
      </c>
      <c r="Q238" s="85"/>
      <c r="R238" s="66">
        <v>15.2</v>
      </c>
      <c r="S238" s="85"/>
      <c r="T238" s="63">
        <f t="shared" si="53"/>
        <v>11997</v>
      </c>
      <c r="U238" s="63"/>
      <c r="V238" s="66">
        <f t="shared" si="54"/>
        <v>1.78</v>
      </c>
    </row>
    <row r="239" spans="1:22" x14ac:dyDescent="0.25">
      <c r="A239" s="33">
        <v>343</v>
      </c>
      <c r="B239" s="33" t="s">
        <v>88</v>
      </c>
      <c r="C239" s="38"/>
      <c r="D239" s="46">
        <v>48760</v>
      </c>
      <c r="F239" s="47">
        <v>50</v>
      </c>
      <c r="G239" s="33" t="s">
        <v>4</v>
      </c>
      <c r="H239" s="47" t="s">
        <v>304</v>
      </c>
      <c r="J239" s="48">
        <v>-3</v>
      </c>
      <c r="L239" s="36">
        <v>121376511.03</v>
      </c>
      <c r="N239" s="36">
        <v>49359730.567925498</v>
      </c>
      <c r="P239" s="63">
        <f t="shared" si="52"/>
        <v>75658076</v>
      </c>
      <c r="Q239" s="85"/>
      <c r="R239" s="66">
        <v>15.16</v>
      </c>
      <c r="S239" s="85"/>
      <c r="T239" s="63">
        <f t="shared" si="53"/>
        <v>4990638</v>
      </c>
      <c r="U239" s="63"/>
      <c r="V239" s="66">
        <f t="shared" si="54"/>
        <v>4.1100000000000003</v>
      </c>
    </row>
    <row r="240" spans="1:22" x14ac:dyDescent="0.25">
      <c r="A240" s="33">
        <v>343.2</v>
      </c>
      <c r="B240" s="33" t="s">
        <v>280</v>
      </c>
      <c r="C240" s="38"/>
      <c r="D240" s="46">
        <v>48760</v>
      </c>
      <c r="F240" s="47">
        <v>9</v>
      </c>
      <c r="G240" s="33" t="s">
        <v>4</v>
      </c>
      <c r="H240" s="47" t="s">
        <v>306</v>
      </c>
      <c r="J240" s="48">
        <v>35</v>
      </c>
      <c r="L240" s="36">
        <v>64237235.289999999</v>
      </c>
      <c r="N240" s="36">
        <v>8573138.6828573085</v>
      </c>
      <c r="P240" s="63">
        <f t="shared" si="52"/>
        <v>33181064</v>
      </c>
      <c r="Q240" s="85"/>
      <c r="R240" s="66">
        <v>6.74</v>
      </c>
      <c r="S240" s="85"/>
      <c r="T240" s="63">
        <f t="shared" si="53"/>
        <v>4923007</v>
      </c>
      <c r="U240" s="63"/>
      <c r="V240" s="66">
        <f t="shared" si="54"/>
        <v>7.66</v>
      </c>
    </row>
    <row r="241" spans="1:22" x14ac:dyDescent="0.25">
      <c r="A241" s="33">
        <v>344</v>
      </c>
      <c r="B241" s="33" t="s">
        <v>89</v>
      </c>
      <c r="C241" s="38"/>
      <c r="D241" s="46">
        <v>48760</v>
      </c>
      <c r="F241" s="47">
        <v>60</v>
      </c>
      <c r="G241" s="33" t="s">
        <v>4</v>
      </c>
      <c r="H241" s="47" t="s">
        <v>300</v>
      </c>
      <c r="J241" s="48">
        <v>-3</v>
      </c>
      <c r="L241" s="36">
        <v>28799679.809999999</v>
      </c>
      <c r="N241" s="36">
        <v>20523753.65216</v>
      </c>
      <c r="P241" s="63">
        <f t="shared" si="52"/>
        <v>9139917</v>
      </c>
      <c r="Q241" s="85"/>
      <c r="R241" s="66">
        <v>15.69</v>
      </c>
      <c r="S241" s="85"/>
      <c r="T241" s="63">
        <f t="shared" ref="T241:T243" si="55">+ROUND(P241/R241,0)</f>
        <v>582531</v>
      </c>
      <c r="U241" s="63"/>
      <c r="V241" s="66">
        <f t="shared" ref="V241:V243" si="56">+ROUND(T241/L241*100,2)</f>
        <v>2.02</v>
      </c>
    </row>
    <row r="242" spans="1:22" s="38" customFormat="1" x14ac:dyDescent="0.25">
      <c r="A242" s="33">
        <v>345</v>
      </c>
      <c r="B242" s="33" t="s">
        <v>45</v>
      </c>
      <c r="D242" s="46">
        <v>48760</v>
      </c>
      <c r="E242" s="33"/>
      <c r="F242" s="47">
        <v>50</v>
      </c>
      <c r="G242" s="33" t="s">
        <v>4</v>
      </c>
      <c r="H242" s="47" t="s">
        <v>305</v>
      </c>
      <c r="I242" s="33"/>
      <c r="J242" s="48">
        <v>-2</v>
      </c>
      <c r="L242" s="36">
        <v>29810853.449999999</v>
      </c>
      <c r="M242" s="33"/>
      <c r="N242" s="36">
        <v>19234928.801115002</v>
      </c>
      <c r="O242" s="33"/>
      <c r="P242" s="63">
        <f t="shared" si="52"/>
        <v>11172142</v>
      </c>
      <c r="Q242" s="85"/>
      <c r="R242" s="66">
        <v>15.43</v>
      </c>
      <c r="S242" s="85"/>
      <c r="T242" s="63">
        <f t="shared" si="55"/>
        <v>724053</v>
      </c>
      <c r="U242" s="63"/>
      <c r="V242" s="66">
        <f t="shared" si="56"/>
        <v>2.4300000000000002</v>
      </c>
    </row>
    <row r="243" spans="1:22" x14ac:dyDescent="0.25">
      <c r="A243" s="33">
        <v>346</v>
      </c>
      <c r="B243" s="33" t="s">
        <v>281</v>
      </c>
      <c r="C243" s="38"/>
      <c r="D243" s="46">
        <v>48760</v>
      </c>
      <c r="F243" s="47">
        <v>50</v>
      </c>
      <c r="G243" s="33" t="s">
        <v>4</v>
      </c>
      <c r="H243" s="47" t="s">
        <v>307</v>
      </c>
      <c r="J243" s="48">
        <v>-2</v>
      </c>
      <c r="L243" s="32">
        <v>2599157.79</v>
      </c>
      <c r="N243" s="32">
        <v>1902627.9844599999</v>
      </c>
      <c r="P243" s="64">
        <f t="shared" si="52"/>
        <v>748513</v>
      </c>
      <c r="Q243" s="115"/>
      <c r="R243" s="66">
        <v>14.87</v>
      </c>
      <c r="S243" s="115"/>
      <c r="T243" s="64">
        <f t="shared" si="55"/>
        <v>50337</v>
      </c>
      <c r="U243" s="67"/>
      <c r="V243" s="66">
        <f t="shared" si="56"/>
        <v>1.94</v>
      </c>
    </row>
    <row r="244" spans="1:22" s="38" customFormat="1" x14ac:dyDescent="0.25">
      <c r="A244" s="33" t="s">
        <v>6</v>
      </c>
      <c r="B244" s="38" t="s">
        <v>93</v>
      </c>
      <c r="D244" s="46"/>
      <c r="E244" s="33"/>
      <c r="F244" s="47"/>
      <c r="G244" s="33"/>
      <c r="H244" s="47"/>
      <c r="I244" s="33"/>
      <c r="J244" s="48"/>
      <c r="L244" s="39">
        <f>+SUBTOTAL(9,L237:L243)</f>
        <v>252587714.57999998</v>
      </c>
      <c r="N244" s="39">
        <f>+SUBTOTAL(9,N237:N243)</f>
        <v>103584301.78066906</v>
      </c>
      <c r="P244" s="65">
        <f>+SUBTOTAL(9,P237:P243)</f>
        <v>131795889</v>
      </c>
      <c r="Q244" s="65"/>
      <c r="R244" s="125">
        <f>+P244/T244</f>
        <v>11.571995687145991</v>
      </c>
      <c r="S244" s="65"/>
      <c r="T244" s="65">
        <f>+SUBTOTAL(9,T237:T243)</f>
        <v>11389210</v>
      </c>
      <c r="U244" s="65"/>
      <c r="V244" s="125">
        <f>+T244/L244*100</f>
        <v>4.5090118571039177</v>
      </c>
    </row>
    <row r="245" spans="1:22" x14ac:dyDescent="0.25">
      <c r="A245" s="33" t="s">
        <v>6</v>
      </c>
      <c r="B245" s="33" t="s">
        <v>6</v>
      </c>
      <c r="C245" s="38"/>
      <c r="D245" s="46"/>
      <c r="F245" s="47"/>
      <c r="H245" s="47"/>
      <c r="J245" s="48"/>
      <c r="R245" s="66"/>
      <c r="V245" s="66"/>
    </row>
    <row r="246" spans="1:22" x14ac:dyDescent="0.25">
      <c r="A246" s="38" t="s">
        <v>6</v>
      </c>
      <c r="B246" s="38" t="s">
        <v>94</v>
      </c>
      <c r="C246" s="38"/>
      <c r="D246" s="46"/>
      <c r="F246" s="47"/>
      <c r="H246" s="47"/>
      <c r="J246" s="48"/>
      <c r="L246" s="36"/>
      <c r="P246" s="63"/>
      <c r="Q246" s="117"/>
      <c r="R246" s="66"/>
      <c r="S246" s="117"/>
      <c r="T246" s="63"/>
      <c r="U246" s="63"/>
      <c r="V246" s="66"/>
    </row>
    <row r="247" spans="1:22" x14ac:dyDescent="0.25">
      <c r="A247" s="33">
        <v>341</v>
      </c>
      <c r="B247" s="33" t="s">
        <v>42</v>
      </c>
      <c r="C247" s="38"/>
      <c r="D247" s="46">
        <v>48760</v>
      </c>
      <c r="F247" s="47">
        <v>80</v>
      </c>
      <c r="G247" s="33" t="s">
        <v>4</v>
      </c>
      <c r="H247" s="47" t="s">
        <v>300</v>
      </c>
      <c r="J247" s="48">
        <v>-2</v>
      </c>
      <c r="L247" s="36">
        <v>3203159.07</v>
      </c>
      <c r="N247" s="36">
        <v>1949980.9453624994</v>
      </c>
      <c r="P247" s="63">
        <f t="shared" ref="P247:P253" si="57">+ROUND((100-J247)/100*L247-N247,0)</f>
        <v>1317241</v>
      </c>
      <c r="Q247" s="85"/>
      <c r="R247" s="66">
        <v>16.11</v>
      </c>
      <c r="S247" s="85"/>
      <c r="T247" s="63">
        <f t="shared" ref="T247:T250" si="58">+ROUND(P247/R247,0)</f>
        <v>81765</v>
      </c>
      <c r="U247" s="63"/>
      <c r="V247" s="66">
        <f t="shared" ref="V247:V250" si="59">+ROUND(T247/L247*100,2)</f>
        <v>2.5499999999999998</v>
      </c>
    </row>
    <row r="248" spans="1:22" x14ac:dyDescent="0.25">
      <c r="A248" s="33">
        <v>342</v>
      </c>
      <c r="B248" s="33" t="s">
        <v>87</v>
      </c>
      <c r="C248" s="38"/>
      <c r="D248" s="46">
        <v>48760</v>
      </c>
      <c r="F248" s="47">
        <v>50</v>
      </c>
      <c r="G248" s="33" t="s">
        <v>4</v>
      </c>
      <c r="H248" s="47" t="s">
        <v>303</v>
      </c>
      <c r="J248" s="48">
        <v>-3</v>
      </c>
      <c r="L248" s="36">
        <v>742434</v>
      </c>
      <c r="N248" s="36">
        <v>503871.8135775</v>
      </c>
      <c r="P248" s="63">
        <f t="shared" si="57"/>
        <v>260835</v>
      </c>
      <c r="Q248" s="85"/>
      <c r="R248" s="66">
        <v>15.38</v>
      </c>
      <c r="S248" s="85"/>
      <c r="T248" s="63">
        <f t="shared" si="58"/>
        <v>16959</v>
      </c>
      <c r="U248" s="63"/>
      <c r="V248" s="66">
        <f t="shared" si="59"/>
        <v>2.2799999999999998</v>
      </c>
    </row>
    <row r="249" spans="1:22" x14ac:dyDescent="0.25">
      <c r="A249" s="33">
        <v>343</v>
      </c>
      <c r="B249" s="33" t="s">
        <v>88</v>
      </c>
      <c r="C249" s="38"/>
      <c r="D249" s="46">
        <v>48760</v>
      </c>
      <c r="F249" s="47">
        <v>50</v>
      </c>
      <c r="G249" s="33" t="s">
        <v>4</v>
      </c>
      <c r="H249" s="47" t="s">
        <v>304</v>
      </c>
      <c r="J249" s="48">
        <v>-3</v>
      </c>
      <c r="L249" s="36">
        <v>121964622.64</v>
      </c>
      <c r="N249" s="36">
        <v>33068494.782939143</v>
      </c>
      <c r="P249" s="63">
        <f t="shared" si="57"/>
        <v>92555067</v>
      </c>
      <c r="Q249" s="85"/>
      <c r="R249" s="66">
        <v>15.19</v>
      </c>
      <c r="S249" s="85"/>
      <c r="T249" s="63">
        <f t="shared" si="58"/>
        <v>6093158</v>
      </c>
      <c r="U249" s="63"/>
      <c r="V249" s="66">
        <f t="shared" si="59"/>
        <v>5</v>
      </c>
    </row>
    <row r="250" spans="1:22" x14ac:dyDescent="0.25">
      <c r="A250" s="33">
        <v>343.2</v>
      </c>
      <c r="B250" s="33" t="s">
        <v>280</v>
      </c>
      <c r="C250" s="38"/>
      <c r="D250" s="46">
        <v>48760</v>
      </c>
      <c r="F250" s="47">
        <v>9</v>
      </c>
      <c r="G250" s="33" t="s">
        <v>4</v>
      </c>
      <c r="H250" s="47" t="s">
        <v>306</v>
      </c>
      <c r="J250" s="48">
        <v>35</v>
      </c>
      <c r="L250" s="36">
        <v>24160829.5</v>
      </c>
      <c r="N250" s="36">
        <v>1666193.6946186493</v>
      </c>
      <c r="P250" s="63">
        <f t="shared" si="57"/>
        <v>14038345</v>
      </c>
      <c r="Q250" s="85"/>
      <c r="R250" s="66">
        <v>7.21</v>
      </c>
      <c r="S250" s="85"/>
      <c r="T250" s="63">
        <f t="shared" si="58"/>
        <v>1947066</v>
      </c>
      <c r="U250" s="63"/>
      <c r="V250" s="66">
        <f t="shared" si="59"/>
        <v>8.06</v>
      </c>
    </row>
    <row r="251" spans="1:22" s="38" customFormat="1" x14ac:dyDescent="0.25">
      <c r="A251" s="33">
        <v>344</v>
      </c>
      <c r="B251" s="33" t="s">
        <v>89</v>
      </c>
      <c r="D251" s="46">
        <v>48760</v>
      </c>
      <c r="E251" s="33"/>
      <c r="F251" s="47">
        <v>60</v>
      </c>
      <c r="G251" s="33" t="s">
        <v>4</v>
      </c>
      <c r="H251" s="47" t="s">
        <v>300</v>
      </c>
      <c r="I251" s="33"/>
      <c r="J251" s="48">
        <v>-3</v>
      </c>
      <c r="L251" s="36">
        <v>31767828.210000001</v>
      </c>
      <c r="M251" s="33"/>
      <c r="N251" s="36">
        <v>22571172.423827499</v>
      </c>
      <c r="O251" s="33"/>
      <c r="P251" s="63">
        <f t="shared" si="57"/>
        <v>10149691</v>
      </c>
      <c r="Q251" s="85"/>
      <c r="R251" s="66">
        <v>15.76</v>
      </c>
      <c r="S251" s="85"/>
      <c r="T251" s="63">
        <f t="shared" ref="T251:T253" si="60">+ROUND(P251/R251,0)</f>
        <v>644016</v>
      </c>
      <c r="U251" s="63"/>
      <c r="V251" s="66">
        <f t="shared" ref="V251:V253" si="61">+ROUND(T251/L251*100,2)</f>
        <v>2.0299999999999998</v>
      </c>
    </row>
    <row r="252" spans="1:22" x14ac:dyDescent="0.25">
      <c r="A252" s="33">
        <v>345</v>
      </c>
      <c r="B252" s="33" t="s">
        <v>45</v>
      </c>
      <c r="C252" s="38"/>
      <c r="D252" s="46">
        <v>48760</v>
      </c>
      <c r="F252" s="47">
        <v>50</v>
      </c>
      <c r="G252" s="33" t="s">
        <v>4</v>
      </c>
      <c r="H252" s="47" t="s">
        <v>305</v>
      </c>
      <c r="J252" s="48">
        <v>-2</v>
      </c>
      <c r="L252" s="36">
        <v>24918022.579999998</v>
      </c>
      <c r="N252" s="36">
        <v>15461506.544155</v>
      </c>
      <c r="P252" s="63">
        <f t="shared" si="57"/>
        <v>9954876</v>
      </c>
      <c r="Q252" s="85"/>
      <c r="R252" s="66">
        <v>15.51</v>
      </c>
      <c r="S252" s="85"/>
      <c r="T252" s="63">
        <f t="shared" si="60"/>
        <v>641836</v>
      </c>
      <c r="U252" s="63"/>
      <c r="V252" s="66">
        <f t="shared" si="61"/>
        <v>2.58</v>
      </c>
    </row>
    <row r="253" spans="1:22" s="38" customFormat="1" x14ac:dyDescent="0.25">
      <c r="A253" s="33">
        <v>346</v>
      </c>
      <c r="B253" s="33" t="s">
        <v>281</v>
      </c>
      <c r="D253" s="46">
        <v>48760</v>
      </c>
      <c r="E253" s="33"/>
      <c r="F253" s="47">
        <v>50</v>
      </c>
      <c r="G253" s="33" t="s">
        <v>4</v>
      </c>
      <c r="H253" s="47" t="s">
        <v>307</v>
      </c>
      <c r="I253" s="33"/>
      <c r="J253" s="48">
        <v>-2</v>
      </c>
      <c r="L253" s="32">
        <v>1810688.03</v>
      </c>
      <c r="M253" s="33"/>
      <c r="N253" s="32">
        <v>1287343.3457350002</v>
      </c>
      <c r="O253" s="33"/>
      <c r="P253" s="64">
        <f t="shared" si="57"/>
        <v>559558</v>
      </c>
      <c r="Q253" s="115"/>
      <c r="R253" s="66">
        <v>14.89</v>
      </c>
      <c r="S253" s="115"/>
      <c r="T253" s="64">
        <f t="shared" si="60"/>
        <v>37579</v>
      </c>
      <c r="U253" s="67"/>
      <c r="V253" s="66">
        <f t="shared" si="61"/>
        <v>2.08</v>
      </c>
    </row>
    <row r="254" spans="1:22" x14ac:dyDescent="0.25">
      <c r="A254" s="33" t="s">
        <v>6</v>
      </c>
      <c r="B254" s="38" t="s">
        <v>95</v>
      </c>
      <c r="C254" s="38"/>
      <c r="D254" s="46"/>
      <c r="F254" s="47"/>
      <c r="H254" s="47"/>
      <c r="J254" s="48"/>
      <c r="L254" s="23">
        <f>+SUBTOTAL(9,L247:L253)</f>
        <v>208567584.03</v>
      </c>
      <c r="M254" s="38"/>
      <c r="N254" s="23">
        <f>+SUBTOTAL(9,N247:N253)</f>
        <v>76508563.550215289</v>
      </c>
      <c r="O254" s="38"/>
      <c r="P254" s="83">
        <f>+SUBTOTAL(9,P247:P253)</f>
        <v>128835613</v>
      </c>
      <c r="Q254" s="88"/>
      <c r="R254" s="125">
        <f>+P254/T254</f>
        <v>13.615562534538091</v>
      </c>
      <c r="S254" s="88"/>
      <c r="T254" s="83">
        <f>+SUBTOTAL(9,T247:T253)</f>
        <v>9462379</v>
      </c>
      <c r="U254" s="88"/>
      <c r="V254" s="125">
        <f>+T254/L254*100</f>
        <v>4.5368406811669013</v>
      </c>
    </row>
    <row r="255" spans="1:22" x14ac:dyDescent="0.25">
      <c r="B255" s="38" t="s">
        <v>6</v>
      </c>
      <c r="C255" s="38"/>
      <c r="D255" s="46"/>
      <c r="F255" s="47"/>
      <c r="H255" s="47"/>
      <c r="J255" s="48"/>
      <c r="L255" s="24"/>
      <c r="M255" s="38"/>
      <c r="N255" s="24"/>
      <c r="O255" s="38"/>
      <c r="P255" s="88"/>
      <c r="Q255" s="88"/>
      <c r="R255" s="125"/>
      <c r="S255" s="88"/>
      <c r="T255" s="88"/>
      <c r="U255" s="88"/>
      <c r="V255" s="125"/>
    </row>
    <row r="256" spans="1:22" x14ac:dyDescent="0.25">
      <c r="A256" s="41" t="s">
        <v>185</v>
      </c>
      <c r="B256" s="38"/>
      <c r="C256" s="38"/>
      <c r="D256" s="46"/>
      <c r="F256" s="47"/>
      <c r="H256" s="47"/>
      <c r="J256" s="48"/>
      <c r="L256" s="27">
        <f>+SUBTOTAL(9,L226:L255)</f>
        <v>636136281.91000009</v>
      </c>
      <c r="M256" s="38"/>
      <c r="N256" s="27">
        <f>+SUBTOTAL(9,N226:N255)</f>
        <v>266567261.04318935</v>
      </c>
      <c r="O256" s="38"/>
      <c r="P256" s="121">
        <f>+SUBTOTAL(9,P226:P255)</f>
        <v>339131942</v>
      </c>
      <c r="Q256" s="121"/>
      <c r="R256" s="116">
        <f>+P256/T256</f>
        <v>12.49139863488613</v>
      </c>
      <c r="S256" s="121"/>
      <c r="T256" s="121">
        <f>+SUBTOTAL(9,T226:T255)</f>
        <v>27149237</v>
      </c>
      <c r="U256" s="121"/>
      <c r="V256" s="116">
        <f>+T256/L256*100</f>
        <v>4.2678334457648575</v>
      </c>
    </row>
    <row r="257" spans="1:22" x14ac:dyDescent="0.25">
      <c r="A257" s="41"/>
      <c r="B257" s="38" t="s">
        <v>6</v>
      </c>
      <c r="C257" s="38"/>
      <c r="D257" s="46"/>
      <c r="F257" s="47"/>
      <c r="H257" s="47"/>
      <c r="J257" s="48"/>
      <c r="L257" s="39"/>
      <c r="M257" s="38"/>
      <c r="N257" s="39"/>
      <c r="O257" s="38"/>
      <c r="P257" s="65"/>
      <c r="Q257" s="65"/>
      <c r="R257" s="66"/>
      <c r="S257" s="65"/>
      <c r="T257" s="65"/>
      <c r="U257" s="65"/>
      <c r="V257" s="66"/>
    </row>
    <row r="258" spans="1:22" x14ac:dyDescent="0.25">
      <c r="A258" s="41"/>
      <c r="B258" s="38" t="s">
        <v>6</v>
      </c>
      <c r="C258" s="38"/>
      <c r="D258" s="46"/>
      <c r="F258" s="47"/>
      <c r="H258" s="47"/>
      <c r="J258" s="48"/>
      <c r="L258" s="39"/>
      <c r="M258" s="38"/>
      <c r="N258" s="39"/>
      <c r="O258" s="38"/>
      <c r="P258" s="65"/>
      <c r="Q258" s="65"/>
      <c r="R258" s="66"/>
      <c r="S258" s="65"/>
      <c r="T258" s="65"/>
      <c r="U258" s="65"/>
      <c r="V258" s="66"/>
    </row>
    <row r="259" spans="1:22" x14ac:dyDescent="0.25">
      <c r="A259" s="41" t="s">
        <v>186</v>
      </c>
      <c r="B259" s="38"/>
      <c r="C259" s="38"/>
      <c r="D259" s="46"/>
      <c r="F259" s="47"/>
      <c r="H259" s="47"/>
      <c r="J259" s="48"/>
      <c r="L259" s="39"/>
      <c r="M259" s="38"/>
      <c r="N259" s="39"/>
      <c r="O259" s="38"/>
      <c r="P259" s="65"/>
      <c r="Q259" s="65"/>
      <c r="R259" s="66"/>
      <c r="S259" s="65"/>
      <c r="T259" s="65"/>
      <c r="U259" s="65"/>
      <c r="V259" s="66"/>
    </row>
    <row r="260" spans="1:22" x14ac:dyDescent="0.25">
      <c r="A260" s="33" t="s">
        <v>6</v>
      </c>
      <c r="B260" s="33" t="s">
        <v>6</v>
      </c>
      <c r="C260" s="38"/>
      <c r="D260" s="46"/>
      <c r="F260" s="47"/>
      <c r="H260" s="47"/>
      <c r="J260" s="48"/>
      <c r="R260" s="66"/>
      <c r="V260" s="66"/>
    </row>
    <row r="261" spans="1:22" x14ac:dyDescent="0.25">
      <c r="A261" s="38" t="s">
        <v>6</v>
      </c>
      <c r="B261" s="38" t="s">
        <v>96</v>
      </c>
      <c r="C261" s="38"/>
      <c r="D261" s="46"/>
      <c r="F261" s="47"/>
      <c r="H261" s="47"/>
      <c r="J261" s="48"/>
      <c r="L261" s="36"/>
      <c r="P261" s="63"/>
      <c r="Q261" s="117"/>
      <c r="R261" s="66"/>
      <c r="S261" s="117"/>
      <c r="T261" s="63"/>
      <c r="U261" s="63"/>
      <c r="V261" s="66"/>
    </row>
    <row r="262" spans="1:22" x14ac:dyDescent="0.25">
      <c r="A262" s="33">
        <v>341</v>
      </c>
      <c r="B262" s="33" t="s">
        <v>42</v>
      </c>
      <c r="C262" s="38"/>
      <c r="D262" s="46">
        <v>52412</v>
      </c>
      <c r="F262" s="47">
        <v>80</v>
      </c>
      <c r="G262" s="33" t="s">
        <v>4</v>
      </c>
      <c r="H262" s="47" t="s">
        <v>300</v>
      </c>
      <c r="J262" s="48">
        <v>-2</v>
      </c>
      <c r="L262" s="36">
        <v>8824311.5299999993</v>
      </c>
      <c r="N262" s="36">
        <v>2131885.8237000001</v>
      </c>
      <c r="P262" s="63">
        <f t="shared" ref="P262:P268" si="62">+ROUND((100-J262)/100*L262-N262,0)</f>
        <v>6868912</v>
      </c>
      <c r="Q262" s="85"/>
      <c r="R262" s="66">
        <v>25.06</v>
      </c>
      <c r="S262" s="85"/>
      <c r="T262" s="63">
        <f t="shared" ref="T262:T265" si="63">+ROUND(P262/R262,0)</f>
        <v>274099</v>
      </c>
      <c r="U262" s="63"/>
      <c r="V262" s="66">
        <f t="shared" ref="V262:V265" si="64">+ROUND(T262/L262*100,2)</f>
        <v>3.11</v>
      </c>
    </row>
    <row r="263" spans="1:22" x14ac:dyDescent="0.25">
      <c r="A263" s="33">
        <v>342</v>
      </c>
      <c r="B263" s="33" t="s">
        <v>87</v>
      </c>
      <c r="C263" s="38"/>
      <c r="D263" s="46">
        <v>52412</v>
      </c>
      <c r="F263" s="47">
        <v>50</v>
      </c>
      <c r="G263" s="33" t="s">
        <v>4</v>
      </c>
      <c r="H263" s="47" t="s">
        <v>303</v>
      </c>
      <c r="J263" s="48">
        <v>-3</v>
      </c>
      <c r="L263" s="36">
        <v>794049.27</v>
      </c>
      <c r="N263" s="36">
        <v>284358.18738999998</v>
      </c>
      <c r="P263" s="63">
        <f t="shared" si="62"/>
        <v>533513</v>
      </c>
      <c r="Q263" s="85"/>
      <c r="R263" s="66">
        <v>15.56</v>
      </c>
      <c r="S263" s="85"/>
      <c r="T263" s="63">
        <f t="shared" si="63"/>
        <v>34287</v>
      </c>
      <c r="U263" s="63"/>
      <c r="V263" s="66">
        <f t="shared" si="64"/>
        <v>4.32</v>
      </c>
    </row>
    <row r="264" spans="1:22" x14ac:dyDescent="0.25">
      <c r="A264" s="33">
        <v>343</v>
      </c>
      <c r="B264" s="33" t="s">
        <v>88</v>
      </c>
      <c r="C264" s="38"/>
      <c r="D264" s="46">
        <v>52412</v>
      </c>
      <c r="F264" s="47">
        <v>50</v>
      </c>
      <c r="G264" s="33" t="s">
        <v>4</v>
      </c>
      <c r="H264" s="47" t="s">
        <v>304</v>
      </c>
      <c r="J264" s="48">
        <v>-3</v>
      </c>
      <c r="L264" s="36">
        <v>3709607.1</v>
      </c>
      <c r="N264" s="36">
        <v>1045250.4988049084</v>
      </c>
      <c r="P264" s="63">
        <f t="shared" si="62"/>
        <v>2775645</v>
      </c>
      <c r="Q264" s="85"/>
      <c r="R264" s="66">
        <v>23.96</v>
      </c>
      <c r="S264" s="85"/>
      <c r="T264" s="63">
        <f t="shared" si="63"/>
        <v>115845</v>
      </c>
      <c r="U264" s="63"/>
      <c r="V264" s="66">
        <f t="shared" si="64"/>
        <v>3.12</v>
      </c>
    </row>
    <row r="265" spans="1:22" s="38" customFormat="1" x14ac:dyDescent="0.25">
      <c r="A265" s="33">
        <v>343.2</v>
      </c>
      <c r="B265" s="33" t="s">
        <v>280</v>
      </c>
      <c r="D265" s="46">
        <v>52412</v>
      </c>
      <c r="E265" s="33"/>
      <c r="F265" s="47">
        <v>9</v>
      </c>
      <c r="G265" s="33" t="s">
        <v>4</v>
      </c>
      <c r="H265" s="47" t="s">
        <v>306</v>
      </c>
      <c r="I265" s="33"/>
      <c r="J265" s="48">
        <v>35</v>
      </c>
      <c r="L265" s="36">
        <v>441576.73</v>
      </c>
      <c r="M265" s="33"/>
      <c r="N265" s="36">
        <v>231377.25811259166</v>
      </c>
      <c r="O265" s="33"/>
      <c r="P265" s="63">
        <f t="shared" si="62"/>
        <v>55648</v>
      </c>
      <c r="Q265" s="85"/>
      <c r="R265" s="66">
        <v>5.82</v>
      </c>
      <c r="S265" s="85"/>
      <c r="T265" s="63">
        <f t="shared" si="63"/>
        <v>9562</v>
      </c>
      <c r="U265" s="63"/>
      <c r="V265" s="66">
        <f t="shared" si="64"/>
        <v>2.17</v>
      </c>
    </row>
    <row r="266" spans="1:22" x14ac:dyDescent="0.25">
      <c r="A266" s="33">
        <v>344</v>
      </c>
      <c r="B266" s="33" t="s">
        <v>89</v>
      </c>
      <c r="C266" s="38"/>
      <c r="D266" s="46">
        <v>52412</v>
      </c>
      <c r="F266" s="47">
        <v>60</v>
      </c>
      <c r="G266" s="33" t="s">
        <v>4</v>
      </c>
      <c r="H266" s="47" t="s">
        <v>300</v>
      </c>
      <c r="J266" s="48">
        <v>-3</v>
      </c>
      <c r="L266" s="36">
        <v>230729.01</v>
      </c>
      <c r="N266" s="36">
        <v>16353.841362499998</v>
      </c>
      <c r="P266" s="63">
        <f t="shared" si="62"/>
        <v>221297</v>
      </c>
      <c r="Q266" s="85"/>
      <c r="R266" s="66">
        <v>25.42</v>
      </c>
      <c r="S266" s="85"/>
      <c r="T266" s="63">
        <f t="shared" ref="T266:T268" si="65">+ROUND(P266/R266,0)</f>
        <v>8706</v>
      </c>
      <c r="U266" s="63"/>
      <c r="V266" s="66">
        <f t="shared" ref="V266:V268" si="66">+ROUND(T266/L266*100,2)</f>
        <v>3.77</v>
      </c>
    </row>
    <row r="267" spans="1:22" s="38" customFormat="1" x14ac:dyDescent="0.25">
      <c r="A267" s="33">
        <v>345</v>
      </c>
      <c r="B267" s="33" t="s">
        <v>45</v>
      </c>
      <c r="D267" s="46">
        <v>52412</v>
      </c>
      <c r="E267" s="33"/>
      <c r="F267" s="47">
        <v>50</v>
      </c>
      <c r="G267" s="33" t="s">
        <v>4</v>
      </c>
      <c r="H267" s="47" t="s">
        <v>305</v>
      </c>
      <c r="I267" s="33"/>
      <c r="J267" s="48">
        <v>-2</v>
      </c>
      <c r="L267" s="36">
        <v>1163312.03</v>
      </c>
      <c r="M267" s="33"/>
      <c r="N267" s="36">
        <v>139908.13377500002</v>
      </c>
      <c r="O267" s="33"/>
      <c r="P267" s="63">
        <f t="shared" si="62"/>
        <v>1046670</v>
      </c>
      <c r="Q267" s="85"/>
      <c r="R267" s="66">
        <v>24.91</v>
      </c>
      <c r="S267" s="85"/>
      <c r="T267" s="63">
        <f t="shared" si="65"/>
        <v>42018</v>
      </c>
      <c r="U267" s="63"/>
      <c r="V267" s="66">
        <f t="shared" si="66"/>
        <v>3.61</v>
      </c>
    </row>
    <row r="268" spans="1:22" x14ac:dyDescent="0.25">
      <c r="A268" s="33">
        <v>346</v>
      </c>
      <c r="B268" s="33" t="s">
        <v>281</v>
      </c>
      <c r="C268" s="38"/>
      <c r="D268" s="46">
        <v>52412</v>
      </c>
      <c r="F268" s="47">
        <v>50</v>
      </c>
      <c r="G268" s="33" t="s">
        <v>4</v>
      </c>
      <c r="H268" s="47" t="s">
        <v>307</v>
      </c>
      <c r="J268" s="48">
        <v>-2</v>
      </c>
      <c r="L268" s="32">
        <v>768814.83</v>
      </c>
      <c r="N268" s="32">
        <v>197971.39508250004</v>
      </c>
      <c r="P268" s="64">
        <f t="shared" si="62"/>
        <v>586220</v>
      </c>
      <c r="Q268" s="115"/>
      <c r="R268" s="66">
        <v>22.83</v>
      </c>
      <c r="S268" s="115"/>
      <c r="T268" s="64">
        <f t="shared" si="65"/>
        <v>25678</v>
      </c>
      <c r="U268" s="67"/>
      <c r="V268" s="66">
        <f t="shared" si="66"/>
        <v>3.34</v>
      </c>
    </row>
    <row r="269" spans="1:22" x14ac:dyDescent="0.25">
      <c r="A269" s="33" t="s">
        <v>6</v>
      </c>
      <c r="B269" s="38" t="s">
        <v>97</v>
      </c>
      <c r="C269" s="38"/>
      <c r="D269" s="46"/>
      <c r="F269" s="47"/>
      <c r="H269" s="47"/>
      <c r="J269" s="48"/>
      <c r="L269" s="39">
        <f>+SUBTOTAL(9,L262:L268)</f>
        <v>15932400.499999998</v>
      </c>
      <c r="M269" s="38"/>
      <c r="N269" s="39">
        <f>+SUBTOTAL(9,N262:N268)</f>
        <v>4047105.1382275</v>
      </c>
      <c r="O269" s="38"/>
      <c r="P269" s="65">
        <f>+SUBTOTAL(9,P262:P268)</f>
        <v>12087905</v>
      </c>
      <c r="Q269" s="65"/>
      <c r="R269" s="125">
        <f>+P269/T269</f>
        <v>23.692715530336439</v>
      </c>
      <c r="S269" s="65"/>
      <c r="T269" s="65">
        <f>+SUBTOTAL(9,T262:T268)</f>
        <v>510195</v>
      </c>
      <c r="U269" s="65"/>
      <c r="V269" s="125">
        <f>+T269/L269*100</f>
        <v>3.2022481483565519</v>
      </c>
    </row>
    <row r="270" spans="1:22" x14ac:dyDescent="0.25">
      <c r="A270" s="38" t="s">
        <v>6</v>
      </c>
      <c r="B270" s="38" t="s">
        <v>6</v>
      </c>
      <c r="C270" s="38"/>
      <c r="D270" s="46"/>
      <c r="F270" s="47"/>
      <c r="H270" s="47"/>
      <c r="J270" s="48"/>
      <c r="R270" s="66"/>
      <c r="V270" s="66"/>
    </row>
    <row r="271" spans="1:22" x14ac:dyDescent="0.25">
      <c r="A271" s="38" t="s">
        <v>6</v>
      </c>
      <c r="B271" s="38" t="s">
        <v>98</v>
      </c>
      <c r="C271" s="38"/>
      <c r="D271" s="46"/>
      <c r="F271" s="47"/>
      <c r="H271" s="47"/>
      <c r="J271" s="48"/>
      <c r="L271" s="36"/>
      <c r="P271" s="63"/>
      <c r="Q271" s="117"/>
      <c r="R271" s="66"/>
      <c r="S271" s="117"/>
      <c r="T271" s="63"/>
      <c r="U271" s="63"/>
      <c r="V271" s="66"/>
    </row>
    <row r="272" spans="1:22" x14ac:dyDescent="0.25">
      <c r="A272" s="33">
        <v>341</v>
      </c>
      <c r="B272" s="33" t="s">
        <v>42</v>
      </c>
      <c r="C272" s="38"/>
      <c r="D272" s="46">
        <v>52412</v>
      </c>
      <c r="F272" s="47">
        <v>80</v>
      </c>
      <c r="G272" s="33" t="s">
        <v>4</v>
      </c>
      <c r="H272" s="47" t="s">
        <v>300</v>
      </c>
      <c r="J272" s="48">
        <v>-2</v>
      </c>
      <c r="L272" s="36">
        <v>28751597.359999999</v>
      </c>
      <c r="N272" s="36">
        <v>12204746.624056252</v>
      </c>
      <c r="P272" s="63">
        <f t="shared" ref="P272:P278" si="67">+ROUND((100-J272)/100*L272-N272,0)</f>
        <v>17121883</v>
      </c>
      <c r="Q272" s="85"/>
      <c r="R272" s="66">
        <v>25.41</v>
      </c>
      <c r="S272" s="85"/>
      <c r="T272" s="63">
        <f t="shared" ref="T272:T275" si="68">+ROUND(P272/R272,0)</f>
        <v>673825</v>
      </c>
      <c r="U272" s="63"/>
      <c r="V272" s="66">
        <f t="shared" ref="V272:V275" si="69">+ROUND(T272/L272*100,2)</f>
        <v>2.34</v>
      </c>
    </row>
    <row r="273" spans="1:22" x14ac:dyDescent="0.25">
      <c r="A273" s="33">
        <v>342</v>
      </c>
      <c r="B273" s="33" t="s">
        <v>87</v>
      </c>
      <c r="C273" s="38"/>
      <c r="D273" s="46">
        <v>52412</v>
      </c>
      <c r="F273" s="47">
        <v>50</v>
      </c>
      <c r="G273" s="33" t="s">
        <v>4</v>
      </c>
      <c r="H273" s="47" t="s">
        <v>303</v>
      </c>
      <c r="J273" s="48">
        <v>-3</v>
      </c>
      <c r="L273" s="36">
        <v>6194174.5700000003</v>
      </c>
      <c r="N273" s="36">
        <v>1967815.4101275001</v>
      </c>
      <c r="P273" s="63">
        <f t="shared" si="67"/>
        <v>4412184</v>
      </c>
      <c r="Q273" s="85"/>
      <c r="R273" s="66">
        <v>23.43</v>
      </c>
      <c r="S273" s="85"/>
      <c r="T273" s="63">
        <f t="shared" si="68"/>
        <v>188313</v>
      </c>
      <c r="U273" s="63"/>
      <c r="V273" s="66">
        <f t="shared" si="69"/>
        <v>3.04</v>
      </c>
    </row>
    <row r="274" spans="1:22" s="38" customFormat="1" x14ac:dyDescent="0.25">
      <c r="A274" s="33">
        <v>343</v>
      </c>
      <c r="B274" s="33" t="s">
        <v>88</v>
      </c>
      <c r="D274" s="46">
        <v>52412</v>
      </c>
      <c r="E274" s="33"/>
      <c r="F274" s="47">
        <v>50</v>
      </c>
      <c r="G274" s="33" t="s">
        <v>4</v>
      </c>
      <c r="H274" s="47" t="s">
        <v>304</v>
      </c>
      <c r="I274" s="33"/>
      <c r="J274" s="48">
        <v>-3</v>
      </c>
      <c r="L274" s="36">
        <v>367522550.75</v>
      </c>
      <c r="M274" s="33"/>
      <c r="N274" s="36">
        <v>79088072.902759954</v>
      </c>
      <c r="O274" s="33"/>
      <c r="P274" s="63">
        <f t="shared" si="67"/>
        <v>299460154</v>
      </c>
      <c r="Q274" s="85"/>
      <c r="R274" s="66">
        <v>23.53</v>
      </c>
      <c r="S274" s="85"/>
      <c r="T274" s="63">
        <f t="shared" si="68"/>
        <v>12726738</v>
      </c>
      <c r="U274" s="63"/>
      <c r="V274" s="66">
        <f t="shared" si="69"/>
        <v>3.46</v>
      </c>
    </row>
    <row r="275" spans="1:22" x14ac:dyDescent="0.25">
      <c r="A275" s="33">
        <v>343.2</v>
      </c>
      <c r="B275" s="33" t="s">
        <v>280</v>
      </c>
      <c r="C275" s="38"/>
      <c r="D275" s="46">
        <v>52412</v>
      </c>
      <c r="F275" s="47">
        <v>9</v>
      </c>
      <c r="G275" s="33" t="s">
        <v>4</v>
      </c>
      <c r="H275" s="47" t="s">
        <v>306</v>
      </c>
      <c r="J275" s="48">
        <v>35</v>
      </c>
      <c r="L275" s="36">
        <v>302123630.85000002</v>
      </c>
      <c r="N275" s="36">
        <v>39131213.47842674</v>
      </c>
      <c r="P275" s="63">
        <f t="shared" si="67"/>
        <v>157249147</v>
      </c>
      <c r="Q275" s="85"/>
      <c r="R275" s="66">
        <v>7.01</v>
      </c>
      <c r="S275" s="85"/>
      <c r="T275" s="63">
        <f t="shared" si="68"/>
        <v>22432118</v>
      </c>
      <c r="U275" s="63"/>
      <c r="V275" s="66">
        <f t="shared" si="69"/>
        <v>7.42</v>
      </c>
    </row>
    <row r="276" spans="1:22" s="38" customFormat="1" x14ac:dyDescent="0.25">
      <c r="A276" s="33">
        <v>344</v>
      </c>
      <c r="B276" s="33" t="s">
        <v>89</v>
      </c>
      <c r="D276" s="46">
        <v>52412</v>
      </c>
      <c r="E276" s="33"/>
      <c r="F276" s="47">
        <v>60</v>
      </c>
      <c r="G276" s="33"/>
      <c r="H276" s="47" t="s">
        <v>300</v>
      </c>
      <c r="I276" s="33"/>
      <c r="J276" s="48">
        <v>-3</v>
      </c>
      <c r="L276" s="36">
        <v>57280634.57</v>
      </c>
      <c r="M276" s="33"/>
      <c r="N276" s="36">
        <v>19398986.114035003</v>
      </c>
      <c r="O276" s="33"/>
      <c r="P276" s="63">
        <f t="shared" si="67"/>
        <v>39600067</v>
      </c>
      <c r="Q276" s="85"/>
      <c r="R276" s="66">
        <v>24.73</v>
      </c>
      <c r="S276" s="85"/>
      <c r="T276" s="63">
        <f t="shared" ref="T276:T278" si="70">+ROUND(P276/R276,0)</f>
        <v>1601297</v>
      </c>
      <c r="U276" s="63"/>
      <c r="V276" s="66">
        <f t="shared" ref="V276:V278" si="71">+ROUND(T276/L276*100,2)</f>
        <v>2.8</v>
      </c>
    </row>
    <row r="277" spans="1:22" x14ac:dyDescent="0.25">
      <c r="A277" s="33">
        <v>345</v>
      </c>
      <c r="B277" s="33" t="s">
        <v>45</v>
      </c>
      <c r="C277" s="38"/>
      <c r="D277" s="46">
        <v>52412</v>
      </c>
      <c r="F277" s="47">
        <v>50</v>
      </c>
      <c r="H277" s="47" t="s">
        <v>305</v>
      </c>
      <c r="J277" s="48">
        <v>-2</v>
      </c>
      <c r="L277" s="36">
        <v>55628984.539999999</v>
      </c>
      <c r="N277" s="36">
        <v>25417944.167822499</v>
      </c>
      <c r="P277" s="63">
        <f t="shared" si="67"/>
        <v>31323620</v>
      </c>
      <c r="Q277" s="85"/>
      <c r="R277" s="66">
        <v>24.1</v>
      </c>
      <c r="S277" s="85"/>
      <c r="T277" s="63">
        <f t="shared" si="70"/>
        <v>1299735</v>
      </c>
      <c r="U277" s="63"/>
      <c r="V277" s="66">
        <f t="shared" si="71"/>
        <v>2.34</v>
      </c>
    </row>
    <row r="278" spans="1:22" x14ac:dyDescent="0.25">
      <c r="A278" s="33">
        <v>346</v>
      </c>
      <c r="B278" s="33" t="s">
        <v>281</v>
      </c>
      <c r="C278" s="38"/>
      <c r="D278" s="46">
        <v>52412</v>
      </c>
      <c r="F278" s="47">
        <v>50</v>
      </c>
      <c r="H278" s="47" t="s">
        <v>307</v>
      </c>
      <c r="J278" s="48">
        <v>-2</v>
      </c>
      <c r="L278" s="32">
        <v>3539475.86</v>
      </c>
      <c r="N278" s="32">
        <v>1628771.173555</v>
      </c>
      <c r="P278" s="64">
        <f t="shared" si="67"/>
        <v>1981494</v>
      </c>
      <c r="Q278" s="115"/>
      <c r="R278" s="66">
        <v>22.9</v>
      </c>
      <c r="S278" s="115"/>
      <c r="T278" s="64">
        <f t="shared" si="70"/>
        <v>86528</v>
      </c>
      <c r="U278" s="67"/>
      <c r="V278" s="66">
        <f t="shared" si="71"/>
        <v>2.44</v>
      </c>
    </row>
    <row r="279" spans="1:22" x14ac:dyDescent="0.25">
      <c r="A279" s="33" t="s">
        <v>6</v>
      </c>
      <c r="B279" s="38" t="s">
        <v>99</v>
      </c>
      <c r="C279" s="38"/>
      <c r="D279" s="46"/>
      <c r="F279" s="47"/>
      <c r="H279" s="47"/>
      <c r="J279" s="48"/>
      <c r="L279" s="39">
        <f>+SUBTOTAL(9,L272:L278)</f>
        <v>821041048.5</v>
      </c>
      <c r="M279" s="38"/>
      <c r="N279" s="39">
        <f>+SUBTOTAL(9,N272:N278)</f>
        <v>178837549.87078294</v>
      </c>
      <c r="O279" s="38"/>
      <c r="P279" s="65">
        <f>+SUBTOTAL(9,P272:P278)</f>
        <v>551148549</v>
      </c>
      <c r="Q279" s="65"/>
      <c r="R279" s="125">
        <f>+P279/T279</f>
        <v>14.128915134870162</v>
      </c>
      <c r="S279" s="65"/>
      <c r="T279" s="65">
        <f>+SUBTOTAL(9,T272:T278)</f>
        <v>39008554</v>
      </c>
      <c r="U279" s="65"/>
      <c r="V279" s="125">
        <f>+T279/L279*100</f>
        <v>4.7511088600584142</v>
      </c>
    </row>
    <row r="280" spans="1:22" x14ac:dyDescent="0.25">
      <c r="A280" s="33" t="s">
        <v>6</v>
      </c>
      <c r="B280" s="33" t="s">
        <v>6</v>
      </c>
      <c r="C280" s="38"/>
      <c r="D280" s="46"/>
      <c r="F280" s="47"/>
      <c r="H280" s="47"/>
      <c r="J280" s="48"/>
      <c r="R280" s="66"/>
      <c r="V280" s="66"/>
    </row>
    <row r="281" spans="1:22" x14ac:dyDescent="0.25">
      <c r="A281" s="38" t="s">
        <v>6</v>
      </c>
      <c r="B281" s="38" t="s">
        <v>100</v>
      </c>
      <c r="C281" s="38"/>
      <c r="D281" s="46"/>
      <c r="F281" s="47"/>
      <c r="H281" s="47"/>
      <c r="J281" s="48"/>
      <c r="L281" s="36"/>
      <c r="P281" s="63"/>
      <c r="Q281" s="117"/>
      <c r="R281" s="66"/>
      <c r="S281" s="117"/>
      <c r="T281" s="63"/>
      <c r="U281" s="63"/>
      <c r="V281" s="66"/>
    </row>
    <row r="282" spans="1:22" x14ac:dyDescent="0.25">
      <c r="A282" s="33">
        <v>341</v>
      </c>
      <c r="B282" s="33" t="s">
        <v>42</v>
      </c>
      <c r="C282" s="38"/>
      <c r="D282" s="46">
        <v>52412</v>
      </c>
      <c r="F282" s="47">
        <v>80</v>
      </c>
      <c r="G282" s="33" t="s">
        <v>4</v>
      </c>
      <c r="H282" s="47" t="s">
        <v>300</v>
      </c>
      <c r="J282" s="48">
        <v>-2</v>
      </c>
      <c r="L282" s="36">
        <v>10445289.15</v>
      </c>
      <c r="N282" s="36">
        <v>1539033.2831250001</v>
      </c>
      <c r="P282" s="63">
        <f t="shared" ref="P282:P288" si="72">+ROUND((100-J282)/100*L282-N282,0)</f>
        <v>9115162</v>
      </c>
      <c r="Q282" s="85"/>
      <c r="R282" s="66">
        <v>25.82</v>
      </c>
      <c r="S282" s="85"/>
      <c r="T282" s="63">
        <f t="shared" ref="T282:T285" si="73">+ROUND(P282/R282,0)</f>
        <v>353027</v>
      </c>
      <c r="U282" s="63"/>
      <c r="V282" s="66">
        <f t="shared" ref="V282:V285" si="74">+ROUND(T282/L282*100,2)</f>
        <v>3.38</v>
      </c>
    </row>
    <row r="283" spans="1:22" s="38" customFormat="1" x14ac:dyDescent="0.25">
      <c r="A283" s="33">
        <v>342</v>
      </c>
      <c r="B283" s="33" t="s">
        <v>87</v>
      </c>
      <c r="D283" s="46">
        <v>52412</v>
      </c>
      <c r="E283" s="33"/>
      <c r="F283" s="47">
        <v>50</v>
      </c>
      <c r="G283" s="33" t="s">
        <v>4</v>
      </c>
      <c r="H283" s="47" t="s">
        <v>303</v>
      </c>
      <c r="I283" s="33"/>
      <c r="J283" s="48">
        <v>-3</v>
      </c>
      <c r="L283" s="36">
        <v>13425923.449999999</v>
      </c>
      <c r="M283" s="33"/>
      <c r="N283" s="36">
        <v>2081548.9519200001</v>
      </c>
      <c r="O283" s="33"/>
      <c r="P283" s="63">
        <f t="shared" si="72"/>
        <v>11747152</v>
      </c>
      <c r="Q283" s="85"/>
      <c r="R283" s="66">
        <v>24.47</v>
      </c>
      <c r="S283" s="85"/>
      <c r="T283" s="63">
        <f t="shared" si="73"/>
        <v>480063</v>
      </c>
      <c r="U283" s="63"/>
      <c r="V283" s="66">
        <f t="shared" si="74"/>
        <v>3.58</v>
      </c>
    </row>
    <row r="284" spans="1:22" x14ac:dyDescent="0.25">
      <c r="A284" s="33">
        <v>343</v>
      </c>
      <c r="B284" s="33" t="s">
        <v>88</v>
      </c>
      <c r="C284" s="38"/>
      <c r="D284" s="46">
        <v>52412</v>
      </c>
      <c r="F284" s="47">
        <v>50</v>
      </c>
      <c r="G284" s="33" t="s">
        <v>4</v>
      </c>
      <c r="H284" s="47" t="s">
        <v>304</v>
      </c>
      <c r="J284" s="48">
        <v>-3</v>
      </c>
      <c r="L284" s="36">
        <v>164165758.75999999</v>
      </c>
      <c r="N284" s="36">
        <v>-10456672.074317705</v>
      </c>
      <c r="P284" s="63">
        <f t="shared" si="72"/>
        <v>179547404</v>
      </c>
      <c r="Q284" s="85"/>
      <c r="R284" s="66">
        <v>24.09</v>
      </c>
      <c r="S284" s="85"/>
      <c r="T284" s="63">
        <f t="shared" si="73"/>
        <v>7453192</v>
      </c>
      <c r="U284" s="63"/>
      <c r="V284" s="66">
        <f t="shared" si="74"/>
        <v>4.54</v>
      </c>
    </row>
    <row r="285" spans="1:22" s="38" customFormat="1" x14ac:dyDescent="0.25">
      <c r="A285" s="33">
        <v>343.2</v>
      </c>
      <c r="B285" s="33" t="s">
        <v>280</v>
      </c>
      <c r="D285" s="46">
        <v>52412</v>
      </c>
      <c r="E285" s="33"/>
      <c r="F285" s="47">
        <v>25</v>
      </c>
      <c r="G285" s="33" t="s">
        <v>4</v>
      </c>
      <c r="H285" s="47" t="s">
        <v>304</v>
      </c>
      <c r="I285" s="33"/>
      <c r="J285" s="48">
        <v>29</v>
      </c>
      <c r="L285" s="36">
        <v>20183733.07</v>
      </c>
      <c r="M285" s="33"/>
      <c r="N285" s="36">
        <v>-1479151.0296297995</v>
      </c>
      <c r="O285" s="33"/>
      <c r="P285" s="63">
        <f t="shared" si="72"/>
        <v>15809602</v>
      </c>
      <c r="Q285" s="85"/>
      <c r="R285" s="66">
        <v>19.899999999999999</v>
      </c>
      <c r="S285" s="85"/>
      <c r="T285" s="63">
        <f t="shared" si="73"/>
        <v>794452</v>
      </c>
      <c r="U285" s="63"/>
      <c r="V285" s="66">
        <f t="shared" si="74"/>
        <v>3.94</v>
      </c>
    </row>
    <row r="286" spans="1:22" s="38" customFormat="1" x14ac:dyDescent="0.25">
      <c r="A286" s="33">
        <v>344</v>
      </c>
      <c r="B286" s="33" t="s">
        <v>89</v>
      </c>
      <c r="D286" s="46">
        <v>52412</v>
      </c>
      <c r="E286" s="33"/>
      <c r="F286" s="47">
        <v>60</v>
      </c>
      <c r="G286" s="33" t="s">
        <v>4</v>
      </c>
      <c r="H286" s="47" t="s">
        <v>300</v>
      </c>
      <c r="I286" s="33"/>
      <c r="J286" s="48">
        <v>-3</v>
      </c>
      <c r="L286" s="36">
        <v>46926129.969999999</v>
      </c>
      <c r="M286" s="33"/>
      <c r="N286" s="36">
        <v>7152353.7714875014</v>
      </c>
      <c r="O286" s="33"/>
      <c r="P286" s="63">
        <f t="shared" si="72"/>
        <v>41181560</v>
      </c>
      <c r="Q286" s="85"/>
      <c r="R286" s="66">
        <v>25.38</v>
      </c>
      <c r="S286" s="85"/>
      <c r="T286" s="63">
        <f t="shared" ref="T286:T288" si="75">+ROUND(P286/R286,0)</f>
        <v>1622599</v>
      </c>
      <c r="U286" s="63"/>
      <c r="V286" s="66">
        <f t="shared" ref="V286:V288" si="76">+ROUND(T286/L286*100,2)</f>
        <v>3.46</v>
      </c>
    </row>
    <row r="287" spans="1:22" s="38" customFormat="1" x14ac:dyDescent="0.25">
      <c r="A287" s="33">
        <v>345</v>
      </c>
      <c r="B287" s="33" t="s">
        <v>45</v>
      </c>
      <c r="D287" s="46">
        <v>52412</v>
      </c>
      <c r="E287" s="33"/>
      <c r="F287" s="47">
        <v>50</v>
      </c>
      <c r="G287" s="33" t="s">
        <v>4</v>
      </c>
      <c r="H287" s="47" t="s">
        <v>305</v>
      </c>
      <c r="I287" s="33"/>
      <c r="J287" s="48">
        <v>-2</v>
      </c>
      <c r="L287" s="36">
        <v>32964436.82</v>
      </c>
      <c r="M287" s="33"/>
      <c r="N287" s="36">
        <v>5278646.2265499998</v>
      </c>
      <c r="O287" s="33"/>
      <c r="P287" s="63">
        <f t="shared" si="72"/>
        <v>28345079</v>
      </c>
      <c r="Q287" s="85"/>
      <c r="R287" s="66">
        <v>25.32</v>
      </c>
      <c r="S287" s="85"/>
      <c r="T287" s="63">
        <f t="shared" si="75"/>
        <v>1119474</v>
      </c>
      <c r="U287" s="63"/>
      <c r="V287" s="66">
        <f t="shared" si="76"/>
        <v>3.4</v>
      </c>
    </row>
    <row r="288" spans="1:22" s="38" customFormat="1" x14ac:dyDescent="0.25">
      <c r="A288" s="33">
        <v>346</v>
      </c>
      <c r="B288" s="33" t="s">
        <v>281</v>
      </c>
      <c r="D288" s="46">
        <v>52412</v>
      </c>
      <c r="E288" s="33"/>
      <c r="F288" s="47">
        <v>50</v>
      </c>
      <c r="G288" s="33" t="s">
        <v>4</v>
      </c>
      <c r="H288" s="47" t="s">
        <v>307</v>
      </c>
      <c r="I288" s="33"/>
      <c r="J288" s="48">
        <v>-2</v>
      </c>
      <c r="L288" s="32">
        <v>1734913.3</v>
      </c>
      <c r="M288" s="33"/>
      <c r="N288" s="32">
        <v>212247.19695000001</v>
      </c>
      <c r="O288" s="33"/>
      <c r="P288" s="64">
        <f t="shared" si="72"/>
        <v>1557364</v>
      </c>
      <c r="Q288" s="115"/>
      <c r="R288" s="66">
        <v>24.53</v>
      </c>
      <c r="S288" s="115"/>
      <c r="T288" s="64">
        <f t="shared" si="75"/>
        <v>63488</v>
      </c>
      <c r="U288" s="67"/>
      <c r="V288" s="66">
        <f t="shared" si="76"/>
        <v>3.66</v>
      </c>
    </row>
    <row r="289" spans="1:22" s="38" customFormat="1" x14ac:dyDescent="0.25">
      <c r="A289" s="33" t="s">
        <v>6</v>
      </c>
      <c r="B289" s="38" t="s">
        <v>101</v>
      </c>
      <c r="D289" s="46"/>
      <c r="E289" s="33"/>
      <c r="F289" s="47"/>
      <c r="G289" s="33"/>
      <c r="H289" s="47"/>
      <c r="I289" s="33"/>
      <c r="J289" s="48"/>
      <c r="L289" s="23">
        <f>+SUBTOTAL(9,L282:L288)</f>
        <v>289846184.51999998</v>
      </c>
      <c r="N289" s="23">
        <f>+SUBTOTAL(9,N282:N288)</f>
        <v>4328006.3260849966</v>
      </c>
      <c r="P289" s="83">
        <f>+SUBTOTAL(9,P282:P288)</f>
        <v>287303323</v>
      </c>
      <c r="Q289" s="88"/>
      <c r="R289" s="125">
        <f>+P289/T289</f>
        <v>24.170973629713885</v>
      </c>
      <c r="S289" s="88"/>
      <c r="T289" s="83">
        <f>+SUBTOTAL(9,T282:T288)</f>
        <v>11886295</v>
      </c>
      <c r="U289" s="88"/>
      <c r="V289" s="125">
        <f>+T289/L289*100</f>
        <v>4.1008975224856972</v>
      </c>
    </row>
    <row r="290" spans="1:22" s="38" customFormat="1" x14ac:dyDescent="0.25">
      <c r="A290" s="33"/>
      <c r="B290" s="38" t="s">
        <v>6</v>
      </c>
      <c r="D290" s="46"/>
      <c r="E290" s="33"/>
      <c r="F290" s="47"/>
      <c r="G290" s="33"/>
      <c r="H290" s="47"/>
      <c r="I290" s="33"/>
      <c r="J290" s="48"/>
      <c r="L290" s="39"/>
      <c r="N290" s="39"/>
      <c r="P290" s="65"/>
      <c r="Q290" s="65"/>
      <c r="R290" s="66"/>
      <c r="S290" s="65"/>
      <c r="T290" s="65"/>
      <c r="U290" s="65"/>
      <c r="V290" s="66"/>
    </row>
    <row r="291" spans="1:22" s="38" customFormat="1" x14ac:dyDescent="0.25">
      <c r="A291" s="41" t="s">
        <v>187</v>
      </c>
      <c r="D291" s="46"/>
      <c r="E291" s="33"/>
      <c r="F291" s="47"/>
      <c r="G291" s="33"/>
      <c r="H291" s="47"/>
      <c r="I291" s="33"/>
      <c r="J291" s="48"/>
      <c r="L291" s="27">
        <f>+SUBTOTAL(9,L260:L290)</f>
        <v>1126819633.52</v>
      </c>
      <c r="N291" s="27">
        <f>+SUBTOTAL(9,N260:N290)</f>
        <v>187212661.33509547</v>
      </c>
      <c r="P291" s="121">
        <f>+SUBTOTAL(9,P260:P290)</f>
        <v>850539777</v>
      </c>
      <c r="Q291" s="121"/>
      <c r="R291" s="116">
        <f>+P291/T291</f>
        <v>16.545842797060928</v>
      </c>
      <c r="S291" s="121"/>
      <c r="T291" s="121">
        <f>+SUBTOTAL(9,T260:T290)</f>
        <v>51405044</v>
      </c>
      <c r="U291" s="121"/>
      <c r="V291" s="116">
        <f>+T291/L291*100</f>
        <v>4.5619584954709271</v>
      </c>
    </row>
    <row r="292" spans="1:22" s="38" customFormat="1" x14ac:dyDescent="0.25">
      <c r="A292" s="41"/>
      <c r="B292" s="38" t="s">
        <v>6</v>
      </c>
      <c r="D292" s="46"/>
      <c r="E292" s="33"/>
      <c r="F292" s="47"/>
      <c r="G292" s="33"/>
      <c r="H292" s="47"/>
      <c r="I292" s="33"/>
      <c r="J292" s="48"/>
      <c r="L292" s="27"/>
      <c r="N292" s="27"/>
      <c r="P292" s="121"/>
      <c r="Q292" s="121"/>
      <c r="R292" s="116"/>
      <c r="S292" s="121"/>
      <c r="T292" s="121"/>
      <c r="U292" s="121"/>
      <c r="V292" s="116"/>
    </row>
    <row r="293" spans="1:22" s="38" customFormat="1" x14ac:dyDescent="0.25">
      <c r="A293" s="41"/>
      <c r="D293" s="46"/>
      <c r="E293" s="33"/>
      <c r="F293" s="47"/>
      <c r="G293" s="33"/>
      <c r="H293" s="47"/>
      <c r="I293" s="33"/>
      <c r="J293" s="48"/>
      <c r="L293" s="27"/>
      <c r="N293" s="27"/>
      <c r="P293" s="121"/>
      <c r="Q293" s="121"/>
      <c r="R293" s="116"/>
      <c r="S293" s="121"/>
      <c r="T293" s="121"/>
      <c r="U293" s="121"/>
      <c r="V293" s="116"/>
    </row>
    <row r="294" spans="1:22" s="38" customFormat="1" x14ac:dyDescent="0.25">
      <c r="A294" s="41" t="s">
        <v>188</v>
      </c>
      <c r="D294" s="46"/>
      <c r="E294" s="33"/>
      <c r="F294" s="47"/>
      <c r="G294" s="33"/>
      <c r="H294" s="47"/>
      <c r="I294" s="33"/>
      <c r="J294" s="48"/>
      <c r="L294" s="33"/>
      <c r="M294" s="33"/>
      <c r="N294" s="33"/>
      <c r="O294" s="33"/>
      <c r="P294" s="58"/>
      <c r="Q294" s="58"/>
      <c r="R294" s="66"/>
      <c r="S294" s="58"/>
      <c r="T294" s="58"/>
      <c r="U294" s="58"/>
      <c r="V294" s="66"/>
    </row>
    <row r="295" spans="1:22" s="38" customFormat="1" x14ac:dyDescent="0.25">
      <c r="A295" s="41"/>
      <c r="D295" s="46"/>
      <c r="E295" s="33"/>
      <c r="F295" s="47"/>
      <c r="G295" s="33"/>
      <c r="H295" s="47"/>
      <c r="I295" s="33"/>
      <c r="J295" s="48"/>
      <c r="L295" s="33"/>
      <c r="M295" s="33"/>
      <c r="N295" s="33"/>
      <c r="O295" s="33"/>
      <c r="P295" s="58"/>
      <c r="Q295" s="58"/>
      <c r="R295" s="66"/>
      <c r="S295" s="58"/>
      <c r="T295" s="58"/>
      <c r="U295" s="58"/>
      <c r="V295" s="66"/>
    </row>
    <row r="296" spans="1:22" s="38" customFormat="1" x14ac:dyDescent="0.25">
      <c r="A296" s="38" t="s">
        <v>6</v>
      </c>
      <c r="B296" s="38" t="s">
        <v>102</v>
      </c>
      <c r="D296" s="46"/>
      <c r="E296" s="33"/>
      <c r="F296" s="47"/>
      <c r="G296" s="33"/>
      <c r="H296" s="47"/>
      <c r="I296" s="33"/>
      <c r="J296" s="48"/>
      <c r="L296" s="36"/>
      <c r="M296" s="33"/>
      <c r="N296" s="33"/>
      <c r="O296" s="33"/>
      <c r="P296" s="63"/>
      <c r="Q296" s="117"/>
      <c r="R296" s="66"/>
      <c r="S296" s="117"/>
      <c r="T296" s="63"/>
      <c r="U296" s="63"/>
      <c r="V296" s="66"/>
    </row>
    <row r="297" spans="1:22" x14ac:dyDescent="0.25">
      <c r="A297" s="33">
        <v>341</v>
      </c>
      <c r="B297" s="33" t="s">
        <v>42</v>
      </c>
      <c r="C297" s="38"/>
      <c r="D297" s="46">
        <v>53143</v>
      </c>
      <c r="F297" s="47">
        <v>80</v>
      </c>
      <c r="G297" s="33" t="s">
        <v>4</v>
      </c>
      <c r="H297" s="47" t="s">
        <v>300</v>
      </c>
      <c r="J297" s="48">
        <v>-2</v>
      </c>
      <c r="L297" s="36">
        <v>28927928.829999998</v>
      </c>
      <c r="N297" s="36">
        <v>10726313.22046875</v>
      </c>
      <c r="O297" s="21"/>
      <c r="P297" s="63">
        <f t="shared" ref="P297:P303" si="77">+ROUND((100-J297)/100*L297-N297,0)</f>
        <v>18780174</v>
      </c>
      <c r="Q297" s="85"/>
      <c r="R297" s="66">
        <v>27.38</v>
      </c>
      <c r="S297" s="85"/>
      <c r="T297" s="63">
        <f t="shared" ref="T297:T300" si="78">+ROUND(P297/R297,0)</f>
        <v>685908</v>
      </c>
      <c r="U297" s="63"/>
      <c r="V297" s="66">
        <f t="shared" ref="V297:V300" si="79">+ROUND(T297/L297*100,2)</f>
        <v>2.37</v>
      </c>
    </row>
    <row r="298" spans="1:22" s="38" customFormat="1" x14ac:dyDescent="0.25">
      <c r="A298" s="33">
        <v>342</v>
      </c>
      <c r="B298" s="33" t="s">
        <v>87</v>
      </c>
      <c r="D298" s="46">
        <v>53143</v>
      </c>
      <c r="E298" s="33"/>
      <c r="F298" s="47">
        <v>50</v>
      </c>
      <c r="G298" s="33" t="s">
        <v>4</v>
      </c>
      <c r="H298" s="47" t="s">
        <v>303</v>
      </c>
      <c r="I298" s="33"/>
      <c r="J298" s="48">
        <v>-3</v>
      </c>
      <c r="L298" s="36">
        <v>4008361.1</v>
      </c>
      <c r="M298" s="33"/>
      <c r="N298" s="36">
        <v>1497583.7612925</v>
      </c>
      <c r="O298" s="21"/>
      <c r="P298" s="63">
        <f t="shared" si="77"/>
        <v>2631028</v>
      </c>
      <c r="Q298" s="85"/>
      <c r="R298" s="66">
        <v>25.26</v>
      </c>
      <c r="S298" s="85"/>
      <c r="T298" s="63">
        <f t="shared" si="78"/>
        <v>104158</v>
      </c>
      <c r="U298" s="63"/>
      <c r="V298" s="66">
        <f t="shared" si="79"/>
        <v>2.6</v>
      </c>
    </row>
    <row r="299" spans="1:22" x14ac:dyDescent="0.25">
      <c r="A299" s="33">
        <v>343</v>
      </c>
      <c r="B299" s="33" t="s">
        <v>88</v>
      </c>
      <c r="C299" s="38"/>
      <c r="D299" s="46">
        <v>53143</v>
      </c>
      <c r="F299" s="47">
        <v>50</v>
      </c>
      <c r="G299" s="33" t="s">
        <v>4</v>
      </c>
      <c r="H299" s="47" t="s">
        <v>304</v>
      </c>
      <c r="J299" s="48">
        <v>-3</v>
      </c>
      <c r="L299" s="36">
        <v>236795037.63999999</v>
      </c>
      <c r="N299" s="36">
        <v>46167493.305591486</v>
      </c>
      <c r="O299" s="21"/>
      <c r="P299" s="63">
        <f t="shared" si="77"/>
        <v>197731395</v>
      </c>
      <c r="Q299" s="85"/>
      <c r="R299" s="66">
        <v>24.95</v>
      </c>
      <c r="S299" s="85"/>
      <c r="T299" s="63">
        <f t="shared" si="78"/>
        <v>7925106</v>
      </c>
      <c r="U299" s="63"/>
      <c r="V299" s="66">
        <f t="shared" si="79"/>
        <v>3.35</v>
      </c>
    </row>
    <row r="300" spans="1:22" x14ac:dyDescent="0.25">
      <c r="A300" s="33">
        <v>343.2</v>
      </c>
      <c r="B300" s="33" t="s">
        <v>280</v>
      </c>
      <c r="C300" s="38"/>
      <c r="D300" s="46">
        <v>53143</v>
      </c>
      <c r="F300" s="47">
        <v>9</v>
      </c>
      <c r="G300" s="33" t="s">
        <v>4</v>
      </c>
      <c r="H300" s="47" t="s">
        <v>306</v>
      </c>
      <c r="J300" s="48">
        <v>35</v>
      </c>
      <c r="L300" s="36">
        <v>146248667.56</v>
      </c>
      <c r="N300" s="36">
        <v>19013518.43144976</v>
      </c>
      <c r="O300" s="21"/>
      <c r="P300" s="63">
        <f t="shared" si="77"/>
        <v>76048115</v>
      </c>
      <c r="Q300" s="85"/>
      <c r="R300" s="66">
        <v>6.6</v>
      </c>
      <c r="S300" s="85"/>
      <c r="T300" s="63">
        <f t="shared" si="78"/>
        <v>11522442</v>
      </c>
      <c r="U300" s="63"/>
      <c r="V300" s="66">
        <f t="shared" si="79"/>
        <v>7.88</v>
      </c>
    </row>
    <row r="301" spans="1:22" x14ac:dyDescent="0.25">
      <c r="A301" s="33">
        <v>344</v>
      </c>
      <c r="B301" s="33" t="s">
        <v>89</v>
      </c>
      <c r="C301" s="38"/>
      <c r="D301" s="46">
        <v>53143</v>
      </c>
      <c r="F301" s="47">
        <v>60</v>
      </c>
      <c r="G301" s="33" t="s">
        <v>4</v>
      </c>
      <c r="H301" s="47" t="s">
        <v>300</v>
      </c>
      <c r="J301" s="48">
        <v>-3</v>
      </c>
      <c r="L301" s="36">
        <v>41417901.789999999</v>
      </c>
      <c r="N301" s="36">
        <v>16420596.423272502</v>
      </c>
      <c r="O301" s="21"/>
      <c r="P301" s="63">
        <f t="shared" si="77"/>
        <v>26239842</v>
      </c>
      <c r="Q301" s="85"/>
      <c r="R301" s="66">
        <v>26.6</v>
      </c>
      <c r="S301" s="85"/>
      <c r="T301" s="63">
        <f t="shared" ref="T301:T303" si="80">+ROUND(P301/R301,0)</f>
        <v>986460</v>
      </c>
      <c r="U301" s="63"/>
      <c r="V301" s="66">
        <f t="shared" ref="V301:V303" si="81">+ROUND(T301/L301*100,2)</f>
        <v>2.38</v>
      </c>
    </row>
    <row r="302" spans="1:22" x14ac:dyDescent="0.25">
      <c r="A302" s="33">
        <v>345</v>
      </c>
      <c r="B302" s="33" t="s">
        <v>45</v>
      </c>
      <c r="C302" s="38"/>
      <c r="D302" s="46">
        <v>53143</v>
      </c>
      <c r="F302" s="47">
        <v>50</v>
      </c>
      <c r="G302" s="33" t="s">
        <v>4</v>
      </c>
      <c r="H302" s="47" t="s">
        <v>305</v>
      </c>
      <c r="J302" s="48">
        <v>-2</v>
      </c>
      <c r="L302" s="36">
        <v>45110148.490000002</v>
      </c>
      <c r="N302" s="36">
        <v>16629259.061324999</v>
      </c>
      <c r="O302" s="21"/>
      <c r="P302" s="63">
        <f t="shared" si="77"/>
        <v>29383092</v>
      </c>
      <c r="Q302" s="85"/>
      <c r="R302" s="66">
        <v>26.16</v>
      </c>
      <c r="S302" s="85"/>
      <c r="T302" s="63">
        <f t="shared" si="80"/>
        <v>1123207</v>
      </c>
      <c r="U302" s="63"/>
      <c r="V302" s="66">
        <f t="shared" si="81"/>
        <v>2.4900000000000002</v>
      </c>
    </row>
    <row r="303" spans="1:22" x14ac:dyDescent="0.25">
      <c r="A303" s="33">
        <v>346</v>
      </c>
      <c r="B303" s="33" t="s">
        <v>281</v>
      </c>
      <c r="C303" s="38"/>
      <c r="D303" s="46">
        <v>53143</v>
      </c>
      <c r="F303" s="47">
        <v>50</v>
      </c>
      <c r="G303" s="33" t="s">
        <v>4</v>
      </c>
      <c r="H303" s="47" t="s">
        <v>307</v>
      </c>
      <c r="J303" s="48">
        <v>-2</v>
      </c>
      <c r="L303" s="32">
        <v>10976397.029999999</v>
      </c>
      <c r="N303" s="32">
        <v>3676138.0378625002</v>
      </c>
      <c r="O303" s="21"/>
      <c r="P303" s="64">
        <f t="shared" si="77"/>
        <v>7519787</v>
      </c>
      <c r="Q303" s="115"/>
      <c r="R303" s="66">
        <v>24.71</v>
      </c>
      <c r="S303" s="115"/>
      <c r="T303" s="64">
        <f t="shared" si="80"/>
        <v>304322</v>
      </c>
      <c r="U303" s="67"/>
      <c r="V303" s="66">
        <f t="shared" si="81"/>
        <v>2.77</v>
      </c>
    </row>
    <row r="304" spans="1:22" x14ac:dyDescent="0.25">
      <c r="A304" s="33" t="s">
        <v>6</v>
      </c>
      <c r="B304" s="38" t="s">
        <v>103</v>
      </c>
      <c r="C304" s="38"/>
      <c r="D304" s="46"/>
      <c r="F304" s="47"/>
      <c r="H304" s="47"/>
      <c r="J304" s="48"/>
      <c r="L304" s="23">
        <f>+SUBTOTAL(9,L297:L303)</f>
        <v>513484442.44</v>
      </c>
      <c r="M304" s="38"/>
      <c r="N304" s="23">
        <f>+SUBTOTAL(9,N297:N303)</f>
        <v>114130902.2412625</v>
      </c>
      <c r="O304" s="38"/>
      <c r="P304" s="83">
        <f>+SUBTOTAL(9,P297:P303)</f>
        <v>358333433</v>
      </c>
      <c r="Q304" s="88"/>
      <c r="R304" s="125">
        <f>+P304/T304</f>
        <v>15.819341041779692</v>
      </c>
      <c r="S304" s="88"/>
      <c r="T304" s="83">
        <f>+SUBTOTAL(9,T297:T303)</f>
        <v>22651603</v>
      </c>
      <c r="U304" s="88"/>
      <c r="V304" s="125">
        <f>+T304/L304*100</f>
        <v>4.4113513726653579</v>
      </c>
    </row>
    <row r="305" spans="1:22" x14ac:dyDescent="0.25">
      <c r="B305" s="38" t="s">
        <v>6</v>
      </c>
      <c r="C305" s="38"/>
      <c r="D305" s="46"/>
      <c r="F305" s="47"/>
      <c r="H305" s="47"/>
      <c r="J305" s="48"/>
      <c r="L305" s="39"/>
      <c r="M305" s="38"/>
      <c r="N305" s="39"/>
      <c r="O305" s="38"/>
      <c r="P305" s="65"/>
      <c r="Q305" s="65"/>
      <c r="R305" s="66"/>
      <c r="S305" s="65"/>
      <c r="T305" s="65"/>
      <c r="U305" s="65"/>
      <c r="V305" s="66"/>
    </row>
    <row r="306" spans="1:22" x14ac:dyDescent="0.25">
      <c r="A306" s="41" t="s">
        <v>189</v>
      </c>
      <c r="B306" s="38"/>
      <c r="C306" s="38"/>
      <c r="D306" s="46"/>
      <c r="F306" s="47"/>
      <c r="H306" s="47"/>
      <c r="J306" s="48"/>
      <c r="L306" s="27">
        <f>+SUBTOTAL(9,L296:L305)</f>
        <v>513484442.44</v>
      </c>
      <c r="M306" s="38"/>
      <c r="N306" s="27">
        <f>+SUBTOTAL(9,N296:N305)</f>
        <v>114130902.2412625</v>
      </c>
      <c r="O306" s="38"/>
      <c r="P306" s="121">
        <f>+SUBTOTAL(9,P296:P305)</f>
        <v>358333433</v>
      </c>
      <c r="Q306" s="121"/>
      <c r="R306" s="116">
        <f>+P306/T306</f>
        <v>15.819341041779692</v>
      </c>
      <c r="S306" s="121"/>
      <c r="T306" s="121">
        <f>+SUBTOTAL(9,T296:T305)</f>
        <v>22651603</v>
      </c>
      <c r="U306" s="121"/>
      <c r="V306" s="116">
        <f>+T306/L306*100</f>
        <v>4.4113513726653579</v>
      </c>
    </row>
    <row r="307" spans="1:22" x14ac:dyDescent="0.25">
      <c r="A307" s="41"/>
      <c r="B307" s="38" t="s">
        <v>6</v>
      </c>
      <c r="C307" s="38"/>
      <c r="D307" s="46"/>
      <c r="F307" s="47"/>
      <c r="H307" s="47"/>
      <c r="J307" s="48"/>
      <c r="L307" s="39"/>
      <c r="M307" s="38"/>
      <c r="N307" s="39"/>
      <c r="O307" s="38"/>
      <c r="P307" s="65"/>
      <c r="Q307" s="65"/>
      <c r="R307" s="66"/>
      <c r="S307" s="65"/>
      <c r="T307" s="65"/>
      <c r="U307" s="65"/>
      <c r="V307" s="66"/>
    </row>
    <row r="308" spans="1:22" x14ac:dyDescent="0.25">
      <c r="A308" s="41"/>
      <c r="B308" s="38" t="s">
        <v>6</v>
      </c>
      <c r="C308" s="38"/>
      <c r="D308" s="46"/>
      <c r="F308" s="47"/>
      <c r="H308" s="47"/>
      <c r="J308" s="48"/>
      <c r="L308" s="39"/>
      <c r="M308" s="38"/>
      <c r="N308" s="39"/>
      <c r="O308" s="38"/>
      <c r="P308" s="65"/>
      <c r="Q308" s="65"/>
      <c r="R308" s="66"/>
      <c r="S308" s="65"/>
      <c r="T308" s="65"/>
      <c r="U308" s="65"/>
      <c r="V308" s="66"/>
    </row>
    <row r="309" spans="1:22" x14ac:dyDescent="0.25">
      <c r="A309" s="41" t="s">
        <v>190</v>
      </c>
      <c r="B309" s="38"/>
      <c r="C309" s="38"/>
      <c r="D309" s="46"/>
      <c r="F309" s="47"/>
      <c r="H309" s="47"/>
      <c r="J309" s="48"/>
      <c r="L309" s="39"/>
      <c r="M309" s="38"/>
      <c r="N309" s="39"/>
      <c r="O309" s="38"/>
      <c r="P309" s="65"/>
      <c r="Q309" s="65"/>
      <c r="R309" s="66"/>
      <c r="S309" s="65"/>
      <c r="T309" s="65"/>
      <c r="U309" s="65"/>
      <c r="V309" s="66"/>
    </row>
    <row r="310" spans="1:22" s="38" customFormat="1" x14ac:dyDescent="0.25">
      <c r="A310" s="38" t="s">
        <v>6</v>
      </c>
      <c r="B310" s="38" t="s">
        <v>6</v>
      </c>
      <c r="D310" s="46"/>
      <c r="E310" s="33"/>
      <c r="F310" s="47"/>
      <c r="G310" s="33"/>
      <c r="H310" s="47"/>
      <c r="I310" s="33"/>
      <c r="J310" s="48"/>
      <c r="L310" s="33"/>
      <c r="M310" s="33"/>
      <c r="N310" s="33"/>
      <c r="O310" s="33"/>
      <c r="P310" s="58"/>
      <c r="Q310" s="58"/>
      <c r="R310" s="66"/>
      <c r="S310" s="58"/>
      <c r="T310" s="58"/>
      <c r="U310" s="58"/>
      <c r="V310" s="66"/>
    </row>
    <row r="311" spans="1:22" x14ac:dyDescent="0.25">
      <c r="A311" s="38" t="s">
        <v>6</v>
      </c>
      <c r="B311" s="38" t="s">
        <v>51</v>
      </c>
      <c r="C311" s="38"/>
      <c r="D311" s="46"/>
      <c r="F311" s="47"/>
      <c r="H311" s="47"/>
      <c r="J311" s="48"/>
      <c r="L311" s="36"/>
      <c r="P311" s="63"/>
      <c r="Q311" s="117"/>
      <c r="R311" s="66"/>
      <c r="S311" s="117"/>
      <c r="T311" s="63"/>
      <c r="U311" s="63"/>
      <c r="V311" s="66"/>
    </row>
    <row r="312" spans="1:22" s="38" customFormat="1" x14ac:dyDescent="0.25">
      <c r="A312" s="33">
        <v>341</v>
      </c>
      <c r="B312" s="33" t="s">
        <v>42</v>
      </c>
      <c r="D312" s="46">
        <v>49125</v>
      </c>
      <c r="E312" s="33"/>
      <c r="F312" s="47">
        <v>80</v>
      </c>
      <c r="G312" s="33" t="s">
        <v>4</v>
      </c>
      <c r="H312" s="47" t="s">
        <v>300</v>
      </c>
      <c r="I312" s="33"/>
      <c r="J312" s="48">
        <v>-2</v>
      </c>
      <c r="L312" s="36">
        <v>49379840.009999998</v>
      </c>
      <c r="M312" s="33"/>
      <c r="N312" s="36">
        <v>31469364.546612501</v>
      </c>
      <c r="O312" s="33"/>
      <c r="P312" s="63">
        <f t="shared" ref="P312:P317" si="82">+ROUND((100-J312)/100*L312-N312,0)</f>
        <v>18898072</v>
      </c>
      <c r="Q312" s="85"/>
      <c r="R312" s="66">
        <v>17.05</v>
      </c>
      <c r="S312" s="85"/>
      <c r="T312" s="63">
        <f t="shared" ref="T312:T315" si="83">+ROUND(P312/R312,0)</f>
        <v>1108391</v>
      </c>
      <c r="U312" s="63"/>
      <c r="V312" s="66">
        <f t="shared" ref="V312:V315" si="84">+ROUND(T312/L312*100,2)</f>
        <v>2.2400000000000002</v>
      </c>
    </row>
    <row r="313" spans="1:22" x14ac:dyDescent="0.25">
      <c r="A313" s="33">
        <v>342</v>
      </c>
      <c r="B313" s="33" t="s">
        <v>87</v>
      </c>
      <c r="C313" s="38"/>
      <c r="D313" s="46">
        <v>49125</v>
      </c>
      <c r="F313" s="47">
        <v>50</v>
      </c>
      <c r="G313" s="33" t="s">
        <v>4</v>
      </c>
      <c r="H313" s="47" t="s">
        <v>303</v>
      </c>
      <c r="J313" s="48">
        <v>-3</v>
      </c>
      <c r="L313" s="36">
        <v>4766330.58</v>
      </c>
      <c r="N313" s="36">
        <v>3048070.2899525007</v>
      </c>
      <c r="P313" s="63">
        <f t="shared" si="82"/>
        <v>1861250</v>
      </c>
      <c r="Q313" s="85"/>
      <c r="R313" s="66">
        <v>16.149999999999999</v>
      </c>
      <c r="S313" s="85"/>
      <c r="T313" s="63">
        <f t="shared" si="83"/>
        <v>115248</v>
      </c>
      <c r="U313" s="63"/>
      <c r="V313" s="66">
        <f t="shared" si="84"/>
        <v>2.42</v>
      </c>
    </row>
    <row r="314" spans="1:22" x14ac:dyDescent="0.25">
      <c r="A314" s="33">
        <v>343</v>
      </c>
      <c r="B314" s="33" t="s">
        <v>88</v>
      </c>
      <c r="C314" s="38"/>
      <c r="D314" s="46">
        <v>49125</v>
      </c>
      <c r="F314" s="47">
        <v>50</v>
      </c>
      <c r="G314" s="33" t="s">
        <v>4</v>
      </c>
      <c r="H314" s="47" t="s">
        <v>304</v>
      </c>
      <c r="J314" s="48">
        <v>-3</v>
      </c>
      <c r="L314" s="36">
        <v>22788939.550000001</v>
      </c>
      <c r="N314" s="36">
        <v>14037911.259213613</v>
      </c>
      <c r="P314" s="63">
        <f t="shared" si="82"/>
        <v>9434696</v>
      </c>
      <c r="Q314" s="85"/>
      <c r="R314" s="66">
        <v>16.170000000000002</v>
      </c>
      <c r="S314" s="85"/>
      <c r="T314" s="63">
        <f t="shared" si="83"/>
        <v>583469</v>
      </c>
      <c r="U314" s="63"/>
      <c r="V314" s="66">
        <f t="shared" si="84"/>
        <v>2.56</v>
      </c>
    </row>
    <row r="315" spans="1:22" x14ac:dyDescent="0.25">
      <c r="A315" s="33">
        <v>343.2</v>
      </c>
      <c r="B315" s="33" t="s">
        <v>280</v>
      </c>
      <c r="C315" s="38"/>
      <c r="D315" s="46">
        <v>49125</v>
      </c>
      <c r="F315" s="47">
        <v>9</v>
      </c>
      <c r="G315" s="33" t="s">
        <v>4</v>
      </c>
      <c r="H315" s="47" t="s">
        <v>306</v>
      </c>
      <c r="J315" s="48">
        <v>35</v>
      </c>
      <c r="L315" s="36">
        <v>2230421.5499999998</v>
      </c>
      <c r="N315" s="36">
        <v>770616.07417138456</v>
      </c>
      <c r="P315" s="63">
        <f t="shared" si="82"/>
        <v>679158</v>
      </c>
      <c r="Q315" s="85"/>
      <c r="R315" s="66">
        <v>6.01</v>
      </c>
      <c r="S315" s="85"/>
      <c r="T315" s="63">
        <f t="shared" si="83"/>
        <v>113005</v>
      </c>
      <c r="U315" s="63"/>
      <c r="V315" s="66">
        <f t="shared" si="84"/>
        <v>5.07</v>
      </c>
    </row>
    <row r="316" spans="1:22" x14ac:dyDescent="0.25">
      <c r="A316" s="33">
        <v>345</v>
      </c>
      <c r="B316" s="33" t="s">
        <v>45</v>
      </c>
      <c r="C316" s="38"/>
      <c r="D316" s="46">
        <v>49125</v>
      </c>
      <c r="F316" s="47">
        <v>50</v>
      </c>
      <c r="G316" s="33" t="s">
        <v>4</v>
      </c>
      <c r="H316" s="47" t="s">
        <v>305</v>
      </c>
      <c r="J316" s="48">
        <v>-2</v>
      </c>
      <c r="L316" s="36">
        <v>5321992.45</v>
      </c>
      <c r="N316" s="36">
        <v>3662479.8617849997</v>
      </c>
      <c r="P316" s="63">
        <f t="shared" si="82"/>
        <v>1765952</v>
      </c>
      <c r="Q316" s="85"/>
      <c r="R316" s="66">
        <v>16.28</v>
      </c>
      <c r="S316" s="85"/>
      <c r="T316" s="63">
        <f t="shared" ref="T316:T317" si="85">+ROUND(P316/R316,0)</f>
        <v>108474</v>
      </c>
      <c r="U316" s="63"/>
      <c r="V316" s="66">
        <f t="shared" ref="V316:V317" si="86">+ROUND(T316/L316*100,2)</f>
        <v>2.04</v>
      </c>
    </row>
    <row r="317" spans="1:22" x14ac:dyDescent="0.25">
      <c r="A317" s="33">
        <v>346</v>
      </c>
      <c r="B317" s="33" t="s">
        <v>281</v>
      </c>
      <c r="C317" s="38"/>
      <c r="D317" s="46">
        <v>49125</v>
      </c>
      <c r="F317" s="47">
        <v>50</v>
      </c>
      <c r="G317" s="33" t="s">
        <v>4</v>
      </c>
      <c r="H317" s="47" t="s">
        <v>307</v>
      </c>
      <c r="J317" s="48">
        <v>-2</v>
      </c>
      <c r="L317" s="32">
        <v>4194043.23</v>
      </c>
      <c r="N317" s="32">
        <v>2750672.6897574998</v>
      </c>
      <c r="P317" s="64">
        <f t="shared" si="82"/>
        <v>1527251</v>
      </c>
      <c r="Q317" s="115"/>
      <c r="R317" s="66">
        <v>15.74</v>
      </c>
      <c r="S317" s="115"/>
      <c r="T317" s="64">
        <f t="shared" si="85"/>
        <v>97030</v>
      </c>
      <c r="U317" s="67"/>
      <c r="V317" s="66">
        <f t="shared" si="86"/>
        <v>2.31</v>
      </c>
    </row>
    <row r="318" spans="1:22" s="38" customFormat="1" x14ac:dyDescent="0.25">
      <c r="A318" s="33" t="s">
        <v>6</v>
      </c>
      <c r="B318" s="38" t="s">
        <v>52</v>
      </c>
      <c r="D318" s="46"/>
      <c r="E318" s="33"/>
      <c r="F318" s="47"/>
      <c r="G318" s="33"/>
      <c r="H318" s="47"/>
      <c r="I318" s="33"/>
      <c r="J318" s="48"/>
      <c r="L318" s="39">
        <f>+SUBTOTAL(9,L312:L317)</f>
        <v>88681567.370000005</v>
      </c>
      <c r="N318" s="39">
        <f>+SUBTOTAL(9,N312:N317)</f>
        <v>55739114.721492499</v>
      </c>
      <c r="P318" s="65">
        <f>+SUBTOTAL(9,P312:P317)</f>
        <v>34166379</v>
      </c>
      <c r="Q318" s="65"/>
      <c r="R318" s="125">
        <f>+P318/T318</f>
        <v>16.073628974551859</v>
      </c>
      <c r="S318" s="65"/>
      <c r="T318" s="65">
        <f>+SUBTOTAL(9,T312:T317)</f>
        <v>2125617</v>
      </c>
      <c r="U318" s="65"/>
      <c r="V318" s="125">
        <f>+T318/L318*100</f>
        <v>2.3969095980582238</v>
      </c>
    </row>
    <row r="319" spans="1:22" x14ac:dyDescent="0.25">
      <c r="A319" s="33" t="s">
        <v>6</v>
      </c>
      <c r="B319" s="33" t="s">
        <v>6</v>
      </c>
      <c r="C319" s="38"/>
      <c r="D319" s="46"/>
      <c r="F319" s="47"/>
      <c r="H319" s="47"/>
      <c r="J319" s="48"/>
      <c r="R319" s="66"/>
      <c r="V319" s="66"/>
    </row>
    <row r="320" spans="1:22" x14ac:dyDescent="0.25">
      <c r="A320" s="38" t="s">
        <v>6</v>
      </c>
      <c r="B320" s="38" t="s">
        <v>104</v>
      </c>
      <c r="C320" s="38"/>
      <c r="D320" s="46"/>
      <c r="F320" s="47"/>
      <c r="H320" s="47"/>
      <c r="J320" s="48"/>
      <c r="L320" s="36"/>
      <c r="P320" s="63"/>
      <c r="Q320" s="117"/>
      <c r="R320" s="66"/>
      <c r="S320" s="117"/>
      <c r="T320" s="63"/>
      <c r="U320" s="63"/>
      <c r="V320" s="66"/>
    </row>
    <row r="321" spans="1:22" x14ac:dyDescent="0.25">
      <c r="A321" s="33">
        <v>341</v>
      </c>
      <c r="B321" s="33" t="s">
        <v>42</v>
      </c>
      <c r="C321" s="38"/>
      <c r="D321" s="46">
        <v>49125</v>
      </c>
      <c r="F321" s="47">
        <v>80</v>
      </c>
      <c r="G321" s="33" t="s">
        <v>4</v>
      </c>
      <c r="H321" s="47" t="s">
        <v>300</v>
      </c>
      <c r="J321" s="48">
        <v>-2</v>
      </c>
      <c r="L321" s="36">
        <v>1660027.77</v>
      </c>
      <c r="N321" s="36">
        <v>1129405.7805937501</v>
      </c>
      <c r="P321" s="63">
        <f t="shared" ref="P321:P327" si="87">+ROUND((100-J321)/100*L321-N321,0)</f>
        <v>563823</v>
      </c>
      <c r="Q321" s="85"/>
      <c r="R321" s="66">
        <v>17.02</v>
      </c>
      <c r="S321" s="85"/>
      <c r="T321" s="63">
        <f t="shared" ref="T321:T324" si="88">+ROUND(P321/R321,0)</f>
        <v>33127</v>
      </c>
      <c r="U321" s="63"/>
      <c r="V321" s="66">
        <f t="shared" ref="V321:V324" si="89">+ROUND(T321/L321*100,2)</f>
        <v>2</v>
      </c>
    </row>
    <row r="322" spans="1:22" x14ac:dyDescent="0.25">
      <c r="A322" s="33">
        <v>342</v>
      </c>
      <c r="B322" s="33" t="s">
        <v>87</v>
      </c>
      <c r="C322" s="38"/>
      <c r="D322" s="46">
        <v>49125</v>
      </c>
      <c r="F322" s="47">
        <v>50</v>
      </c>
      <c r="G322" s="33" t="s">
        <v>4</v>
      </c>
      <c r="H322" s="47" t="s">
        <v>303</v>
      </c>
      <c r="J322" s="48">
        <v>-3</v>
      </c>
      <c r="L322" s="36">
        <v>178721.42</v>
      </c>
      <c r="N322" s="36">
        <v>126139.88409000001</v>
      </c>
      <c r="P322" s="63">
        <f t="shared" si="87"/>
        <v>57943</v>
      </c>
      <c r="Q322" s="85"/>
      <c r="R322" s="66">
        <v>15.96</v>
      </c>
      <c r="S322" s="85"/>
      <c r="T322" s="63">
        <f t="shared" si="88"/>
        <v>3631</v>
      </c>
      <c r="U322" s="63"/>
      <c r="V322" s="66">
        <f t="shared" si="89"/>
        <v>2.0299999999999998</v>
      </c>
    </row>
    <row r="323" spans="1:22" x14ac:dyDescent="0.25">
      <c r="A323" s="33">
        <v>343</v>
      </c>
      <c r="B323" s="33" t="s">
        <v>88</v>
      </c>
      <c r="C323" s="38"/>
      <c r="D323" s="46">
        <v>49125</v>
      </c>
      <c r="F323" s="47">
        <v>50</v>
      </c>
      <c r="G323" s="33" t="s">
        <v>4</v>
      </c>
      <c r="H323" s="47" t="s">
        <v>304</v>
      </c>
      <c r="J323" s="48">
        <v>-3</v>
      </c>
      <c r="L323" s="36">
        <v>152279614.02000001</v>
      </c>
      <c r="N323" s="36">
        <v>46856498.668307595</v>
      </c>
      <c r="P323" s="63">
        <f t="shared" si="87"/>
        <v>109991504</v>
      </c>
      <c r="Q323" s="85"/>
      <c r="R323" s="66">
        <v>16.100000000000001</v>
      </c>
      <c r="S323" s="85"/>
      <c r="T323" s="63">
        <f t="shared" si="88"/>
        <v>6831770</v>
      </c>
      <c r="U323" s="63"/>
      <c r="V323" s="66">
        <f t="shared" si="89"/>
        <v>4.49</v>
      </c>
    </row>
    <row r="324" spans="1:22" x14ac:dyDescent="0.25">
      <c r="A324" s="33">
        <v>343.2</v>
      </c>
      <c r="B324" s="33" t="s">
        <v>280</v>
      </c>
      <c r="C324" s="38"/>
      <c r="D324" s="46">
        <v>49125</v>
      </c>
      <c r="F324" s="47">
        <v>9</v>
      </c>
      <c r="G324" s="33" t="s">
        <v>4</v>
      </c>
      <c r="H324" s="47" t="s">
        <v>306</v>
      </c>
      <c r="J324" s="48">
        <v>35</v>
      </c>
      <c r="L324" s="36">
        <v>67628798.829999998</v>
      </c>
      <c r="N324" s="36">
        <v>4931416.5922226291</v>
      </c>
      <c r="P324" s="63">
        <f t="shared" si="87"/>
        <v>39027303</v>
      </c>
      <c r="Q324" s="85"/>
      <c r="R324" s="66">
        <v>7.5</v>
      </c>
      <c r="S324" s="85"/>
      <c r="T324" s="63">
        <f t="shared" si="88"/>
        <v>5203640</v>
      </c>
      <c r="U324" s="63"/>
      <c r="V324" s="66">
        <f t="shared" si="89"/>
        <v>7.69</v>
      </c>
    </row>
    <row r="325" spans="1:22" x14ac:dyDescent="0.25">
      <c r="A325" s="33">
        <v>344</v>
      </c>
      <c r="B325" s="33" t="s">
        <v>89</v>
      </c>
      <c r="C325" s="38"/>
      <c r="D325" s="46">
        <v>49125</v>
      </c>
      <c r="F325" s="47">
        <v>60</v>
      </c>
      <c r="G325" s="33" t="s">
        <v>4</v>
      </c>
      <c r="H325" s="47" t="s">
        <v>300</v>
      </c>
      <c r="J325" s="48">
        <v>-3</v>
      </c>
      <c r="L325" s="36">
        <v>26577658.120000001</v>
      </c>
      <c r="N325" s="36">
        <v>12491844.188529998</v>
      </c>
      <c r="P325" s="63">
        <f t="shared" si="87"/>
        <v>14883144</v>
      </c>
      <c r="Q325" s="85"/>
      <c r="R325" s="66">
        <v>16.829999999999998</v>
      </c>
      <c r="S325" s="85"/>
      <c r="T325" s="63">
        <f t="shared" ref="T325:T327" si="90">+ROUND(P325/R325,0)</f>
        <v>884322</v>
      </c>
      <c r="U325" s="63"/>
      <c r="V325" s="66">
        <f t="shared" ref="V325:V327" si="91">+ROUND(T325/L325*100,2)</f>
        <v>3.33</v>
      </c>
    </row>
    <row r="326" spans="1:22" s="38" customFormat="1" x14ac:dyDescent="0.25">
      <c r="A326" s="33">
        <v>345</v>
      </c>
      <c r="B326" s="33" t="s">
        <v>45</v>
      </c>
      <c r="D326" s="46">
        <v>49125</v>
      </c>
      <c r="E326" s="33"/>
      <c r="F326" s="47">
        <v>50</v>
      </c>
      <c r="G326" s="33" t="s">
        <v>4</v>
      </c>
      <c r="H326" s="47" t="s">
        <v>305</v>
      </c>
      <c r="I326" s="33"/>
      <c r="J326" s="48">
        <v>-2</v>
      </c>
      <c r="L326" s="36">
        <v>28440137.609999999</v>
      </c>
      <c r="M326" s="33"/>
      <c r="N326" s="36">
        <v>16413360.784037499</v>
      </c>
      <c r="O326" s="33"/>
      <c r="P326" s="63">
        <f t="shared" si="87"/>
        <v>12595580</v>
      </c>
      <c r="Q326" s="85"/>
      <c r="R326" s="66">
        <v>16.440000000000001</v>
      </c>
      <c r="S326" s="85"/>
      <c r="T326" s="63">
        <f t="shared" si="90"/>
        <v>766155</v>
      </c>
      <c r="U326" s="63"/>
      <c r="V326" s="66">
        <f t="shared" si="91"/>
        <v>2.69</v>
      </c>
    </row>
    <row r="327" spans="1:22" x14ac:dyDescent="0.25">
      <c r="A327" s="33">
        <v>346</v>
      </c>
      <c r="B327" s="33" t="s">
        <v>281</v>
      </c>
      <c r="C327" s="38"/>
      <c r="D327" s="46">
        <v>49125</v>
      </c>
      <c r="F327" s="47">
        <v>50</v>
      </c>
      <c r="G327" s="33" t="s">
        <v>4</v>
      </c>
      <c r="H327" s="47" t="s">
        <v>307</v>
      </c>
      <c r="J327" s="48">
        <v>-2</v>
      </c>
      <c r="L327" s="32">
        <v>569569.49</v>
      </c>
      <c r="N327" s="32">
        <v>403368.06485999998</v>
      </c>
      <c r="P327" s="64">
        <f t="shared" si="87"/>
        <v>177593</v>
      </c>
      <c r="Q327" s="115"/>
      <c r="R327" s="66">
        <v>15.63</v>
      </c>
      <c r="S327" s="115"/>
      <c r="T327" s="64">
        <f t="shared" si="90"/>
        <v>11362</v>
      </c>
      <c r="U327" s="67"/>
      <c r="V327" s="66">
        <f t="shared" si="91"/>
        <v>1.99</v>
      </c>
    </row>
    <row r="328" spans="1:22" s="38" customFormat="1" x14ac:dyDescent="0.25">
      <c r="A328" s="33" t="s">
        <v>6</v>
      </c>
      <c r="B328" s="38" t="s">
        <v>105</v>
      </c>
      <c r="D328" s="46"/>
      <c r="E328" s="33"/>
      <c r="F328" s="47"/>
      <c r="G328" s="33"/>
      <c r="H328" s="47"/>
      <c r="I328" s="33"/>
      <c r="J328" s="48"/>
      <c r="L328" s="39">
        <f>+SUBTOTAL(9,L321:L327)</f>
        <v>277334527.26000005</v>
      </c>
      <c r="N328" s="39">
        <f>+SUBTOTAL(9,N321:N327)</f>
        <v>82352033.962641478</v>
      </c>
      <c r="P328" s="65">
        <f>+SUBTOTAL(9,P321:P327)</f>
        <v>177296890</v>
      </c>
      <c r="Q328" s="65"/>
      <c r="R328" s="125">
        <f>+P328/T328</f>
        <v>12.909334471724094</v>
      </c>
      <c r="S328" s="65"/>
      <c r="T328" s="65">
        <f>+SUBTOTAL(9,T321:T327)</f>
        <v>13734007</v>
      </c>
      <c r="U328" s="65"/>
      <c r="V328" s="125">
        <f>+T328/L328*100</f>
        <v>4.9521446664750908</v>
      </c>
    </row>
    <row r="329" spans="1:22" x14ac:dyDescent="0.25">
      <c r="A329" s="33" t="s">
        <v>6</v>
      </c>
      <c r="B329" s="33" t="s">
        <v>6</v>
      </c>
      <c r="C329" s="38"/>
      <c r="D329" s="46"/>
      <c r="F329" s="47"/>
      <c r="H329" s="47"/>
      <c r="J329" s="48"/>
      <c r="R329" s="66"/>
      <c r="V329" s="66"/>
    </row>
    <row r="330" spans="1:22" x14ac:dyDescent="0.25">
      <c r="A330" s="38" t="s">
        <v>6</v>
      </c>
      <c r="B330" s="38" t="s">
        <v>106</v>
      </c>
      <c r="C330" s="38"/>
      <c r="D330" s="46"/>
      <c r="F330" s="47"/>
      <c r="H330" s="47"/>
      <c r="J330" s="48"/>
      <c r="L330" s="36"/>
      <c r="P330" s="63"/>
      <c r="Q330" s="117"/>
      <c r="R330" s="66"/>
      <c r="S330" s="117"/>
      <c r="T330" s="63"/>
      <c r="U330" s="63"/>
      <c r="V330" s="66"/>
    </row>
    <row r="331" spans="1:22" x14ac:dyDescent="0.25">
      <c r="A331" s="33">
        <v>341</v>
      </c>
      <c r="B331" s="33" t="s">
        <v>42</v>
      </c>
      <c r="C331" s="38"/>
      <c r="D331" s="46">
        <v>49125</v>
      </c>
      <c r="F331" s="47">
        <v>80</v>
      </c>
      <c r="G331" s="33" t="s">
        <v>4</v>
      </c>
      <c r="H331" s="47" t="s">
        <v>300</v>
      </c>
      <c r="J331" s="48">
        <v>-2</v>
      </c>
      <c r="L331" s="36">
        <v>1498689.69</v>
      </c>
      <c r="N331" s="36">
        <v>779399.37722500006</v>
      </c>
      <c r="P331" s="63">
        <f t="shared" ref="P331:P337" si="92">+ROUND((100-J331)/100*L331-N331,0)</f>
        <v>749264</v>
      </c>
      <c r="Q331" s="85"/>
      <c r="R331" s="66">
        <v>17.079999999999998</v>
      </c>
      <c r="S331" s="85"/>
      <c r="T331" s="63">
        <f t="shared" ref="T331:T334" si="93">+ROUND(P331/R331,0)</f>
        <v>43868</v>
      </c>
      <c r="U331" s="63"/>
      <c r="V331" s="66">
        <f t="shared" ref="V331:V334" si="94">+ROUND(T331/L331*100,2)</f>
        <v>2.93</v>
      </c>
    </row>
    <row r="332" spans="1:22" x14ac:dyDescent="0.25">
      <c r="A332" s="33">
        <v>342</v>
      </c>
      <c r="B332" s="33" t="s">
        <v>87</v>
      </c>
      <c r="C332" s="38"/>
      <c r="D332" s="46">
        <v>49125</v>
      </c>
      <c r="F332" s="47">
        <v>50</v>
      </c>
      <c r="G332" s="33" t="s">
        <v>4</v>
      </c>
      <c r="H332" s="47" t="s">
        <v>303</v>
      </c>
      <c r="J332" s="48">
        <v>-3</v>
      </c>
      <c r="L332" s="36">
        <v>178314.5</v>
      </c>
      <c r="N332" s="36">
        <v>125767.1296975</v>
      </c>
      <c r="P332" s="63">
        <f t="shared" si="92"/>
        <v>57897</v>
      </c>
      <c r="Q332" s="85"/>
      <c r="R332" s="66">
        <v>15.96</v>
      </c>
      <c r="S332" s="85"/>
      <c r="T332" s="63">
        <f t="shared" si="93"/>
        <v>3628</v>
      </c>
      <c r="U332" s="63"/>
      <c r="V332" s="66">
        <f t="shared" si="94"/>
        <v>2.0299999999999998</v>
      </c>
    </row>
    <row r="333" spans="1:22" x14ac:dyDescent="0.25">
      <c r="A333" s="33">
        <v>343</v>
      </c>
      <c r="B333" s="33" t="s">
        <v>88</v>
      </c>
      <c r="C333" s="38"/>
      <c r="D333" s="46">
        <v>49125</v>
      </c>
      <c r="F333" s="47">
        <v>50</v>
      </c>
      <c r="G333" s="33" t="s">
        <v>4</v>
      </c>
      <c r="H333" s="47" t="s">
        <v>304</v>
      </c>
      <c r="J333" s="48">
        <v>-3</v>
      </c>
      <c r="L333" s="36">
        <v>157866532.25</v>
      </c>
      <c r="N333" s="36">
        <v>62665792.343947843</v>
      </c>
      <c r="P333" s="63">
        <f t="shared" si="92"/>
        <v>99936736</v>
      </c>
      <c r="Q333" s="85"/>
      <c r="R333" s="66">
        <v>16.16</v>
      </c>
      <c r="S333" s="85"/>
      <c r="T333" s="63">
        <f t="shared" si="93"/>
        <v>6184204</v>
      </c>
      <c r="U333" s="63"/>
      <c r="V333" s="66">
        <f t="shared" si="94"/>
        <v>3.92</v>
      </c>
    </row>
    <row r="334" spans="1:22" x14ac:dyDescent="0.25">
      <c r="A334" s="33">
        <v>343.2</v>
      </c>
      <c r="B334" s="33" t="s">
        <v>280</v>
      </c>
      <c r="C334" s="38"/>
      <c r="D334" s="46">
        <v>49125</v>
      </c>
      <c r="F334" s="47">
        <v>9</v>
      </c>
      <c r="G334" s="33" t="s">
        <v>4</v>
      </c>
      <c r="H334" s="47" t="s">
        <v>306</v>
      </c>
      <c r="J334" s="48">
        <v>35</v>
      </c>
      <c r="L334" s="36">
        <v>100540569.59999999</v>
      </c>
      <c r="N334" s="36">
        <v>14593389.902786056</v>
      </c>
      <c r="P334" s="63">
        <f t="shared" si="92"/>
        <v>50757980</v>
      </c>
      <c r="Q334" s="85"/>
      <c r="R334" s="66">
        <v>6.94</v>
      </c>
      <c r="S334" s="85"/>
      <c r="T334" s="63">
        <f t="shared" si="93"/>
        <v>7313830</v>
      </c>
      <c r="U334" s="63"/>
      <c r="V334" s="66">
        <f t="shared" si="94"/>
        <v>7.27</v>
      </c>
    </row>
    <row r="335" spans="1:22" s="38" customFormat="1" x14ac:dyDescent="0.25">
      <c r="A335" s="33">
        <v>344</v>
      </c>
      <c r="B335" s="33" t="s">
        <v>89</v>
      </c>
      <c r="D335" s="46">
        <v>49125</v>
      </c>
      <c r="E335" s="33"/>
      <c r="F335" s="47">
        <v>60</v>
      </c>
      <c r="G335" s="33" t="s">
        <v>4</v>
      </c>
      <c r="H335" s="47" t="s">
        <v>300</v>
      </c>
      <c r="I335" s="33"/>
      <c r="J335" s="48">
        <v>-3</v>
      </c>
      <c r="L335" s="36">
        <v>32812956.829999998</v>
      </c>
      <c r="M335" s="33"/>
      <c r="N335" s="36">
        <v>17243431.162684999</v>
      </c>
      <c r="O335" s="33"/>
      <c r="P335" s="63">
        <f t="shared" si="92"/>
        <v>16553914</v>
      </c>
      <c r="Q335" s="85"/>
      <c r="R335" s="66">
        <v>16.82</v>
      </c>
      <c r="S335" s="85"/>
      <c r="T335" s="63">
        <f t="shared" ref="T335:T337" si="95">+ROUND(P335/R335,0)</f>
        <v>984180</v>
      </c>
      <c r="U335" s="63"/>
      <c r="V335" s="66">
        <f t="shared" ref="V335:V337" si="96">+ROUND(T335/L335*100,2)</f>
        <v>3</v>
      </c>
    </row>
    <row r="336" spans="1:22" x14ac:dyDescent="0.25">
      <c r="A336" s="33">
        <v>345</v>
      </c>
      <c r="B336" s="33" t="s">
        <v>45</v>
      </c>
      <c r="C336" s="38"/>
      <c r="D336" s="46">
        <v>49125</v>
      </c>
      <c r="F336" s="47">
        <v>50</v>
      </c>
      <c r="G336" s="33" t="s">
        <v>4</v>
      </c>
      <c r="H336" s="47" t="s">
        <v>305</v>
      </c>
      <c r="J336" s="48">
        <v>-2</v>
      </c>
      <c r="L336" s="36">
        <v>25564310.940000001</v>
      </c>
      <c r="N336" s="36">
        <v>14499925.763430001</v>
      </c>
      <c r="P336" s="63">
        <f t="shared" si="92"/>
        <v>11575671</v>
      </c>
      <c r="Q336" s="85"/>
      <c r="R336" s="66">
        <v>16.46</v>
      </c>
      <c r="S336" s="85"/>
      <c r="T336" s="63">
        <f t="shared" si="95"/>
        <v>703261</v>
      </c>
      <c r="U336" s="63"/>
      <c r="V336" s="66">
        <f t="shared" si="96"/>
        <v>2.75</v>
      </c>
    </row>
    <row r="337" spans="1:22" s="38" customFormat="1" x14ac:dyDescent="0.25">
      <c r="A337" s="33">
        <v>346</v>
      </c>
      <c r="B337" s="33" t="s">
        <v>281</v>
      </c>
      <c r="D337" s="46">
        <v>49125</v>
      </c>
      <c r="E337" s="33"/>
      <c r="F337" s="47">
        <v>50</v>
      </c>
      <c r="G337" s="33" t="s">
        <v>4</v>
      </c>
      <c r="H337" s="47" t="s">
        <v>307</v>
      </c>
      <c r="I337" s="33"/>
      <c r="J337" s="48">
        <v>-2</v>
      </c>
      <c r="L337" s="32">
        <v>826193.83</v>
      </c>
      <c r="M337" s="33"/>
      <c r="N337" s="32">
        <v>416189.65436749993</v>
      </c>
      <c r="O337" s="33"/>
      <c r="P337" s="64">
        <f t="shared" si="92"/>
        <v>426528</v>
      </c>
      <c r="Q337" s="115"/>
      <c r="R337" s="66">
        <v>16.21</v>
      </c>
      <c r="S337" s="115"/>
      <c r="T337" s="64">
        <f t="shared" si="95"/>
        <v>26313</v>
      </c>
      <c r="U337" s="67"/>
      <c r="V337" s="66">
        <f t="shared" si="96"/>
        <v>3.18</v>
      </c>
    </row>
    <row r="338" spans="1:22" x14ac:dyDescent="0.25">
      <c r="A338" s="33" t="s">
        <v>6</v>
      </c>
      <c r="B338" s="38" t="s">
        <v>107</v>
      </c>
      <c r="C338" s="38"/>
      <c r="D338" s="46"/>
      <c r="F338" s="47"/>
      <c r="H338" s="47"/>
      <c r="J338" s="48"/>
      <c r="L338" s="39">
        <f>+SUBTOTAL(9,L331:L337)</f>
        <v>319287567.63999999</v>
      </c>
      <c r="M338" s="38"/>
      <c r="N338" s="39">
        <f>+SUBTOTAL(9,N331:N337)</f>
        <v>110323895.3341389</v>
      </c>
      <c r="O338" s="38"/>
      <c r="P338" s="65">
        <f>+SUBTOTAL(9,P331:P337)</f>
        <v>180057990</v>
      </c>
      <c r="Q338" s="65"/>
      <c r="R338" s="125">
        <f>+P338/T338</f>
        <v>11.799897688515399</v>
      </c>
      <c r="S338" s="65"/>
      <c r="T338" s="65">
        <f>+SUBTOTAL(9,T331:T337)</f>
        <v>15259284</v>
      </c>
      <c r="U338" s="65"/>
      <c r="V338" s="125">
        <f>+T338/L338*100</f>
        <v>4.7791663523851957</v>
      </c>
    </row>
    <row r="339" spans="1:22" x14ac:dyDescent="0.25">
      <c r="A339" s="33" t="s">
        <v>6</v>
      </c>
      <c r="B339" s="33" t="s">
        <v>6</v>
      </c>
      <c r="C339" s="38"/>
      <c r="D339" s="46"/>
      <c r="F339" s="47"/>
      <c r="H339" s="47"/>
      <c r="J339" s="48"/>
      <c r="R339" s="66"/>
      <c r="V339" s="66"/>
    </row>
    <row r="340" spans="1:22" x14ac:dyDescent="0.25">
      <c r="A340" s="38" t="s">
        <v>6</v>
      </c>
      <c r="B340" s="38" t="s">
        <v>108</v>
      </c>
      <c r="C340" s="38"/>
      <c r="D340" s="46"/>
      <c r="F340" s="47"/>
      <c r="H340" s="47"/>
      <c r="J340" s="48"/>
      <c r="L340" s="36"/>
      <c r="P340" s="63"/>
      <c r="Q340" s="117"/>
      <c r="R340" s="66"/>
      <c r="S340" s="117"/>
      <c r="T340" s="63"/>
      <c r="U340" s="63"/>
      <c r="V340" s="66"/>
    </row>
    <row r="341" spans="1:22" x14ac:dyDescent="0.25">
      <c r="A341" s="33">
        <v>341</v>
      </c>
      <c r="B341" s="33" t="s">
        <v>42</v>
      </c>
      <c r="C341" s="38"/>
      <c r="D341" s="46">
        <v>53143</v>
      </c>
      <c r="F341" s="47">
        <v>80</v>
      </c>
      <c r="G341" s="33" t="s">
        <v>4</v>
      </c>
      <c r="H341" s="47" t="s">
        <v>300</v>
      </c>
      <c r="J341" s="48">
        <v>-2</v>
      </c>
      <c r="L341" s="36">
        <v>23755210.07</v>
      </c>
      <c r="N341" s="36">
        <v>8515386.2435562499</v>
      </c>
      <c r="P341" s="63">
        <f t="shared" ref="P341:P347" si="97">+ROUND((100-J341)/100*L341-N341,0)</f>
        <v>15714928</v>
      </c>
      <c r="Q341" s="85"/>
      <c r="R341" s="66">
        <v>27.38</v>
      </c>
      <c r="S341" s="85"/>
      <c r="T341" s="63">
        <f t="shared" ref="T341:T344" si="98">+ROUND(P341/R341,0)</f>
        <v>573956</v>
      </c>
      <c r="U341" s="63"/>
      <c r="V341" s="66">
        <f t="shared" ref="V341:V344" si="99">+ROUND(T341/L341*100,2)</f>
        <v>2.42</v>
      </c>
    </row>
    <row r="342" spans="1:22" x14ac:dyDescent="0.25">
      <c r="A342" s="33">
        <v>342</v>
      </c>
      <c r="B342" s="33" t="s">
        <v>87</v>
      </c>
      <c r="C342" s="38"/>
      <c r="D342" s="46">
        <v>53143</v>
      </c>
      <c r="F342" s="47">
        <v>50</v>
      </c>
      <c r="G342" s="33" t="s">
        <v>4</v>
      </c>
      <c r="H342" s="47" t="s">
        <v>303</v>
      </c>
      <c r="J342" s="48">
        <v>-3</v>
      </c>
      <c r="L342" s="36">
        <v>11392824.300000001</v>
      </c>
      <c r="N342" s="36">
        <v>3970615.2358324998</v>
      </c>
      <c r="P342" s="63">
        <f t="shared" si="97"/>
        <v>7763994</v>
      </c>
      <c r="Q342" s="85"/>
      <c r="R342" s="66">
        <v>25.22</v>
      </c>
      <c r="S342" s="85"/>
      <c r="T342" s="63">
        <f t="shared" si="98"/>
        <v>307851</v>
      </c>
      <c r="U342" s="63"/>
      <c r="V342" s="66">
        <f t="shared" si="99"/>
        <v>2.7</v>
      </c>
    </row>
    <row r="343" spans="1:22" x14ac:dyDescent="0.25">
      <c r="A343" s="33">
        <v>343</v>
      </c>
      <c r="B343" s="33" t="s">
        <v>88</v>
      </c>
      <c r="C343" s="38"/>
      <c r="D343" s="46">
        <v>53143</v>
      </c>
      <c r="F343" s="47">
        <v>50</v>
      </c>
      <c r="G343" s="33" t="s">
        <v>4</v>
      </c>
      <c r="H343" s="47" t="s">
        <v>304</v>
      </c>
      <c r="J343" s="48">
        <v>-3</v>
      </c>
      <c r="L343" s="36">
        <v>256002412.31999999</v>
      </c>
      <c r="N343" s="36">
        <v>48218164.221816607</v>
      </c>
      <c r="P343" s="63">
        <f t="shared" si="97"/>
        <v>215464320</v>
      </c>
      <c r="Q343" s="85"/>
      <c r="R343" s="66">
        <v>25</v>
      </c>
      <c r="S343" s="85"/>
      <c r="T343" s="63">
        <f t="shared" si="98"/>
        <v>8618573</v>
      </c>
      <c r="U343" s="63"/>
      <c r="V343" s="66">
        <f t="shared" si="99"/>
        <v>3.37</v>
      </c>
    </row>
    <row r="344" spans="1:22" s="38" customFormat="1" x14ac:dyDescent="0.25">
      <c r="A344" s="33">
        <v>343.2</v>
      </c>
      <c r="B344" s="33" t="s">
        <v>280</v>
      </c>
      <c r="D344" s="46">
        <v>53143</v>
      </c>
      <c r="E344" s="33"/>
      <c r="F344" s="47">
        <v>9</v>
      </c>
      <c r="G344" s="33" t="s">
        <v>4</v>
      </c>
      <c r="H344" s="47" t="s">
        <v>306</v>
      </c>
      <c r="I344" s="33"/>
      <c r="J344" s="48">
        <v>35</v>
      </c>
      <c r="L344" s="36">
        <v>213276993.65000001</v>
      </c>
      <c r="M344" s="33"/>
      <c r="N344" s="36">
        <v>24119658.384698004</v>
      </c>
      <c r="O344" s="33"/>
      <c r="P344" s="63">
        <f t="shared" si="97"/>
        <v>114510387</v>
      </c>
      <c r="Q344" s="85"/>
      <c r="R344" s="66">
        <v>6.92</v>
      </c>
      <c r="S344" s="85"/>
      <c r="T344" s="63">
        <f t="shared" si="98"/>
        <v>16547744</v>
      </c>
      <c r="U344" s="63"/>
      <c r="V344" s="66">
        <f t="shared" si="99"/>
        <v>7.76</v>
      </c>
    </row>
    <row r="345" spans="1:22" x14ac:dyDescent="0.25">
      <c r="A345" s="33">
        <v>344</v>
      </c>
      <c r="B345" s="33" t="s">
        <v>89</v>
      </c>
      <c r="C345" s="38"/>
      <c r="D345" s="46">
        <v>53143</v>
      </c>
      <c r="F345" s="47">
        <v>60</v>
      </c>
      <c r="G345" s="33" t="s">
        <v>4</v>
      </c>
      <c r="H345" s="47" t="s">
        <v>300</v>
      </c>
      <c r="J345" s="48">
        <v>-3</v>
      </c>
      <c r="L345" s="36">
        <v>41069899.539999999</v>
      </c>
      <c r="N345" s="36">
        <v>13445958.3374725</v>
      </c>
      <c r="P345" s="63">
        <f t="shared" si="97"/>
        <v>28856038</v>
      </c>
      <c r="Q345" s="85"/>
      <c r="R345" s="66">
        <v>26.58</v>
      </c>
      <c r="S345" s="85"/>
      <c r="T345" s="63">
        <f t="shared" ref="T345:T347" si="100">+ROUND(P345/R345,0)</f>
        <v>1085630</v>
      </c>
      <c r="U345" s="63"/>
      <c r="V345" s="66">
        <f t="shared" ref="V345:V347" si="101">+ROUND(T345/L345*100,2)</f>
        <v>2.64</v>
      </c>
    </row>
    <row r="346" spans="1:22" s="38" customFormat="1" x14ac:dyDescent="0.25">
      <c r="A346" s="33">
        <v>345</v>
      </c>
      <c r="B346" s="33" t="s">
        <v>45</v>
      </c>
      <c r="D346" s="46">
        <v>53143</v>
      </c>
      <c r="E346" s="33"/>
      <c r="F346" s="47">
        <v>50</v>
      </c>
      <c r="G346" s="33" t="s">
        <v>4</v>
      </c>
      <c r="H346" s="47" t="s">
        <v>305</v>
      </c>
      <c r="I346" s="33"/>
      <c r="J346" s="48">
        <v>-2</v>
      </c>
      <c r="L346" s="36">
        <v>51655997.960000001</v>
      </c>
      <c r="M346" s="33"/>
      <c r="N346" s="36">
        <v>17489445.472504996</v>
      </c>
      <c r="O346" s="33"/>
      <c r="P346" s="63">
        <f t="shared" si="97"/>
        <v>35199672</v>
      </c>
      <c r="Q346" s="85"/>
      <c r="R346" s="66">
        <v>26.06</v>
      </c>
      <c r="S346" s="85"/>
      <c r="T346" s="63">
        <f t="shared" si="100"/>
        <v>1350717</v>
      </c>
      <c r="U346" s="63"/>
      <c r="V346" s="66">
        <f t="shared" si="101"/>
        <v>2.61</v>
      </c>
    </row>
    <row r="347" spans="1:22" x14ac:dyDescent="0.25">
      <c r="A347" s="33">
        <v>346</v>
      </c>
      <c r="B347" s="33" t="s">
        <v>281</v>
      </c>
      <c r="C347" s="38"/>
      <c r="D347" s="46">
        <v>53143</v>
      </c>
      <c r="F347" s="47">
        <v>50</v>
      </c>
      <c r="G347" s="33" t="s">
        <v>4</v>
      </c>
      <c r="H347" s="47" t="s">
        <v>307</v>
      </c>
      <c r="J347" s="48">
        <v>-2</v>
      </c>
      <c r="L347" s="32">
        <v>4899016.78</v>
      </c>
      <c r="N347" s="32">
        <v>1751981.4699350002</v>
      </c>
      <c r="P347" s="64">
        <f t="shared" si="97"/>
        <v>3245016</v>
      </c>
      <c r="Q347" s="115"/>
      <c r="R347" s="66">
        <v>24.88</v>
      </c>
      <c r="S347" s="115"/>
      <c r="T347" s="64">
        <f t="shared" si="100"/>
        <v>130427</v>
      </c>
      <c r="U347" s="67"/>
      <c r="V347" s="66">
        <f t="shared" si="101"/>
        <v>2.66</v>
      </c>
    </row>
    <row r="348" spans="1:22" x14ac:dyDescent="0.25">
      <c r="A348" s="33" t="s">
        <v>6</v>
      </c>
      <c r="B348" s="38" t="s">
        <v>109</v>
      </c>
      <c r="C348" s="38"/>
      <c r="D348" s="46"/>
      <c r="F348" s="47"/>
      <c r="H348" s="47"/>
      <c r="J348" s="48"/>
      <c r="L348" s="23">
        <f>+SUBTOTAL(9,L341:L347)</f>
        <v>602052354.62</v>
      </c>
      <c r="M348" s="38"/>
      <c r="N348" s="23">
        <f>+SUBTOTAL(9,N341:N347)</f>
        <v>117511209.36581585</v>
      </c>
      <c r="O348" s="38"/>
      <c r="P348" s="83">
        <f>+SUBTOTAL(9,P341:P347)</f>
        <v>420754355</v>
      </c>
      <c r="Q348" s="88"/>
      <c r="R348" s="125">
        <f>+P348/T348</f>
        <v>14.704031270703814</v>
      </c>
      <c r="S348" s="88"/>
      <c r="T348" s="83">
        <f>+SUBTOTAL(9,T341:T347)</f>
        <v>28614898</v>
      </c>
      <c r="U348" s="88"/>
      <c r="V348" s="125">
        <f>+T348/L348*100</f>
        <v>4.7528919670218697</v>
      </c>
    </row>
    <row r="349" spans="1:22" x14ac:dyDescent="0.25">
      <c r="B349" s="38" t="s">
        <v>6</v>
      </c>
      <c r="C349" s="38"/>
      <c r="D349" s="46"/>
      <c r="F349" s="47"/>
      <c r="H349" s="47"/>
      <c r="J349" s="48"/>
      <c r="L349" s="24"/>
      <c r="M349" s="38"/>
      <c r="N349" s="24"/>
      <c r="O349" s="38"/>
      <c r="P349" s="88"/>
      <c r="Q349" s="88"/>
      <c r="R349" s="125"/>
      <c r="S349" s="88"/>
      <c r="T349" s="88"/>
      <c r="U349" s="88"/>
      <c r="V349" s="125"/>
    </row>
    <row r="350" spans="1:22" ht="12.75" customHeight="1" x14ac:dyDescent="0.25">
      <c r="A350" s="41" t="s">
        <v>191</v>
      </c>
      <c r="B350" s="38"/>
      <c r="C350" s="38"/>
      <c r="D350" s="46"/>
      <c r="F350" s="47"/>
      <c r="H350" s="47"/>
      <c r="J350" s="48"/>
      <c r="L350" s="27">
        <f>+SUBTOTAL(9,L311:L348)</f>
        <v>1287356016.8900003</v>
      </c>
      <c r="M350" s="38"/>
      <c r="N350" s="27">
        <f>+SUBTOTAL(9,N311:N348)</f>
        <v>365926253.38408875</v>
      </c>
      <c r="O350" s="38"/>
      <c r="P350" s="121">
        <f>+SUBTOTAL(9,P311:P348)</f>
        <v>812275614</v>
      </c>
      <c r="Q350" s="121"/>
      <c r="R350" s="116">
        <f>+P350/T350</f>
        <v>13.598256471385735</v>
      </c>
      <c r="S350" s="121"/>
      <c r="T350" s="121">
        <f>+SUBTOTAL(9,T311:T348)</f>
        <v>59733806</v>
      </c>
      <c r="U350" s="121"/>
      <c r="V350" s="116">
        <f>+T350/L350*100</f>
        <v>4.6400378152039989</v>
      </c>
    </row>
    <row r="351" spans="1:22" ht="12.75" customHeight="1" x14ac:dyDescent="0.25">
      <c r="A351" s="41"/>
      <c r="B351" s="38"/>
      <c r="C351" s="38"/>
      <c r="D351" s="46"/>
      <c r="F351" s="47"/>
      <c r="H351" s="47"/>
      <c r="J351" s="48"/>
      <c r="L351" s="27"/>
      <c r="M351" s="38"/>
      <c r="N351" s="27"/>
      <c r="O351" s="38"/>
      <c r="P351" s="121"/>
      <c r="Q351" s="121"/>
      <c r="R351" s="116"/>
      <c r="S351" s="121"/>
      <c r="T351" s="121"/>
      <c r="U351" s="121"/>
      <c r="V351" s="116"/>
    </row>
    <row r="352" spans="1:22" x14ac:dyDescent="0.25">
      <c r="A352" s="41"/>
      <c r="B352" s="38" t="s">
        <v>6</v>
      </c>
      <c r="C352" s="38"/>
      <c r="D352" s="46"/>
      <c r="F352" s="47"/>
      <c r="H352" s="47"/>
      <c r="J352" s="48"/>
      <c r="L352" s="39"/>
      <c r="M352" s="38"/>
      <c r="N352" s="39"/>
      <c r="O352" s="38"/>
      <c r="P352" s="65"/>
      <c r="Q352" s="65"/>
      <c r="R352" s="66"/>
      <c r="S352" s="65"/>
      <c r="T352" s="65"/>
      <c r="U352" s="65"/>
      <c r="V352" s="66"/>
    </row>
    <row r="353" spans="1:22" x14ac:dyDescent="0.25">
      <c r="A353" s="41" t="s">
        <v>192</v>
      </c>
      <c r="B353" s="38"/>
      <c r="C353" s="38"/>
      <c r="D353" s="46"/>
      <c r="F353" s="47"/>
      <c r="H353" s="47"/>
      <c r="J353" s="48"/>
      <c r="L353" s="39"/>
      <c r="M353" s="38"/>
      <c r="N353" s="39"/>
      <c r="O353" s="38"/>
      <c r="P353" s="65"/>
      <c r="Q353" s="65"/>
      <c r="R353" s="66"/>
      <c r="S353" s="65"/>
      <c r="T353" s="65"/>
      <c r="U353" s="65"/>
      <c r="V353" s="66"/>
    </row>
    <row r="354" spans="1:22" x14ac:dyDescent="0.25">
      <c r="A354" s="33" t="s">
        <v>6</v>
      </c>
      <c r="B354" s="33" t="s">
        <v>6</v>
      </c>
      <c r="C354" s="38"/>
      <c r="D354" s="46"/>
      <c r="F354" s="47"/>
      <c r="H354" s="47"/>
      <c r="J354" s="48"/>
      <c r="R354" s="66"/>
      <c r="V354" s="66"/>
    </row>
    <row r="355" spans="1:22" s="38" customFormat="1" x14ac:dyDescent="0.25">
      <c r="A355" s="38" t="s">
        <v>6</v>
      </c>
      <c r="B355" s="38" t="s">
        <v>110</v>
      </c>
      <c r="D355" s="46"/>
      <c r="E355" s="33"/>
      <c r="F355" s="47"/>
      <c r="G355" s="33"/>
      <c r="H355" s="47"/>
      <c r="I355" s="33"/>
      <c r="J355" s="48"/>
      <c r="L355" s="36"/>
      <c r="M355" s="33"/>
      <c r="N355" s="33"/>
      <c r="O355" s="33"/>
      <c r="P355" s="63"/>
      <c r="Q355" s="117"/>
      <c r="R355" s="66"/>
      <c r="S355" s="117"/>
      <c r="T355" s="63"/>
      <c r="U355" s="63"/>
      <c r="V355" s="66"/>
    </row>
    <row r="356" spans="1:22" x14ac:dyDescent="0.25">
      <c r="A356" s="33">
        <v>341</v>
      </c>
      <c r="B356" s="33" t="s">
        <v>42</v>
      </c>
      <c r="C356" s="38"/>
      <c r="D356" s="46">
        <v>52412</v>
      </c>
      <c r="F356" s="47">
        <v>80</v>
      </c>
      <c r="G356" s="33" t="s">
        <v>4</v>
      </c>
      <c r="H356" s="47" t="s">
        <v>300</v>
      </c>
      <c r="J356" s="48">
        <v>-2</v>
      </c>
      <c r="L356" s="36">
        <v>71585766.140000001</v>
      </c>
      <c r="N356" s="36">
        <v>29616249.110081255</v>
      </c>
      <c r="P356" s="63">
        <f t="shared" ref="P356:P361" si="102">+ROUND((100-J356)/100*L356-N356,0)</f>
        <v>43401232</v>
      </c>
      <c r="Q356" s="85"/>
      <c r="R356" s="66">
        <v>25.28</v>
      </c>
      <c r="S356" s="85"/>
      <c r="T356" s="63">
        <f t="shared" ref="T356:T358" si="103">+ROUND(P356/R356,0)</f>
        <v>1716821</v>
      </c>
      <c r="U356" s="63"/>
      <c r="V356" s="66">
        <f t="shared" ref="V356:V358" si="104">+ROUND(T356/L356*100,2)</f>
        <v>2.4</v>
      </c>
    </row>
    <row r="357" spans="1:22" s="38" customFormat="1" x14ac:dyDescent="0.25">
      <c r="A357" s="33">
        <v>342</v>
      </c>
      <c r="B357" s="33" t="s">
        <v>87</v>
      </c>
      <c r="D357" s="46">
        <v>52412</v>
      </c>
      <c r="E357" s="33"/>
      <c r="F357" s="47">
        <v>50</v>
      </c>
      <c r="G357" s="33" t="s">
        <v>4</v>
      </c>
      <c r="H357" s="47" t="s">
        <v>303</v>
      </c>
      <c r="I357" s="33"/>
      <c r="J357" s="48">
        <v>-3</v>
      </c>
      <c r="L357" s="36">
        <v>88874.62</v>
      </c>
      <c r="M357" s="33"/>
      <c r="N357" s="36">
        <v>42745.144930000002</v>
      </c>
      <c r="O357" s="33"/>
      <c r="P357" s="63">
        <f t="shared" si="102"/>
        <v>48796</v>
      </c>
      <c r="Q357" s="85"/>
      <c r="R357" s="66">
        <v>23.56</v>
      </c>
      <c r="S357" s="85"/>
      <c r="T357" s="63">
        <f t="shared" si="103"/>
        <v>2071</v>
      </c>
      <c r="U357" s="63"/>
      <c r="V357" s="66">
        <f t="shared" si="104"/>
        <v>2.33</v>
      </c>
    </row>
    <row r="358" spans="1:22" x14ac:dyDescent="0.25">
      <c r="A358" s="33">
        <v>343</v>
      </c>
      <c r="B358" s="33" t="s">
        <v>88</v>
      </c>
      <c r="C358" s="38"/>
      <c r="D358" s="46">
        <v>52412</v>
      </c>
      <c r="F358" s="47">
        <v>50</v>
      </c>
      <c r="G358" s="33" t="s">
        <v>4</v>
      </c>
      <c r="H358" s="47" t="s">
        <v>304</v>
      </c>
      <c r="J358" s="48">
        <v>-3</v>
      </c>
      <c r="L358" s="36">
        <v>5932377.7999999998</v>
      </c>
      <c r="N358" s="36">
        <v>-4737255.7860187497</v>
      </c>
      <c r="P358" s="63">
        <f t="shared" si="102"/>
        <v>10847605</v>
      </c>
      <c r="Q358" s="85"/>
      <c r="R358" s="66">
        <v>22.96</v>
      </c>
      <c r="S358" s="85"/>
      <c r="T358" s="63">
        <f t="shared" si="103"/>
        <v>472457</v>
      </c>
      <c r="U358" s="63"/>
      <c r="V358" s="66">
        <f t="shared" si="104"/>
        <v>7.96</v>
      </c>
    </row>
    <row r="359" spans="1:22" x14ac:dyDescent="0.25">
      <c r="A359" s="33">
        <v>344</v>
      </c>
      <c r="B359" s="33" t="s">
        <v>89</v>
      </c>
      <c r="C359" s="38"/>
      <c r="D359" s="46">
        <v>52412</v>
      </c>
      <c r="F359" s="47">
        <v>60</v>
      </c>
      <c r="G359" s="33" t="s">
        <v>4</v>
      </c>
      <c r="H359" s="47" t="s">
        <v>300</v>
      </c>
      <c r="J359" s="48">
        <v>-3</v>
      </c>
      <c r="L359" s="36">
        <v>200500.19</v>
      </c>
      <c r="N359" s="36">
        <v>36233.052962500005</v>
      </c>
      <c r="P359" s="63">
        <f t="shared" si="102"/>
        <v>170282</v>
      </c>
      <c r="Q359" s="85"/>
      <c r="R359" s="66">
        <v>25.29</v>
      </c>
      <c r="S359" s="85"/>
      <c r="T359" s="63">
        <f t="shared" ref="T359:T361" si="105">+ROUND(P359/R359,0)</f>
        <v>6733</v>
      </c>
      <c r="U359" s="63"/>
      <c r="V359" s="66">
        <f t="shared" ref="V359:V361" si="106">+ROUND(T359/L359*100,2)</f>
        <v>3.36</v>
      </c>
    </row>
    <row r="360" spans="1:22" x14ac:dyDescent="0.25">
      <c r="A360" s="33">
        <v>345</v>
      </c>
      <c r="B360" s="33" t="s">
        <v>45</v>
      </c>
      <c r="C360" s="38"/>
      <c r="D360" s="46">
        <v>52412</v>
      </c>
      <c r="F360" s="47">
        <v>50</v>
      </c>
      <c r="G360" s="33" t="s">
        <v>4</v>
      </c>
      <c r="H360" s="47" t="s">
        <v>305</v>
      </c>
      <c r="J360" s="48">
        <v>-2</v>
      </c>
      <c r="L360" s="36">
        <v>2142788.61</v>
      </c>
      <c r="N360" s="36">
        <v>643154.84325999999</v>
      </c>
      <c r="P360" s="63">
        <f t="shared" si="102"/>
        <v>1542490</v>
      </c>
      <c r="Q360" s="85"/>
      <c r="R360" s="66">
        <v>23.55</v>
      </c>
      <c r="S360" s="85"/>
      <c r="T360" s="63">
        <f t="shared" si="105"/>
        <v>65499</v>
      </c>
      <c r="U360" s="63"/>
      <c r="V360" s="66">
        <f t="shared" si="106"/>
        <v>3.06</v>
      </c>
    </row>
    <row r="361" spans="1:22" x14ac:dyDescent="0.25">
      <c r="A361" s="33">
        <v>346</v>
      </c>
      <c r="B361" s="33" t="s">
        <v>281</v>
      </c>
      <c r="C361" s="38"/>
      <c r="D361" s="46">
        <v>52412</v>
      </c>
      <c r="F361" s="47">
        <v>50</v>
      </c>
      <c r="G361" s="33" t="s">
        <v>4</v>
      </c>
      <c r="H361" s="47" t="s">
        <v>307</v>
      </c>
      <c r="J361" s="48">
        <v>-2</v>
      </c>
      <c r="L361" s="32">
        <v>2233761.73</v>
      </c>
      <c r="N361" s="32">
        <v>820160.62927249982</v>
      </c>
      <c r="P361" s="64">
        <f t="shared" si="102"/>
        <v>1458276</v>
      </c>
      <c r="Q361" s="115"/>
      <c r="R361" s="66">
        <v>23.23</v>
      </c>
      <c r="S361" s="115"/>
      <c r="T361" s="64">
        <f t="shared" si="105"/>
        <v>62776</v>
      </c>
      <c r="U361" s="67"/>
      <c r="V361" s="66">
        <f t="shared" si="106"/>
        <v>2.81</v>
      </c>
    </row>
    <row r="362" spans="1:22" x14ac:dyDescent="0.25">
      <c r="A362" s="33" t="s">
        <v>6</v>
      </c>
      <c r="B362" s="38" t="s">
        <v>111</v>
      </c>
      <c r="C362" s="38"/>
      <c r="D362" s="46"/>
      <c r="F362" s="47"/>
      <c r="H362" s="47"/>
      <c r="J362" s="48"/>
      <c r="L362" s="39">
        <f>+SUBTOTAL(9,L356:L361)</f>
        <v>82184069.090000004</v>
      </c>
      <c r="M362" s="38"/>
      <c r="N362" s="39">
        <f>+SUBTOTAL(9,N356:N361)</f>
        <v>26421286.994487509</v>
      </c>
      <c r="O362" s="38"/>
      <c r="P362" s="65">
        <f>+SUBTOTAL(9,P356:P361)</f>
        <v>57468681</v>
      </c>
      <c r="Q362" s="65"/>
      <c r="R362" s="125">
        <f>+P362/T362</f>
        <v>24.703294034406586</v>
      </c>
      <c r="S362" s="65"/>
      <c r="T362" s="65">
        <f>+SUBTOTAL(9,T356:T361)</f>
        <v>2326357</v>
      </c>
      <c r="U362" s="65"/>
      <c r="V362" s="125">
        <f>+T362/L362*100</f>
        <v>2.8306666069945989</v>
      </c>
    </row>
    <row r="363" spans="1:22" x14ac:dyDescent="0.25">
      <c r="A363" s="33" t="s">
        <v>6</v>
      </c>
      <c r="B363" s="33" t="s">
        <v>6</v>
      </c>
      <c r="C363" s="38"/>
      <c r="D363" s="46"/>
      <c r="F363" s="47"/>
      <c r="H363" s="47"/>
      <c r="J363" s="48"/>
      <c r="R363" s="66"/>
      <c r="V363" s="66"/>
    </row>
    <row r="364" spans="1:22" x14ac:dyDescent="0.25">
      <c r="A364" s="38" t="s">
        <v>6</v>
      </c>
      <c r="B364" s="38" t="s">
        <v>112</v>
      </c>
      <c r="C364" s="38"/>
      <c r="D364" s="46"/>
      <c r="F364" s="47"/>
      <c r="H364" s="47"/>
      <c r="J364" s="48"/>
      <c r="L364" s="36"/>
      <c r="P364" s="63"/>
      <c r="Q364" s="117"/>
      <c r="R364" s="66"/>
      <c r="S364" s="117"/>
      <c r="T364" s="63"/>
      <c r="U364" s="63"/>
      <c r="V364" s="66"/>
    </row>
    <row r="365" spans="1:22" x14ac:dyDescent="0.25">
      <c r="A365" s="33">
        <v>341</v>
      </c>
      <c r="B365" s="33" t="s">
        <v>42</v>
      </c>
      <c r="C365" s="38"/>
      <c r="D365" s="46">
        <v>52412</v>
      </c>
      <c r="F365" s="47">
        <v>80</v>
      </c>
      <c r="G365" s="33" t="s">
        <v>4</v>
      </c>
      <c r="H365" s="47" t="s">
        <v>300</v>
      </c>
      <c r="J365" s="48">
        <v>-2</v>
      </c>
      <c r="K365" s="38"/>
      <c r="L365" s="36">
        <v>7424610.4400000004</v>
      </c>
      <c r="N365" s="36">
        <v>3124500.9158124998</v>
      </c>
      <c r="P365" s="63">
        <f t="shared" ref="P365:P371" si="107">+ROUND((100-J365)/100*L365-N365,0)</f>
        <v>4448602</v>
      </c>
      <c r="Q365" s="85"/>
      <c r="R365" s="66">
        <v>25.09</v>
      </c>
      <c r="S365" s="85"/>
      <c r="T365" s="63">
        <f t="shared" ref="T365:T368" si="108">+ROUND(P365/R365,0)</f>
        <v>177306</v>
      </c>
      <c r="U365" s="63"/>
      <c r="V365" s="66">
        <f t="shared" ref="V365:V368" si="109">+ROUND(T365/L365*100,2)</f>
        <v>2.39</v>
      </c>
    </row>
    <row r="366" spans="1:22" x14ac:dyDescent="0.25">
      <c r="A366" s="33">
        <v>342</v>
      </c>
      <c r="B366" s="33" t="s">
        <v>87</v>
      </c>
      <c r="C366" s="38"/>
      <c r="D366" s="46">
        <v>52412</v>
      </c>
      <c r="F366" s="47">
        <v>50</v>
      </c>
      <c r="G366" s="33" t="s">
        <v>4</v>
      </c>
      <c r="H366" s="47" t="s">
        <v>303</v>
      </c>
      <c r="J366" s="48">
        <v>-3</v>
      </c>
      <c r="L366" s="36">
        <v>1803716.55</v>
      </c>
      <c r="N366" s="36">
        <v>789469.32281249994</v>
      </c>
      <c r="P366" s="63">
        <f t="shared" si="107"/>
        <v>1068359</v>
      </c>
      <c r="Q366" s="85"/>
      <c r="R366" s="66">
        <v>23.63</v>
      </c>
      <c r="S366" s="85"/>
      <c r="T366" s="63">
        <f t="shared" si="108"/>
        <v>45212</v>
      </c>
      <c r="U366" s="63"/>
      <c r="V366" s="66">
        <f t="shared" si="109"/>
        <v>2.5099999999999998</v>
      </c>
    </row>
    <row r="367" spans="1:22" x14ac:dyDescent="0.25">
      <c r="A367" s="33">
        <v>343</v>
      </c>
      <c r="B367" s="33" t="s">
        <v>88</v>
      </c>
      <c r="C367" s="38"/>
      <c r="D367" s="46">
        <v>52412</v>
      </c>
      <c r="F367" s="47">
        <v>50</v>
      </c>
      <c r="G367" s="33" t="s">
        <v>4</v>
      </c>
      <c r="H367" s="47" t="s">
        <v>304</v>
      </c>
      <c r="J367" s="48">
        <v>-3</v>
      </c>
      <c r="K367" s="38"/>
      <c r="L367" s="36">
        <v>196875732.49000001</v>
      </c>
      <c r="N367" s="36">
        <v>18672683.873895489</v>
      </c>
      <c r="P367" s="63">
        <f t="shared" si="107"/>
        <v>184109321</v>
      </c>
      <c r="Q367" s="85"/>
      <c r="R367" s="66">
        <v>23.36</v>
      </c>
      <c r="S367" s="85"/>
      <c r="T367" s="63">
        <f t="shared" si="108"/>
        <v>7881392</v>
      </c>
      <c r="U367" s="63"/>
      <c r="V367" s="66">
        <f t="shared" si="109"/>
        <v>4</v>
      </c>
    </row>
    <row r="368" spans="1:22" x14ac:dyDescent="0.25">
      <c r="A368" s="33">
        <v>343.2</v>
      </c>
      <c r="B368" s="33" t="s">
        <v>280</v>
      </c>
      <c r="C368" s="38"/>
      <c r="D368" s="46">
        <v>52412</v>
      </c>
      <c r="F368" s="47">
        <v>9</v>
      </c>
      <c r="G368" s="33" t="s">
        <v>4</v>
      </c>
      <c r="H368" s="47" t="s">
        <v>306</v>
      </c>
      <c r="J368" s="48">
        <v>35</v>
      </c>
      <c r="L368" s="36">
        <v>140077308</v>
      </c>
      <c r="N368" s="36">
        <v>7071392.9835887095</v>
      </c>
      <c r="P368" s="63">
        <f t="shared" si="107"/>
        <v>83978857</v>
      </c>
      <c r="Q368" s="85"/>
      <c r="R368" s="66">
        <v>6.94</v>
      </c>
      <c r="S368" s="85"/>
      <c r="T368" s="63">
        <f t="shared" si="108"/>
        <v>12100700</v>
      </c>
      <c r="U368" s="63"/>
      <c r="V368" s="66">
        <f t="shared" si="109"/>
        <v>8.64</v>
      </c>
    </row>
    <row r="369" spans="1:22" x14ac:dyDescent="0.25">
      <c r="A369" s="33">
        <v>344</v>
      </c>
      <c r="B369" s="33" t="s">
        <v>89</v>
      </c>
      <c r="C369" s="38"/>
      <c r="D369" s="46">
        <v>52412</v>
      </c>
      <c r="F369" s="47">
        <v>60</v>
      </c>
      <c r="G369" s="33" t="s">
        <v>4</v>
      </c>
      <c r="H369" s="47" t="s">
        <v>300</v>
      </c>
      <c r="J369" s="48">
        <v>-3</v>
      </c>
      <c r="L369" s="36">
        <v>32820452.030000001</v>
      </c>
      <c r="N369" s="36">
        <v>10272329.082809998</v>
      </c>
      <c r="P369" s="63">
        <f t="shared" si="107"/>
        <v>23532737</v>
      </c>
      <c r="Q369" s="85"/>
      <c r="R369" s="66">
        <v>24.81</v>
      </c>
      <c r="S369" s="85"/>
      <c r="T369" s="63">
        <f t="shared" ref="T369:T371" si="110">+ROUND(P369/R369,0)</f>
        <v>948518</v>
      </c>
      <c r="U369" s="63"/>
      <c r="V369" s="66">
        <f t="shared" ref="V369:V371" si="111">+ROUND(T369/L369*100,2)</f>
        <v>2.89</v>
      </c>
    </row>
    <row r="370" spans="1:22" x14ac:dyDescent="0.25">
      <c r="A370" s="33">
        <v>345</v>
      </c>
      <c r="B370" s="33" t="s">
        <v>45</v>
      </c>
      <c r="C370" s="38"/>
      <c r="D370" s="46">
        <v>52412</v>
      </c>
      <c r="F370" s="47">
        <v>50</v>
      </c>
      <c r="G370" s="33" t="s">
        <v>4</v>
      </c>
      <c r="H370" s="47" t="s">
        <v>305</v>
      </c>
      <c r="J370" s="48">
        <v>-2</v>
      </c>
      <c r="L370" s="36">
        <v>35200492.32</v>
      </c>
      <c r="N370" s="36">
        <v>14915271.714362498</v>
      </c>
      <c r="P370" s="63">
        <f t="shared" si="107"/>
        <v>20989230</v>
      </c>
      <c r="Q370" s="85"/>
      <c r="R370" s="66">
        <v>23.91</v>
      </c>
      <c r="S370" s="85"/>
      <c r="T370" s="63">
        <f t="shared" si="110"/>
        <v>877843</v>
      </c>
      <c r="U370" s="63"/>
      <c r="V370" s="66">
        <f t="shared" si="111"/>
        <v>2.4900000000000002</v>
      </c>
    </row>
    <row r="371" spans="1:22" x14ac:dyDescent="0.25">
      <c r="A371" s="33">
        <v>346</v>
      </c>
      <c r="B371" s="33" t="s">
        <v>281</v>
      </c>
      <c r="C371" s="38"/>
      <c r="D371" s="46">
        <v>52412</v>
      </c>
      <c r="F371" s="47">
        <v>50</v>
      </c>
      <c r="G371" s="33" t="s">
        <v>4</v>
      </c>
      <c r="H371" s="47" t="s">
        <v>307</v>
      </c>
      <c r="J371" s="48">
        <v>-2</v>
      </c>
      <c r="L371" s="32">
        <v>3326652.74</v>
      </c>
      <c r="N371" s="32">
        <v>1415406.7567100001</v>
      </c>
      <c r="P371" s="64">
        <f t="shared" si="107"/>
        <v>1977779</v>
      </c>
      <c r="Q371" s="115"/>
      <c r="R371" s="66">
        <v>23.03</v>
      </c>
      <c r="S371" s="115"/>
      <c r="T371" s="64">
        <f t="shared" si="110"/>
        <v>85878</v>
      </c>
      <c r="U371" s="67"/>
      <c r="V371" s="66">
        <f t="shared" si="111"/>
        <v>2.58</v>
      </c>
    </row>
    <row r="372" spans="1:22" x14ac:dyDescent="0.25">
      <c r="A372" s="33" t="s">
        <v>6</v>
      </c>
      <c r="B372" s="38" t="s">
        <v>113</v>
      </c>
      <c r="C372" s="38"/>
      <c r="D372" s="46"/>
      <c r="F372" s="47"/>
      <c r="H372" s="47"/>
      <c r="J372" s="48"/>
      <c r="L372" s="39">
        <f>+SUBTOTAL(9,L365:L371)</f>
        <v>417528964.56999999</v>
      </c>
      <c r="M372" s="38"/>
      <c r="N372" s="39">
        <f>+SUBTOTAL(9,N365:N371)</f>
        <v>56261054.649991699</v>
      </c>
      <c r="O372" s="38"/>
      <c r="P372" s="65">
        <f>+SUBTOTAL(9,P365:P371)</f>
        <v>320104885</v>
      </c>
      <c r="Q372" s="65"/>
      <c r="R372" s="125">
        <f>+P372/T372</f>
        <v>14.473349481203222</v>
      </c>
      <c r="S372" s="65"/>
      <c r="T372" s="65">
        <f>+SUBTOTAL(9,T365:T371)</f>
        <v>22116849</v>
      </c>
      <c r="U372" s="65"/>
      <c r="V372" s="125">
        <f>+T372/L372*100</f>
        <v>5.2970813708163815</v>
      </c>
    </row>
    <row r="373" spans="1:22" x14ac:dyDescent="0.25">
      <c r="A373" s="33" t="s">
        <v>6</v>
      </c>
      <c r="B373" s="33" t="s">
        <v>6</v>
      </c>
      <c r="C373" s="38"/>
      <c r="D373" s="46"/>
      <c r="F373" s="47"/>
      <c r="H373" s="47"/>
      <c r="J373" s="48"/>
      <c r="R373" s="66"/>
      <c r="V373" s="66"/>
    </row>
    <row r="374" spans="1:22" x14ac:dyDescent="0.25">
      <c r="A374" s="38" t="s">
        <v>6</v>
      </c>
      <c r="B374" s="38" t="s">
        <v>114</v>
      </c>
      <c r="C374" s="38"/>
      <c r="D374" s="46"/>
      <c r="F374" s="47"/>
      <c r="H374" s="47"/>
      <c r="J374" s="48"/>
      <c r="L374" s="36"/>
      <c r="P374" s="63"/>
      <c r="Q374" s="117"/>
      <c r="R374" s="66"/>
      <c r="S374" s="117"/>
      <c r="T374" s="63"/>
      <c r="U374" s="63"/>
      <c r="V374" s="66"/>
    </row>
    <row r="375" spans="1:22" x14ac:dyDescent="0.25">
      <c r="A375" s="33">
        <v>341</v>
      </c>
      <c r="B375" s="33" t="s">
        <v>42</v>
      </c>
      <c r="C375" s="38"/>
      <c r="D375" s="46">
        <v>52047</v>
      </c>
      <c r="F375" s="47">
        <v>80</v>
      </c>
      <c r="G375" s="33" t="s">
        <v>4</v>
      </c>
      <c r="H375" s="47" t="s">
        <v>300</v>
      </c>
      <c r="J375" s="48">
        <v>-2</v>
      </c>
      <c r="K375" s="38"/>
      <c r="L375" s="36">
        <v>7275952.9800000004</v>
      </c>
      <c r="N375" s="36">
        <v>3148967.1621375</v>
      </c>
      <c r="P375" s="63">
        <f t="shared" ref="P375:P381" si="112">+ROUND((100-J375)/100*L375-N375,0)</f>
        <v>4272505</v>
      </c>
      <c r="Q375" s="85"/>
      <c r="R375" s="66">
        <v>24.28</v>
      </c>
      <c r="S375" s="85"/>
      <c r="T375" s="63">
        <f t="shared" ref="T375:T378" si="113">+ROUND(P375/R375,0)</f>
        <v>175968</v>
      </c>
      <c r="U375" s="63"/>
      <c r="V375" s="66">
        <f t="shared" ref="V375:V378" si="114">+ROUND(T375/L375*100,2)</f>
        <v>2.42</v>
      </c>
    </row>
    <row r="376" spans="1:22" x14ac:dyDescent="0.25">
      <c r="A376" s="33">
        <v>342</v>
      </c>
      <c r="B376" s="33" t="s">
        <v>87</v>
      </c>
      <c r="C376" s="38"/>
      <c r="D376" s="46">
        <v>52047</v>
      </c>
      <c r="F376" s="47">
        <v>50</v>
      </c>
      <c r="G376" s="33" t="s">
        <v>4</v>
      </c>
      <c r="H376" s="47" t="s">
        <v>303</v>
      </c>
      <c r="J376" s="48">
        <v>-3</v>
      </c>
      <c r="L376" s="36">
        <v>1814775.85</v>
      </c>
      <c r="N376" s="36">
        <v>859918.14655250008</v>
      </c>
      <c r="P376" s="63">
        <f t="shared" si="112"/>
        <v>1009301</v>
      </c>
      <c r="Q376" s="85"/>
      <c r="R376" s="66">
        <v>22.77</v>
      </c>
      <c r="S376" s="85"/>
      <c r="T376" s="63">
        <f t="shared" si="113"/>
        <v>44326</v>
      </c>
      <c r="U376" s="63"/>
      <c r="V376" s="66">
        <f t="shared" si="114"/>
        <v>2.44</v>
      </c>
    </row>
    <row r="377" spans="1:22" x14ac:dyDescent="0.25">
      <c r="A377" s="33">
        <v>343</v>
      </c>
      <c r="B377" s="33" t="s">
        <v>88</v>
      </c>
      <c r="C377" s="38"/>
      <c r="D377" s="46">
        <v>52047</v>
      </c>
      <c r="F377" s="47">
        <v>50</v>
      </c>
      <c r="G377" s="33" t="s">
        <v>4</v>
      </c>
      <c r="H377" s="47" t="s">
        <v>304</v>
      </c>
      <c r="J377" s="48">
        <v>-3</v>
      </c>
      <c r="K377" s="38"/>
      <c r="L377" s="36">
        <v>214894007.50999999</v>
      </c>
      <c r="N377" s="36">
        <v>20990061.141785722</v>
      </c>
      <c r="P377" s="63">
        <f t="shared" si="112"/>
        <v>200350767</v>
      </c>
      <c r="Q377" s="85"/>
      <c r="R377" s="66">
        <v>22.61</v>
      </c>
      <c r="S377" s="85"/>
      <c r="T377" s="63">
        <f t="shared" si="113"/>
        <v>8861157</v>
      </c>
      <c r="U377" s="63"/>
      <c r="V377" s="66">
        <f t="shared" si="114"/>
        <v>4.12</v>
      </c>
    </row>
    <row r="378" spans="1:22" x14ac:dyDescent="0.25">
      <c r="A378" s="33">
        <v>343.2</v>
      </c>
      <c r="B378" s="33" t="s">
        <v>280</v>
      </c>
      <c r="C378" s="38"/>
      <c r="D378" s="46">
        <v>52047</v>
      </c>
      <c r="F378" s="47">
        <v>9</v>
      </c>
      <c r="G378" s="33" t="s">
        <v>4</v>
      </c>
      <c r="H378" s="47" t="s">
        <v>306</v>
      </c>
      <c r="J378" s="48">
        <v>35</v>
      </c>
      <c r="L378" s="36">
        <v>126367537.97</v>
      </c>
      <c r="N378" s="36">
        <v>6255267.0268759867</v>
      </c>
      <c r="P378" s="63">
        <f t="shared" si="112"/>
        <v>75883633</v>
      </c>
      <c r="Q378" s="85"/>
      <c r="R378" s="66">
        <v>7</v>
      </c>
      <c r="S378" s="85"/>
      <c r="T378" s="63">
        <f t="shared" si="113"/>
        <v>10840519</v>
      </c>
      <c r="U378" s="63"/>
      <c r="V378" s="66">
        <f t="shared" si="114"/>
        <v>8.58</v>
      </c>
    </row>
    <row r="379" spans="1:22" x14ac:dyDescent="0.25">
      <c r="A379" s="33">
        <v>344</v>
      </c>
      <c r="B379" s="33" t="s">
        <v>89</v>
      </c>
      <c r="C379" s="38"/>
      <c r="D379" s="46">
        <v>52047</v>
      </c>
      <c r="F379" s="47">
        <v>60</v>
      </c>
      <c r="G379" s="33" t="s">
        <v>4</v>
      </c>
      <c r="H379" s="47" t="s">
        <v>300</v>
      </c>
      <c r="J379" s="48">
        <v>-3</v>
      </c>
      <c r="L379" s="36">
        <v>32632811.859999999</v>
      </c>
      <c r="N379" s="36">
        <v>11677845.366357498</v>
      </c>
      <c r="P379" s="63">
        <f t="shared" si="112"/>
        <v>21933951</v>
      </c>
      <c r="Q379" s="85"/>
      <c r="R379" s="66">
        <v>23.92</v>
      </c>
      <c r="S379" s="85"/>
      <c r="T379" s="63">
        <f t="shared" ref="T379:T381" si="115">+ROUND(P379/R379,0)</f>
        <v>916971</v>
      </c>
      <c r="U379" s="63"/>
      <c r="V379" s="66">
        <f t="shared" ref="V379:V381" si="116">+ROUND(T379/L379*100,2)</f>
        <v>2.81</v>
      </c>
    </row>
    <row r="380" spans="1:22" x14ac:dyDescent="0.25">
      <c r="A380" s="33">
        <v>345</v>
      </c>
      <c r="B380" s="33" t="s">
        <v>45</v>
      </c>
      <c r="C380" s="38"/>
      <c r="D380" s="46">
        <v>52047</v>
      </c>
      <c r="F380" s="47">
        <v>50</v>
      </c>
      <c r="G380" s="33" t="s">
        <v>4</v>
      </c>
      <c r="H380" s="47" t="s">
        <v>305</v>
      </c>
      <c r="J380" s="48">
        <v>-2</v>
      </c>
      <c r="L380" s="36">
        <v>34685483.280000001</v>
      </c>
      <c r="N380" s="36">
        <v>14818331.17375</v>
      </c>
      <c r="P380" s="63">
        <f t="shared" si="112"/>
        <v>20560862</v>
      </c>
      <c r="Q380" s="85"/>
      <c r="R380" s="66">
        <v>23.15</v>
      </c>
      <c r="S380" s="85"/>
      <c r="T380" s="63">
        <f t="shared" si="115"/>
        <v>888158</v>
      </c>
      <c r="U380" s="63"/>
      <c r="V380" s="66">
        <f t="shared" si="116"/>
        <v>2.56</v>
      </c>
    </row>
    <row r="381" spans="1:22" x14ac:dyDescent="0.25">
      <c r="A381" s="33">
        <v>346</v>
      </c>
      <c r="B381" s="33" t="s">
        <v>281</v>
      </c>
      <c r="C381" s="38"/>
      <c r="D381" s="46">
        <v>52047</v>
      </c>
      <c r="F381" s="47">
        <v>50</v>
      </c>
      <c r="G381" s="33" t="s">
        <v>4</v>
      </c>
      <c r="H381" s="47" t="s">
        <v>307</v>
      </c>
      <c r="J381" s="48">
        <v>-2</v>
      </c>
      <c r="L381" s="32">
        <v>2899894.15</v>
      </c>
      <c r="N381" s="32">
        <v>1243697.6172550002</v>
      </c>
      <c r="P381" s="64">
        <f t="shared" si="112"/>
        <v>1714194</v>
      </c>
      <c r="Q381" s="115"/>
      <c r="R381" s="66">
        <v>22.31</v>
      </c>
      <c r="S381" s="115"/>
      <c r="T381" s="64">
        <f t="shared" si="115"/>
        <v>76835</v>
      </c>
      <c r="U381" s="67"/>
      <c r="V381" s="66">
        <f t="shared" si="116"/>
        <v>2.65</v>
      </c>
    </row>
    <row r="382" spans="1:22" s="38" customFormat="1" x14ac:dyDescent="0.25">
      <c r="A382" s="33" t="s">
        <v>6</v>
      </c>
      <c r="B382" s="38" t="s">
        <v>115</v>
      </c>
      <c r="D382" s="46"/>
      <c r="E382" s="33"/>
      <c r="F382" s="47"/>
      <c r="G382" s="33"/>
      <c r="H382" s="47"/>
      <c r="I382" s="33"/>
      <c r="J382" s="48"/>
      <c r="K382" s="33"/>
      <c r="L382" s="23">
        <f>+SUBTOTAL(9,L375:L381)</f>
        <v>420570463.60000002</v>
      </c>
      <c r="N382" s="23">
        <f>+SUBTOTAL(9,N375:N381)</f>
        <v>58994087.634714209</v>
      </c>
      <c r="P382" s="83">
        <f>+SUBTOTAL(9,P375:P381)</f>
        <v>325725213</v>
      </c>
      <c r="Q382" s="88"/>
      <c r="R382" s="125">
        <f>+P382/T382</f>
        <v>14.938827690452557</v>
      </c>
      <c r="S382" s="88"/>
      <c r="T382" s="83">
        <f>+SUBTOTAL(9,T375:T381)</f>
        <v>21803934</v>
      </c>
      <c r="U382" s="88"/>
      <c r="V382" s="125">
        <f>+T382/L382*100</f>
        <v>5.1843712022386539</v>
      </c>
    </row>
    <row r="383" spans="1:22" s="38" customFormat="1" x14ac:dyDescent="0.25">
      <c r="A383" s="33"/>
      <c r="B383" s="38" t="s">
        <v>6</v>
      </c>
      <c r="D383" s="46"/>
      <c r="E383" s="33"/>
      <c r="F383" s="47"/>
      <c r="G383" s="33"/>
      <c r="H383" s="47"/>
      <c r="I383" s="33"/>
      <c r="J383" s="48"/>
      <c r="K383" s="33"/>
      <c r="L383" s="39"/>
      <c r="N383" s="39"/>
      <c r="P383" s="65"/>
      <c r="Q383" s="65"/>
      <c r="R383" s="66"/>
      <c r="S383" s="65"/>
      <c r="T383" s="65"/>
      <c r="U383" s="65"/>
      <c r="V383" s="66"/>
    </row>
    <row r="384" spans="1:22" s="38" customFormat="1" x14ac:dyDescent="0.25">
      <c r="A384" s="41" t="s">
        <v>193</v>
      </c>
      <c r="D384" s="46"/>
      <c r="E384" s="33"/>
      <c r="F384" s="47"/>
      <c r="G384" s="33"/>
      <c r="H384" s="47"/>
      <c r="I384" s="33"/>
      <c r="J384" s="48"/>
      <c r="K384" s="33"/>
      <c r="L384" s="27">
        <f>+SUBTOTAL(9,L355:L383)</f>
        <v>920283497.25999999</v>
      </c>
      <c r="M384" s="41"/>
      <c r="N384" s="27">
        <f>+SUBTOTAL(9,N355:N383)</f>
        <v>141676429.27919343</v>
      </c>
      <c r="O384" s="41"/>
      <c r="P384" s="121">
        <f>+SUBTOTAL(9,P355:P383)</f>
        <v>703298779</v>
      </c>
      <c r="Q384" s="121"/>
      <c r="R384" s="116">
        <f>+P384/T384</f>
        <v>15.207400479251257</v>
      </c>
      <c r="S384" s="121"/>
      <c r="T384" s="121">
        <f>+SUBTOTAL(9,T355:T383)</f>
        <v>46247140</v>
      </c>
      <c r="U384" s="121"/>
      <c r="V384" s="116">
        <f>+T384/L384*100</f>
        <v>5.0253144968581545</v>
      </c>
    </row>
    <row r="385" spans="1:22" s="38" customFormat="1" x14ac:dyDescent="0.25">
      <c r="A385" s="41"/>
      <c r="D385" s="46"/>
      <c r="E385" s="33"/>
      <c r="F385" s="47"/>
      <c r="G385" s="33"/>
      <c r="H385" s="47"/>
      <c r="I385" s="33"/>
      <c r="J385" s="48"/>
      <c r="K385" s="33"/>
      <c r="L385" s="27"/>
      <c r="M385" s="41"/>
      <c r="N385" s="27"/>
      <c r="O385" s="41"/>
      <c r="P385" s="121"/>
      <c r="Q385" s="121"/>
      <c r="R385" s="116"/>
      <c r="S385" s="121"/>
      <c r="T385" s="121"/>
      <c r="U385" s="121"/>
      <c r="V385" s="116"/>
    </row>
    <row r="386" spans="1:22" s="38" customFormat="1" x14ac:dyDescent="0.25">
      <c r="A386" s="41"/>
      <c r="B386" s="38" t="s">
        <v>6</v>
      </c>
      <c r="D386" s="46"/>
      <c r="E386" s="33"/>
      <c r="F386" s="47"/>
      <c r="G386" s="33"/>
      <c r="H386" s="47"/>
      <c r="I386" s="33"/>
      <c r="J386" s="48"/>
      <c r="K386" s="33"/>
      <c r="L386" s="39"/>
      <c r="N386" s="39"/>
      <c r="P386" s="65"/>
      <c r="Q386" s="65"/>
      <c r="R386" s="66"/>
      <c r="S386" s="65"/>
      <c r="T386" s="65"/>
      <c r="U386" s="65"/>
      <c r="V386" s="66"/>
    </row>
    <row r="387" spans="1:22" s="38" customFormat="1" x14ac:dyDescent="0.25">
      <c r="A387" s="41" t="s">
        <v>194</v>
      </c>
      <c r="D387" s="46"/>
      <c r="E387" s="33"/>
      <c r="F387" s="47"/>
      <c r="G387" s="33"/>
      <c r="H387" s="47"/>
      <c r="I387" s="33"/>
      <c r="J387" s="48"/>
      <c r="K387" s="33"/>
      <c r="L387" s="39"/>
      <c r="N387" s="39"/>
      <c r="P387" s="65"/>
      <c r="Q387" s="65"/>
      <c r="R387" s="66"/>
      <c r="S387" s="65"/>
      <c r="T387" s="65"/>
      <c r="U387" s="65"/>
      <c r="V387" s="66"/>
    </row>
    <row r="388" spans="1:22" x14ac:dyDescent="0.25">
      <c r="A388" s="33" t="s">
        <v>6</v>
      </c>
      <c r="B388" s="33" t="s">
        <v>6</v>
      </c>
      <c r="C388" s="38"/>
      <c r="D388" s="46"/>
      <c r="F388" s="47"/>
      <c r="H388" s="47"/>
      <c r="J388" s="48"/>
      <c r="R388" s="66"/>
      <c r="V388" s="66"/>
    </row>
    <row r="389" spans="1:22" s="38" customFormat="1" x14ac:dyDescent="0.25">
      <c r="A389" s="38" t="s">
        <v>6</v>
      </c>
      <c r="B389" s="38" t="s">
        <v>116</v>
      </c>
      <c r="D389" s="46"/>
      <c r="E389" s="33"/>
      <c r="F389" s="47"/>
      <c r="G389" s="33"/>
      <c r="H389" s="47"/>
      <c r="I389" s="33"/>
      <c r="J389" s="48"/>
      <c r="L389" s="36"/>
      <c r="M389" s="33"/>
      <c r="N389" s="36"/>
      <c r="O389" s="33"/>
      <c r="P389" s="63"/>
      <c r="Q389" s="85"/>
      <c r="R389" s="66"/>
      <c r="S389" s="85"/>
      <c r="T389" s="63"/>
      <c r="U389" s="63"/>
      <c r="V389" s="66"/>
    </row>
    <row r="390" spans="1:22" x14ac:dyDescent="0.25">
      <c r="A390" s="33">
        <v>341</v>
      </c>
      <c r="B390" s="33" t="s">
        <v>42</v>
      </c>
      <c r="C390" s="38"/>
      <c r="D390" s="46">
        <v>53873</v>
      </c>
      <c r="F390" s="47">
        <v>80</v>
      </c>
      <c r="G390" s="33" t="s">
        <v>4</v>
      </c>
      <c r="H390" s="47" t="s">
        <v>300</v>
      </c>
      <c r="J390" s="48">
        <v>-2</v>
      </c>
      <c r="L390" s="36">
        <v>32284854.75</v>
      </c>
      <c r="N390" s="36">
        <v>10891633.014867501</v>
      </c>
      <c r="P390" s="63">
        <f t="shared" ref="P390:P396" si="117">+ROUND((100-J390)/100*L390-N390,0)</f>
        <v>22038919</v>
      </c>
      <c r="Q390" s="85"/>
      <c r="R390" s="66">
        <v>29.27</v>
      </c>
      <c r="S390" s="85"/>
      <c r="T390" s="63">
        <f t="shared" ref="T390:T393" si="118">+ROUND(P390/R390,0)</f>
        <v>752952</v>
      </c>
      <c r="U390" s="63"/>
      <c r="V390" s="66">
        <f t="shared" ref="V390:V393" si="119">+ROUND(T390/L390*100,2)</f>
        <v>2.33</v>
      </c>
    </row>
    <row r="391" spans="1:22" x14ac:dyDescent="0.25">
      <c r="A391" s="33">
        <v>342</v>
      </c>
      <c r="B391" s="33" t="s">
        <v>87</v>
      </c>
      <c r="C391" s="38"/>
      <c r="D391" s="46">
        <v>53873</v>
      </c>
      <c r="F391" s="47">
        <v>50</v>
      </c>
      <c r="G391" s="33" t="s">
        <v>4</v>
      </c>
      <c r="H391" s="47" t="s">
        <v>303</v>
      </c>
      <c r="J391" s="48">
        <v>-3</v>
      </c>
      <c r="L391" s="36">
        <v>12410130.619999999</v>
      </c>
      <c r="N391" s="36">
        <v>4106991.8148399997</v>
      </c>
      <c r="P391" s="63">
        <f t="shared" si="117"/>
        <v>8675443</v>
      </c>
      <c r="Q391" s="85"/>
      <c r="R391" s="66">
        <v>26.99</v>
      </c>
      <c r="S391" s="85"/>
      <c r="T391" s="63">
        <f t="shared" si="118"/>
        <v>321432</v>
      </c>
      <c r="U391" s="63"/>
      <c r="V391" s="66">
        <f t="shared" si="119"/>
        <v>2.59</v>
      </c>
    </row>
    <row r="392" spans="1:22" x14ac:dyDescent="0.25">
      <c r="A392" s="33">
        <v>343</v>
      </c>
      <c r="B392" s="33" t="s">
        <v>88</v>
      </c>
      <c r="C392" s="38"/>
      <c r="D392" s="46">
        <v>53873</v>
      </c>
      <c r="F392" s="47">
        <v>50</v>
      </c>
      <c r="G392" s="33" t="s">
        <v>4</v>
      </c>
      <c r="H392" s="47" t="s">
        <v>304</v>
      </c>
      <c r="J392" s="48">
        <v>-3</v>
      </c>
      <c r="L392" s="36">
        <v>250685263.56999999</v>
      </c>
      <c r="N392" s="36">
        <v>39618917.262414701</v>
      </c>
      <c r="P392" s="63">
        <f t="shared" si="117"/>
        <v>218586904</v>
      </c>
      <c r="Q392" s="85"/>
      <c r="R392" s="66">
        <v>26.56</v>
      </c>
      <c r="S392" s="85"/>
      <c r="T392" s="63">
        <f t="shared" si="118"/>
        <v>8229929</v>
      </c>
      <c r="U392" s="63"/>
      <c r="V392" s="66">
        <f t="shared" si="119"/>
        <v>3.28</v>
      </c>
    </row>
    <row r="393" spans="1:22" x14ac:dyDescent="0.25">
      <c r="A393" s="33">
        <v>343.2</v>
      </c>
      <c r="B393" s="33" t="s">
        <v>280</v>
      </c>
      <c r="C393" s="38"/>
      <c r="D393" s="46">
        <v>53873</v>
      </c>
      <c r="F393" s="47">
        <v>9</v>
      </c>
      <c r="G393" s="33" t="s">
        <v>4</v>
      </c>
      <c r="H393" s="47" t="s">
        <v>306</v>
      </c>
      <c r="J393" s="48">
        <v>35</v>
      </c>
      <c r="L393" s="36">
        <v>128220285.16</v>
      </c>
      <c r="N393" s="36">
        <v>12943273.668752795</v>
      </c>
      <c r="P393" s="63">
        <f t="shared" si="117"/>
        <v>70399912</v>
      </c>
      <c r="Q393" s="85"/>
      <c r="R393" s="66">
        <v>7.07</v>
      </c>
      <c r="S393" s="85"/>
      <c r="T393" s="63">
        <f t="shared" si="118"/>
        <v>9957555</v>
      </c>
      <c r="U393" s="63"/>
      <c r="V393" s="66">
        <f t="shared" si="119"/>
        <v>7.77</v>
      </c>
    </row>
    <row r="394" spans="1:22" x14ac:dyDescent="0.25">
      <c r="A394" s="33">
        <v>344</v>
      </c>
      <c r="B394" s="33" t="s">
        <v>89</v>
      </c>
      <c r="C394" s="38"/>
      <c r="D394" s="46">
        <v>53873</v>
      </c>
      <c r="F394" s="47">
        <v>60</v>
      </c>
      <c r="G394" s="33" t="s">
        <v>4</v>
      </c>
      <c r="H394" s="47" t="s">
        <v>300</v>
      </c>
      <c r="J394" s="48">
        <v>-3</v>
      </c>
      <c r="L394" s="36">
        <v>41669541.859999999</v>
      </c>
      <c r="N394" s="36">
        <v>11132485.218637498</v>
      </c>
      <c r="P394" s="63">
        <f t="shared" si="117"/>
        <v>31787143</v>
      </c>
      <c r="Q394" s="85"/>
      <c r="R394" s="66">
        <v>28.45</v>
      </c>
      <c r="S394" s="85"/>
      <c r="T394" s="63">
        <f t="shared" ref="T394:T396" si="120">+ROUND(P394/R394,0)</f>
        <v>1117299</v>
      </c>
      <c r="U394" s="63"/>
      <c r="V394" s="66">
        <f t="shared" ref="V394:V396" si="121">+ROUND(T394/L394*100,2)</f>
        <v>2.68</v>
      </c>
    </row>
    <row r="395" spans="1:22" x14ac:dyDescent="0.25">
      <c r="A395" s="33">
        <v>345</v>
      </c>
      <c r="B395" s="33" t="s">
        <v>45</v>
      </c>
      <c r="C395" s="38"/>
      <c r="D395" s="46">
        <v>53873</v>
      </c>
      <c r="F395" s="47">
        <v>50</v>
      </c>
      <c r="G395" s="33" t="s">
        <v>4</v>
      </c>
      <c r="H395" s="47" t="s">
        <v>305</v>
      </c>
      <c r="J395" s="48">
        <v>-2</v>
      </c>
      <c r="L395" s="36">
        <v>51980474.600000001</v>
      </c>
      <c r="N395" s="36">
        <v>16506638.777855001</v>
      </c>
      <c r="P395" s="63">
        <f t="shared" si="117"/>
        <v>36513445</v>
      </c>
      <c r="Q395" s="85"/>
      <c r="R395" s="66">
        <v>27.96</v>
      </c>
      <c r="S395" s="85"/>
      <c r="T395" s="63">
        <f t="shared" si="120"/>
        <v>1305917</v>
      </c>
      <c r="U395" s="63"/>
      <c r="V395" s="66">
        <f t="shared" si="121"/>
        <v>2.5099999999999998</v>
      </c>
    </row>
    <row r="396" spans="1:22" s="38" customFormat="1" x14ac:dyDescent="0.25">
      <c r="A396" s="33">
        <v>346</v>
      </c>
      <c r="B396" s="33" t="s">
        <v>281</v>
      </c>
      <c r="D396" s="46">
        <v>53873</v>
      </c>
      <c r="E396" s="33"/>
      <c r="F396" s="47">
        <v>50</v>
      </c>
      <c r="G396" s="33" t="s">
        <v>4</v>
      </c>
      <c r="H396" s="47" t="s">
        <v>307</v>
      </c>
      <c r="I396" s="33"/>
      <c r="J396" s="48">
        <v>-2</v>
      </c>
      <c r="L396" s="32">
        <v>12433804.029999999</v>
      </c>
      <c r="M396" s="33"/>
      <c r="N396" s="32">
        <v>3613736.2298899996</v>
      </c>
      <c r="O396" s="33"/>
      <c r="P396" s="64">
        <f t="shared" si="117"/>
        <v>9068744</v>
      </c>
      <c r="Q396" s="115"/>
      <c r="R396" s="66">
        <v>26.47</v>
      </c>
      <c r="S396" s="115"/>
      <c r="T396" s="64">
        <f t="shared" si="120"/>
        <v>342605</v>
      </c>
      <c r="U396" s="67"/>
      <c r="V396" s="66">
        <f t="shared" si="121"/>
        <v>2.76</v>
      </c>
    </row>
    <row r="397" spans="1:22" s="38" customFormat="1" x14ac:dyDescent="0.25">
      <c r="A397" s="33" t="s">
        <v>6</v>
      </c>
      <c r="B397" s="38" t="s">
        <v>117</v>
      </c>
      <c r="D397" s="46"/>
      <c r="E397" s="33"/>
      <c r="F397" s="47"/>
      <c r="G397" s="33"/>
      <c r="H397" s="47"/>
      <c r="I397" s="33"/>
      <c r="J397" s="48"/>
      <c r="L397" s="23">
        <f>+SUBTOTAL(9,L390:L396)</f>
        <v>529684354.59000003</v>
      </c>
      <c r="N397" s="23">
        <f>+SUBTOTAL(9,N390:N396)</f>
        <v>98813675.987257496</v>
      </c>
      <c r="P397" s="83">
        <f>+SUBTOTAL(9,P390:P396)</f>
        <v>397070510</v>
      </c>
      <c r="Q397" s="88"/>
      <c r="R397" s="125">
        <f>+P397/T397</f>
        <v>18.025972220690061</v>
      </c>
      <c r="S397" s="88"/>
      <c r="T397" s="83">
        <f>+SUBTOTAL(9,T390:T396)</f>
        <v>22027689</v>
      </c>
      <c r="U397" s="88"/>
      <c r="V397" s="125">
        <f>+T397/L397*100</f>
        <v>4.1586444472294151</v>
      </c>
    </row>
    <row r="398" spans="1:22" s="38" customFormat="1" x14ac:dyDescent="0.25">
      <c r="A398" s="33"/>
      <c r="B398" s="38" t="s">
        <v>6</v>
      </c>
      <c r="D398" s="46"/>
      <c r="E398" s="33"/>
      <c r="F398" s="47"/>
      <c r="G398" s="33"/>
      <c r="H398" s="47"/>
      <c r="I398" s="33"/>
      <c r="J398" s="48"/>
      <c r="L398" s="24"/>
      <c r="M398" s="104"/>
      <c r="N398" s="24"/>
      <c r="O398" s="104"/>
      <c r="P398" s="88"/>
      <c r="Q398" s="88"/>
      <c r="R398" s="164"/>
      <c r="S398" s="88"/>
      <c r="T398" s="88"/>
      <c r="U398" s="88"/>
      <c r="V398" s="66"/>
    </row>
    <row r="399" spans="1:22" s="38" customFormat="1" x14ac:dyDescent="0.25">
      <c r="A399" s="41" t="s">
        <v>195</v>
      </c>
      <c r="D399" s="46"/>
      <c r="E399" s="33"/>
      <c r="F399" s="47"/>
      <c r="G399" s="33"/>
      <c r="H399" s="47"/>
      <c r="I399" s="33"/>
      <c r="J399" s="48"/>
      <c r="L399" s="43">
        <f>+SUBTOTAL(9,L390:L398)</f>
        <v>529684354.59000003</v>
      </c>
      <c r="M399" s="104"/>
      <c r="N399" s="43">
        <f>+SUBTOTAL(9,N390:N398)</f>
        <v>98813675.987257496</v>
      </c>
      <c r="O399" s="104"/>
      <c r="P399" s="87">
        <f>+SUBTOTAL(9,P390:P398)</f>
        <v>397070510</v>
      </c>
      <c r="Q399" s="87"/>
      <c r="R399" s="165">
        <f>+P399/T399</f>
        <v>18.025972220690061</v>
      </c>
      <c r="S399" s="87"/>
      <c r="T399" s="87">
        <f>+SUBTOTAL(9,T390:T398)</f>
        <v>22027689</v>
      </c>
      <c r="U399" s="87"/>
      <c r="V399" s="116">
        <f>+T399/L399*100</f>
        <v>4.1586444472294151</v>
      </c>
    </row>
    <row r="400" spans="1:22" s="38" customFormat="1" x14ac:dyDescent="0.25">
      <c r="A400" s="41"/>
      <c r="B400" s="38" t="s">
        <v>6</v>
      </c>
      <c r="D400" s="46"/>
      <c r="E400" s="33"/>
      <c r="F400" s="47"/>
      <c r="G400" s="33"/>
      <c r="H400" s="47"/>
      <c r="I400" s="33"/>
      <c r="J400" s="48"/>
      <c r="L400" s="43"/>
      <c r="N400" s="43"/>
      <c r="P400" s="87"/>
      <c r="Q400" s="87"/>
      <c r="R400" s="66"/>
      <c r="S400" s="87"/>
      <c r="T400" s="87"/>
      <c r="U400" s="87"/>
      <c r="V400" s="66"/>
    </row>
    <row r="401" spans="1:23" s="38" customFormat="1" x14ac:dyDescent="0.25">
      <c r="A401" s="41" t="s">
        <v>196</v>
      </c>
      <c r="D401" s="46"/>
      <c r="E401" s="33"/>
      <c r="F401" s="47"/>
      <c r="G401" s="33"/>
      <c r="H401" s="47"/>
      <c r="I401" s="33"/>
      <c r="J401" s="48"/>
      <c r="L401" s="43"/>
      <c r="N401" s="43"/>
      <c r="P401" s="87"/>
      <c r="Q401" s="87"/>
      <c r="R401" s="66"/>
      <c r="S401" s="87"/>
      <c r="T401" s="87"/>
      <c r="U401" s="87"/>
      <c r="V401" s="66"/>
    </row>
    <row r="402" spans="1:23" s="38" customFormat="1" x14ac:dyDescent="0.25">
      <c r="A402" s="33" t="s">
        <v>6</v>
      </c>
      <c r="B402" s="33" t="s">
        <v>6</v>
      </c>
      <c r="D402" s="46"/>
      <c r="E402" s="33"/>
      <c r="F402" s="47"/>
      <c r="G402" s="33"/>
      <c r="H402" s="47"/>
      <c r="I402" s="33"/>
      <c r="J402" s="48"/>
      <c r="L402" s="43"/>
      <c r="N402" s="43"/>
      <c r="P402" s="87"/>
      <c r="Q402" s="87"/>
      <c r="R402" s="66"/>
      <c r="S402" s="87"/>
      <c r="T402" s="87"/>
      <c r="U402" s="87"/>
      <c r="V402" s="66"/>
    </row>
    <row r="403" spans="1:23" s="38" customFormat="1" x14ac:dyDescent="0.25">
      <c r="B403" s="38" t="s">
        <v>118</v>
      </c>
      <c r="D403" s="46"/>
      <c r="E403" s="33"/>
      <c r="F403" s="47"/>
      <c r="G403" s="33"/>
      <c r="H403" s="47"/>
      <c r="I403" s="33"/>
      <c r="J403" s="48"/>
      <c r="L403" s="43"/>
      <c r="N403" s="43"/>
      <c r="P403" s="87"/>
      <c r="Q403" s="87"/>
      <c r="R403" s="66"/>
      <c r="S403" s="87"/>
      <c r="T403" s="87"/>
      <c r="U403" s="87"/>
      <c r="V403" s="66"/>
    </row>
    <row r="404" spans="1:23" s="38" customFormat="1" x14ac:dyDescent="0.25">
      <c r="A404" s="33">
        <v>341</v>
      </c>
      <c r="B404" s="33" t="s">
        <v>42</v>
      </c>
      <c r="D404" s="46">
        <v>55334</v>
      </c>
      <c r="E404" s="33"/>
      <c r="F404" s="47">
        <v>80</v>
      </c>
      <c r="G404" s="33" t="s">
        <v>4</v>
      </c>
      <c r="H404" s="47" t="s">
        <v>300</v>
      </c>
      <c r="I404" s="33"/>
      <c r="J404" s="48">
        <v>-2</v>
      </c>
      <c r="L404" s="36">
        <v>3120797.9</v>
      </c>
      <c r="M404" s="33"/>
      <c r="N404" s="36">
        <v>482629.58683875005</v>
      </c>
      <c r="O404" s="21"/>
      <c r="P404" s="63">
        <f t="shared" ref="P404:P409" si="122">+ROUND((100-J404)/100*L404-N404,0)</f>
        <v>2700584</v>
      </c>
      <c r="Q404" s="85"/>
      <c r="R404" s="66">
        <v>33.119999999999997</v>
      </c>
      <c r="S404" s="85"/>
      <c r="T404" s="63">
        <f t="shared" ref="T404:T405" si="123">+ROUND(P404/R404,0)</f>
        <v>81539</v>
      </c>
      <c r="U404" s="63"/>
      <c r="V404" s="66">
        <f t="shared" ref="V404:V405" si="124">+ROUND(T404/L404*100,2)</f>
        <v>2.61</v>
      </c>
      <c r="W404" s="33"/>
    </row>
    <row r="405" spans="1:23" s="38" customFormat="1" x14ac:dyDescent="0.25">
      <c r="A405" s="33">
        <v>342</v>
      </c>
      <c r="B405" s="33" t="s">
        <v>87</v>
      </c>
      <c r="D405" s="46">
        <v>55334</v>
      </c>
      <c r="E405" s="33"/>
      <c r="F405" s="47">
        <v>50</v>
      </c>
      <c r="G405" s="33" t="s">
        <v>4</v>
      </c>
      <c r="H405" s="47" t="s">
        <v>303</v>
      </c>
      <c r="I405" s="33"/>
      <c r="J405" s="48">
        <v>-3</v>
      </c>
      <c r="L405" s="36">
        <v>450604.22</v>
      </c>
      <c r="M405" s="33"/>
      <c r="N405" s="36">
        <v>68019.611455000006</v>
      </c>
      <c r="O405" s="21"/>
      <c r="P405" s="63">
        <f t="shared" si="122"/>
        <v>396103</v>
      </c>
      <c r="Q405" s="85"/>
      <c r="R405" s="66">
        <v>30.44</v>
      </c>
      <c r="S405" s="85"/>
      <c r="T405" s="63">
        <f t="shared" si="123"/>
        <v>13013</v>
      </c>
      <c r="U405" s="63"/>
      <c r="V405" s="66">
        <f t="shared" si="124"/>
        <v>2.89</v>
      </c>
      <c r="W405" s="33"/>
    </row>
    <row r="406" spans="1:23" s="38" customFormat="1" x14ac:dyDescent="0.25">
      <c r="A406" s="33">
        <v>343</v>
      </c>
      <c r="B406" s="33" t="s">
        <v>88</v>
      </c>
      <c r="D406" s="46">
        <v>55334</v>
      </c>
      <c r="E406" s="33"/>
      <c r="F406" s="47">
        <v>50</v>
      </c>
      <c r="G406" s="33" t="s">
        <v>4</v>
      </c>
      <c r="H406" s="47" t="s">
        <v>304</v>
      </c>
      <c r="I406" s="33"/>
      <c r="J406" s="48">
        <v>-3</v>
      </c>
      <c r="L406" s="36">
        <v>31206902.010000002</v>
      </c>
      <c r="M406" s="33"/>
      <c r="N406" s="36">
        <v>1389968.8339941257</v>
      </c>
      <c r="O406" s="21"/>
      <c r="P406" s="63">
        <f t="shared" si="122"/>
        <v>30753140</v>
      </c>
      <c r="Q406" s="85"/>
      <c r="R406" s="66">
        <v>30.22</v>
      </c>
      <c r="S406" s="85"/>
      <c r="T406" s="63">
        <f t="shared" ref="T406:T407" si="125">+ROUND(P406/R406,0)</f>
        <v>1017642</v>
      </c>
      <c r="U406" s="63"/>
      <c r="V406" s="66">
        <f t="shared" ref="V406:V408" si="126">+ROUND(T406/L406*100,2)</f>
        <v>3.26</v>
      </c>
      <c r="W406" s="33"/>
    </row>
    <row r="407" spans="1:23" s="38" customFormat="1" x14ac:dyDescent="0.25">
      <c r="A407" s="33">
        <v>343.2</v>
      </c>
      <c r="B407" s="33" t="s">
        <v>280</v>
      </c>
      <c r="D407" s="46">
        <v>55334</v>
      </c>
      <c r="E407" s="33"/>
      <c r="F407" s="47">
        <v>9</v>
      </c>
      <c r="G407" s="33" t="s">
        <v>4</v>
      </c>
      <c r="H407" s="47" t="s">
        <v>306</v>
      </c>
      <c r="I407" s="33"/>
      <c r="J407" s="48">
        <v>35</v>
      </c>
      <c r="L407" s="36">
        <v>126771982.41</v>
      </c>
      <c r="M407" s="33"/>
      <c r="N407" s="36">
        <v>12726021.613324625</v>
      </c>
      <c r="O407" s="21"/>
      <c r="P407" s="63">
        <f t="shared" si="122"/>
        <v>69675767</v>
      </c>
      <c r="Q407" s="85"/>
      <c r="R407" s="66">
        <v>7.32</v>
      </c>
      <c r="S407" s="85"/>
      <c r="T407" s="63">
        <f t="shared" si="125"/>
        <v>9518547</v>
      </c>
      <c r="U407" s="63"/>
      <c r="V407" s="66">
        <f t="shared" si="126"/>
        <v>7.51</v>
      </c>
      <c r="W407" s="33"/>
    </row>
    <row r="408" spans="1:23" s="38" customFormat="1" x14ac:dyDescent="0.25">
      <c r="A408" s="33">
        <v>345</v>
      </c>
      <c r="B408" s="33" t="s">
        <v>45</v>
      </c>
      <c r="D408" s="46">
        <v>55334</v>
      </c>
      <c r="E408" s="33"/>
      <c r="F408" s="47">
        <v>50</v>
      </c>
      <c r="G408" s="33" t="s">
        <v>4</v>
      </c>
      <c r="H408" s="47" t="s">
        <v>305</v>
      </c>
      <c r="I408" s="33"/>
      <c r="J408" s="48">
        <v>-2</v>
      </c>
      <c r="L408" s="36">
        <v>1291341.6599999999</v>
      </c>
      <c r="M408" s="33"/>
      <c r="N408" s="36">
        <v>107199.38931875001</v>
      </c>
      <c r="O408" s="33"/>
      <c r="P408" s="63">
        <f t="shared" si="122"/>
        <v>1209969</v>
      </c>
      <c r="Q408" s="85"/>
      <c r="R408" s="66">
        <v>32.119999999999997</v>
      </c>
      <c r="S408" s="85"/>
      <c r="T408" s="63">
        <f t="shared" ref="T408" si="127">+ROUND(P408/R408,0)</f>
        <v>37670</v>
      </c>
      <c r="U408" s="63"/>
      <c r="V408" s="66">
        <f t="shared" si="126"/>
        <v>2.92</v>
      </c>
      <c r="W408" s="33"/>
    </row>
    <row r="409" spans="1:23" s="38" customFormat="1" x14ac:dyDescent="0.25">
      <c r="A409" s="33">
        <v>346</v>
      </c>
      <c r="B409" s="33" t="s">
        <v>281</v>
      </c>
      <c r="D409" s="46">
        <v>55334</v>
      </c>
      <c r="E409" s="33"/>
      <c r="F409" s="47">
        <v>50</v>
      </c>
      <c r="G409" s="33" t="s">
        <v>4</v>
      </c>
      <c r="H409" s="47" t="s">
        <v>307</v>
      </c>
      <c r="I409" s="33"/>
      <c r="J409" s="48">
        <v>-2</v>
      </c>
      <c r="L409" s="32">
        <v>836533.1</v>
      </c>
      <c r="M409" s="33"/>
      <c r="N409" s="32">
        <v>111542.8522525</v>
      </c>
      <c r="O409" s="21"/>
      <c r="P409" s="64">
        <f t="shared" si="122"/>
        <v>741721</v>
      </c>
      <c r="Q409" s="115"/>
      <c r="R409" s="66">
        <v>30.31</v>
      </c>
      <c r="S409" s="115"/>
      <c r="T409" s="64">
        <f t="shared" ref="T409" si="128">+ROUND(P409/R409,0)</f>
        <v>24471</v>
      </c>
      <c r="U409" s="67"/>
      <c r="V409" s="66">
        <f t="shared" ref="V409" si="129">+ROUND(T409/L409*100,2)</f>
        <v>2.93</v>
      </c>
      <c r="W409" s="33"/>
    </row>
    <row r="410" spans="1:23" s="38" customFormat="1" x14ac:dyDescent="0.25">
      <c r="A410" s="33" t="s">
        <v>6</v>
      </c>
      <c r="B410" s="38" t="s">
        <v>119</v>
      </c>
      <c r="D410" s="46"/>
      <c r="E410" s="33"/>
      <c r="F410" s="47"/>
      <c r="G410" s="33"/>
      <c r="H410" s="47"/>
      <c r="I410" s="33"/>
      <c r="J410" s="48"/>
      <c r="L410" s="39">
        <f>+SUBTOTAL(9,L404:L409)</f>
        <v>163678161.29999998</v>
      </c>
      <c r="N410" s="39">
        <f>+SUBTOTAL(9,N404:N409)</f>
        <v>14885381.88718375</v>
      </c>
      <c r="P410" s="65">
        <f>+SUBTOTAL(9,P404:P409)</f>
        <v>105477284</v>
      </c>
      <c r="Q410" s="65"/>
      <c r="R410" s="125">
        <f>+P410/T410</f>
        <v>9.8642521258534419</v>
      </c>
      <c r="S410" s="65"/>
      <c r="T410" s="65">
        <f>+SUBTOTAL(9,T404:T409)</f>
        <v>10692882</v>
      </c>
      <c r="U410" s="65"/>
      <c r="V410" s="125">
        <f>+T410/L410*100</f>
        <v>6.5328703078484551</v>
      </c>
      <c r="W410" s="33"/>
    </row>
    <row r="411" spans="1:23" s="38" customFormat="1" x14ac:dyDescent="0.25">
      <c r="A411" s="33" t="s">
        <v>6</v>
      </c>
      <c r="B411" s="33" t="s">
        <v>6</v>
      </c>
      <c r="D411" s="46"/>
      <c r="E411" s="33"/>
      <c r="F411" s="47"/>
      <c r="G411" s="33"/>
      <c r="H411" s="47"/>
      <c r="I411" s="33"/>
      <c r="J411" s="48"/>
      <c r="L411" s="43"/>
      <c r="N411" s="43"/>
      <c r="P411" s="87"/>
      <c r="Q411" s="87"/>
      <c r="R411" s="66"/>
      <c r="S411" s="87"/>
      <c r="T411" s="87"/>
      <c r="U411" s="87"/>
      <c r="V411" s="66"/>
    </row>
    <row r="412" spans="1:23" s="38" customFormat="1" x14ac:dyDescent="0.25">
      <c r="A412" s="38" t="s">
        <v>6</v>
      </c>
      <c r="B412" s="38" t="s">
        <v>120</v>
      </c>
      <c r="D412" s="46"/>
      <c r="E412" s="33"/>
      <c r="F412" s="47"/>
      <c r="G412" s="33"/>
      <c r="H412" s="47"/>
      <c r="I412" s="33"/>
      <c r="J412" s="48"/>
      <c r="L412" s="43"/>
      <c r="N412" s="43"/>
      <c r="P412" s="87"/>
      <c r="Q412" s="87"/>
      <c r="R412" s="66"/>
      <c r="S412" s="87"/>
      <c r="T412" s="87"/>
      <c r="U412" s="87"/>
      <c r="V412" s="66"/>
    </row>
    <row r="413" spans="1:23" s="38" customFormat="1" x14ac:dyDescent="0.25">
      <c r="A413" s="33">
        <v>341</v>
      </c>
      <c r="B413" s="33" t="s">
        <v>42</v>
      </c>
      <c r="D413" s="46">
        <v>54604</v>
      </c>
      <c r="E413" s="33"/>
      <c r="F413" s="47">
        <v>80</v>
      </c>
      <c r="G413" s="33" t="s">
        <v>4</v>
      </c>
      <c r="H413" s="47" t="s">
        <v>300</v>
      </c>
      <c r="I413" s="33"/>
      <c r="J413" s="48">
        <v>-2</v>
      </c>
      <c r="L413" s="36">
        <v>109835743.86</v>
      </c>
      <c r="M413" s="33"/>
      <c r="N413" s="36">
        <v>20012781.618511252</v>
      </c>
      <c r="O413" s="33"/>
      <c r="P413" s="63">
        <f t="shared" ref="P413:P419" si="130">+ROUND((100-J413)/100*L413-N413,0)</f>
        <v>92019677</v>
      </c>
      <c r="Q413" s="85"/>
      <c r="R413" s="66">
        <v>31.19</v>
      </c>
      <c r="S413" s="85"/>
      <c r="T413" s="63">
        <f t="shared" ref="T413:T416" si="131">+ROUND(P413/R413,0)</f>
        <v>2950294</v>
      </c>
      <c r="U413" s="63"/>
      <c r="V413" s="66">
        <f t="shared" ref="V413:V416" si="132">+ROUND(T413/L413*100,2)</f>
        <v>2.69</v>
      </c>
      <c r="W413" s="33"/>
    </row>
    <row r="414" spans="1:23" s="38" customFormat="1" x14ac:dyDescent="0.25">
      <c r="A414" s="33">
        <v>342</v>
      </c>
      <c r="B414" s="33" t="s">
        <v>87</v>
      </c>
      <c r="D414" s="46">
        <v>54604</v>
      </c>
      <c r="E414" s="33"/>
      <c r="F414" s="47">
        <v>50</v>
      </c>
      <c r="G414" s="33" t="s">
        <v>4</v>
      </c>
      <c r="H414" s="47" t="s">
        <v>303</v>
      </c>
      <c r="I414" s="33"/>
      <c r="J414" s="48">
        <v>-3</v>
      </c>
      <c r="L414" s="36">
        <v>21806446.600000001</v>
      </c>
      <c r="M414" s="33"/>
      <c r="N414" s="36">
        <v>2710693.9235450001</v>
      </c>
      <c r="O414" s="33"/>
      <c r="P414" s="63">
        <f t="shared" si="130"/>
        <v>19749946</v>
      </c>
      <c r="Q414" s="85"/>
      <c r="R414" s="66">
        <v>28.76</v>
      </c>
      <c r="S414" s="85"/>
      <c r="T414" s="63">
        <f t="shared" si="131"/>
        <v>686716</v>
      </c>
      <c r="U414" s="63"/>
      <c r="V414" s="66">
        <f t="shared" si="132"/>
        <v>3.15</v>
      </c>
      <c r="W414" s="33"/>
    </row>
    <row r="415" spans="1:23" s="38" customFormat="1" x14ac:dyDescent="0.25">
      <c r="A415" s="33">
        <v>343</v>
      </c>
      <c r="B415" s="33" t="s">
        <v>88</v>
      </c>
      <c r="D415" s="46">
        <v>54604</v>
      </c>
      <c r="E415" s="33"/>
      <c r="F415" s="47">
        <v>50</v>
      </c>
      <c r="G415" s="33" t="s">
        <v>4</v>
      </c>
      <c r="H415" s="47" t="s">
        <v>304</v>
      </c>
      <c r="I415" s="33"/>
      <c r="J415" s="48">
        <v>-3</v>
      </c>
      <c r="L415" s="36">
        <v>300710821.35000002</v>
      </c>
      <c r="M415" s="33"/>
      <c r="N415" s="36">
        <v>-22756245.42644329</v>
      </c>
      <c r="O415" s="33"/>
      <c r="P415" s="63">
        <f t="shared" si="130"/>
        <v>332488391</v>
      </c>
      <c r="Q415" s="85"/>
      <c r="R415" s="66">
        <v>28.21</v>
      </c>
      <c r="S415" s="85"/>
      <c r="T415" s="63">
        <f t="shared" si="131"/>
        <v>11786189</v>
      </c>
      <c r="U415" s="63"/>
      <c r="V415" s="66">
        <f t="shared" si="132"/>
        <v>3.92</v>
      </c>
      <c r="W415" s="33"/>
    </row>
    <row r="416" spans="1:23" s="38" customFormat="1" x14ac:dyDescent="0.25">
      <c r="A416" s="33">
        <v>343.2</v>
      </c>
      <c r="B416" s="33" t="s">
        <v>280</v>
      </c>
      <c r="D416" s="46">
        <v>54604</v>
      </c>
      <c r="E416" s="33"/>
      <c r="F416" s="47">
        <v>9</v>
      </c>
      <c r="G416" s="33" t="s">
        <v>4</v>
      </c>
      <c r="H416" s="47" t="s">
        <v>306</v>
      </c>
      <c r="I416" s="33"/>
      <c r="J416" s="48">
        <v>35</v>
      </c>
      <c r="L416" s="36">
        <v>81954082.890000001</v>
      </c>
      <c r="M416" s="33"/>
      <c r="N416" s="36">
        <v>-7349276.5780117167</v>
      </c>
      <c r="O416" s="33"/>
      <c r="P416" s="63">
        <f t="shared" si="130"/>
        <v>60619430</v>
      </c>
      <c r="Q416" s="85"/>
      <c r="R416" s="66">
        <v>6.27</v>
      </c>
      <c r="S416" s="85"/>
      <c r="T416" s="63">
        <f t="shared" si="131"/>
        <v>9668171</v>
      </c>
      <c r="U416" s="63"/>
      <c r="V416" s="66">
        <f t="shared" si="132"/>
        <v>11.8</v>
      </c>
      <c r="W416" s="33"/>
    </row>
    <row r="417" spans="1:23" s="38" customFormat="1" x14ac:dyDescent="0.25">
      <c r="A417" s="33">
        <v>344</v>
      </c>
      <c r="B417" s="33" t="s">
        <v>89</v>
      </c>
      <c r="D417" s="46">
        <v>54604</v>
      </c>
      <c r="E417" s="33"/>
      <c r="F417" s="47">
        <v>60</v>
      </c>
      <c r="G417" s="33" t="s">
        <v>4</v>
      </c>
      <c r="H417" s="47" t="s">
        <v>300</v>
      </c>
      <c r="I417" s="33"/>
      <c r="J417" s="48">
        <v>-3</v>
      </c>
      <c r="L417" s="36">
        <v>49469104.689999998</v>
      </c>
      <c r="M417" s="33"/>
      <c r="N417" s="36">
        <v>7847275.8206537496</v>
      </c>
      <c r="O417" s="33"/>
      <c r="P417" s="63">
        <f t="shared" si="130"/>
        <v>43105902</v>
      </c>
      <c r="Q417" s="85"/>
      <c r="R417" s="66">
        <v>30.31</v>
      </c>
      <c r="S417" s="85"/>
      <c r="T417" s="63">
        <f t="shared" ref="T417:T419" si="133">+ROUND(P417/R417,0)</f>
        <v>1422168</v>
      </c>
      <c r="U417" s="63"/>
      <c r="V417" s="66">
        <f t="shared" ref="V417:V419" si="134">+ROUND(T417/L417*100,2)</f>
        <v>2.87</v>
      </c>
      <c r="W417" s="33"/>
    </row>
    <row r="418" spans="1:23" s="38" customFormat="1" x14ac:dyDescent="0.25">
      <c r="A418" s="33">
        <v>345</v>
      </c>
      <c r="B418" s="33" t="s">
        <v>45</v>
      </c>
      <c r="D418" s="46">
        <v>54604</v>
      </c>
      <c r="E418" s="33"/>
      <c r="F418" s="47">
        <v>50</v>
      </c>
      <c r="G418" s="33" t="s">
        <v>4</v>
      </c>
      <c r="H418" s="47" t="s">
        <v>305</v>
      </c>
      <c r="I418" s="33"/>
      <c r="J418" s="48">
        <v>-2</v>
      </c>
      <c r="L418" s="36">
        <v>72300016.409999996</v>
      </c>
      <c r="M418" s="33"/>
      <c r="N418" s="36">
        <v>12231626.744862502</v>
      </c>
      <c r="O418" s="33"/>
      <c r="P418" s="63">
        <f t="shared" si="130"/>
        <v>61514390</v>
      </c>
      <c r="Q418" s="85"/>
      <c r="R418" s="66">
        <v>29.82</v>
      </c>
      <c r="S418" s="85"/>
      <c r="T418" s="63">
        <f t="shared" si="133"/>
        <v>2062857</v>
      </c>
      <c r="U418" s="63"/>
      <c r="V418" s="66">
        <f t="shared" si="134"/>
        <v>2.85</v>
      </c>
      <c r="W418" s="33"/>
    </row>
    <row r="419" spans="1:23" s="38" customFormat="1" x14ac:dyDescent="0.25">
      <c r="A419" s="33">
        <v>346</v>
      </c>
      <c r="B419" s="33" t="s">
        <v>281</v>
      </c>
      <c r="D419" s="46">
        <v>54604</v>
      </c>
      <c r="E419" s="33"/>
      <c r="F419" s="47">
        <v>50</v>
      </c>
      <c r="G419" s="33" t="s">
        <v>4</v>
      </c>
      <c r="H419" s="47" t="s">
        <v>307</v>
      </c>
      <c r="I419" s="33"/>
      <c r="J419" s="48">
        <v>-2</v>
      </c>
      <c r="L419" s="32">
        <v>8042081.4800000004</v>
      </c>
      <c r="M419" s="33"/>
      <c r="N419" s="32">
        <v>1335110.12274375</v>
      </c>
      <c r="O419" s="33"/>
      <c r="P419" s="64">
        <f t="shared" si="130"/>
        <v>6867813</v>
      </c>
      <c r="Q419" s="115"/>
      <c r="R419" s="66">
        <v>28.22</v>
      </c>
      <c r="S419" s="115"/>
      <c r="T419" s="64">
        <f t="shared" si="133"/>
        <v>243367</v>
      </c>
      <c r="U419" s="67"/>
      <c r="V419" s="66">
        <f t="shared" si="134"/>
        <v>3.03</v>
      </c>
      <c r="W419" s="33"/>
    </row>
    <row r="420" spans="1:23" s="38" customFormat="1" x14ac:dyDescent="0.25">
      <c r="A420" s="33" t="s">
        <v>6</v>
      </c>
      <c r="B420" s="38" t="s">
        <v>121</v>
      </c>
      <c r="D420" s="46"/>
      <c r="E420" s="33"/>
      <c r="F420" s="47"/>
      <c r="G420" s="33"/>
      <c r="H420" s="47"/>
      <c r="I420" s="33"/>
      <c r="J420" s="48"/>
      <c r="L420" s="39">
        <f>+SUBTOTAL(9,L413:L419)</f>
        <v>644118297.28000009</v>
      </c>
      <c r="N420" s="39">
        <f>+SUBTOTAL(9,N413:N419)</f>
        <v>14031966.225861246</v>
      </c>
      <c r="P420" s="65">
        <f>+SUBTOTAL(9,P413:P419)</f>
        <v>616365549</v>
      </c>
      <c r="Q420" s="65"/>
      <c r="R420" s="125">
        <f>+P420/T420</f>
        <v>21.386906283264935</v>
      </c>
      <c r="S420" s="65"/>
      <c r="T420" s="65">
        <f>+SUBTOTAL(9,T413:T419)</f>
        <v>28819762</v>
      </c>
      <c r="U420" s="65"/>
      <c r="V420" s="125">
        <f>+T420/L420*100</f>
        <v>4.4742964330777211</v>
      </c>
      <c r="W420" s="33"/>
    </row>
    <row r="421" spans="1:23" s="38" customFormat="1" x14ac:dyDescent="0.25">
      <c r="A421" s="33" t="s">
        <v>6</v>
      </c>
      <c r="B421" s="33" t="s">
        <v>6</v>
      </c>
      <c r="D421" s="46"/>
      <c r="E421" s="33"/>
      <c r="F421" s="47"/>
      <c r="G421" s="33"/>
      <c r="H421" s="47"/>
      <c r="I421" s="33"/>
      <c r="J421" s="48"/>
      <c r="L421" s="43"/>
      <c r="N421" s="43"/>
      <c r="P421" s="87"/>
      <c r="Q421" s="87"/>
      <c r="R421" s="66"/>
      <c r="S421" s="87"/>
      <c r="T421" s="87"/>
      <c r="U421" s="87"/>
      <c r="V421" s="66"/>
    </row>
    <row r="422" spans="1:23" s="38" customFormat="1" x14ac:dyDescent="0.25">
      <c r="A422" s="38" t="s">
        <v>6</v>
      </c>
      <c r="B422" s="38" t="s">
        <v>122</v>
      </c>
      <c r="D422" s="46"/>
      <c r="E422" s="33"/>
      <c r="F422" s="47"/>
      <c r="G422" s="33"/>
      <c r="H422" s="47"/>
      <c r="I422" s="33"/>
      <c r="J422" s="48"/>
      <c r="L422" s="43"/>
      <c r="N422" s="43"/>
      <c r="P422" s="87"/>
      <c r="Q422" s="87"/>
      <c r="R422" s="66"/>
      <c r="S422" s="87"/>
      <c r="T422" s="87"/>
      <c r="U422" s="87"/>
      <c r="V422" s="66"/>
    </row>
    <row r="423" spans="1:23" s="38" customFormat="1" x14ac:dyDescent="0.25">
      <c r="A423" s="33">
        <v>341</v>
      </c>
      <c r="B423" s="33" t="s">
        <v>42</v>
      </c>
      <c r="D423" s="46">
        <v>54604</v>
      </c>
      <c r="E423" s="33"/>
      <c r="F423" s="47">
        <v>80</v>
      </c>
      <c r="G423" s="33" t="s">
        <v>4</v>
      </c>
      <c r="H423" s="47" t="s">
        <v>300</v>
      </c>
      <c r="I423" s="33"/>
      <c r="J423" s="48">
        <v>-2</v>
      </c>
      <c r="L423" s="36">
        <v>39659645.950000003</v>
      </c>
      <c r="M423" s="33"/>
      <c r="N423" s="36">
        <v>6204493.3234037487</v>
      </c>
      <c r="O423" s="33"/>
      <c r="P423" s="63">
        <f t="shared" ref="P423:P429" si="135">+ROUND((100-J423)/100*L423-N423,0)</f>
        <v>34248346</v>
      </c>
      <c r="Q423" s="85"/>
      <c r="R423" s="66">
        <v>31.19</v>
      </c>
      <c r="S423" s="85"/>
      <c r="T423" s="63">
        <f t="shared" ref="T423:T426" si="136">+ROUND(P423/R423,0)</f>
        <v>1098055</v>
      </c>
      <c r="U423" s="63"/>
      <c r="V423" s="66">
        <f t="shared" ref="V423:V426" si="137">+ROUND(T423/L423*100,2)</f>
        <v>2.77</v>
      </c>
      <c r="W423" s="33"/>
    </row>
    <row r="424" spans="1:23" s="38" customFormat="1" x14ac:dyDescent="0.25">
      <c r="A424" s="33">
        <v>342</v>
      </c>
      <c r="B424" s="33" t="s">
        <v>87</v>
      </c>
      <c r="D424" s="46">
        <v>54604</v>
      </c>
      <c r="E424" s="33"/>
      <c r="F424" s="47">
        <v>50</v>
      </c>
      <c r="G424" s="33" t="s">
        <v>4</v>
      </c>
      <c r="H424" s="47" t="s">
        <v>303</v>
      </c>
      <c r="I424" s="33"/>
      <c r="J424" s="48">
        <v>-3</v>
      </c>
      <c r="L424" s="36">
        <v>7471457.0199999996</v>
      </c>
      <c r="M424" s="33"/>
      <c r="N424" s="36">
        <v>284961.40186249994</v>
      </c>
      <c r="O424" s="33"/>
      <c r="P424" s="63">
        <f t="shared" si="135"/>
        <v>7410639</v>
      </c>
      <c r="Q424" s="85"/>
      <c r="R424" s="66">
        <v>28.84</v>
      </c>
      <c r="S424" s="85"/>
      <c r="T424" s="63">
        <f t="shared" si="136"/>
        <v>256957</v>
      </c>
      <c r="U424" s="63"/>
      <c r="V424" s="66">
        <f t="shared" si="137"/>
        <v>3.44</v>
      </c>
      <c r="W424" s="33"/>
    </row>
    <row r="425" spans="1:23" s="38" customFormat="1" x14ac:dyDescent="0.25">
      <c r="A425" s="33">
        <v>343</v>
      </c>
      <c r="B425" s="33" t="s">
        <v>88</v>
      </c>
      <c r="D425" s="46">
        <v>54604</v>
      </c>
      <c r="E425" s="33"/>
      <c r="F425" s="47">
        <v>50</v>
      </c>
      <c r="G425" s="33" t="s">
        <v>4</v>
      </c>
      <c r="H425" s="47" t="s">
        <v>304</v>
      </c>
      <c r="I425" s="33"/>
      <c r="J425" s="48">
        <v>-3</v>
      </c>
      <c r="L425" s="36">
        <v>255637284.5</v>
      </c>
      <c r="M425" s="33"/>
      <c r="N425" s="36">
        <v>17744809.15212458</v>
      </c>
      <c r="O425" s="33"/>
      <c r="P425" s="63">
        <f t="shared" si="135"/>
        <v>245561594</v>
      </c>
      <c r="Q425" s="85"/>
      <c r="R425" s="66">
        <v>28.19</v>
      </c>
      <c r="S425" s="85"/>
      <c r="T425" s="63">
        <f t="shared" si="136"/>
        <v>8710947</v>
      </c>
      <c r="U425" s="63"/>
      <c r="V425" s="66">
        <f t="shared" si="137"/>
        <v>3.41</v>
      </c>
      <c r="W425" s="33"/>
    </row>
    <row r="426" spans="1:23" s="38" customFormat="1" x14ac:dyDescent="0.25">
      <c r="A426" s="33">
        <v>343.2</v>
      </c>
      <c r="B426" s="33" t="s">
        <v>280</v>
      </c>
      <c r="D426" s="46">
        <v>54604</v>
      </c>
      <c r="E426" s="33"/>
      <c r="F426" s="47">
        <v>9</v>
      </c>
      <c r="G426" s="33" t="s">
        <v>4</v>
      </c>
      <c r="H426" s="47" t="s">
        <v>306</v>
      </c>
      <c r="I426" s="33"/>
      <c r="J426" s="48">
        <v>35</v>
      </c>
      <c r="L426" s="36">
        <v>149878251.36000001</v>
      </c>
      <c r="M426" s="33"/>
      <c r="N426" s="36">
        <v>12481511.907287918</v>
      </c>
      <c r="O426" s="33"/>
      <c r="P426" s="63">
        <f t="shared" si="135"/>
        <v>84939351</v>
      </c>
      <c r="Q426" s="85"/>
      <c r="R426" s="66">
        <v>6.19</v>
      </c>
      <c r="S426" s="85"/>
      <c r="T426" s="63">
        <f t="shared" si="136"/>
        <v>13722028</v>
      </c>
      <c r="U426" s="63"/>
      <c r="V426" s="66">
        <f t="shared" si="137"/>
        <v>9.16</v>
      </c>
      <c r="W426" s="33"/>
    </row>
    <row r="427" spans="1:23" s="38" customFormat="1" x14ac:dyDescent="0.25">
      <c r="A427" s="33">
        <v>344</v>
      </c>
      <c r="B427" s="33" t="s">
        <v>89</v>
      </c>
      <c r="D427" s="46">
        <v>54604</v>
      </c>
      <c r="E427" s="33"/>
      <c r="F427" s="47">
        <v>60</v>
      </c>
      <c r="G427" s="33" t="s">
        <v>4</v>
      </c>
      <c r="H427" s="47" t="s">
        <v>300</v>
      </c>
      <c r="I427" s="33"/>
      <c r="J427" s="48">
        <v>-3</v>
      </c>
      <c r="L427" s="36">
        <v>43599022.960000001</v>
      </c>
      <c r="M427" s="33"/>
      <c r="N427" s="36">
        <v>6676877.784598751</v>
      </c>
      <c r="O427" s="33"/>
      <c r="P427" s="63">
        <f t="shared" si="135"/>
        <v>38230116</v>
      </c>
      <c r="Q427" s="85"/>
      <c r="R427" s="66">
        <v>30.32</v>
      </c>
      <c r="S427" s="85"/>
      <c r="T427" s="63">
        <f t="shared" ref="T427:T429" si="138">+ROUND(P427/R427,0)</f>
        <v>1260888</v>
      </c>
      <c r="U427" s="63"/>
      <c r="V427" s="66">
        <f t="shared" ref="V427:V429" si="139">+ROUND(T427/L427*100,2)</f>
        <v>2.89</v>
      </c>
      <c r="W427" s="33"/>
    </row>
    <row r="428" spans="1:23" s="38" customFormat="1" x14ac:dyDescent="0.25">
      <c r="A428" s="33">
        <v>345</v>
      </c>
      <c r="B428" s="33" t="s">
        <v>45</v>
      </c>
      <c r="D428" s="46">
        <v>54604</v>
      </c>
      <c r="E428" s="33"/>
      <c r="F428" s="47">
        <v>50</v>
      </c>
      <c r="G428" s="33" t="s">
        <v>4</v>
      </c>
      <c r="H428" s="47" t="s">
        <v>305</v>
      </c>
      <c r="I428" s="33"/>
      <c r="J428" s="48">
        <v>-2</v>
      </c>
      <c r="L428" s="36">
        <v>33177135.609999999</v>
      </c>
      <c r="M428" s="33"/>
      <c r="N428" s="36">
        <v>5335501.9044974996</v>
      </c>
      <c r="O428" s="33"/>
      <c r="P428" s="63">
        <f t="shared" si="135"/>
        <v>28505176</v>
      </c>
      <c r="Q428" s="85"/>
      <c r="R428" s="66">
        <v>29.82</v>
      </c>
      <c r="S428" s="85"/>
      <c r="T428" s="63">
        <f t="shared" si="138"/>
        <v>955908</v>
      </c>
      <c r="U428" s="63"/>
      <c r="V428" s="66">
        <f t="shared" si="139"/>
        <v>2.88</v>
      </c>
      <c r="W428" s="33"/>
    </row>
    <row r="429" spans="1:23" s="38" customFormat="1" x14ac:dyDescent="0.25">
      <c r="A429" s="33">
        <v>346</v>
      </c>
      <c r="B429" s="33" t="s">
        <v>281</v>
      </c>
      <c r="D429" s="46">
        <v>54604</v>
      </c>
      <c r="E429" s="33"/>
      <c r="F429" s="47">
        <v>50</v>
      </c>
      <c r="G429" s="33" t="s">
        <v>4</v>
      </c>
      <c r="H429" s="47" t="s">
        <v>307</v>
      </c>
      <c r="I429" s="33"/>
      <c r="J429" s="48">
        <v>-2</v>
      </c>
      <c r="L429" s="32">
        <v>11893351.16</v>
      </c>
      <c r="M429" s="33"/>
      <c r="N429" s="32">
        <v>1719195.9363024998</v>
      </c>
      <c r="O429" s="33"/>
      <c r="P429" s="64">
        <f t="shared" si="135"/>
        <v>10412022</v>
      </c>
      <c r="Q429" s="115"/>
      <c r="R429" s="66">
        <v>28.41</v>
      </c>
      <c r="S429" s="115"/>
      <c r="T429" s="64">
        <f t="shared" si="138"/>
        <v>366491</v>
      </c>
      <c r="U429" s="67"/>
      <c r="V429" s="66">
        <f t="shared" si="139"/>
        <v>3.08</v>
      </c>
      <c r="W429" s="33"/>
    </row>
    <row r="430" spans="1:23" s="38" customFormat="1" x14ac:dyDescent="0.25">
      <c r="A430" s="33" t="s">
        <v>6</v>
      </c>
      <c r="B430" s="38" t="s">
        <v>123</v>
      </c>
      <c r="D430" s="46"/>
      <c r="E430" s="33"/>
      <c r="F430" s="47"/>
      <c r="G430" s="33"/>
      <c r="H430" s="47"/>
      <c r="I430" s="33"/>
      <c r="J430" s="48"/>
      <c r="L430" s="39">
        <f>+SUBTOTAL(9,L423:L429)</f>
        <v>541316148.56000006</v>
      </c>
      <c r="N430" s="39">
        <f>+SUBTOTAL(9,N423:N429)</f>
        <v>50447351.41007749</v>
      </c>
      <c r="P430" s="65">
        <f>+SUBTOTAL(9,P423:P429)</f>
        <v>449307244</v>
      </c>
      <c r="Q430" s="65"/>
      <c r="R430" s="125">
        <f>+P430/T430</f>
        <v>17.037752669817923</v>
      </c>
      <c r="S430" s="65"/>
      <c r="T430" s="65">
        <f>+SUBTOTAL(9,T423:T429)</f>
        <v>26371274</v>
      </c>
      <c r="U430" s="65"/>
      <c r="V430" s="125">
        <f>+T430/L430*100</f>
        <v>4.8716954168377224</v>
      </c>
      <c r="W430" s="33"/>
    </row>
    <row r="431" spans="1:23" s="38" customFormat="1" x14ac:dyDescent="0.25">
      <c r="A431" s="33" t="s">
        <v>6</v>
      </c>
      <c r="B431" s="38" t="s">
        <v>6</v>
      </c>
      <c r="D431" s="46"/>
      <c r="E431" s="33"/>
      <c r="F431" s="47"/>
      <c r="G431" s="33"/>
      <c r="H431" s="47"/>
      <c r="I431" s="33"/>
      <c r="J431" s="48"/>
      <c r="L431" s="43"/>
      <c r="N431" s="43"/>
      <c r="P431" s="87"/>
      <c r="Q431" s="87"/>
      <c r="R431" s="66"/>
      <c r="S431" s="87"/>
      <c r="T431" s="87"/>
      <c r="U431" s="87"/>
      <c r="V431" s="66"/>
    </row>
    <row r="432" spans="1:23" s="38" customFormat="1" x14ac:dyDescent="0.25">
      <c r="A432" s="33" t="s">
        <v>6</v>
      </c>
      <c r="B432" s="38" t="s">
        <v>124</v>
      </c>
      <c r="D432" s="46"/>
      <c r="E432" s="33"/>
      <c r="F432" s="47"/>
      <c r="G432" s="33"/>
      <c r="H432" s="47"/>
      <c r="I432" s="33"/>
      <c r="J432" s="48"/>
      <c r="L432" s="43"/>
      <c r="N432" s="43"/>
      <c r="P432" s="87"/>
      <c r="Q432" s="87"/>
      <c r="R432" s="66"/>
      <c r="S432" s="87"/>
      <c r="T432" s="87"/>
      <c r="U432" s="87"/>
      <c r="V432" s="66"/>
    </row>
    <row r="433" spans="1:23" s="38" customFormat="1" x14ac:dyDescent="0.25">
      <c r="A433" s="33">
        <v>341</v>
      </c>
      <c r="B433" s="33" t="s">
        <v>42</v>
      </c>
      <c r="D433" s="46">
        <v>55334</v>
      </c>
      <c r="E433" s="33"/>
      <c r="F433" s="47">
        <v>80</v>
      </c>
      <c r="G433" s="33" t="s">
        <v>4</v>
      </c>
      <c r="H433" s="47" t="s">
        <v>300</v>
      </c>
      <c r="I433" s="33"/>
      <c r="J433" s="48">
        <v>-2</v>
      </c>
      <c r="L433" s="36">
        <v>57671242.119999997</v>
      </c>
      <c r="M433" s="33"/>
      <c r="N433" s="36">
        <v>8518121.7318225019</v>
      </c>
      <c r="O433" s="33"/>
      <c r="P433" s="63">
        <f t="shared" ref="P433:P439" si="140">+ROUND((100-J433)/100*L433-N433,0)</f>
        <v>50306545</v>
      </c>
      <c r="Q433" s="85"/>
      <c r="R433" s="66">
        <v>33.08</v>
      </c>
      <c r="S433" s="85"/>
      <c r="T433" s="63">
        <f t="shared" ref="T433:T436" si="141">+ROUND(P433/R433,0)</f>
        <v>1520754</v>
      </c>
      <c r="U433" s="63"/>
      <c r="V433" s="66">
        <f t="shared" ref="V433:V436" si="142">+ROUND(T433/L433*100,2)</f>
        <v>2.64</v>
      </c>
      <c r="W433" s="33"/>
    </row>
    <row r="434" spans="1:23" s="38" customFormat="1" x14ac:dyDescent="0.25">
      <c r="A434" s="33">
        <v>342</v>
      </c>
      <c r="B434" s="33" t="s">
        <v>87</v>
      </c>
      <c r="D434" s="46">
        <v>55334</v>
      </c>
      <c r="E434" s="33"/>
      <c r="F434" s="47">
        <v>50</v>
      </c>
      <c r="G434" s="33" t="s">
        <v>4</v>
      </c>
      <c r="H434" s="47" t="s">
        <v>303</v>
      </c>
      <c r="I434" s="33"/>
      <c r="J434" s="48">
        <v>-3</v>
      </c>
      <c r="L434" s="36">
        <v>10754858.289999999</v>
      </c>
      <c r="M434" s="33"/>
      <c r="N434" s="36">
        <v>742790.19422874996</v>
      </c>
      <c r="O434" s="33"/>
      <c r="P434" s="63">
        <f t="shared" si="140"/>
        <v>10334714</v>
      </c>
      <c r="Q434" s="85"/>
      <c r="R434" s="66">
        <v>30.48</v>
      </c>
      <c r="S434" s="85"/>
      <c r="T434" s="63">
        <f t="shared" si="141"/>
        <v>339065</v>
      </c>
      <c r="U434" s="63"/>
      <c r="V434" s="66">
        <f t="shared" si="142"/>
        <v>3.15</v>
      </c>
      <c r="W434" s="33"/>
    </row>
    <row r="435" spans="1:23" s="38" customFormat="1" x14ac:dyDescent="0.25">
      <c r="A435" s="33">
        <v>343</v>
      </c>
      <c r="B435" s="33" t="s">
        <v>88</v>
      </c>
      <c r="D435" s="46">
        <v>55334</v>
      </c>
      <c r="E435" s="33"/>
      <c r="F435" s="47">
        <v>50</v>
      </c>
      <c r="G435" s="33" t="s">
        <v>4</v>
      </c>
      <c r="H435" s="47" t="s">
        <v>304</v>
      </c>
      <c r="I435" s="33"/>
      <c r="J435" s="48">
        <v>-3</v>
      </c>
      <c r="L435" s="36">
        <v>480389197</v>
      </c>
      <c r="M435" s="33"/>
      <c r="N435" s="36">
        <v>32738512.548035864</v>
      </c>
      <c r="O435" s="33"/>
      <c r="P435" s="63">
        <f t="shared" si="140"/>
        <v>462062360</v>
      </c>
      <c r="Q435" s="85"/>
      <c r="R435" s="66">
        <v>29.77</v>
      </c>
      <c r="S435" s="85"/>
      <c r="T435" s="63">
        <f t="shared" si="141"/>
        <v>15521074</v>
      </c>
      <c r="U435" s="63"/>
      <c r="V435" s="66">
        <f t="shared" si="142"/>
        <v>3.23</v>
      </c>
      <c r="W435" s="33"/>
    </row>
    <row r="436" spans="1:23" s="38" customFormat="1" x14ac:dyDescent="0.25">
      <c r="A436" s="33">
        <v>343.2</v>
      </c>
      <c r="B436" s="33" t="s">
        <v>280</v>
      </c>
      <c r="D436" s="46">
        <v>55334</v>
      </c>
      <c r="E436" s="33"/>
      <c r="F436" s="47">
        <v>9</v>
      </c>
      <c r="G436" s="33" t="s">
        <v>4</v>
      </c>
      <c r="H436" s="47" t="s">
        <v>306</v>
      </c>
      <c r="I436" s="33"/>
      <c r="J436" s="48">
        <v>35</v>
      </c>
      <c r="L436" s="36">
        <v>98598036.450000003</v>
      </c>
      <c r="M436" s="33"/>
      <c r="N436" s="36">
        <v>8887180.8014091346</v>
      </c>
      <c r="O436" s="33"/>
      <c r="P436" s="63">
        <f t="shared" si="140"/>
        <v>55201543</v>
      </c>
      <c r="Q436" s="85"/>
      <c r="R436" s="66">
        <v>6.6</v>
      </c>
      <c r="S436" s="85"/>
      <c r="T436" s="63">
        <f t="shared" si="141"/>
        <v>8363870</v>
      </c>
      <c r="U436" s="63"/>
      <c r="V436" s="66">
        <f t="shared" si="142"/>
        <v>8.48</v>
      </c>
      <c r="W436" s="33"/>
    </row>
    <row r="437" spans="1:23" s="38" customFormat="1" x14ac:dyDescent="0.25">
      <c r="A437" s="33">
        <v>344</v>
      </c>
      <c r="B437" s="33" t="s">
        <v>89</v>
      </c>
      <c r="D437" s="46">
        <v>55334</v>
      </c>
      <c r="E437" s="33"/>
      <c r="F437" s="47">
        <v>60</v>
      </c>
      <c r="G437" s="33" t="s">
        <v>4</v>
      </c>
      <c r="H437" s="47" t="s">
        <v>300</v>
      </c>
      <c r="I437" s="33"/>
      <c r="J437" s="48">
        <v>-3</v>
      </c>
      <c r="L437" s="36">
        <v>64525280.159999996</v>
      </c>
      <c r="M437" s="33"/>
      <c r="N437" s="36">
        <v>9184371.6842112485</v>
      </c>
      <c r="O437" s="33"/>
      <c r="P437" s="63">
        <f t="shared" si="140"/>
        <v>57276667</v>
      </c>
      <c r="Q437" s="85"/>
      <c r="R437" s="66">
        <v>32.17</v>
      </c>
      <c r="S437" s="85"/>
      <c r="T437" s="63">
        <f t="shared" ref="T437:T439" si="143">+ROUND(P437/R437,0)</f>
        <v>1780437</v>
      </c>
      <c r="U437" s="63"/>
      <c r="V437" s="66">
        <f t="shared" ref="V437:V439" si="144">+ROUND(T437/L437*100,2)</f>
        <v>2.76</v>
      </c>
      <c r="W437" s="33"/>
    </row>
    <row r="438" spans="1:23" s="38" customFormat="1" x14ac:dyDescent="0.25">
      <c r="A438" s="33">
        <v>345</v>
      </c>
      <c r="B438" s="33" t="s">
        <v>45</v>
      </c>
      <c r="D438" s="46">
        <v>55334</v>
      </c>
      <c r="E438" s="33"/>
      <c r="F438" s="47">
        <v>50</v>
      </c>
      <c r="G438" s="33" t="s">
        <v>4</v>
      </c>
      <c r="H438" s="47" t="s">
        <v>305</v>
      </c>
      <c r="I438" s="33"/>
      <c r="J438" s="48">
        <v>-2</v>
      </c>
      <c r="L438" s="36">
        <v>48252609.780000001</v>
      </c>
      <c r="M438" s="33"/>
      <c r="N438" s="36">
        <v>7322266.5036474997</v>
      </c>
      <c r="O438" s="33"/>
      <c r="P438" s="63">
        <f t="shared" si="140"/>
        <v>41895395</v>
      </c>
      <c r="Q438" s="85"/>
      <c r="R438" s="66">
        <v>31.68</v>
      </c>
      <c r="S438" s="85"/>
      <c r="T438" s="63">
        <f t="shared" si="143"/>
        <v>1322456</v>
      </c>
      <c r="U438" s="63"/>
      <c r="V438" s="66">
        <f t="shared" si="144"/>
        <v>2.74</v>
      </c>
      <c r="W438" s="33"/>
    </row>
    <row r="439" spans="1:23" s="38" customFormat="1" x14ac:dyDescent="0.25">
      <c r="A439" s="33">
        <v>346</v>
      </c>
      <c r="B439" s="33" t="s">
        <v>281</v>
      </c>
      <c r="D439" s="46">
        <v>55334</v>
      </c>
      <c r="E439" s="33"/>
      <c r="F439" s="47">
        <v>50</v>
      </c>
      <c r="G439" s="33" t="s">
        <v>4</v>
      </c>
      <c r="H439" s="47" t="s">
        <v>307</v>
      </c>
      <c r="I439" s="33"/>
      <c r="J439" s="48">
        <v>-2</v>
      </c>
      <c r="L439" s="32">
        <v>12454465.92</v>
      </c>
      <c r="M439" s="33"/>
      <c r="N439" s="32">
        <v>7732043.404241249</v>
      </c>
      <c r="O439" s="33"/>
      <c r="P439" s="64">
        <f t="shared" si="140"/>
        <v>4971512</v>
      </c>
      <c r="Q439" s="115"/>
      <c r="R439" s="66">
        <v>29.98</v>
      </c>
      <c r="S439" s="115"/>
      <c r="T439" s="64">
        <f t="shared" si="143"/>
        <v>165828</v>
      </c>
      <c r="U439" s="67"/>
      <c r="V439" s="66">
        <f t="shared" si="144"/>
        <v>1.33</v>
      </c>
      <c r="W439" s="33"/>
    </row>
    <row r="440" spans="1:23" s="38" customFormat="1" x14ac:dyDescent="0.25">
      <c r="A440" s="33" t="s">
        <v>6</v>
      </c>
      <c r="B440" s="38" t="s">
        <v>125</v>
      </c>
      <c r="D440" s="46"/>
      <c r="E440" s="33"/>
      <c r="F440" s="47"/>
      <c r="G440" s="33"/>
      <c r="H440" s="47"/>
      <c r="I440" s="33"/>
      <c r="J440" s="48"/>
      <c r="L440" s="23">
        <f>+SUBTOTAL(9,L433:L439)</f>
        <v>772645689.71999991</v>
      </c>
      <c r="N440" s="23">
        <f>+SUBTOTAL(9,N433:N439)</f>
        <v>75125286.867596254</v>
      </c>
      <c r="P440" s="83">
        <f>+SUBTOTAL(9,P433:P439)</f>
        <v>682048736</v>
      </c>
      <c r="Q440" s="65"/>
      <c r="R440" s="125">
        <f>+P440/T440</f>
        <v>23.507991525595479</v>
      </c>
      <c r="S440" s="65"/>
      <c r="T440" s="83">
        <f>+SUBTOTAL(9,T433:T439)</f>
        <v>29013484</v>
      </c>
      <c r="U440" s="65"/>
      <c r="V440" s="125">
        <f>+T440/L440*100</f>
        <v>3.7550826188539581</v>
      </c>
      <c r="W440" s="33"/>
    </row>
    <row r="441" spans="1:23" s="38" customFormat="1" x14ac:dyDescent="0.25">
      <c r="A441" s="33" t="s">
        <v>6</v>
      </c>
      <c r="B441" s="38" t="s">
        <v>6</v>
      </c>
      <c r="D441" s="46"/>
      <c r="E441" s="33"/>
      <c r="F441" s="47"/>
      <c r="G441" s="33"/>
      <c r="H441" s="47"/>
      <c r="I441" s="33"/>
      <c r="J441" s="48"/>
      <c r="L441" s="43"/>
      <c r="N441" s="43"/>
      <c r="P441" s="87"/>
      <c r="Q441" s="87"/>
      <c r="R441" s="66"/>
      <c r="S441" s="87"/>
      <c r="T441" s="87"/>
      <c r="U441" s="87"/>
      <c r="V441" s="66"/>
    </row>
    <row r="442" spans="1:23" s="38" customFormat="1" x14ac:dyDescent="0.25">
      <c r="A442" s="41" t="s">
        <v>197</v>
      </c>
      <c r="D442" s="46"/>
      <c r="E442" s="33"/>
      <c r="F442" s="47"/>
      <c r="G442" s="33"/>
      <c r="H442" s="47"/>
      <c r="I442" s="33"/>
      <c r="J442" s="48"/>
      <c r="L442" s="43">
        <f>+SUBTOTAL(9,L403:L441)</f>
        <v>2121758296.8600004</v>
      </c>
      <c r="N442" s="43">
        <f>+SUBTOTAL(9,N403:N441)</f>
        <v>154489986.39071876</v>
      </c>
      <c r="P442" s="87">
        <f>+SUBTOTAL(9,P403:P441)</f>
        <v>1853198813</v>
      </c>
      <c r="Q442" s="87"/>
      <c r="R442" s="116">
        <f>+P442/T442</f>
        <v>19.528446237126701</v>
      </c>
      <c r="S442" s="87"/>
      <c r="T442" s="87">
        <f>+SUBTOTAL(9,T403:T441)</f>
        <v>94897402</v>
      </c>
      <c r="U442" s="87"/>
      <c r="V442" s="116">
        <f>+T442/L442*100</f>
        <v>4.4725830524824195</v>
      </c>
    </row>
    <row r="443" spans="1:23" s="38" customFormat="1" x14ac:dyDescent="0.25">
      <c r="A443" s="41"/>
      <c r="B443" s="38" t="s">
        <v>6</v>
      </c>
      <c r="D443" s="46"/>
      <c r="E443" s="33"/>
      <c r="F443" s="47"/>
      <c r="G443" s="33"/>
      <c r="H443" s="47"/>
      <c r="I443" s="33"/>
      <c r="J443" s="48"/>
      <c r="L443" s="43"/>
      <c r="N443" s="43"/>
      <c r="P443" s="87"/>
      <c r="Q443" s="87"/>
      <c r="R443" s="116"/>
      <c r="S443" s="87"/>
      <c r="T443" s="87"/>
      <c r="U443" s="87"/>
      <c r="V443" s="116"/>
    </row>
    <row r="444" spans="1:23" s="38" customFormat="1" x14ac:dyDescent="0.25">
      <c r="A444" s="41"/>
      <c r="B444" s="38" t="s">
        <v>6</v>
      </c>
      <c r="D444" s="46"/>
      <c r="E444" s="33"/>
      <c r="F444" s="47"/>
      <c r="G444" s="33"/>
      <c r="H444" s="47"/>
      <c r="I444" s="33"/>
      <c r="J444" s="48"/>
      <c r="L444" s="43"/>
      <c r="N444" s="43"/>
      <c r="P444" s="87"/>
      <c r="Q444" s="87"/>
      <c r="R444" s="116"/>
      <c r="S444" s="87"/>
      <c r="T444" s="87"/>
      <c r="U444" s="87"/>
      <c r="V444" s="116"/>
    </row>
    <row r="445" spans="1:23" s="38" customFormat="1" x14ac:dyDescent="0.25">
      <c r="A445" s="41" t="s">
        <v>198</v>
      </c>
      <c r="D445" s="46"/>
      <c r="E445" s="33"/>
      <c r="F445" s="47"/>
      <c r="G445" s="33"/>
      <c r="H445" s="47"/>
      <c r="I445" s="33"/>
      <c r="J445" s="48"/>
      <c r="L445" s="43"/>
      <c r="N445" s="43"/>
      <c r="P445" s="87"/>
      <c r="Q445" s="87"/>
      <c r="R445" s="116"/>
      <c r="S445" s="87"/>
      <c r="T445" s="87"/>
      <c r="U445" s="87"/>
      <c r="V445" s="116"/>
    </row>
    <row r="446" spans="1:23" s="38" customFormat="1" x14ac:dyDescent="0.25">
      <c r="A446" s="41"/>
      <c r="B446" s="38" t="s">
        <v>6</v>
      </c>
      <c r="D446" s="46"/>
      <c r="E446" s="33"/>
      <c r="F446" s="47"/>
      <c r="G446" s="33"/>
      <c r="H446" s="47"/>
      <c r="I446" s="33"/>
      <c r="J446" s="48"/>
      <c r="L446" s="43"/>
      <c r="N446" s="43"/>
      <c r="P446" s="87"/>
      <c r="Q446" s="87"/>
      <c r="R446" s="116"/>
      <c r="S446" s="87"/>
      <c r="T446" s="87"/>
      <c r="U446" s="87"/>
      <c r="V446" s="116"/>
    </row>
    <row r="447" spans="1:23" s="38" customFormat="1" x14ac:dyDescent="0.25">
      <c r="A447" s="33" t="s">
        <v>6</v>
      </c>
      <c r="B447" s="38" t="s">
        <v>126</v>
      </c>
      <c r="D447" s="46"/>
      <c r="E447" s="33"/>
      <c r="F447" s="47"/>
      <c r="G447" s="33"/>
      <c r="H447" s="47"/>
      <c r="I447" s="33"/>
      <c r="J447" s="48"/>
      <c r="L447" s="43"/>
      <c r="N447" s="43"/>
      <c r="P447" s="87"/>
      <c r="Q447" s="87"/>
      <c r="R447" s="116"/>
      <c r="S447" s="87"/>
      <c r="T447" s="87"/>
      <c r="U447" s="87"/>
      <c r="V447" s="116"/>
    </row>
    <row r="448" spans="1:23" s="38" customFormat="1" x14ac:dyDescent="0.25">
      <c r="A448" s="33">
        <v>341</v>
      </c>
      <c r="B448" s="33" t="s">
        <v>42</v>
      </c>
      <c r="D448" s="46">
        <v>56065</v>
      </c>
      <c r="E448" s="33"/>
      <c r="F448" s="47">
        <v>80</v>
      </c>
      <c r="G448" s="33" t="s">
        <v>4</v>
      </c>
      <c r="H448" s="47" t="s">
        <v>300</v>
      </c>
      <c r="I448" s="33"/>
      <c r="J448" s="48">
        <v>-2</v>
      </c>
      <c r="L448" s="36">
        <v>82092869.269999996</v>
      </c>
      <c r="M448" s="33"/>
      <c r="N448" s="36">
        <v>6368723.820968749</v>
      </c>
      <c r="O448" s="33"/>
      <c r="P448" s="63">
        <f t="shared" ref="P448:P454" si="145">+ROUND((100-J448)/100*L448-N448,0)</f>
        <v>77366003</v>
      </c>
      <c r="Q448" s="85"/>
      <c r="R448" s="66">
        <v>34.979999999999997</v>
      </c>
      <c r="S448" s="85"/>
      <c r="T448" s="63">
        <f t="shared" ref="T448:T451" si="146">+ROUND(P448/R448,0)</f>
        <v>2211721</v>
      </c>
      <c r="U448" s="63"/>
      <c r="V448" s="66">
        <f t="shared" ref="V448:V454" si="147">+ROUND(T448/L448*100,2)</f>
        <v>2.69</v>
      </c>
      <c r="W448" s="33"/>
    </row>
    <row r="449" spans="1:23" s="38" customFormat="1" x14ac:dyDescent="0.25">
      <c r="A449" s="33">
        <v>342</v>
      </c>
      <c r="B449" s="33" t="s">
        <v>87</v>
      </c>
      <c r="D449" s="46">
        <v>56065</v>
      </c>
      <c r="E449" s="33"/>
      <c r="F449" s="47">
        <v>50</v>
      </c>
      <c r="G449" s="33" t="s">
        <v>4</v>
      </c>
      <c r="H449" s="47" t="s">
        <v>303</v>
      </c>
      <c r="I449" s="33"/>
      <c r="J449" s="48">
        <v>-3</v>
      </c>
      <c r="L449" s="36">
        <v>47723727.920000002</v>
      </c>
      <c r="M449" s="33"/>
      <c r="N449" s="36">
        <v>3579557.4410024998</v>
      </c>
      <c r="O449" s="33"/>
      <c r="P449" s="63">
        <f t="shared" si="145"/>
        <v>45575882</v>
      </c>
      <c r="Q449" s="85"/>
      <c r="R449" s="66">
        <v>32.18</v>
      </c>
      <c r="S449" s="85"/>
      <c r="T449" s="63">
        <f t="shared" si="146"/>
        <v>1416280</v>
      </c>
      <c r="U449" s="63"/>
      <c r="V449" s="66">
        <f t="shared" si="147"/>
        <v>2.97</v>
      </c>
      <c r="W449" s="33"/>
    </row>
    <row r="450" spans="1:23" s="38" customFormat="1" x14ac:dyDescent="0.25">
      <c r="A450" s="33">
        <v>343</v>
      </c>
      <c r="B450" s="33" t="s">
        <v>88</v>
      </c>
      <c r="D450" s="46">
        <v>56065</v>
      </c>
      <c r="E450" s="33"/>
      <c r="F450" s="47">
        <v>50</v>
      </c>
      <c r="G450" s="33" t="s">
        <v>4</v>
      </c>
      <c r="H450" s="47" t="s">
        <v>304</v>
      </c>
      <c r="I450" s="33"/>
      <c r="J450" s="48">
        <v>-3</v>
      </c>
      <c r="L450" s="36">
        <v>385108675.64999998</v>
      </c>
      <c r="M450" s="33"/>
      <c r="N450" s="36">
        <v>38729543.121233486</v>
      </c>
      <c r="O450" s="33"/>
      <c r="P450" s="63">
        <f t="shared" si="145"/>
        <v>357932393</v>
      </c>
      <c r="Q450" s="85"/>
      <c r="R450" s="66">
        <v>31.38</v>
      </c>
      <c r="S450" s="85"/>
      <c r="T450" s="63">
        <f t="shared" si="146"/>
        <v>11406386</v>
      </c>
      <c r="U450" s="63"/>
      <c r="V450" s="66">
        <f t="shared" si="147"/>
        <v>2.96</v>
      </c>
      <c r="W450" s="33"/>
    </row>
    <row r="451" spans="1:23" s="38" customFormat="1" x14ac:dyDescent="0.25">
      <c r="A451" s="33">
        <v>343.2</v>
      </c>
      <c r="B451" s="33" t="s">
        <v>280</v>
      </c>
      <c r="D451" s="46">
        <v>56065</v>
      </c>
      <c r="E451" s="33"/>
      <c r="F451" s="47">
        <v>9</v>
      </c>
      <c r="G451" s="33" t="s">
        <v>4</v>
      </c>
      <c r="H451" s="47" t="s">
        <v>306</v>
      </c>
      <c r="I451" s="33"/>
      <c r="J451" s="48">
        <v>35</v>
      </c>
      <c r="L451" s="36">
        <v>206255249.11000001</v>
      </c>
      <c r="M451" s="33"/>
      <c r="N451" s="36">
        <v>28539905.897286527</v>
      </c>
      <c r="O451" s="33"/>
      <c r="P451" s="63">
        <f t="shared" si="145"/>
        <v>105526006</v>
      </c>
      <c r="Q451" s="85"/>
      <c r="R451" s="66">
        <v>7.38</v>
      </c>
      <c r="S451" s="85"/>
      <c r="T451" s="63">
        <f t="shared" si="146"/>
        <v>14298917</v>
      </c>
      <c r="U451" s="63"/>
      <c r="V451" s="66">
        <f t="shared" si="147"/>
        <v>6.93</v>
      </c>
      <c r="W451" s="33"/>
    </row>
    <row r="452" spans="1:23" s="38" customFormat="1" x14ac:dyDescent="0.25">
      <c r="A452" s="33">
        <v>344</v>
      </c>
      <c r="B452" s="33" t="s">
        <v>89</v>
      </c>
      <c r="D452" s="46">
        <v>56065</v>
      </c>
      <c r="E452" s="33"/>
      <c r="F452" s="47">
        <v>60</v>
      </c>
      <c r="G452" s="33" t="s">
        <v>4</v>
      </c>
      <c r="H452" s="47" t="s">
        <v>300</v>
      </c>
      <c r="I452" s="33"/>
      <c r="J452" s="48">
        <v>-3</v>
      </c>
      <c r="L452" s="36">
        <v>70269257.489999995</v>
      </c>
      <c r="M452" s="33"/>
      <c r="N452" s="36">
        <v>5194564.4841474993</v>
      </c>
      <c r="O452" s="33"/>
      <c r="P452" s="63">
        <f t="shared" si="145"/>
        <v>67182771</v>
      </c>
      <c r="Q452" s="85"/>
      <c r="R452" s="66">
        <v>34.03</v>
      </c>
      <c r="S452" s="85"/>
      <c r="T452" s="63">
        <f t="shared" ref="T452:T454" si="148">+ROUND(P452/R452,0)</f>
        <v>1974222</v>
      </c>
      <c r="U452" s="63"/>
      <c r="V452" s="66">
        <f t="shared" si="147"/>
        <v>2.81</v>
      </c>
      <c r="W452" s="33"/>
    </row>
    <row r="453" spans="1:23" s="38" customFormat="1" x14ac:dyDescent="0.25">
      <c r="A453" s="33">
        <v>345</v>
      </c>
      <c r="B453" s="33" t="s">
        <v>45</v>
      </c>
      <c r="D453" s="46">
        <v>56065</v>
      </c>
      <c r="E453" s="33"/>
      <c r="F453" s="47">
        <v>50</v>
      </c>
      <c r="G453" s="33" t="s">
        <v>4</v>
      </c>
      <c r="H453" s="47" t="s">
        <v>305</v>
      </c>
      <c r="I453" s="33"/>
      <c r="J453" s="48">
        <v>-2</v>
      </c>
      <c r="L453" s="36">
        <v>111693784.62</v>
      </c>
      <c r="M453" s="33"/>
      <c r="N453" s="36">
        <v>8403919.9913375005</v>
      </c>
      <c r="O453" s="33"/>
      <c r="P453" s="63">
        <f t="shared" si="145"/>
        <v>105523740</v>
      </c>
      <c r="Q453" s="85"/>
      <c r="R453" s="66">
        <v>33.590000000000003</v>
      </c>
      <c r="S453" s="85"/>
      <c r="T453" s="63">
        <f t="shared" si="148"/>
        <v>3141522</v>
      </c>
      <c r="U453" s="63"/>
      <c r="V453" s="66">
        <f t="shared" si="147"/>
        <v>2.81</v>
      </c>
      <c r="W453" s="33"/>
    </row>
    <row r="454" spans="1:23" s="38" customFormat="1" x14ac:dyDescent="0.25">
      <c r="A454" s="33">
        <v>346</v>
      </c>
      <c r="B454" s="33" t="s">
        <v>281</v>
      </c>
      <c r="D454" s="46">
        <v>56065</v>
      </c>
      <c r="E454" s="33"/>
      <c r="F454" s="47">
        <v>50</v>
      </c>
      <c r="G454" s="33" t="s">
        <v>4</v>
      </c>
      <c r="H454" s="47" t="s">
        <v>307</v>
      </c>
      <c r="I454" s="33"/>
      <c r="J454" s="48">
        <v>-2</v>
      </c>
      <c r="L454" s="32">
        <v>10309492.789999999</v>
      </c>
      <c r="M454" s="33"/>
      <c r="N454" s="32">
        <v>738998.96712875017</v>
      </c>
      <c r="O454" s="33"/>
      <c r="P454" s="64">
        <f t="shared" si="145"/>
        <v>9776684</v>
      </c>
      <c r="Q454" s="115"/>
      <c r="R454" s="66">
        <v>31.85</v>
      </c>
      <c r="S454" s="115"/>
      <c r="T454" s="64">
        <f t="shared" si="148"/>
        <v>306960</v>
      </c>
      <c r="U454" s="67"/>
      <c r="V454" s="66">
        <f t="shared" si="147"/>
        <v>2.98</v>
      </c>
      <c r="W454" s="33"/>
    </row>
    <row r="455" spans="1:23" s="38" customFormat="1" x14ac:dyDescent="0.25">
      <c r="A455" s="33" t="s">
        <v>6</v>
      </c>
      <c r="B455" s="38" t="s">
        <v>127</v>
      </c>
      <c r="D455" s="46"/>
      <c r="E455" s="33"/>
      <c r="F455" s="47"/>
      <c r="G455" s="33"/>
      <c r="H455" s="47"/>
      <c r="I455" s="33"/>
      <c r="J455" s="48"/>
      <c r="L455" s="102">
        <f>+SUBTOTAL(9,L448:L454)</f>
        <v>913453056.85000002</v>
      </c>
      <c r="M455" s="104"/>
      <c r="N455" s="102">
        <f>+SUBTOTAL(9,N448:N454)</f>
        <v>91555213.723105013</v>
      </c>
      <c r="O455" s="104"/>
      <c r="P455" s="126">
        <f>+SUBTOTAL(9,P448:P454)</f>
        <v>768883479</v>
      </c>
      <c r="Q455" s="65"/>
      <c r="R455" s="125">
        <f>+P455/T455</f>
        <v>22.122318506774427</v>
      </c>
      <c r="S455" s="65"/>
      <c r="T455" s="126">
        <f>+SUBTOTAL(9,T448:T454)</f>
        <v>34756008</v>
      </c>
      <c r="U455" s="65"/>
      <c r="V455" s="125">
        <f>+T455/L455*100</f>
        <v>3.8049035732448542</v>
      </c>
      <c r="W455" s="33"/>
    </row>
    <row r="456" spans="1:23" s="38" customFormat="1" x14ac:dyDescent="0.25">
      <c r="A456" s="33"/>
      <c r="B456" s="38" t="s">
        <v>6</v>
      </c>
      <c r="D456" s="46"/>
      <c r="E456" s="33"/>
      <c r="F456" s="47"/>
      <c r="G456" s="33"/>
      <c r="H456" s="47"/>
      <c r="I456" s="33"/>
      <c r="J456" s="48"/>
      <c r="L456" s="43"/>
      <c r="N456" s="43"/>
      <c r="P456" s="87"/>
      <c r="Q456" s="87"/>
      <c r="R456" s="116"/>
      <c r="S456" s="87"/>
      <c r="T456" s="87"/>
      <c r="U456" s="87"/>
      <c r="V456" s="116"/>
    </row>
    <row r="457" spans="1:23" s="38" customFormat="1" x14ac:dyDescent="0.25">
      <c r="A457" s="41" t="s">
        <v>199</v>
      </c>
      <c r="D457" s="46"/>
      <c r="E457" s="33"/>
      <c r="F457" s="47"/>
      <c r="G457" s="33"/>
      <c r="H457" s="47"/>
      <c r="I457" s="33"/>
      <c r="J457" s="48"/>
      <c r="L457" s="43">
        <f>+SUBTOTAL(9,L447:L455)</f>
        <v>913453056.85000002</v>
      </c>
      <c r="M457" s="104"/>
      <c r="N457" s="43">
        <f>+SUBTOTAL(9,N447:N455)</f>
        <v>91555213.723105013</v>
      </c>
      <c r="O457" s="104"/>
      <c r="P457" s="87">
        <f>+SUBTOTAL(9,P447:P455)</f>
        <v>768883479</v>
      </c>
      <c r="Q457" s="87"/>
      <c r="R457" s="116">
        <f>+P457/T457</f>
        <v>22.122318506774427</v>
      </c>
      <c r="S457" s="87"/>
      <c r="T457" s="87">
        <f>+SUBTOTAL(9,T447:T455)</f>
        <v>34756008</v>
      </c>
      <c r="U457" s="87"/>
      <c r="V457" s="116">
        <f>+T457/L457*100</f>
        <v>3.8049035732448542</v>
      </c>
    </row>
    <row r="458" spans="1:23" s="38" customFormat="1" x14ac:dyDescent="0.25">
      <c r="A458" s="41"/>
      <c r="B458" s="38" t="s">
        <v>6</v>
      </c>
      <c r="D458" s="46"/>
      <c r="E458" s="33"/>
      <c r="F458" s="47"/>
      <c r="G458" s="33"/>
      <c r="H458" s="47"/>
      <c r="I458" s="33"/>
      <c r="J458" s="48"/>
      <c r="L458" s="43"/>
      <c r="N458" s="43"/>
      <c r="P458" s="87"/>
      <c r="Q458" s="87"/>
      <c r="R458" s="116"/>
      <c r="S458" s="87"/>
      <c r="T458" s="87"/>
      <c r="U458" s="87"/>
      <c r="V458" s="116"/>
    </row>
    <row r="459" spans="1:23" s="38" customFormat="1" x14ac:dyDescent="0.25">
      <c r="A459" s="41"/>
      <c r="B459" s="38" t="s">
        <v>6</v>
      </c>
      <c r="D459" s="46"/>
      <c r="E459" s="33"/>
      <c r="F459" s="47"/>
      <c r="G459" s="33"/>
      <c r="H459" s="47"/>
      <c r="I459" s="33"/>
      <c r="J459" s="48"/>
      <c r="L459" s="43"/>
      <c r="N459" s="43"/>
      <c r="P459" s="87"/>
      <c r="Q459" s="87"/>
      <c r="R459" s="116"/>
      <c r="S459" s="87"/>
      <c r="T459" s="87"/>
      <c r="U459" s="87"/>
      <c r="V459" s="116"/>
    </row>
    <row r="460" spans="1:23" s="38" customFormat="1" x14ac:dyDescent="0.25">
      <c r="A460" s="41" t="s">
        <v>200</v>
      </c>
      <c r="D460" s="46"/>
      <c r="E460" s="33"/>
      <c r="F460" s="47"/>
      <c r="G460" s="33"/>
      <c r="H460" s="47"/>
      <c r="I460" s="33"/>
      <c r="J460" s="48"/>
      <c r="L460" s="43"/>
      <c r="N460" s="43"/>
      <c r="P460" s="87"/>
      <c r="Q460" s="87"/>
      <c r="R460" s="116"/>
      <c r="S460" s="87"/>
      <c r="T460" s="87"/>
      <c r="U460" s="87"/>
      <c r="V460" s="116"/>
    </row>
    <row r="461" spans="1:23" s="38" customFormat="1" x14ac:dyDescent="0.25">
      <c r="A461" s="41"/>
      <c r="B461" s="38" t="s">
        <v>6</v>
      </c>
      <c r="D461" s="46"/>
      <c r="E461" s="33"/>
      <c r="F461" s="47"/>
      <c r="G461" s="33"/>
      <c r="H461" s="47"/>
      <c r="I461" s="33"/>
      <c r="J461" s="48"/>
      <c r="L461" s="43"/>
      <c r="N461" s="43"/>
      <c r="P461" s="87"/>
      <c r="Q461" s="87"/>
      <c r="R461" s="116"/>
      <c r="S461" s="87"/>
      <c r="T461" s="87"/>
      <c r="U461" s="87"/>
      <c r="V461" s="116"/>
    </row>
    <row r="462" spans="1:23" s="38" customFormat="1" x14ac:dyDescent="0.25">
      <c r="A462" s="33" t="s">
        <v>6</v>
      </c>
      <c r="B462" s="38" t="s">
        <v>128</v>
      </c>
      <c r="D462" s="46"/>
      <c r="E462" s="33"/>
      <c r="F462" s="47"/>
      <c r="G462" s="33"/>
      <c r="H462" s="47"/>
      <c r="I462" s="33"/>
      <c r="J462" s="48"/>
      <c r="L462" s="43"/>
      <c r="N462" s="43"/>
      <c r="P462" s="87"/>
      <c r="Q462" s="87"/>
      <c r="R462" s="116"/>
      <c r="S462" s="87"/>
      <c r="T462" s="87"/>
      <c r="U462" s="87"/>
      <c r="V462" s="116"/>
    </row>
    <row r="463" spans="1:23" s="38" customFormat="1" x14ac:dyDescent="0.25">
      <c r="A463" s="33">
        <v>341</v>
      </c>
      <c r="B463" s="33" t="s">
        <v>42</v>
      </c>
      <c r="D463" s="46">
        <v>56430</v>
      </c>
      <c r="E463" s="33"/>
      <c r="F463" s="47">
        <v>80</v>
      </c>
      <c r="G463" s="33" t="s">
        <v>4</v>
      </c>
      <c r="H463" s="47" t="s">
        <v>300</v>
      </c>
      <c r="I463" s="33"/>
      <c r="J463" s="48">
        <v>-2</v>
      </c>
      <c r="L463" s="36">
        <v>80630957.950000003</v>
      </c>
      <c r="N463" s="36">
        <v>7456697.7299112501</v>
      </c>
      <c r="P463" s="63">
        <f t="shared" ref="P463:P469" si="149">+ROUND((100-J463)/100*L463-N463,0)</f>
        <v>74786879</v>
      </c>
      <c r="Q463" s="87"/>
      <c r="R463" s="66">
        <v>35.9</v>
      </c>
      <c r="S463" s="87"/>
      <c r="T463" s="63">
        <f t="shared" ref="T463:T469" si="150">+ROUND(P463/R463,0)</f>
        <v>2083200</v>
      </c>
      <c r="U463" s="87"/>
      <c r="V463" s="66">
        <f t="shared" ref="V463:V469" si="151">+ROUND(T463/L463*100,2)</f>
        <v>2.58</v>
      </c>
    </row>
    <row r="464" spans="1:23" s="38" customFormat="1" x14ac:dyDescent="0.25">
      <c r="A464" s="33">
        <v>342</v>
      </c>
      <c r="B464" s="33" t="s">
        <v>87</v>
      </c>
      <c r="D464" s="46">
        <v>56430</v>
      </c>
      <c r="E464" s="33"/>
      <c r="F464" s="47">
        <v>50</v>
      </c>
      <c r="G464" s="33" t="s">
        <v>4</v>
      </c>
      <c r="H464" s="47" t="s">
        <v>303</v>
      </c>
      <c r="I464" s="33"/>
      <c r="J464" s="48">
        <v>-3</v>
      </c>
      <c r="L464" s="36">
        <v>217306003.91</v>
      </c>
      <c r="N464" s="36">
        <v>18577337.631567501</v>
      </c>
      <c r="P464" s="63">
        <f t="shared" si="149"/>
        <v>205247846</v>
      </c>
      <c r="Q464" s="87"/>
      <c r="R464" s="66">
        <v>33.03</v>
      </c>
      <c r="S464" s="87"/>
      <c r="T464" s="63">
        <f t="shared" si="150"/>
        <v>6213983</v>
      </c>
      <c r="U464" s="87"/>
      <c r="V464" s="66">
        <f t="shared" si="151"/>
        <v>2.86</v>
      </c>
    </row>
    <row r="465" spans="1:22" s="38" customFormat="1" x14ac:dyDescent="0.25">
      <c r="A465" s="33">
        <v>343</v>
      </c>
      <c r="B465" s="33" t="s">
        <v>88</v>
      </c>
      <c r="D465" s="46">
        <v>56430</v>
      </c>
      <c r="E465" s="33"/>
      <c r="F465" s="47">
        <v>50</v>
      </c>
      <c r="G465" s="33" t="s">
        <v>4</v>
      </c>
      <c r="H465" s="47" t="s">
        <v>304</v>
      </c>
      <c r="I465" s="33"/>
      <c r="J465" s="48">
        <v>-3</v>
      </c>
      <c r="L465" s="36">
        <v>525780411.58999997</v>
      </c>
      <c r="N465" s="36">
        <v>35938895.681644335</v>
      </c>
      <c r="P465" s="63">
        <f t="shared" si="149"/>
        <v>505614928</v>
      </c>
      <c r="Q465" s="87"/>
      <c r="R465" s="66">
        <v>32.21</v>
      </c>
      <c r="S465" s="87"/>
      <c r="T465" s="63">
        <f t="shared" si="150"/>
        <v>15697452</v>
      </c>
      <c r="U465" s="87"/>
      <c r="V465" s="66">
        <f t="shared" si="151"/>
        <v>2.99</v>
      </c>
    </row>
    <row r="466" spans="1:22" s="38" customFormat="1" x14ac:dyDescent="0.25">
      <c r="A466" s="33">
        <v>343.2</v>
      </c>
      <c r="B466" s="33" t="s">
        <v>280</v>
      </c>
      <c r="D466" s="46">
        <v>56430</v>
      </c>
      <c r="E466" s="33"/>
      <c r="F466" s="47">
        <v>9</v>
      </c>
      <c r="G466" s="33" t="s">
        <v>4</v>
      </c>
      <c r="H466" s="47" t="s">
        <v>306</v>
      </c>
      <c r="I466" s="33"/>
      <c r="J466" s="48">
        <v>35</v>
      </c>
      <c r="L466" s="36">
        <v>139494632.66</v>
      </c>
      <c r="N466" s="36">
        <v>16409878.633614423</v>
      </c>
      <c r="P466" s="63">
        <f t="shared" si="149"/>
        <v>74261633</v>
      </c>
      <c r="Q466" s="87"/>
      <c r="R466" s="66">
        <v>7.56</v>
      </c>
      <c r="S466" s="87"/>
      <c r="T466" s="63">
        <f t="shared" si="150"/>
        <v>9822967</v>
      </c>
      <c r="U466" s="87"/>
      <c r="V466" s="66">
        <f t="shared" si="151"/>
        <v>7.04</v>
      </c>
    </row>
    <row r="467" spans="1:22" s="38" customFormat="1" x14ac:dyDescent="0.25">
      <c r="A467" s="33">
        <v>344</v>
      </c>
      <c r="B467" s="33" t="s">
        <v>89</v>
      </c>
      <c r="D467" s="46">
        <v>56430</v>
      </c>
      <c r="E467" s="33"/>
      <c r="F467" s="47">
        <v>60</v>
      </c>
      <c r="G467" s="33" t="s">
        <v>4</v>
      </c>
      <c r="H467" s="47" t="s">
        <v>300</v>
      </c>
      <c r="I467" s="33"/>
      <c r="J467" s="48">
        <v>-3</v>
      </c>
      <c r="L467" s="36">
        <v>79977232.180000007</v>
      </c>
      <c r="N467" s="36">
        <v>5875063.1650599996</v>
      </c>
      <c r="P467" s="63">
        <f t="shared" si="149"/>
        <v>76501486</v>
      </c>
      <c r="Q467" s="87"/>
      <c r="R467" s="66">
        <v>34.97</v>
      </c>
      <c r="S467" s="87"/>
      <c r="T467" s="63">
        <f t="shared" si="150"/>
        <v>2187632</v>
      </c>
      <c r="U467" s="87"/>
      <c r="V467" s="66">
        <f t="shared" si="151"/>
        <v>2.74</v>
      </c>
    </row>
    <row r="468" spans="1:22" s="38" customFormat="1" x14ac:dyDescent="0.25">
      <c r="A468" s="33">
        <v>345</v>
      </c>
      <c r="B468" s="33" t="s">
        <v>45</v>
      </c>
      <c r="D468" s="46">
        <v>56430</v>
      </c>
      <c r="E468" s="33"/>
      <c r="F468" s="47">
        <v>50</v>
      </c>
      <c r="G468" s="33" t="s">
        <v>4</v>
      </c>
      <c r="H468" s="47" t="s">
        <v>305</v>
      </c>
      <c r="I468" s="33"/>
      <c r="J468" s="48">
        <v>-2</v>
      </c>
      <c r="L468" s="36">
        <v>82800568.349999994</v>
      </c>
      <c r="N468" s="36">
        <v>6849744.7930837497</v>
      </c>
      <c r="P468" s="63">
        <f t="shared" si="149"/>
        <v>77606835</v>
      </c>
      <c r="Q468" s="87"/>
      <c r="R468" s="66">
        <v>34.5</v>
      </c>
      <c r="S468" s="87"/>
      <c r="T468" s="63">
        <f t="shared" si="150"/>
        <v>2249473</v>
      </c>
      <c r="U468" s="87"/>
      <c r="V468" s="66">
        <f t="shared" si="151"/>
        <v>2.72</v>
      </c>
    </row>
    <row r="469" spans="1:22" s="38" customFormat="1" x14ac:dyDescent="0.25">
      <c r="A469" s="33">
        <v>346</v>
      </c>
      <c r="B469" s="33" t="s">
        <v>281</v>
      </c>
      <c r="D469" s="46">
        <v>56430</v>
      </c>
      <c r="E469" s="33"/>
      <c r="F469" s="47">
        <v>50</v>
      </c>
      <c r="G469" s="33" t="s">
        <v>4</v>
      </c>
      <c r="H469" s="47" t="s">
        <v>307</v>
      </c>
      <c r="I469" s="33"/>
      <c r="J469" s="48">
        <v>-2</v>
      </c>
      <c r="L469" s="32">
        <v>11446561.130000001</v>
      </c>
      <c r="N469" s="32">
        <v>1663361.2957650002</v>
      </c>
      <c r="P469" s="64">
        <f t="shared" si="149"/>
        <v>10012131</v>
      </c>
      <c r="Q469" s="87"/>
      <c r="R469" s="66">
        <v>32.799999999999997</v>
      </c>
      <c r="S469" s="87"/>
      <c r="T469" s="64">
        <f t="shared" si="150"/>
        <v>305248</v>
      </c>
      <c r="U469" s="87"/>
      <c r="V469" s="66">
        <f t="shared" si="151"/>
        <v>2.67</v>
      </c>
    </row>
    <row r="470" spans="1:22" s="38" customFormat="1" x14ac:dyDescent="0.25">
      <c r="A470" s="33" t="s">
        <v>6</v>
      </c>
      <c r="B470" s="38" t="s">
        <v>129</v>
      </c>
      <c r="D470" s="46"/>
      <c r="E470" s="33"/>
      <c r="F470" s="47"/>
      <c r="G470" s="33"/>
      <c r="H470" s="47"/>
      <c r="I470" s="33"/>
      <c r="J470" s="48"/>
      <c r="L470" s="23">
        <f>+SUBTOTAL(9,L463:L469)</f>
        <v>1137436367.77</v>
      </c>
      <c r="N470" s="23">
        <f>+SUBTOTAL(9,N463:N469)</f>
        <v>92770978.930646256</v>
      </c>
      <c r="P470" s="83">
        <f>+SUBTOTAL(9,P463:P469)</f>
        <v>1024031738</v>
      </c>
      <c r="Q470" s="87"/>
      <c r="R470" s="125">
        <f>+P470/T470</f>
        <v>26.556870670621894</v>
      </c>
      <c r="S470" s="87"/>
      <c r="T470" s="83">
        <f>+SUBTOTAL(9,T463:T469)</f>
        <v>38559955</v>
      </c>
      <c r="U470" s="87"/>
      <c r="V470" s="125">
        <f>+T470/L470*100</f>
        <v>3.3900757961167258</v>
      </c>
    </row>
    <row r="471" spans="1:22" s="38" customFormat="1" x14ac:dyDescent="0.25">
      <c r="A471" s="33" t="s">
        <v>6</v>
      </c>
      <c r="B471" s="38" t="s">
        <v>6</v>
      </c>
      <c r="D471" s="46"/>
      <c r="E471" s="33"/>
      <c r="F471" s="47"/>
      <c r="G471" s="33"/>
      <c r="H471" s="47"/>
      <c r="I471" s="33"/>
      <c r="J471" s="48"/>
      <c r="L471" s="43"/>
      <c r="N471" s="43"/>
      <c r="P471" s="87"/>
      <c r="Q471" s="87"/>
      <c r="R471" s="116"/>
      <c r="S471" s="87"/>
      <c r="T471" s="87"/>
      <c r="U471" s="87"/>
      <c r="V471" s="116"/>
    </row>
    <row r="472" spans="1:22" s="38" customFormat="1" x14ac:dyDescent="0.25">
      <c r="A472" s="41" t="s">
        <v>201</v>
      </c>
      <c r="D472" s="46"/>
      <c r="E472" s="33"/>
      <c r="F472" s="47"/>
      <c r="G472" s="33"/>
      <c r="H472" s="47"/>
      <c r="I472" s="33"/>
      <c r="J472" s="48"/>
      <c r="L472" s="43">
        <f>+SUBTOTAL(9,L462:L470)</f>
        <v>1137436367.77</v>
      </c>
      <c r="M472" s="104"/>
      <c r="N472" s="43">
        <f>+SUBTOTAL(9,N462:N470)</f>
        <v>92770978.930646256</v>
      </c>
      <c r="O472" s="104"/>
      <c r="P472" s="87">
        <f>+SUBTOTAL(9,P462:P470)</f>
        <v>1024031738</v>
      </c>
      <c r="Q472" s="87"/>
      <c r="R472" s="116">
        <f>+P472/T472</f>
        <v>26.556870670621894</v>
      </c>
      <c r="S472" s="87"/>
      <c r="T472" s="87">
        <f>+SUBTOTAL(9,T462:T470)</f>
        <v>38559955</v>
      </c>
      <c r="U472" s="87"/>
      <c r="V472" s="116">
        <f>+T472/L472*100</f>
        <v>3.3900757961167258</v>
      </c>
    </row>
    <row r="473" spans="1:22" s="38" customFormat="1" x14ac:dyDescent="0.25">
      <c r="A473" s="41"/>
      <c r="B473" s="38" t="s">
        <v>6</v>
      </c>
      <c r="D473" s="46"/>
      <c r="E473" s="33"/>
      <c r="F473" s="47"/>
      <c r="G473" s="33"/>
      <c r="H473" s="47"/>
      <c r="I473" s="33"/>
      <c r="J473" s="48"/>
      <c r="L473" s="43"/>
      <c r="N473" s="43"/>
      <c r="P473" s="87"/>
      <c r="Q473" s="87"/>
      <c r="R473" s="116"/>
      <c r="S473" s="87"/>
      <c r="T473" s="87"/>
      <c r="U473" s="87"/>
      <c r="V473" s="116"/>
    </row>
    <row r="474" spans="1:22" s="38" customFormat="1" x14ac:dyDescent="0.25">
      <c r="A474" s="41"/>
      <c r="B474" s="38" t="s">
        <v>6</v>
      </c>
      <c r="D474" s="46"/>
      <c r="E474" s="33"/>
      <c r="F474" s="47"/>
      <c r="G474" s="33"/>
      <c r="H474" s="47"/>
      <c r="I474" s="33"/>
      <c r="J474" s="48"/>
      <c r="L474" s="43"/>
      <c r="N474" s="43"/>
      <c r="P474" s="87"/>
      <c r="Q474" s="87"/>
      <c r="R474" s="116"/>
      <c r="S474" s="87"/>
      <c r="T474" s="87"/>
      <c r="U474" s="87"/>
      <c r="V474" s="116"/>
    </row>
    <row r="475" spans="1:22" s="38" customFormat="1" x14ac:dyDescent="0.25">
      <c r="A475" s="41" t="s">
        <v>202</v>
      </c>
      <c r="D475" s="46"/>
      <c r="E475" s="33"/>
      <c r="F475" s="47"/>
      <c r="G475" s="33"/>
      <c r="H475" s="47"/>
      <c r="I475" s="33"/>
      <c r="J475" s="48"/>
      <c r="L475" s="43"/>
      <c r="N475" s="43"/>
      <c r="P475" s="87"/>
      <c r="Q475" s="87"/>
      <c r="R475" s="116"/>
      <c r="S475" s="87"/>
      <c r="T475" s="87"/>
      <c r="U475" s="87"/>
      <c r="V475" s="116"/>
    </row>
    <row r="476" spans="1:22" s="38" customFormat="1" x14ac:dyDescent="0.25">
      <c r="A476" s="41"/>
      <c r="B476" s="38" t="s">
        <v>6</v>
      </c>
      <c r="D476" s="46"/>
      <c r="E476" s="33"/>
      <c r="F476" s="47"/>
      <c r="G476" s="33"/>
      <c r="H476" s="47"/>
      <c r="I476" s="33"/>
      <c r="J476" s="48"/>
      <c r="L476" s="43"/>
      <c r="N476" s="43"/>
      <c r="P476" s="87"/>
      <c r="Q476" s="87"/>
      <c r="R476" s="116"/>
      <c r="S476" s="87"/>
      <c r="T476" s="87"/>
      <c r="U476" s="87"/>
      <c r="V476" s="116"/>
    </row>
    <row r="477" spans="1:22" s="38" customFormat="1" x14ac:dyDescent="0.25">
      <c r="A477" s="33" t="s">
        <v>6</v>
      </c>
      <c r="B477" s="38" t="s">
        <v>130</v>
      </c>
      <c r="D477" s="46"/>
      <c r="E477" s="33"/>
      <c r="F477" s="47"/>
      <c r="G477" s="33"/>
      <c r="H477" s="47"/>
      <c r="I477" s="33"/>
      <c r="J477" s="48"/>
      <c r="L477" s="43"/>
      <c r="N477" s="43"/>
      <c r="P477" s="87"/>
      <c r="Q477" s="87"/>
      <c r="R477" s="116"/>
      <c r="S477" s="87"/>
      <c r="T477" s="87"/>
      <c r="U477" s="87"/>
      <c r="V477" s="116"/>
    </row>
    <row r="478" spans="1:22" s="38" customFormat="1" x14ac:dyDescent="0.25">
      <c r="A478" s="33">
        <v>341</v>
      </c>
      <c r="B478" s="33" t="s">
        <v>42</v>
      </c>
      <c r="D478" s="46">
        <v>57161</v>
      </c>
      <c r="E478" s="33"/>
      <c r="F478" s="47">
        <v>80</v>
      </c>
      <c r="G478" s="33" t="s">
        <v>4</v>
      </c>
      <c r="H478" s="47" t="s">
        <v>300</v>
      </c>
      <c r="I478" s="33"/>
      <c r="J478" s="48">
        <v>-2</v>
      </c>
      <c r="L478" s="36">
        <v>101607532.01000001</v>
      </c>
      <c r="N478" s="63">
        <v>2299667.0395569638</v>
      </c>
      <c r="P478" s="63">
        <f t="shared" ref="P478:P484" si="152">+ROUND((100-J478)/100*L478-N478,0)</f>
        <v>101340016</v>
      </c>
      <c r="Q478" s="87"/>
      <c r="R478" s="66">
        <v>37.840000000000003</v>
      </c>
      <c r="S478" s="87"/>
      <c r="T478" s="63">
        <f t="shared" ref="T478:T481" si="153">+ROUND(P478/R478,0)</f>
        <v>2678119</v>
      </c>
      <c r="U478" s="87"/>
      <c r="V478" s="66">
        <f t="shared" ref="V478:V484" si="154">+ROUND(T478/L478*100,2)</f>
        <v>2.64</v>
      </c>
    </row>
    <row r="479" spans="1:22" s="38" customFormat="1" x14ac:dyDescent="0.25">
      <c r="A479" s="33">
        <v>342</v>
      </c>
      <c r="B479" s="33" t="s">
        <v>87</v>
      </c>
      <c r="D479" s="46">
        <v>57161</v>
      </c>
      <c r="E479" s="33"/>
      <c r="F479" s="47">
        <v>50</v>
      </c>
      <c r="G479" s="33" t="s">
        <v>4</v>
      </c>
      <c r="H479" s="47" t="s">
        <v>303</v>
      </c>
      <c r="I479" s="33"/>
      <c r="J479" s="48">
        <v>-3</v>
      </c>
      <c r="L479" s="36">
        <v>59665117.359999999</v>
      </c>
      <c r="N479" s="63">
        <v>1350391.0693410612</v>
      </c>
      <c r="P479" s="63">
        <f t="shared" si="152"/>
        <v>60104680</v>
      </c>
      <c r="Q479" s="87"/>
      <c r="R479" s="66">
        <v>34.770000000000003</v>
      </c>
      <c r="S479" s="87"/>
      <c r="T479" s="63">
        <f t="shared" si="153"/>
        <v>1728636</v>
      </c>
      <c r="U479" s="87"/>
      <c r="V479" s="66">
        <f t="shared" si="154"/>
        <v>2.9</v>
      </c>
    </row>
    <row r="480" spans="1:22" s="38" customFormat="1" x14ac:dyDescent="0.25">
      <c r="A480" s="33">
        <v>343</v>
      </c>
      <c r="B480" s="33" t="s">
        <v>88</v>
      </c>
      <c r="D480" s="46">
        <v>57161</v>
      </c>
      <c r="E480" s="33"/>
      <c r="F480" s="47">
        <v>50</v>
      </c>
      <c r="G480" s="33" t="s">
        <v>4</v>
      </c>
      <c r="H480" s="47" t="s">
        <v>304</v>
      </c>
      <c r="I480" s="33"/>
      <c r="J480" s="48">
        <v>-3</v>
      </c>
      <c r="L480" s="36">
        <v>499500578.83999997</v>
      </c>
      <c r="N480" s="36">
        <v>8382315.9533735877</v>
      </c>
      <c r="P480" s="63">
        <f t="shared" si="152"/>
        <v>506103280</v>
      </c>
      <c r="Q480" s="87"/>
      <c r="R480" s="66">
        <v>33.840000000000003</v>
      </c>
      <c r="S480" s="87"/>
      <c r="T480" s="63">
        <f t="shared" si="153"/>
        <v>14955771</v>
      </c>
      <c r="U480" s="87"/>
      <c r="V480" s="66">
        <f t="shared" si="154"/>
        <v>2.99</v>
      </c>
    </row>
    <row r="481" spans="1:22" s="38" customFormat="1" x14ac:dyDescent="0.25">
      <c r="A481" s="33">
        <v>343.2</v>
      </c>
      <c r="B481" s="33" t="s">
        <v>280</v>
      </c>
      <c r="D481" s="46">
        <v>57161</v>
      </c>
      <c r="E481" s="33"/>
      <c r="F481" s="47">
        <v>9</v>
      </c>
      <c r="G481" s="33" t="s">
        <v>4</v>
      </c>
      <c r="H481" s="47" t="s">
        <v>306</v>
      </c>
      <c r="I481" s="33"/>
      <c r="J481" s="48">
        <v>35</v>
      </c>
      <c r="L481" s="36">
        <v>191363195.90000001</v>
      </c>
      <c r="N481" s="36">
        <v>7253893.4905987633</v>
      </c>
      <c r="P481" s="63">
        <f t="shared" si="152"/>
        <v>117132184</v>
      </c>
      <c r="Q481" s="87"/>
      <c r="R481" s="66">
        <v>8.61</v>
      </c>
      <c r="S481" s="87"/>
      <c r="T481" s="63">
        <f t="shared" si="153"/>
        <v>13604203</v>
      </c>
      <c r="U481" s="87"/>
      <c r="V481" s="66">
        <f t="shared" si="154"/>
        <v>7.11</v>
      </c>
    </row>
    <row r="482" spans="1:22" s="38" customFormat="1" x14ac:dyDescent="0.25">
      <c r="A482" s="33">
        <v>344</v>
      </c>
      <c r="B482" s="33" t="s">
        <v>89</v>
      </c>
      <c r="D482" s="46">
        <v>57161</v>
      </c>
      <c r="E482" s="33"/>
      <c r="F482" s="47">
        <v>60</v>
      </c>
      <c r="G482" s="33" t="s">
        <v>4</v>
      </c>
      <c r="H482" s="47" t="s">
        <v>300</v>
      </c>
      <c r="I482" s="33"/>
      <c r="J482" s="48">
        <v>-3</v>
      </c>
      <c r="L482" s="36">
        <v>87208138.849999994</v>
      </c>
      <c r="N482" s="63">
        <v>1973767.8745579061</v>
      </c>
      <c r="P482" s="63">
        <f t="shared" si="152"/>
        <v>87850615</v>
      </c>
      <c r="Q482" s="87"/>
      <c r="R482" s="66">
        <v>36.840000000000003</v>
      </c>
      <c r="S482" s="87"/>
      <c r="T482" s="63">
        <f t="shared" ref="T482:T484" si="155">+ROUND(P482/R482,0)</f>
        <v>2384653</v>
      </c>
      <c r="U482" s="87"/>
      <c r="V482" s="66">
        <f t="shared" si="154"/>
        <v>2.73</v>
      </c>
    </row>
    <row r="483" spans="1:22" s="38" customFormat="1" x14ac:dyDescent="0.25">
      <c r="A483" s="33">
        <v>345</v>
      </c>
      <c r="B483" s="33" t="s">
        <v>45</v>
      </c>
      <c r="D483" s="46">
        <v>57161</v>
      </c>
      <c r="E483" s="33"/>
      <c r="F483" s="47">
        <v>50</v>
      </c>
      <c r="G483" s="33" t="s">
        <v>4</v>
      </c>
      <c r="H483" s="47" t="s">
        <v>305</v>
      </c>
      <c r="I483" s="33"/>
      <c r="J483" s="48">
        <v>-2</v>
      </c>
      <c r="L483" s="36">
        <v>138483955.50999999</v>
      </c>
      <c r="N483" s="63">
        <v>3134285.2413980202</v>
      </c>
      <c r="P483" s="63">
        <f t="shared" si="152"/>
        <v>138119349</v>
      </c>
      <c r="Q483" s="87"/>
      <c r="R483" s="66">
        <v>36.42</v>
      </c>
      <c r="S483" s="87"/>
      <c r="T483" s="63">
        <f t="shared" si="155"/>
        <v>3792404</v>
      </c>
      <c r="U483" s="87"/>
      <c r="V483" s="66">
        <f t="shared" si="154"/>
        <v>2.74</v>
      </c>
    </row>
    <row r="484" spans="1:22" s="38" customFormat="1" x14ac:dyDescent="0.25">
      <c r="A484" s="33">
        <v>346</v>
      </c>
      <c r="B484" s="33" t="s">
        <v>281</v>
      </c>
      <c r="D484" s="46">
        <v>57161</v>
      </c>
      <c r="E484" s="33"/>
      <c r="F484" s="47">
        <v>50</v>
      </c>
      <c r="G484" s="33" t="s">
        <v>4</v>
      </c>
      <c r="H484" s="47" t="s">
        <v>307</v>
      </c>
      <c r="I484" s="33"/>
      <c r="J484" s="48">
        <v>-2</v>
      </c>
      <c r="L484" s="32">
        <v>12795087.470000001</v>
      </c>
      <c r="N484" s="64">
        <v>289589.17061494431</v>
      </c>
      <c r="P484" s="64">
        <f t="shared" si="152"/>
        <v>12761400</v>
      </c>
      <c r="Q484" s="87"/>
      <c r="R484" s="66">
        <v>34.72</v>
      </c>
      <c r="S484" s="87"/>
      <c r="T484" s="64">
        <f t="shared" si="155"/>
        <v>367552</v>
      </c>
      <c r="U484" s="87"/>
      <c r="V484" s="66">
        <f t="shared" si="154"/>
        <v>2.87</v>
      </c>
    </row>
    <row r="485" spans="1:22" s="38" customFormat="1" x14ac:dyDescent="0.25">
      <c r="A485" s="33" t="s">
        <v>6</v>
      </c>
      <c r="B485" s="38" t="s">
        <v>131</v>
      </c>
      <c r="D485" s="46"/>
      <c r="E485" s="33"/>
      <c r="F485" s="47"/>
      <c r="G485" s="33"/>
      <c r="H485" s="47"/>
      <c r="I485" s="33"/>
      <c r="J485" s="48"/>
      <c r="L485" s="23">
        <f>+SUBTOTAL(9,L478:L484)</f>
        <v>1090623605.9400001</v>
      </c>
      <c r="N485" s="23">
        <f>+SUBTOTAL(9,N478:N484)</f>
        <v>24683909.839441247</v>
      </c>
      <c r="P485" s="83">
        <f>+SUBTOTAL(9,P478:P484)</f>
        <v>1023411524</v>
      </c>
      <c r="Q485" s="87"/>
      <c r="R485" s="125">
        <f>+P485/T485</f>
        <v>25.901717729731146</v>
      </c>
      <c r="S485" s="87"/>
      <c r="T485" s="83">
        <f>+SUBTOTAL(9,T478:T484)</f>
        <v>39511338</v>
      </c>
      <c r="U485" s="87"/>
      <c r="V485" s="125">
        <f>+T485/L485*100</f>
        <v>3.6228207224568076</v>
      </c>
    </row>
    <row r="486" spans="1:22" s="38" customFormat="1" x14ac:dyDescent="0.25">
      <c r="A486" s="33" t="s">
        <v>6</v>
      </c>
      <c r="B486" s="38" t="s">
        <v>6</v>
      </c>
      <c r="D486" s="46"/>
      <c r="E486" s="33"/>
      <c r="F486" s="47"/>
      <c r="G486" s="33"/>
      <c r="H486" s="47"/>
      <c r="I486" s="33"/>
      <c r="J486" s="48"/>
      <c r="L486" s="43"/>
      <c r="N486" s="43"/>
      <c r="P486" s="87"/>
      <c r="Q486" s="87"/>
      <c r="R486" s="116"/>
      <c r="S486" s="87"/>
      <c r="T486" s="87"/>
      <c r="U486" s="87"/>
      <c r="V486" s="116"/>
    </row>
    <row r="487" spans="1:22" s="38" customFormat="1" x14ac:dyDescent="0.25">
      <c r="A487" s="41" t="s">
        <v>203</v>
      </c>
      <c r="D487" s="46"/>
      <c r="E487" s="33"/>
      <c r="F487" s="47"/>
      <c r="G487" s="33"/>
      <c r="H487" s="47"/>
      <c r="I487" s="33"/>
      <c r="J487" s="48"/>
      <c r="L487" s="28">
        <f>+SUBTOTAL(9,L477:L485)</f>
        <v>1090623605.9400001</v>
      </c>
      <c r="N487" s="28">
        <f>+SUBTOTAL(9,N477:N485)</f>
        <v>24683909.839441247</v>
      </c>
      <c r="P487" s="162">
        <f>+SUBTOTAL(9,P477:P485)</f>
        <v>1023411524</v>
      </c>
      <c r="Q487" s="87"/>
      <c r="R487" s="116">
        <f>+P487/T487</f>
        <v>25.901717729731146</v>
      </c>
      <c r="S487" s="87"/>
      <c r="T487" s="162">
        <f>+SUBTOTAL(9,T477:T485)</f>
        <v>39511338</v>
      </c>
      <c r="U487" s="87"/>
      <c r="V487" s="116">
        <f>+T487/L487*100</f>
        <v>3.6228207224568076</v>
      </c>
    </row>
    <row r="488" spans="1:22" s="38" customFormat="1" x14ac:dyDescent="0.25">
      <c r="A488" s="41"/>
      <c r="B488" s="38" t="s">
        <v>6</v>
      </c>
      <c r="D488" s="46"/>
      <c r="E488" s="33"/>
      <c r="F488" s="47"/>
      <c r="G488" s="33"/>
      <c r="H488" s="47"/>
      <c r="I488" s="33"/>
      <c r="J488" s="48"/>
      <c r="L488" s="43"/>
      <c r="N488" s="43"/>
      <c r="P488" s="87"/>
      <c r="Q488" s="87"/>
      <c r="R488" s="116"/>
      <c r="S488" s="87"/>
      <c r="T488" s="87"/>
      <c r="U488" s="87"/>
      <c r="V488" s="116"/>
    </row>
    <row r="489" spans="1:22" ht="13.8" thickBot="1" x14ac:dyDescent="0.3">
      <c r="A489" s="35" t="s">
        <v>10</v>
      </c>
      <c r="C489" s="38"/>
      <c r="D489" s="46"/>
      <c r="F489" s="47"/>
      <c r="H489" s="47"/>
      <c r="J489" s="48"/>
      <c r="L489" s="15">
        <f>+SUBTOTAL(9,L227:L488)</f>
        <v>10277035554.029997</v>
      </c>
      <c r="N489" s="15">
        <f>+SUBTOTAL(9,N227:N488)</f>
        <v>1537827272.1539986</v>
      </c>
      <c r="P489" s="90">
        <f>+SUBTOTAL(9,P227:P488)</f>
        <v>8130175609</v>
      </c>
      <c r="Q489" s="84"/>
      <c r="R489" s="116">
        <f>+P489/T489</f>
        <v>18.607108722777923</v>
      </c>
      <c r="S489" s="84"/>
      <c r="T489" s="90">
        <f>+SUBTOTAL(9,T227:T488)</f>
        <v>436939222</v>
      </c>
      <c r="U489" s="84"/>
      <c r="V489" s="116">
        <f>+T489/L489*100</f>
        <v>4.2516075740212882</v>
      </c>
    </row>
    <row r="490" spans="1:22" ht="13.8" thickTop="1" x14ac:dyDescent="0.25">
      <c r="B490" s="33" t="s">
        <v>6</v>
      </c>
      <c r="C490" s="38"/>
      <c r="D490" s="46"/>
      <c r="F490" s="47"/>
      <c r="H490" s="47"/>
      <c r="J490" s="48"/>
      <c r="R490" s="66"/>
      <c r="V490" s="66"/>
    </row>
    <row r="491" spans="1:22" x14ac:dyDescent="0.25">
      <c r="B491" s="33" t="s">
        <v>6</v>
      </c>
      <c r="C491" s="38"/>
      <c r="D491" s="46"/>
      <c r="F491" s="47"/>
      <c r="H491" s="47"/>
      <c r="J491" s="48"/>
      <c r="R491" s="66"/>
      <c r="V491" s="66"/>
    </row>
    <row r="492" spans="1:22" x14ac:dyDescent="0.25">
      <c r="A492" s="35" t="s">
        <v>257</v>
      </c>
      <c r="C492" s="38"/>
      <c r="D492" s="46"/>
      <c r="F492" s="47"/>
      <c r="H492" s="47"/>
      <c r="J492" s="48"/>
      <c r="L492" s="37"/>
      <c r="R492" s="66"/>
      <c r="V492" s="66"/>
    </row>
    <row r="493" spans="1:22" x14ac:dyDescent="0.25">
      <c r="B493" s="33" t="s">
        <v>6</v>
      </c>
      <c r="C493" s="38"/>
      <c r="D493" s="46"/>
      <c r="F493" s="47"/>
      <c r="H493" s="47"/>
      <c r="J493" s="48"/>
      <c r="L493" s="38"/>
      <c r="M493" s="38"/>
      <c r="N493" s="38"/>
      <c r="O493" s="38"/>
      <c r="P493" s="73"/>
      <c r="Q493" s="73"/>
      <c r="R493" s="66"/>
      <c r="S493" s="73"/>
      <c r="T493" s="73"/>
      <c r="U493" s="73"/>
      <c r="V493" s="66"/>
    </row>
    <row r="494" spans="1:22" s="38" customFormat="1" x14ac:dyDescent="0.25">
      <c r="A494" s="38" t="s">
        <v>6</v>
      </c>
      <c r="B494" s="38" t="s">
        <v>132</v>
      </c>
      <c r="D494" s="46"/>
      <c r="E494" s="33"/>
      <c r="F494" s="47"/>
      <c r="G494" s="33"/>
      <c r="H494" s="47"/>
      <c r="I494" s="33"/>
      <c r="J494" s="48"/>
      <c r="K494" s="33"/>
      <c r="L494" s="36"/>
      <c r="M494" s="33"/>
      <c r="N494" s="33"/>
      <c r="O494" s="33"/>
      <c r="P494" s="63"/>
      <c r="Q494" s="117"/>
      <c r="R494" s="66"/>
      <c r="S494" s="117"/>
      <c r="T494" s="63"/>
      <c r="U494" s="63"/>
      <c r="V494" s="66"/>
    </row>
    <row r="495" spans="1:22" x14ac:dyDescent="0.25">
      <c r="A495" s="33">
        <v>341</v>
      </c>
      <c r="B495" s="33" t="s">
        <v>42</v>
      </c>
      <c r="C495" s="38"/>
      <c r="D495" s="46">
        <v>46934</v>
      </c>
      <c r="F495" s="47">
        <v>80</v>
      </c>
      <c r="G495" s="33" t="s">
        <v>4</v>
      </c>
      <c r="H495" s="47" t="s">
        <v>300</v>
      </c>
      <c r="J495" s="48">
        <v>-2</v>
      </c>
      <c r="K495" s="38"/>
      <c r="L495" s="36">
        <v>601221.5</v>
      </c>
      <c r="N495" s="36">
        <v>330321.73522000009</v>
      </c>
      <c r="P495" s="63">
        <f t="shared" ref="P495:P501" si="156">+ROUND((100-J495)/100*L495-N495,0)</f>
        <v>282924</v>
      </c>
      <c r="Q495" s="85"/>
      <c r="R495" s="66">
        <v>11.26</v>
      </c>
      <c r="S495" s="85"/>
      <c r="T495" s="63">
        <f t="shared" ref="T495:T498" si="157">+ROUND(P495/R495,0)</f>
        <v>25126</v>
      </c>
      <c r="U495" s="63"/>
      <c r="V495" s="66">
        <f t="shared" ref="V495:V501" si="158">+ROUND(T495/L495*100,2)</f>
        <v>4.18</v>
      </c>
    </row>
    <row r="496" spans="1:22" x14ac:dyDescent="0.25">
      <c r="A496" s="33">
        <v>342</v>
      </c>
      <c r="B496" s="33" t="s">
        <v>87</v>
      </c>
      <c r="C496" s="38"/>
      <c r="D496" s="46">
        <v>46934</v>
      </c>
      <c r="F496" s="47">
        <v>50</v>
      </c>
      <c r="G496" s="33" t="s">
        <v>4</v>
      </c>
      <c r="H496" s="47" t="s">
        <v>303</v>
      </c>
      <c r="J496" s="48">
        <v>-3</v>
      </c>
      <c r="L496" s="36">
        <v>194416.91</v>
      </c>
      <c r="N496" s="36">
        <v>102092.6630855556</v>
      </c>
      <c r="P496" s="63">
        <f t="shared" si="156"/>
        <v>98157</v>
      </c>
      <c r="Q496" s="85"/>
      <c r="R496" s="66">
        <v>10.68</v>
      </c>
      <c r="S496" s="85"/>
      <c r="T496" s="63">
        <f t="shared" si="157"/>
        <v>9191</v>
      </c>
      <c r="U496" s="63"/>
      <c r="V496" s="66">
        <f t="shared" si="158"/>
        <v>4.7300000000000004</v>
      </c>
    </row>
    <row r="497" spans="1:22" x14ac:dyDescent="0.25">
      <c r="A497" s="33">
        <v>343</v>
      </c>
      <c r="B497" s="33" t="s">
        <v>88</v>
      </c>
      <c r="C497" s="38"/>
      <c r="D497" s="46">
        <v>46934</v>
      </c>
      <c r="F497" s="47">
        <v>50</v>
      </c>
      <c r="G497" s="33" t="s">
        <v>4</v>
      </c>
      <c r="H497" s="47" t="s">
        <v>304</v>
      </c>
      <c r="J497" s="48">
        <v>-3</v>
      </c>
      <c r="K497" s="38"/>
      <c r="L497" s="36">
        <v>14841925.279999999</v>
      </c>
      <c r="N497" s="36">
        <v>1714580.9765210983</v>
      </c>
      <c r="O497" s="58"/>
      <c r="P497" s="63">
        <f t="shared" si="156"/>
        <v>13572602</v>
      </c>
      <c r="Q497" s="85"/>
      <c r="R497" s="66">
        <v>11.08</v>
      </c>
      <c r="S497" s="85"/>
      <c r="T497" s="63">
        <f t="shared" si="157"/>
        <v>1224964</v>
      </c>
      <c r="U497" s="63"/>
      <c r="V497" s="66">
        <f t="shared" si="158"/>
        <v>8.25</v>
      </c>
    </row>
    <row r="498" spans="1:22" x14ac:dyDescent="0.25">
      <c r="A498" s="33">
        <v>343.2</v>
      </c>
      <c r="B498" s="33" t="s">
        <v>280</v>
      </c>
      <c r="C498" s="38"/>
      <c r="D498" s="46">
        <v>46934</v>
      </c>
      <c r="F498" s="47">
        <v>25</v>
      </c>
      <c r="G498" s="33" t="s">
        <v>4</v>
      </c>
      <c r="H498" s="47" t="s">
        <v>304</v>
      </c>
      <c r="J498" s="48">
        <v>29</v>
      </c>
      <c r="L498" s="36">
        <v>1858778.65</v>
      </c>
      <c r="N498" s="36">
        <v>673465.85611834633</v>
      </c>
      <c r="O498" s="58"/>
      <c r="P498" s="63">
        <f t="shared" si="156"/>
        <v>646267</v>
      </c>
      <c r="Q498" s="85"/>
      <c r="R498" s="66">
        <v>8.31</v>
      </c>
      <c r="S498" s="85"/>
      <c r="T498" s="63">
        <f t="shared" si="157"/>
        <v>77770</v>
      </c>
      <c r="U498" s="63"/>
      <c r="V498" s="66">
        <f t="shared" si="158"/>
        <v>4.18</v>
      </c>
    </row>
    <row r="499" spans="1:22" x14ac:dyDescent="0.25">
      <c r="A499" s="33">
        <v>344</v>
      </c>
      <c r="B499" s="33" t="s">
        <v>89</v>
      </c>
      <c r="C499" s="38"/>
      <c r="D499" s="46">
        <v>46934</v>
      </c>
      <c r="F499" s="47">
        <v>60</v>
      </c>
      <c r="G499" s="33" t="s">
        <v>4</v>
      </c>
      <c r="H499" s="47" t="s">
        <v>300</v>
      </c>
      <c r="J499" s="48">
        <v>-3</v>
      </c>
      <c r="L499" s="36">
        <v>1748135.45</v>
      </c>
      <c r="N499" s="63">
        <v>750004.79137333401</v>
      </c>
      <c r="O499" s="58"/>
      <c r="P499" s="63">
        <f t="shared" si="156"/>
        <v>1050575</v>
      </c>
      <c r="Q499" s="85"/>
      <c r="R499" s="66">
        <v>10.61</v>
      </c>
      <c r="S499" s="85"/>
      <c r="T499" s="63">
        <f t="shared" ref="T499:T501" si="159">+ROUND(P499/R499,0)</f>
        <v>99017</v>
      </c>
      <c r="U499" s="63"/>
      <c r="V499" s="66">
        <f t="shared" si="158"/>
        <v>5.66</v>
      </c>
    </row>
    <row r="500" spans="1:22" x14ac:dyDescent="0.25">
      <c r="A500" s="33">
        <v>345</v>
      </c>
      <c r="B500" s="33" t="s">
        <v>45</v>
      </c>
      <c r="C500" s="38"/>
      <c r="D500" s="46">
        <v>46934</v>
      </c>
      <c r="F500" s="47">
        <v>50</v>
      </c>
      <c r="G500" s="33" t="s">
        <v>4</v>
      </c>
      <c r="H500" s="47" t="s">
        <v>305</v>
      </c>
      <c r="J500" s="48">
        <v>-2</v>
      </c>
      <c r="L500" s="36">
        <v>420107.13</v>
      </c>
      <c r="N500" s="63">
        <v>174656.81642166671</v>
      </c>
      <c r="O500" s="58"/>
      <c r="P500" s="63">
        <f t="shared" si="156"/>
        <v>253852</v>
      </c>
      <c r="Q500" s="85"/>
      <c r="R500" s="66">
        <v>10.039999999999999</v>
      </c>
      <c r="S500" s="85"/>
      <c r="T500" s="63">
        <f t="shared" si="159"/>
        <v>25284</v>
      </c>
      <c r="U500" s="63"/>
      <c r="V500" s="66">
        <f t="shared" si="158"/>
        <v>6.02</v>
      </c>
    </row>
    <row r="501" spans="1:22" s="38" customFormat="1" x14ac:dyDescent="0.25">
      <c r="A501" s="33">
        <v>346</v>
      </c>
      <c r="B501" s="33" t="s">
        <v>281</v>
      </c>
      <c r="D501" s="46">
        <v>46934</v>
      </c>
      <c r="E501" s="33"/>
      <c r="F501" s="47">
        <v>50</v>
      </c>
      <c r="G501" s="33" t="s">
        <v>4</v>
      </c>
      <c r="H501" s="47" t="s">
        <v>307</v>
      </c>
      <c r="I501" s="33"/>
      <c r="J501" s="48">
        <v>-2</v>
      </c>
      <c r="K501" s="33"/>
      <c r="L501" s="32">
        <v>20934.61</v>
      </c>
      <c r="M501" s="33"/>
      <c r="N501" s="64">
        <v>8569.5999233333496</v>
      </c>
      <c r="O501" s="58"/>
      <c r="P501" s="64">
        <f t="shared" si="156"/>
        <v>12784</v>
      </c>
      <c r="Q501" s="115"/>
      <c r="R501" s="66">
        <v>9.84</v>
      </c>
      <c r="S501" s="115"/>
      <c r="T501" s="64">
        <f t="shared" si="159"/>
        <v>1299</v>
      </c>
      <c r="U501" s="67"/>
      <c r="V501" s="66">
        <f t="shared" si="158"/>
        <v>6.21</v>
      </c>
    </row>
    <row r="502" spans="1:22" x14ac:dyDescent="0.25">
      <c r="A502" s="33" t="s">
        <v>6</v>
      </c>
      <c r="B502" s="38" t="s">
        <v>133</v>
      </c>
      <c r="C502" s="38"/>
      <c r="D502" s="46"/>
      <c r="F502" s="47"/>
      <c r="H502" s="47"/>
      <c r="J502" s="48"/>
      <c r="L502" s="23">
        <f>+SUBTOTAL(9,L495:L501)</f>
        <v>19685519.529999997</v>
      </c>
      <c r="M502" s="38"/>
      <c r="N502" s="83">
        <f>+SUBTOTAL(9,N495:N501)</f>
        <v>3753692.4386633341</v>
      </c>
      <c r="O502" s="73"/>
      <c r="P502" s="83">
        <f>+SUBTOTAL(9,P495:P501)</f>
        <v>15917161</v>
      </c>
      <c r="Q502" s="88"/>
      <c r="R502" s="116">
        <f>+P502/T502</f>
        <v>10.882405303794275</v>
      </c>
      <c r="S502" s="88"/>
      <c r="T502" s="83">
        <f>+SUBTOTAL(9,T495:T501)</f>
        <v>1462651</v>
      </c>
      <c r="U502" s="88"/>
      <c r="V502" s="116">
        <f>+T502/L502*100</f>
        <v>7.4300858444247524</v>
      </c>
    </row>
    <row r="503" spans="1:22" s="38" customFormat="1" x14ac:dyDescent="0.25">
      <c r="A503" s="33" t="s">
        <v>6</v>
      </c>
      <c r="B503" s="33" t="s">
        <v>6</v>
      </c>
      <c r="D503" s="46"/>
      <c r="E503" s="33"/>
      <c r="F503" s="47"/>
      <c r="G503" s="33"/>
      <c r="H503" s="47"/>
      <c r="I503" s="33"/>
      <c r="J503" s="48"/>
      <c r="K503" s="33"/>
      <c r="L503" s="58"/>
      <c r="M503" s="58"/>
      <c r="N503" s="58"/>
      <c r="O503" s="58"/>
      <c r="P503" s="58"/>
      <c r="Q503" s="58"/>
      <c r="R503" s="66"/>
      <c r="S503" s="58"/>
      <c r="T503" s="58"/>
      <c r="U503" s="58"/>
      <c r="V503" s="66"/>
    </row>
    <row r="504" spans="1:22" x14ac:dyDescent="0.25">
      <c r="A504" s="38" t="s">
        <v>6</v>
      </c>
      <c r="B504" s="38" t="s">
        <v>134</v>
      </c>
      <c r="C504" s="38"/>
      <c r="D504" s="46"/>
      <c r="F504" s="47"/>
      <c r="H504" s="47"/>
      <c r="J504" s="48"/>
      <c r="L504" s="63"/>
      <c r="M504" s="58"/>
      <c r="N504" s="58"/>
      <c r="O504" s="58"/>
      <c r="P504" s="63"/>
      <c r="Q504" s="117"/>
      <c r="R504" s="66"/>
      <c r="S504" s="117"/>
      <c r="T504" s="63"/>
      <c r="U504" s="63"/>
      <c r="V504" s="66"/>
    </row>
    <row r="505" spans="1:22" x14ac:dyDescent="0.25">
      <c r="A505" s="33">
        <v>341</v>
      </c>
      <c r="B505" s="33" t="s">
        <v>42</v>
      </c>
      <c r="C505" s="38"/>
      <c r="D505" s="46">
        <v>46934</v>
      </c>
      <c r="F505" s="47">
        <v>80</v>
      </c>
      <c r="G505" s="33" t="s">
        <v>4</v>
      </c>
      <c r="H505" s="47" t="s">
        <v>300</v>
      </c>
      <c r="J505" s="48">
        <v>-2</v>
      </c>
      <c r="K505" s="38"/>
      <c r="L505" s="36">
        <v>941092.66</v>
      </c>
      <c r="N505" s="63">
        <v>168136.7018022222</v>
      </c>
      <c r="O505" s="58"/>
      <c r="P505" s="63">
        <f t="shared" ref="P505:P511" si="160">+ROUND((100-J505)/100*L505-N505,0)</f>
        <v>791778</v>
      </c>
      <c r="Q505" s="85"/>
      <c r="R505" s="66">
        <v>11.37</v>
      </c>
      <c r="S505" s="85"/>
      <c r="T505" s="63">
        <f t="shared" ref="T505:T508" si="161">+ROUND(P505/R505,0)</f>
        <v>69637</v>
      </c>
      <c r="U505" s="63"/>
      <c r="V505" s="66">
        <f t="shared" ref="V505:V511" si="162">+ROUND(T505/L505*100,2)</f>
        <v>7.4</v>
      </c>
    </row>
    <row r="506" spans="1:22" x14ac:dyDescent="0.25">
      <c r="A506" s="33">
        <v>342</v>
      </c>
      <c r="B506" s="33" t="s">
        <v>87</v>
      </c>
      <c r="C506" s="38"/>
      <c r="D506" s="46">
        <v>46934</v>
      </c>
      <c r="F506" s="47">
        <v>50</v>
      </c>
      <c r="G506" s="33" t="s">
        <v>4</v>
      </c>
      <c r="H506" s="47" t="s">
        <v>303</v>
      </c>
      <c r="J506" s="48">
        <v>-3</v>
      </c>
      <c r="L506" s="36">
        <v>724317.88</v>
      </c>
      <c r="N506" s="63">
        <v>117795.22069333334</v>
      </c>
      <c r="O506" s="58"/>
      <c r="P506" s="63">
        <f t="shared" si="160"/>
        <v>628252</v>
      </c>
      <c r="Q506" s="85"/>
      <c r="R506" s="66">
        <v>11.07</v>
      </c>
      <c r="S506" s="85"/>
      <c r="T506" s="63">
        <f t="shared" si="161"/>
        <v>56753</v>
      </c>
      <c r="U506" s="63"/>
      <c r="V506" s="66">
        <f t="shared" si="162"/>
        <v>7.84</v>
      </c>
    </row>
    <row r="507" spans="1:22" x14ac:dyDescent="0.25">
      <c r="A507" s="33">
        <v>343</v>
      </c>
      <c r="B507" s="33" t="s">
        <v>88</v>
      </c>
      <c r="C507" s="38"/>
      <c r="D507" s="46">
        <v>46934</v>
      </c>
      <c r="F507" s="47">
        <v>50</v>
      </c>
      <c r="G507" s="33" t="s">
        <v>4</v>
      </c>
      <c r="H507" s="47" t="s">
        <v>304</v>
      </c>
      <c r="J507" s="48">
        <v>-3</v>
      </c>
      <c r="K507" s="38"/>
      <c r="L507" s="36">
        <v>10218902.539999999</v>
      </c>
      <c r="N507" s="36">
        <v>1207169.6597349499</v>
      </c>
      <c r="O507" s="58"/>
      <c r="P507" s="63">
        <f t="shared" si="160"/>
        <v>9318300</v>
      </c>
      <c r="Q507" s="85"/>
      <c r="R507" s="66">
        <v>11.09</v>
      </c>
      <c r="S507" s="85"/>
      <c r="T507" s="63">
        <f t="shared" si="161"/>
        <v>840243</v>
      </c>
      <c r="U507" s="63"/>
      <c r="V507" s="66">
        <f t="shared" si="162"/>
        <v>8.2200000000000006</v>
      </c>
    </row>
    <row r="508" spans="1:22" x14ac:dyDescent="0.25">
      <c r="A508" s="33">
        <v>343.2</v>
      </c>
      <c r="B508" s="33" t="s">
        <v>280</v>
      </c>
      <c r="C508" s="38"/>
      <c r="D508" s="46">
        <v>46934</v>
      </c>
      <c r="F508" s="47">
        <v>25</v>
      </c>
      <c r="G508" s="33" t="s">
        <v>4</v>
      </c>
      <c r="H508" s="47" t="s">
        <v>304</v>
      </c>
      <c r="J508" s="48">
        <v>29</v>
      </c>
      <c r="L508" s="36">
        <v>2807095.36</v>
      </c>
      <c r="N508" s="36">
        <v>1254824.7659806071</v>
      </c>
      <c r="O508" s="58"/>
      <c r="P508" s="63">
        <f t="shared" si="160"/>
        <v>738213</v>
      </c>
      <c r="Q508" s="85"/>
      <c r="R508" s="66">
        <v>6.28</v>
      </c>
      <c r="S508" s="85"/>
      <c r="T508" s="63">
        <f t="shared" si="161"/>
        <v>117550</v>
      </c>
      <c r="U508" s="63"/>
      <c r="V508" s="66">
        <f t="shared" si="162"/>
        <v>4.1900000000000004</v>
      </c>
    </row>
    <row r="509" spans="1:22" x14ac:dyDescent="0.25">
      <c r="A509" s="33">
        <v>344</v>
      </c>
      <c r="B509" s="33" t="s">
        <v>89</v>
      </c>
      <c r="C509" s="38"/>
      <c r="D509" s="46">
        <v>46934</v>
      </c>
      <c r="F509" s="47">
        <v>60</v>
      </c>
      <c r="G509" s="33" t="s">
        <v>4</v>
      </c>
      <c r="H509" s="47" t="s">
        <v>300</v>
      </c>
      <c r="J509" s="48">
        <v>-3</v>
      </c>
      <c r="L509" s="36">
        <v>4602021.84</v>
      </c>
      <c r="N509" s="36">
        <v>551084.96720666671</v>
      </c>
      <c r="P509" s="63">
        <f t="shared" si="160"/>
        <v>4188998</v>
      </c>
      <c r="Q509" s="85"/>
      <c r="R509" s="66">
        <v>11.27</v>
      </c>
      <c r="S509" s="85"/>
      <c r="T509" s="63">
        <f t="shared" ref="T509:T511" si="163">+ROUND(P509/R509,0)</f>
        <v>371695</v>
      </c>
      <c r="U509" s="63"/>
      <c r="V509" s="66">
        <f t="shared" si="162"/>
        <v>8.08</v>
      </c>
    </row>
    <row r="510" spans="1:22" s="38" customFormat="1" x14ac:dyDescent="0.25">
      <c r="A510" s="33">
        <v>345</v>
      </c>
      <c r="B510" s="33" t="s">
        <v>45</v>
      </c>
      <c r="D510" s="46">
        <v>46934</v>
      </c>
      <c r="E510" s="33"/>
      <c r="F510" s="47">
        <v>50</v>
      </c>
      <c r="G510" s="33" t="s">
        <v>4</v>
      </c>
      <c r="H510" s="47" t="s">
        <v>305</v>
      </c>
      <c r="I510" s="33"/>
      <c r="J510" s="48">
        <v>-2</v>
      </c>
      <c r="K510" s="33"/>
      <c r="L510" s="36">
        <v>3450437.53</v>
      </c>
      <c r="M510" s="33"/>
      <c r="N510" s="36">
        <v>485851.75085111149</v>
      </c>
      <c r="O510" s="33"/>
      <c r="P510" s="63">
        <f t="shared" si="160"/>
        <v>3033595</v>
      </c>
      <c r="Q510" s="85"/>
      <c r="R510" s="66">
        <v>11.32</v>
      </c>
      <c r="S510" s="85"/>
      <c r="T510" s="63">
        <f t="shared" si="163"/>
        <v>267985</v>
      </c>
      <c r="U510" s="63"/>
      <c r="V510" s="66">
        <f t="shared" si="162"/>
        <v>7.77</v>
      </c>
    </row>
    <row r="511" spans="1:22" x14ac:dyDescent="0.25">
      <c r="A511" s="33">
        <v>346</v>
      </c>
      <c r="B511" s="33" t="s">
        <v>281</v>
      </c>
      <c r="C511" s="38"/>
      <c r="D511" s="46">
        <v>46934</v>
      </c>
      <c r="F511" s="47">
        <v>50</v>
      </c>
      <c r="G511" s="33" t="s">
        <v>4</v>
      </c>
      <c r="H511" s="47" t="s">
        <v>307</v>
      </c>
      <c r="J511" s="48">
        <v>-2</v>
      </c>
      <c r="L511" s="32">
        <v>20936.09</v>
      </c>
      <c r="N511" s="32">
        <v>2631.6411066666624</v>
      </c>
      <c r="P511" s="64">
        <f t="shared" si="160"/>
        <v>18723</v>
      </c>
      <c r="Q511" s="115"/>
      <c r="R511" s="66">
        <v>11.13</v>
      </c>
      <c r="S511" s="115"/>
      <c r="T511" s="64">
        <f t="shared" si="163"/>
        <v>1682</v>
      </c>
      <c r="U511" s="67"/>
      <c r="V511" s="66">
        <f t="shared" si="162"/>
        <v>8.0299999999999994</v>
      </c>
    </row>
    <row r="512" spans="1:22" x14ac:dyDescent="0.25">
      <c r="A512" s="33" t="s">
        <v>6</v>
      </c>
      <c r="B512" s="38" t="s">
        <v>135</v>
      </c>
      <c r="C512" s="38"/>
      <c r="D512" s="46"/>
      <c r="F512" s="47"/>
      <c r="H512" s="47"/>
      <c r="J512" s="48"/>
      <c r="L512" s="23">
        <f>+SUBTOTAL(9,L505:L511)</f>
        <v>22764803.899999999</v>
      </c>
      <c r="M512" s="38"/>
      <c r="N512" s="23">
        <f>+SUBTOTAL(9,N505:N511)</f>
        <v>3787494.7073755572</v>
      </c>
      <c r="O512" s="38"/>
      <c r="P512" s="83">
        <f>+SUBTOTAL(9,P505:P511)</f>
        <v>18717859</v>
      </c>
      <c r="Q512" s="88"/>
      <c r="R512" s="116">
        <f>+P512/T512</f>
        <v>10.847505570703749</v>
      </c>
      <c r="S512" s="88"/>
      <c r="T512" s="83">
        <f>+SUBTOTAL(9,T505:T511)</f>
        <v>1725545</v>
      </c>
      <c r="U512" s="88"/>
      <c r="V512" s="116">
        <f>+T512/L512*100</f>
        <v>7.5798808001153049</v>
      </c>
    </row>
    <row r="513" spans="1:22" x14ac:dyDescent="0.25">
      <c r="A513" s="33" t="s">
        <v>6</v>
      </c>
      <c r="B513" s="33" t="s">
        <v>6</v>
      </c>
      <c r="C513" s="38"/>
      <c r="D513" s="46"/>
      <c r="F513" s="47"/>
      <c r="H513" s="47"/>
      <c r="J513" s="48"/>
      <c r="R513" s="66"/>
      <c r="V513" s="66"/>
    </row>
    <row r="514" spans="1:22" x14ac:dyDescent="0.25">
      <c r="A514" s="38" t="s">
        <v>6</v>
      </c>
      <c r="B514" s="38" t="s">
        <v>290</v>
      </c>
      <c r="C514" s="38"/>
      <c r="D514" s="46"/>
      <c r="F514" s="47"/>
      <c r="H514" s="47"/>
      <c r="J514" s="48"/>
      <c r="L514" s="36"/>
      <c r="N514" s="58"/>
      <c r="P514" s="63"/>
      <c r="Q514" s="117"/>
      <c r="R514" s="66"/>
      <c r="S514" s="117"/>
      <c r="T514" s="63"/>
      <c r="U514" s="63"/>
      <c r="V514" s="66"/>
    </row>
    <row r="515" spans="1:22" x14ac:dyDescent="0.25">
      <c r="A515" s="33">
        <v>341</v>
      </c>
      <c r="B515" s="33" t="s">
        <v>42</v>
      </c>
      <c r="C515" s="38"/>
      <c r="D515" s="46">
        <v>57161</v>
      </c>
      <c r="F515" s="47">
        <v>80</v>
      </c>
      <c r="G515" s="33" t="s">
        <v>4</v>
      </c>
      <c r="H515" s="47" t="s">
        <v>300</v>
      </c>
      <c r="J515" s="48">
        <v>-2</v>
      </c>
      <c r="K515" s="38"/>
      <c r="L515" s="36">
        <v>43805885.75</v>
      </c>
      <c r="N515" s="63">
        <v>76824.347026980817</v>
      </c>
      <c r="P515" s="63">
        <f t="shared" ref="P515:P521" si="164">+ROUND((100-J515)/100*L515-N515,0)</f>
        <v>44605179</v>
      </c>
      <c r="Q515" s="85"/>
      <c r="R515" s="66">
        <v>37.840000000000003</v>
      </c>
      <c r="S515" s="85"/>
      <c r="T515" s="63">
        <f t="shared" ref="T515:T518" si="165">+ROUND(P515/R515,0)</f>
        <v>1178784</v>
      </c>
      <c r="U515" s="63"/>
      <c r="V515" s="66">
        <f t="shared" ref="V515:V521" si="166">+ROUND(T515/L515*100,2)</f>
        <v>2.69</v>
      </c>
    </row>
    <row r="516" spans="1:22" x14ac:dyDescent="0.25">
      <c r="A516" s="33">
        <v>342</v>
      </c>
      <c r="B516" s="33" t="s">
        <v>87</v>
      </c>
      <c r="C516" s="38"/>
      <c r="D516" s="46">
        <v>57161</v>
      </c>
      <c r="F516" s="47">
        <v>50</v>
      </c>
      <c r="G516" s="33" t="s">
        <v>4</v>
      </c>
      <c r="H516" s="47" t="s">
        <v>303</v>
      </c>
      <c r="J516" s="48">
        <v>-3</v>
      </c>
      <c r="L516" s="36">
        <v>26150084.739999998</v>
      </c>
      <c r="N516" s="63">
        <v>45860.576734274007</v>
      </c>
      <c r="P516" s="63">
        <f t="shared" si="164"/>
        <v>26888727</v>
      </c>
      <c r="Q516" s="85"/>
      <c r="R516" s="66">
        <v>34.770000000000003</v>
      </c>
      <c r="S516" s="85"/>
      <c r="T516" s="63">
        <f t="shared" si="165"/>
        <v>773331</v>
      </c>
      <c r="U516" s="63"/>
      <c r="V516" s="66">
        <f t="shared" si="166"/>
        <v>2.96</v>
      </c>
    </row>
    <row r="517" spans="1:22" x14ac:dyDescent="0.25">
      <c r="A517" s="33">
        <v>343</v>
      </c>
      <c r="B517" s="33" t="s">
        <v>88</v>
      </c>
      <c r="C517" s="38"/>
      <c r="D517" s="46">
        <v>57161</v>
      </c>
      <c r="F517" s="47">
        <v>50</v>
      </c>
      <c r="G517" s="33" t="s">
        <v>4</v>
      </c>
      <c r="H517" s="47" t="s">
        <v>304</v>
      </c>
      <c r="J517" s="48">
        <v>-3</v>
      </c>
      <c r="K517" s="38"/>
      <c r="L517" s="36">
        <v>213843170.72</v>
      </c>
      <c r="N517" s="36">
        <v>389972.34074156277</v>
      </c>
      <c r="O517" s="58"/>
      <c r="P517" s="63">
        <f t="shared" si="164"/>
        <v>219868494</v>
      </c>
      <c r="Q517" s="85"/>
      <c r="R517" s="66">
        <v>33.840000000000003</v>
      </c>
      <c r="S517" s="85"/>
      <c r="T517" s="63">
        <f t="shared" si="165"/>
        <v>6497296</v>
      </c>
      <c r="U517" s="63"/>
      <c r="V517" s="66">
        <f t="shared" si="166"/>
        <v>3.04</v>
      </c>
    </row>
    <row r="518" spans="1:22" x14ac:dyDescent="0.25">
      <c r="A518" s="33">
        <v>343.2</v>
      </c>
      <c r="B518" s="33" t="s">
        <v>280</v>
      </c>
      <c r="C518" s="38"/>
      <c r="D518" s="46">
        <v>57161</v>
      </c>
      <c r="F518" s="47">
        <v>25</v>
      </c>
      <c r="G518" s="33" t="s">
        <v>4</v>
      </c>
      <c r="H518" s="47" t="s">
        <v>304</v>
      </c>
      <c r="J518" s="48">
        <v>29</v>
      </c>
      <c r="L518" s="36">
        <v>83870826.980000004</v>
      </c>
      <c r="N518" s="36">
        <v>132142.0528498182</v>
      </c>
      <c r="O518" s="58"/>
      <c r="P518" s="63">
        <f t="shared" si="164"/>
        <v>59416145</v>
      </c>
      <c r="Q518" s="85"/>
      <c r="R518" s="66">
        <v>24.32</v>
      </c>
      <c r="S518" s="85"/>
      <c r="T518" s="63">
        <f t="shared" si="165"/>
        <v>2443098</v>
      </c>
      <c r="U518" s="63"/>
      <c r="V518" s="66">
        <f t="shared" si="166"/>
        <v>2.91</v>
      </c>
    </row>
    <row r="519" spans="1:22" x14ac:dyDescent="0.25">
      <c r="A519" s="33">
        <v>344</v>
      </c>
      <c r="B519" s="33" t="s">
        <v>89</v>
      </c>
      <c r="C519" s="38"/>
      <c r="D519" s="46">
        <v>57161</v>
      </c>
      <c r="F519" s="47">
        <v>60</v>
      </c>
      <c r="G519" s="33" t="s">
        <v>4</v>
      </c>
      <c r="H519" s="47" t="s">
        <v>300</v>
      </c>
      <c r="J519" s="48">
        <v>-3</v>
      </c>
      <c r="L519" s="36">
        <v>38221666.560000002</v>
      </c>
      <c r="N519" s="63">
        <v>67031.051318371945</v>
      </c>
      <c r="P519" s="63">
        <f t="shared" si="164"/>
        <v>39301286</v>
      </c>
      <c r="Q519" s="85"/>
      <c r="R519" s="66">
        <v>36.840000000000003</v>
      </c>
      <c r="S519" s="85"/>
      <c r="T519" s="63">
        <f t="shared" ref="T519:T521" si="167">+ROUND(P519/R519,0)</f>
        <v>1066810</v>
      </c>
      <c r="U519" s="63"/>
      <c r="V519" s="66">
        <f t="shared" si="166"/>
        <v>2.79</v>
      </c>
    </row>
    <row r="520" spans="1:22" x14ac:dyDescent="0.25">
      <c r="A520" s="33">
        <v>345</v>
      </c>
      <c r="B520" s="33" t="s">
        <v>45</v>
      </c>
      <c r="C520" s="38"/>
      <c r="D520" s="46">
        <v>57161</v>
      </c>
      <c r="F520" s="47">
        <v>50</v>
      </c>
      <c r="G520" s="33" t="s">
        <v>4</v>
      </c>
      <c r="H520" s="47" t="s">
        <v>305</v>
      </c>
      <c r="J520" s="48">
        <v>-2</v>
      </c>
      <c r="L520" s="36">
        <v>60694880.549999997</v>
      </c>
      <c r="N520" s="63">
        <v>106443.33486931828</v>
      </c>
      <c r="P520" s="63">
        <f t="shared" si="164"/>
        <v>61802335</v>
      </c>
      <c r="Q520" s="85"/>
      <c r="R520" s="66">
        <v>36.42</v>
      </c>
      <c r="S520" s="85"/>
      <c r="T520" s="63">
        <f t="shared" si="167"/>
        <v>1696934</v>
      </c>
      <c r="U520" s="63"/>
      <c r="V520" s="66">
        <f t="shared" si="166"/>
        <v>2.8</v>
      </c>
    </row>
    <row r="521" spans="1:22" x14ac:dyDescent="0.25">
      <c r="A521" s="33">
        <v>346</v>
      </c>
      <c r="B521" s="33" t="s">
        <v>281</v>
      </c>
      <c r="C521" s="38"/>
      <c r="D521" s="46">
        <v>57161</v>
      </c>
      <c r="F521" s="47">
        <v>50</v>
      </c>
      <c r="G521" s="33" t="s">
        <v>4</v>
      </c>
      <c r="H521" s="47" t="s">
        <v>307</v>
      </c>
      <c r="J521" s="48">
        <v>-2</v>
      </c>
      <c r="L521" s="32">
        <v>5607843.1799999997</v>
      </c>
      <c r="N521" s="64">
        <v>9834.726159673819</v>
      </c>
      <c r="P521" s="64">
        <f t="shared" si="164"/>
        <v>5710165</v>
      </c>
      <c r="Q521" s="115"/>
      <c r="R521" s="66">
        <v>34.72</v>
      </c>
      <c r="S521" s="115"/>
      <c r="T521" s="64">
        <f t="shared" si="167"/>
        <v>164463</v>
      </c>
      <c r="U521" s="67"/>
      <c r="V521" s="66">
        <f t="shared" si="166"/>
        <v>2.93</v>
      </c>
    </row>
    <row r="522" spans="1:22" x14ac:dyDescent="0.25">
      <c r="A522" s="33" t="s">
        <v>6</v>
      </c>
      <c r="B522" s="38" t="s">
        <v>291</v>
      </c>
      <c r="C522" s="38"/>
      <c r="D522" s="46"/>
      <c r="F522" s="47"/>
      <c r="H522" s="47"/>
      <c r="J522" s="48"/>
      <c r="L522" s="23">
        <f>+SUBTOTAL(9,L515:L521)</f>
        <v>472194358.48000002</v>
      </c>
      <c r="M522" s="38"/>
      <c r="N522" s="83">
        <f>+SUBTOTAL(9,N515:N521)</f>
        <v>828108.42969999975</v>
      </c>
      <c r="O522" s="38"/>
      <c r="P522" s="83">
        <f>+SUBTOTAL(9,P515:P521)</f>
        <v>457592331</v>
      </c>
      <c r="Q522" s="88"/>
      <c r="R522" s="116">
        <f>+P522/T522</f>
        <v>33.109162434131491</v>
      </c>
      <c r="S522" s="88"/>
      <c r="T522" s="83">
        <f>+SUBTOTAL(9,T515:T521)</f>
        <v>13820716</v>
      </c>
      <c r="U522" s="88"/>
      <c r="V522" s="116">
        <f>+T522/L522*100</f>
        <v>2.9269125629728125</v>
      </c>
    </row>
    <row r="523" spans="1:22" x14ac:dyDescent="0.25">
      <c r="B523" s="33" t="s">
        <v>6</v>
      </c>
      <c r="C523" s="38"/>
      <c r="D523" s="46"/>
      <c r="F523" s="47"/>
      <c r="H523" s="47"/>
      <c r="J523" s="48"/>
      <c r="N523" s="58"/>
      <c r="R523" s="66"/>
      <c r="V523" s="66"/>
    </row>
    <row r="524" spans="1:22" ht="13.8" thickBot="1" x14ac:dyDescent="0.3">
      <c r="A524" s="35" t="s">
        <v>258</v>
      </c>
      <c r="C524" s="38"/>
      <c r="D524" s="46"/>
      <c r="F524" s="47"/>
      <c r="H524" s="47"/>
      <c r="J524" s="48"/>
      <c r="L524" s="15">
        <f>+SUBTOTAL(9,L495:L523)</f>
        <v>514644681.91000003</v>
      </c>
      <c r="N524" s="15">
        <f>+SUBTOTAL(9,N495:N523)</f>
        <v>8369295.575738891</v>
      </c>
      <c r="P524" s="90">
        <f>+SUBTOTAL(9,P495:P523)</f>
        <v>492227351</v>
      </c>
      <c r="Q524" s="84"/>
      <c r="R524" s="116">
        <f>+P524/T524</f>
        <v>28.939379014954042</v>
      </c>
      <c r="S524" s="84"/>
      <c r="T524" s="90">
        <f>+SUBTOTAL(9,T495:T523)</f>
        <v>17008912</v>
      </c>
      <c r="U524" s="84"/>
      <c r="V524" s="116">
        <f>+T524/L524*100</f>
        <v>3.3049815917410923</v>
      </c>
    </row>
    <row r="525" spans="1:22" ht="13.8" thickTop="1" x14ac:dyDescent="0.25">
      <c r="A525" s="35"/>
      <c r="B525" s="33" t="s">
        <v>6</v>
      </c>
      <c r="C525" s="38"/>
      <c r="D525" s="46"/>
      <c r="F525" s="47"/>
      <c r="H525" s="47"/>
      <c r="J525" s="48"/>
      <c r="L525" s="42"/>
      <c r="N525" s="42"/>
      <c r="P525" s="84"/>
      <c r="Q525" s="84"/>
      <c r="R525" s="66"/>
      <c r="S525" s="84"/>
      <c r="T525" s="84"/>
      <c r="U525" s="84"/>
      <c r="V525" s="66"/>
    </row>
    <row r="526" spans="1:22" x14ac:dyDescent="0.25">
      <c r="A526" s="35"/>
      <c r="B526" s="33" t="s">
        <v>6</v>
      </c>
      <c r="C526" s="38"/>
      <c r="D526" s="46"/>
      <c r="F526" s="47"/>
      <c r="H526" s="47"/>
      <c r="J526" s="48"/>
      <c r="L526" s="42"/>
      <c r="N526" s="42"/>
      <c r="P526" s="84"/>
      <c r="Q526" s="84"/>
      <c r="R526" s="66"/>
      <c r="S526" s="84"/>
      <c r="T526" s="84"/>
      <c r="U526" s="84"/>
      <c r="V526" s="66"/>
    </row>
    <row r="527" spans="1:22" x14ac:dyDescent="0.25">
      <c r="A527" s="35" t="s">
        <v>13</v>
      </c>
      <c r="C527" s="38"/>
      <c r="D527" s="46"/>
      <c r="F527" s="47"/>
      <c r="H527" s="47"/>
      <c r="J527" s="48"/>
      <c r="L527" s="42"/>
      <c r="N527" s="42"/>
      <c r="P527" s="84"/>
      <c r="Q527" s="84"/>
      <c r="R527" s="66"/>
      <c r="S527" s="84"/>
      <c r="T527" s="84"/>
      <c r="U527" s="84"/>
      <c r="V527" s="66"/>
    </row>
    <row r="528" spans="1:22" x14ac:dyDescent="0.25">
      <c r="A528" s="35"/>
      <c r="B528" s="33" t="s">
        <v>6</v>
      </c>
      <c r="C528" s="38"/>
      <c r="D528" s="46"/>
      <c r="F528" s="47"/>
      <c r="H528" s="47"/>
      <c r="J528" s="48"/>
      <c r="L528" s="42"/>
      <c r="N528" s="42"/>
      <c r="P528" s="84"/>
      <c r="Q528" s="84"/>
      <c r="R528" s="66"/>
      <c r="S528" s="84"/>
      <c r="T528" s="84"/>
      <c r="U528" s="84"/>
      <c r="V528" s="66"/>
    </row>
    <row r="529" spans="1:22" x14ac:dyDescent="0.25">
      <c r="A529" s="38"/>
      <c r="B529" s="38" t="s">
        <v>136</v>
      </c>
      <c r="C529" s="38"/>
      <c r="D529" s="46"/>
      <c r="F529" s="47"/>
      <c r="H529" s="47"/>
      <c r="J529" s="48"/>
      <c r="L529" s="42"/>
      <c r="N529" s="42"/>
      <c r="P529" s="84"/>
      <c r="Q529" s="84"/>
      <c r="R529" s="66"/>
      <c r="S529" s="84"/>
      <c r="T529" s="84"/>
      <c r="U529" s="84"/>
      <c r="V529" s="66"/>
    </row>
    <row r="530" spans="1:22" x14ac:dyDescent="0.25">
      <c r="A530" s="33">
        <v>341</v>
      </c>
      <c r="B530" s="33" t="s">
        <v>42</v>
      </c>
      <c r="C530" s="38"/>
      <c r="D530" s="46">
        <v>50951</v>
      </c>
      <c r="F530" s="49" t="s">
        <v>293</v>
      </c>
      <c r="G530" s="44"/>
      <c r="H530" s="49"/>
      <c r="J530" s="48">
        <v>0</v>
      </c>
      <c r="L530" s="36">
        <v>4635208.53</v>
      </c>
      <c r="N530" s="36">
        <v>990040.23187500006</v>
      </c>
      <c r="P530" s="63">
        <f>+ROUND((100-J530)/100*L530-N530,0)</f>
        <v>3645168</v>
      </c>
      <c r="Q530" s="85"/>
      <c r="R530" s="66">
        <v>22.52</v>
      </c>
      <c r="S530" s="85"/>
      <c r="T530" s="63">
        <f t="shared" ref="T530" si="168">+ROUND(P530/R530,0)</f>
        <v>161864</v>
      </c>
      <c r="U530" s="63"/>
      <c r="V530" s="66">
        <f t="shared" ref="V530" si="169">+ROUND(T530/L530*100,2)</f>
        <v>3.49</v>
      </c>
    </row>
    <row r="531" spans="1:22" x14ac:dyDescent="0.25">
      <c r="A531" s="33">
        <v>343</v>
      </c>
      <c r="B531" s="33" t="s">
        <v>88</v>
      </c>
      <c r="C531" s="38"/>
      <c r="D531" s="46">
        <v>50951</v>
      </c>
      <c r="F531" s="49" t="s">
        <v>293</v>
      </c>
      <c r="G531" s="44"/>
      <c r="H531" s="49"/>
      <c r="J531" s="48">
        <v>0</v>
      </c>
      <c r="L531" s="36">
        <v>118689126.81</v>
      </c>
      <c r="N531" s="36">
        <v>28800157.011239998</v>
      </c>
      <c r="P531" s="63">
        <f>+ROUND((100-J531)/100*L531-N531,0)</f>
        <v>89888970</v>
      </c>
      <c r="Q531" s="85"/>
      <c r="R531" s="66">
        <v>22.52</v>
      </c>
      <c r="S531" s="85"/>
      <c r="T531" s="63">
        <f t="shared" ref="T531" si="170">+ROUND(P531/R531,0)</f>
        <v>3991517</v>
      </c>
      <c r="U531" s="63"/>
      <c r="V531" s="66">
        <f t="shared" ref="V531" si="171">+ROUND(T531/L531*100,2)</f>
        <v>3.36</v>
      </c>
    </row>
    <row r="532" spans="1:22" x14ac:dyDescent="0.25">
      <c r="A532" s="33">
        <v>345</v>
      </c>
      <c r="B532" s="33" t="s">
        <v>45</v>
      </c>
      <c r="C532" s="38"/>
      <c r="D532" s="46">
        <v>50951</v>
      </c>
      <c r="F532" s="49" t="s">
        <v>293</v>
      </c>
      <c r="G532" s="44"/>
      <c r="H532" s="49"/>
      <c r="J532" s="48">
        <v>0</v>
      </c>
      <c r="L532" s="32">
        <v>27532944.870000001</v>
      </c>
      <c r="N532" s="32">
        <v>4878293.1971725002</v>
      </c>
      <c r="P532" s="64">
        <f>+ROUND((100-J532)/100*L532-N532,0)</f>
        <v>22654652</v>
      </c>
      <c r="Q532" s="85"/>
      <c r="R532" s="66">
        <v>22.52</v>
      </c>
      <c r="S532" s="85"/>
      <c r="T532" s="64">
        <f t="shared" ref="T532" si="172">+ROUND(P532/R532,0)</f>
        <v>1005979</v>
      </c>
      <c r="U532" s="67"/>
      <c r="V532" s="66">
        <f t="shared" ref="V532" si="173">+ROUND(T532/L532*100,2)</f>
        <v>3.65</v>
      </c>
    </row>
    <row r="533" spans="1:22" x14ac:dyDescent="0.25">
      <c r="B533" s="38" t="s">
        <v>137</v>
      </c>
      <c r="C533" s="38"/>
      <c r="D533" s="46"/>
      <c r="F533" s="49"/>
      <c r="G533" s="44"/>
      <c r="H533" s="49"/>
      <c r="J533" s="48"/>
      <c r="L533" s="39">
        <f>+SUBTOTAL(9,L528:L532)</f>
        <v>150857280.21000001</v>
      </c>
      <c r="M533" s="38"/>
      <c r="N533" s="39">
        <f>+SUBTOTAL(9,N528:N532)</f>
        <v>34668490.440287501</v>
      </c>
      <c r="O533" s="38"/>
      <c r="P533" s="65">
        <f>+SUBTOTAL(9,P528:P532)</f>
        <v>116188790</v>
      </c>
      <c r="Q533" s="65"/>
      <c r="R533" s="125">
        <f>+P533/T533</f>
        <v>22.52000054270297</v>
      </c>
      <c r="S533" s="65"/>
      <c r="T533" s="65">
        <f>+SUBTOTAL(9,T528:T532)</f>
        <v>5159360</v>
      </c>
      <c r="U533" s="65"/>
      <c r="V533" s="125">
        <f>+T533/L533*100</f>
        <v>3.420027189153843</v>
      </c>
    </row>
    <row r="534" spans="1:22" x14ac:dyDescent="0.25">
      <c r="A534" s="35"/>
      <c r="B534" s="33" t="s">
        <v>6</v>
      </c>
      <c r="C534" s="38"/>
      <c r="D534" s="46"/>
      <c r="F534" s="49"/>
      <c r="G534" s="44"/>
      <c r="H534" s="49"/>
      <c r="J534" s="48"/>
      <c r="L534" s="39"/>
      <c r="M534" s="38"/>
      <c r="N534" s="39"/>
      <c r="O534" s="38"/>
      <c r="P534" s="65"/>
      <c r="Q534" s="65"/>
      <c r="R534" s="66"/>
      <c r="S534" s="65"/>
      <c r="T534" s="65"/>
      <c r="U534" s="65"/>
      <c r="V534" s="66"/>
    </row>
    <row r="535" spans="1:22" x14ac:dyDescent="0.25">
      <c r="A535" s="38"/>
      <c r="B535" s="38" t="s">
        <v>138</v>
      </c>
      <c r="C535" s="38"/>
      <c r="D535" s="46"/>
      <c r="F535" s="49"/>
      <c r="G535" s="44"/>
      <c r="H535" s="49"/>
      <c r="J535" s="48"/>
      <c r="L535" s="42"/>
      <c r="N535" s="42"/>
      <c r="P535" s="84"/>
      <c r="Q535" s="84"/>
      <c r="R535" s="66"/>
      <c r="S535" s="84"/>
      <c r="T535" s="84"/>
      <c r="U535" s="84"/>
      <c r="V535" s="66"/>
    </row>
    <row r="536" spans="1:22" x14ac:dyDescent="0.25">
      <c r="A536" s="33">
        <v>341</v>
      </c>
      <c r="B536" s="33" t="s">
        <v>42</v>
      </c>
      <c r="C536" s="38"/>
      <c r="D536" s="46">
        <v>51317</v>
      </c>
      <c r="F536" s="49" t="s">
        <v>293</v>
      </c>
      <c r="G536" s="44"/>
      <c r="H536" s="49"/>
      <c r="J536" s="48">
        <v>0</v>
      </c>
      <c r="L536" s="36">
        <v>3986978.08</v>
      </c>
      <c r="N536" s="36">
        <v>748518.9577875</v>
      </c>
      <c r="P536" s="63">
        <f>+ROUND((100-J536)/100*L536-N536,0)</f>
        <v>3238459</v>
      </c>
      <c r="Q536" s="85"/>
      <c r="R536" s="66">
        <v>23.52</v>
      </c>
      <c r="S536" s="85"/>
      <c r="T536" s="63">
        <f t="shared" ref="T536" si="174">+ROUND(P536/R536,0)</f>
        <v>137690</v>
      </c>
      <c r="U536" s="63"/>
      <c r="V536" s="66">
        <f t="shared" ref="V536" si="175">+ROUND(T536/L536*100,2)</f>
        <v>3.45</v>
      </c>
    </row>
    <row r="537" spans="1:22" x14ac:dyDescent="0.25">
      <c r="A537" s="33">
        <v>343</v>
      </c>
      <c r="B537" s="33" t="s">
        <v>88</v>
      </c>
      <c r="C537" s="38"/>
      <c r="D537" s="46">
        <v>51317</v>
      </c>
      <c r="F537" s="49" t="s">
        <v>293</v>
      </c>
      <c r="G537" s="44"/>
      <c r="H537" s="49"/>
      <c r="J537" s="48">
        <v>0</v>
      </c>
      <c r="L537" s="36">
        <v>52858698.509999998</v>
      </c>
      <c r="N537" s="36">
        <v>11827507.538885001</v>
      </c>
      <c r="P537" s="63">
        <f>+ROUND((100-J537)/100*L537-N537,0)</f>
        <v>41031191</v>
      </c>
      <c r="Q537" s="85"/>
      <c r="R537" s="66">
        <v>23.52</v>
      </c>
      <c r="S537" s="85"/>
      <c r="T537" s="63">
        <f t="shared" ref="T537" si="176">+ROUND(P537/R537,0)</f>
        <v>1744523</v>
      </c>
      <c r="U537" s="63"/>
      <c r="V537" s="66">
        <f t="shared" ref="V537" si="177">+ROUND(T537/L537*100,2)</f>
        <v>3.3</v>
      </c>
    </row>
    <row r="538" spans="1:22" x14ac:dyDescent="0.25">
      <c r="A538" s="33">
        <v>345</v>
      </c>
      <c r="B538" s="33" t="s">
        <v>45</v>
      </c>
      <c r="C538" s="38"/>
      <c r="D538" s="46">
        <v>51317</v>
      </c>
      <c r="F538" s="49" t="s">
        <v>293</v>
      </c>
      <c r="G538" s="44"/>
      <c r="H538" s="49"/>
      <c r="J538" s="48">
        <v>0</v>
      </c>
      <c r="L538" s="32">
        <v>6281495.8399999999</v>
      </c>
      <c r="N538" s="32">
        <v>1091797.4577599999</v>
      </c>
      <c r="P538" s="64">
        <f>+ROUND((100-J538)/100*L538-N538,0)</f>
        <v>5189698</v>
      </c>
      <c r="Q538" s="85"/>
      <c r="R538" s="66">
        <v>23.52</v>
      </c>
      <c r="S538" s="85"/>
      <c r="T538" s="64">
        <f t="shared" ref="T538" si="178">+ROUND(P538/R538,0)</f>
        <v>220650</v>
      </c>
      <c r="U538" s="67"/>
      <c r="V538" s="66">
        <f t="shared" ref="V538" si="179">+ROUND(T538/L538*100,2)</f>
        <v>3.51</v>
      </c>
    </row>
    <row r="539" spans="1:22" x14ac:dyDescent="0.25">
      <c r="B539" s="38" t="s">
        <v>139</v>
      </c>
      <c r="C539" s="38"/>
      <c r="D539" s="46"/>
      <c r="F539" s="49"/>
      <c r="G539" s="44"/>
      <c r="H539" s="49"/>
      <c r="J539" s="48"/>
      <c r="L539" s="39">
        <f>+SUBTOTAL(9,L534:L538)</f>
        <v>63127172.429999992</v>
      </c>
      <c r="M539" s="38"/>
      <c r="N539" s="39">
        <f>+SUBTOTAL(9,N534:N538)</f>
        <v>13667823.954432502</v>
      </c>
      <c r="O539" s="38"/>
      <c r="P539" s="65">
        <f>+SUBTOTAL(9,P534:P538)</f>
        <v>49459348</v>
      </c>
      <c r="Q539" s="65"/>
      <c r="R539" s="125">
        <f>+P539/T539</f>
        <v>23.520004869551656</v>
      </c>
      <c r="S539" s="65"/>
      <c r="T539" s="65">
        <f>+SUBTOTAL(9,T534:T538)</f>
        <v>2102863</v>
      </c>
      <c r="U539" s="65"/>
      <c r="V539" s="125">
        <f>+T539/L539*100</f>
        <v>3.331153478055441</v>
      </c>
    </row>
    <row r="540" spans="1:22" x14ac:dyDescent="0.25">
      <c r="A540" s="35"/>
      <c r="B540" s="33" t="s">
        <v>6</v>
      </c>
      <c r="C540" s="38"/>
      <c r="D540" s="46"/>
      <c r="F540" s="49"/>
      <c r="G540" s="44"/>
      <c r="H540" s="49"/>
      <c r="J540" s="48"/>
      <c r="L540" s="39"/>
      <c r="M540" s="38"/>
      <c r="N540" s="39"/>
      <c r="O540" s="38"/>
      <c r="P540" s="65"/>
      <c r="Q540" s="65"/>
      <c r="R540" s="66"/>
      <c r="S540" s="65"/>
      <c r="T540" s="65"/>
      <c r="U540" s="65"/>
      <c r="V540" s="66"/>
    </row>
    <row r="541" spans="1:22" x14ac:dyDescent="0.25">
      <c r="A541" s="38"/>
      <c r="B541" s="38" t="s">
        <v>140</v>
      </c>
      <c r="C541" s="38"/>
      <c r="D541" s="46"/>
      <c r="F541" s="49"/>
      <c r="G541" s="44"/>
      <c r="H541" s="49"/>
      <c r="J541" s="48"/>
      <c r="L541" s="42"/>
      <c r="N541" s="42"/>
      <c r="P541" s="84"/>
      <c r="Q541" s="84"/>
      <c r="R541" s="66"/>
      <c r="S541" s="84"/>
      <c r="T541" s="84"/>
      <c r="U541" s="84"/>
      <c r="V541" s="66"/>
    </row>
    <row r="542" spans="1:22" x14ac:dyDescent="0.25">
      <c r="A542" s="33">
        <v>341</v>
      </c>
      <c r="B542" s="33" t="s">
        <v>42</v>
      </c>
      <c r="C542" s="38"/>
      <c r="D542" s="46">
        <v>53143</v>
      </c>
      <c r="F542" s="49" t="s">
        <v>293</v>
      </c>
      <c r="G542" s="44"/>
      <c r="H542" s="49"/>
      <c r="J542" s="48">
        <v>0</v>
      </c>
      <c r="L542" s="36">
        <v>21320036.300000001</v>
      </c>
      <c r="N542" s="36">
        <v>3172446.8782525002</v>
      </c>
      <c r="P542" s="63">
        <f>+ROUND((100-J542)/100*L542-N542,0)</f>
        <v>18147589</v>
      </c>
      <c r="Q542" s="85"/>
      <c r="R542" s="66">
        <v>28.48</v>
      </c>
      <c r="S542" s="85"/>
      <c r="T542" s="63">
        <f t="shared" ref="T542" si="180">+ROUND(P542/R542,0)</f>
        <v>637205</v>
      </c>
      <c r="U542" s="63"/>
      <c r="V542" s="66">
        <f t="shared" ref="V542" si="181">+ROUND(T542/L542*100,2)</f>
        <v>2.99</v>
      </c>
    </row>
    <row r="543" spans="1:22" x14ac:dyDescent="0.25">
      <c r="A543" s="33">
        <v>343</v>
      </c>
      <c r="B543" s="33" t="s">
        <v>88</v>
      </c>
      <c r="C543" s="38"/>
      <c r="D543" s="46">
        <v>53143</v>
      </c>
      <c r="F543" s="49" t="s">
        <v>293</v>
      </c>
      <c r="G543" s="44"/>
      <c r="H543" s="49"/>
      <c r="J543" s="48">
        <v>0</v>
      </c>
      <c r="L543" s="36">
        <v>405752299.57999998</v>
      </c>
      <c r="N543" s="36">
        <v>73095003.809428751</v>
      </c>
      <c r="P543" s="63">
        <f>+ROUND((100-J543)/100*L543-N543,0)</f>
        <v>332657296</v>
      </c>
      <c r="Q543" s="85"/>
      <c r="R543" s="66">
        <v>28.47</v>
      </c>
      <c r="S543" s="85"/>
      <c r="T543" s="63">
        <f t="shared" ref="T543" si="182">+ROUND(P543/R543,0)</f>
        <v>11684485</v>
      </c>
      <c r="U543" s="63"/>
      <c r="V543" s="66">
        <f t="shared" ref="V543" si="183">+ROUND(T543/L543*100,2)</f>
        <v>2.88</v>
      </c>
    </row>
    <row r="544" spans="1:22" x14ac:dyDescent="0.25">
      <c r="A544" s="33">
        <v>345</v>
      </c>
      <c r="B544" s="33" t="s">
        <v>45</v>
      </c>
      <c r="C544" s="38"/>
      <c r="D544" s="46">
        <v>53143</v>
      </c>
      <c r="F544" s="49" t="s">
        <v>293</v>
      </c>
      <c r="G544" s="44"/>
      <c r="H544" s="49"/>
      <c r="J544" s="48"/>
      <c r="L544" s="36">
        <v>4239215.1399999997</v>
      </c>
      <c r="N544" s="36">
        <v>633733.44200375001</v>
      </c>
      <c r="P544" s="67">
        <f>+ROUND((100-J544)/100*L544-N544,0)</f>
        <v>3605482</v>
      </c>
      <c r="Q544" s="85"/>
      <c r="R544" s="66">
        <v>28.47</v>
      </c>
      <c r="S544" s="85"/>
      <c r="T544" s="67">
        <f t="shared" ref="T544:T545" si="184">+ROUND(P544/R544,0)</f>
        <v>126641</v>
      </c>
      <c r="U544" s="63"/>
      <c r="V544" s="66">
        <f t="shared" ref="V544:V545" si="185">+ROUND(T544/L544*100,2)</f>
        <v>2.99</v>
      </c>
    </row>
    <row r="545" spans="1:22" x14ac:dyDescent="0.25">
      <c r="A545" s="33">
        <v>346</v>
      </c>
      <c r="B545" s="33" t="s">
        <v>281</v>
      </c>
      <c r="C545" s="38"/>
      <c r="D545" s="46">
        <v>53143</v>
      </c>
      <c r="F545" s="49" t="s">
        <v>293</v>
      </c>
      <c r="G545" s="44"/>
      <c r="H545" s="49"/>
      <c r="J545" s="48">
        <v>0</v>
      </c>
      <c r="L545" s="32">
        <v>1335.27</v>
      </c>
      <c r="N545" s="32">
        <v>256.74905749999999</v>
      </c>
      <c r="P545" s="64">
        <f>+ROUND((100-J545)/100*L545-N545,0)</f>
        <v>1079</v>
      </c>
      <c r="Q545" s="115"/>
      <c r="R545" s="66">
        <v>28.47</v>
      </c>
      <c r="S545" s="115"/>
      <c r="T545" s="64">
        <f t="shared" si="184"/>
        <v>38</v>
      </c>
      <c r="U545" s="67"/>
      <c r="V545" s="66">
        <f t="shared" si="185"/>
        <v>2.85</v>
      </c>
    </row>
    <row r="546" spans="1:22" x14ac:dyDescent="0.25">
      <c r="B546" s="38" t="s">
        <v>141</v>
      </c>
      <c r="C546" s="38"/>
      <c r="D546" s="46"/>
      <c r="F546" s="49"/>
      <c r="G546" s="44"/>
      <c r="H546" s="49"/>
      <c r="J546" s="48"/>
      <c r="L546" s="39">
        <f>+SUBTOTAL(9,L540:L545)</f>
        <v>431312886.28999996</v>
      </c>
      <c r="M546" s="38"/>
      <c r="N546" s="39">
        <f>+SUBTOTAL(9,N540:N545)</f>
        <v>76901440.878742516</v>
      </c>
      <c r="O546" s="38"/>
      <c r="P546" s="65">
        <f>+SUBTOTAL(9,P540:P545)</f>
        <v>354411446</v>
      </c>
      <c r="Q546" s="65"/>
      <c r="R546" s="125">
        <f>+P546/T546</f>
        <v>28.470512562730107</v>
      </c>
      <c r="S546" s="65"/>
      <c r="T546" s="65">
        <f>+SUBTOTAL(9,T540:T545)</f>
        <v>12448369</v>
      </c>
      <c r="U546" s="65"/>
      <c r="V546" s="125">
        <f>+T546/L546*100</f>
        <v>2.8861574498912939</v>
      </c>
    </row>
    <row r="547" spans="1:22" x14ac:dyDescent="0.25">
      <c r="B547" s="38" t="s">
        <v>6</v>
      </c>
      <c r="C547" s="38"/>
      <c r="D547" s="46"/>
      <c r="F547" s="49"/>
      <c r="G547" s="44"/>
      <c r="H547" s="49"/>
      <c r="J547" s="48"/>
      <c r="L547" s="39"/>
      <c r="M547" s="38"/>
      <c r="N547" s="65"/>
      <c r="O547" s="38"/>
      <c r="P547" s="65"/>
      <c r="Q547" s="65"/>
      <c r="R547" s="125"/>
      <c r="S547" s="65"/>
      <c r="T547" s="65"/>
      <c r="U547" s="65"/>
      <c r="V547" s="125"/>
    </row>
    <row r="548" spans="1:22" x14ac:dyDescent="0.25">
      <c r="A548" s="38"/>
      <c r="B548" s="38" t="s">
        <v>310</v>
      </c>
      <c r="C548" s="38"/>
      <c r="D548" s="46"/>
      <c r="F548" s="49"/>
      <c r="G548" s="44"/>
      <c r="H548" s="49"/>
      <c r="J548" s="48"/>
      <c r="L548" s="42"/>
      <c r="N548" s="84"/>
      <c r="P548" s="84"/>
      <c r="Q548" s="84"/>
      <c r="R548" s="66"/>
      <c r="S548" s="84"/>
      <c r="T548" s="84"/>
      <c r="U548" s="84"/>
      <c r="V548" s="66"/>
    </row>
    <row r="549" spans="1:22" x14ac:dyDescent="0.25">
      <c r="A549" s="33">
        <v>341</v>
      </c>
      <c r="B549" s="33" t="s">
        <v>42</v>
      </c>
      <c r="C549" s="38"/>
      <c r="D549" s="46">
        <v>53508</v>
      </c>
      <c r="F549" s="49" t="s">
        <v>293</v>
      </c>
      <c r="G549" s="44"/>
      <c r="H549" s="49"/>
      <c r="J549" s="48">
        <v>0</v>
      </c>
      <c r="L549" s="36">
        <v>4078183.73</v>
      </c>
      <c r="N549" s="63">
        <v>18085.717052661887</v>
      </c>
      <c r="P549" s="63">
        <f>+ROUND((100-J549)/100*L549-N549,0)</f>
        <v>4060098</v>
      </c>
      <c r="Q549" s="85"/>
      <c r="R549" s="66">
        <v>29.53</v>
      </c>
      <c r="S549" s="85"/>
      <c r="T549" s="63">
        <f t="shared" ref="T549:T551" si="186">+ROUND(P549/R549,0)</f>
        <v>137491</v>
      </c>
      <c r="U549" s="63"/>
      <c r="V549" s="66">
        <f t="shared" ref="V549:V551" si="187">+ROUND(T549/L549*100,2)</f>
        <v>3.37</v>
      </c>
    </row>
    <row r="550" spans="1:22" x14ac:dyDescent="0.25">
      <c r="A550" s="33">
        <v>343</v>
      </c>
      <c r="B550" s="33" t="s">
        <v>88</v>
      </c>
      <c r="C550" s="38"/>
      <c r="D550" s="46">
        <v>53508</v>
      </c>
      <c r="F550" s="49" t="s">
        <v>293</v>
      </c>
      <c r="G550" s="44"/>
      <c r="H550" s="49"/>
      <c r="J550" s="48">
        <v>0</v>
      </c>
      <c r="L550" s="36">
        <v>104118206.20999999</v>
      </c>
      <c r="N550" s="63">
        <v>461738.00451721268</v>
      </c>
      <c r="P550" s="63">
        <f>+ROUND((100-J550)/100*L550-N550,0)</f>
        <v>103656468</v>
      </c>
      <c r="Q550" s="85"/>
      <c r="R550" s="66">
        <v>29.53</v>
      </c>
      <c r="S550" s="85"/>
      <c r="T550" s="63">
        <f t="shared" si="186"/>
        <v>3510209</v>
      </c>
      <c r="U550" s="63"/>
      <c r="V550" s="66">
        <f t="shared" si="187"/>
        <v>3.37</v>
      </c>
    </row>
    <row r="551" spans="1:22" x14ac:dyDescent="0.25">
      <c r="A551" s="33">
        <v>345</v>
      </c>
      <c r="B551" s="33" t="s">
        <v>45</v>
      </c>
      <c r="C551" s="38"/>
      <c r="D551" s="46">
        <v>53508</v>
      </c>
      <c r="F551" s="49" t="s">
        <v>293</v>
      </c>
      <c r="G551" s="44"/>
      <c r="H551" s="49"/>
      <c r="J551" s="48">
        <v>0</v>
      </c>
      <c r="L551" s="32">
        <v>24224241.09</v>
      </c>
      <c r="N551" s="64">
        <v>107428.40420512533</v>
      </c>
      <c r="P551" s="64">
        <f>+ROUND((100-J551)/100*L551-N551,0)</f>
        <v>24116813</v>
      </c>
      <c r="Q551" s="85"/>
      <c r="R551" s="66">
        <v>29.53</v>
      </c>
      <c r="S551" s="85"/>
      <c r="T551" s="64">
        <f t="shared" si="186"/>
        <v>816689</v>
      </c>
      <c r="U551" s="67"/>
      <c r="V551" s="66">
        <f t="shared" si="187"/>
        <v>3.37</v>
      </c>
    </row>
    <row r="552" spans="1:22" x14ac:dyDescent="0.25">
      <c r="B552" s="38" t="s">
        <v>311</v>
      </c>
      <c r="C552" s="38"/>
      <c r="D552" s="46"/>
      <c r="F552" s="49"/>
      <c r="G552" s="44"/>
      <c r="H552" s="49"/>
      <c r="J552" s="48"/>
      <c r="L552" s="39">
        <f>+SUBTOTAL(9,L547:L551)</f>
        <v>132420631.03</v>
      </c>
      <c r="M552" s="38"/>
      <c r="N552" s="65">
        <f>+SUBTOTAL(9,N547:N551)</f>
        <v>587252.12577499985</v>
      </c>
      <c r="O552" s="38"/>
      <c r="P552" s="65">
        <f>+SUBTOTAL(9,P547:P551)</f>
        <v>131833379</v>
      </c>
      <c r="Q552" s="65"/>
      <c r="R552" s="125">
        <f>+P552/T552</f>
        <v>29.529993690065986</v>
      </c>
      <c r="S552" s="65"/>
      <c r="T552" s="65">
        <f>+SUBTOTAL(9,T547:T551)</f>
        <v>4464389</v>
      </c>
      <c r="U552" s="65"/>
      <c r="V552" s="125">
        <f>+T552/L552*100</f>
        <v>3.3713696765185999</v>
      </c>
    </row>
    <row r="553" spans="1:22" x14ac:dyDescent="0.25">
      <c r="A553" s="35"/>
      <c r="B553" s="33" t="s">
        <v>6</v>
      </c>
      <c r="C553" s="38"/>
      <c r="D553" s="46"/>
      <c r="F553" s="49"/>
      <c r="G553" s="44"/>
      <c r="H553" s="49"/>
      <c r="J553" s="48"/>
      <c r="L553" s="39"/>
      <c r="M553" s="38"/>
      <c r="N553" s="65"/>
      <c r="O553" s="38"/>
      <c r="P553" s="65"/>
      <c r="Q553" s="65"/>
      <c r="R553" s="66"/>
      <c r="S553" s="65"/>
      <c r="T553" s="65"/>
      <c r="U553" s="65"/>
      <c r="V553" s="66"/>
    </row>
    <row r="554" spans="1:22" x14ac:dyDescent="0.25">
      <c r="A554" s="38"/>
      <c r="B554" s="38" t="s">
        <v>142</v>
      </c>
      <c r="C554" s="38"/>
      <c r="D554" s="46"/>
      <c r="F554" s="49"/>
      <c r="G554" s="44"/>
      <c r="H554" s="49"/>
      <c r="J554" s="48"/>
      <c r="L554" s="42"/>
      <c r="N554" s="84"/>
      <c r="P554" s="84"/>
      <c r="Q554" s="84"/>
      <c r="R554" s="66"/>
      <c r="S554" s="84"/>
      <c r="T554" s="84"/>
      <c r="U554" s="84"/>
      <c r="V554" s="66"/>
    </row>
    <row r="555" spans="1:22" x14ac:dyDescent="0.25">
      <c r="A555" s="33">
        <v>341</v>
      </c>
      <c r="B555" s="33" t="s">
        <v>42</v>
      </c>
      <c r="C555" s="38"/>
      <c r="D555" s="46">
        <v>53508</v>
      </c>
      <c r="F555" s="49" t="s">
        <v>293</v>
      </c>
      <c r="G555" s="44"/>
      <c r="H555" s="49"/>
      <c r="J555" s="48">
        <v>0</v>
      </c>
      <c r="L555" s="36">
        <v>4118678.93</v>
      </c>
      <c r="N555" s="63">
        <v>7223.1119411290938</v>
      </c>
      <c r="P555" s="63">
        <f>+ROUND((100-J555)/100*L555-N555,0)</f>
        <v>4111456</v>
      </c>
      <c r="Q555" s="85"/>
      <c r="R555" s="66">
        <v>29.53</v>
      </c>
      <c r="S555" s="85"/>
      <c r="T555" s="63">
        <f t="shared" ref="T555:T557" si="188">+ROUND(P555/R555,0)</f>
        <v>139230</v>
      </c>
      <c r="U555" s="63"/>
      <c r="V555" s="66">
        <f t="shared" ref="V555:V557" si="189">+ROUND(T555/L555*100,2)</f>
        <v>3.38</v>
      </c>
    </row>
    <row r="556" spans="1:22" x14ac:dyDescent="0.25">
      <c r="A556" s="33">
        <v>343</v>
      </c>
      <c r="B556" s="33" t="s">
        <v>88</v>
      </c>
      <c r="C556" s="38"/>
      <c r="D556" s="46">
        <v>53508</v>
      </c>
      <c r="F556" s="49" t="s">
        <v>293</v>
      </c>
      <c r="G556" s="44"/>
      <c r="H556" s="49"/>
      <c r="J556" s="48">
        <v>0</v>
      </c>
      <c r="L556" s="36">
        <v>105224179.34999999</v>
      </c>
      <c r="N556" s="63">
        <v>184536.36208989331</v>
      </c>
      <c r="P556" s="63">
        <f>+ROUND((100-J556)/100*L556-N556,0)</f>
        <v>105039643</v>
      </c>
      <c r="Q556" s="85"/>
      <c r="R556" s="66">
        <v>29.53</v>
      </c>
      <c r="S556" s="85"/>
      <c r="T556" s="63">
        <f t="shared" si="188"/>
        <v>3557049</v>
      </c>
      <c r="U556" s="63"/>
      <c r="V556" s="66">
        <f t="shared" si="189"/>
        <v>3.38</v>
      </c>
    </row>
    <row r="557" spans="1:22" x14ac:dyDescent="0.25">
      <c r="A557" s="33">
        <v>345</v>
      </c>
      <c r="B557" s="33" t="s">
        <v>45</v>
      </c>
      <c r="C557" s="38"/>
      <c r="D557" s="46">
        <v>53508</v>
      </c>
      <c r="F557" s="49" t="s">
        <v>293</v>
      </c>
      <c r="G557" s="44"/>
      <c r="H557" s="49"/>
      <c r="J557" s="48">
        <v>0</v>
      </c>
      <c r="L557" s="32">
        <v>24464780.879999999</v>
      </c>
      <c r="N557" s="64">
        <v>42904.983348977563</v>
      </c>
      <c r="P557" s="64">
        <f>+ROUND((100-J557)/100*L557-N557,0)</f>
        <v>24421876</v>
      </c>
      <c r="Q557" s="85"/>
      <c r="R557" s="66">
        <v>29.53</v>
      </c>
      <c r="S557" s="85"/>
      <c r="T557" s="64">
        <f t="shared" si="188"/>
        <v>827019</v>
      </c>
      <c r="U557" s="67"/>
      <c r="V557" s="66">
        <f t="shared" si="189"/>
        <v>3.38</v>
      </c>
    </row>
    <row r="558" spans="1:22" x14ac:dyDescent="0.25">
      <c r="B558" s="38" t="s">
        <v>143</v>
      </c>
      <c r="C558" s="38"/>
      <c r="D558" s="46"/>
      <c r="F558" s="49"/>
      <c r="G558" s="44"/>
      <c r="H558" s="49"/>
      <c r="J558" s="48"/>
      <c r="L558" s="39">
        <f>+SUBTOTAL(9,L553:L557)</f>
        <v>133807639.16</v>
      </c>
      <c r="M558" s="38"/>
      <c r="N558" s="65">
        <f>+SUBTOTAL(9,N553:N557)</f>
        <v>234664.45737999998</v>
      </c>
      <c r="O558" s="38"/>
      <c r="P558" s="65">
        <f>+SUBTOTAL(9,P553:P557)</f>
        <v>133572975</v>
      </c>
      <c r="Q558" s="65"/>
      <c r="R558" s="125">
        <f>+P558/T558</f>
        <v>29.529996697100213</v>
      </c>
      <c r="S558" s="65"/>
      <c r="T558" s="65">
        <f>+SUBTOTAL(9,T553:T557)</f>
        <v>4523298</v>
      </c>
      <c r="U558" s="65"/>
      <c r="V558" s="125">
        <f>+T558/L558*100</f>
        <v>3.3804482527273971</v>
      </c>
    </row>
    <row r="559" spans="1:22" x14ac:dyDescent="0.25">
      <c r="A559" s="35"/>
      <c r="B559" s="33" t="s">
        <v>6</v>
      </c>
      <c r="C559" s="38"/>
      <c r="D559" s="46"/>
      <c r="F559" s="49"/>
      <c r="G559" s="44"/>
      <c r="H559" s="49"/>
      <c r="J559" s="48"/>
      <c r="L559" s="39"/>
      <c r="M559" s="38"/>
      <c r="N559" s="65"/>
      <c r="O559" s="38"/>
      <c r="P559" s="65"/>
      <c r="Q559" s="65"/>
      <c r="R559" s="66"/>
      <c r="S559" s="65"/>
      <c r="T559" s="65"/>
      <c r="U559" s="65"/>
      <c r="V559" s="66"/>
    </row>
    <row r="560" spans="1:22" x14ac:dyDescent="0.25">
      <c r="A560" s="38"/>
      <c r="B560" s="38" t="s">
        <v>312</v>
      </c>
      <c r="C560" s="38"/>
      <c r="D560" s="46"/>
      <c r="F560" s="49"/>
      <c r="G560" s="44"/>
      <c r="H560" s="49"/>
      <c r="J560" s="48"/>
      <c r="L560" s="42"/>
      <c r="N560" s="84"/>
      <c r="P560" s="84"/>
      <c r="Q560" s="84"/>
      <c r="R560" s="66"/>
      <c r="S560" s="84"/>
      <c r="T560" s="84"/>
      <c r="U560" s="84"/>
      <c r="V560" s="66"/>
    </row>
    <row r="561" spans="1:23" x14ac:dyDescent="0.25">
      <c r="A561" s="33">
        <v>341</v>
      </c>
      <c r="B561" s="33" t="s">
        <v>42</v>
      </c>
      <c r="C561" s="38"/>
      <c r="D561" s="46">
        <v>53508</v>
      </c>
      <c r="F561" s="49" t="s">
        <v>293</v>
      </c>
      <c r="G561" s="44"/>
      <c r="H561" s="49"/>
      <c r="J561" s="48">
        <v>0</v>
      </c>
      <c r="L561" s="36">
        <v>4207181.04</v>
      </c>
      <c r="N561" s="63">
        <v>18558.714923009546</v>
      </c>
      <c r="P561" s="63">
        <f>+ROUND((100-J561)/100*L561-N561,0)</f>
        <v>4188622</v>
      </c>
      <c r="Q561" s="85"/>
      <c r="R561" s="66">
        <v>29.53</v>
      </c>
      <c r="S561" s="85"/>
      <c r="T561" s="63">
        <f t="shared" ref="T561:T563" si="190">+ROUND(P561/R561,0)</f>
        <v>141843</v>
      </c>
      <c r="U561" s="63"/>
      <c r="V561" s="66">
        <f t="shared" ref="V561:V563" si="191">+ROUND(T561/L561*100,2)</f>
        <v>3.37</v>
      </c>
    </row>
    <row r="562" spans="1:23" x14ac:dyDescent="0.25">
      <c r="A562" s="33">
        <v>343</v>
      </c>
      <c r="B562" s="33" t="s">
        <v>88</v>
      </c>
      <c r="C562" s="38"/>
      <c r="D562" s="46">
        <v>53508</v>
      </c>
      <c r="F562" s="49" t="s">
        <v>293</v>
      </c>
      <c r="G562" s="44"/>
      <c r="H562" s="49"/>
      <c r="J562" s="48">
        <v>0</v>
      </c>
      <c r="L562" s="36">
        <v>107250212.90000001</v>
      </c>
      <c r="N562" s="63">
        <v>473102.08610447182</v>
      </c>
      <c r="P562" s="63">
        <f>+ROUND((100-J562)/100*L562-N562,0)</f>
        <v>106777111</v>
      </c>
      <c r="Q562" s="85"/>
      <c r="R562" s="66">
        <v>29.53</v>
      </c>
      <c r="S562" s="85"/>
      <c r="T562" s="63">
        <f t="shared" si="190"/>
        <v>3615886</v>
      </c>
      <c r="U562" s="63"/>
      <c r="V562" s="66">
        <f t="shared" si="191"/>
        <v>3.37</v>
      </c>
    </row>
    <row r="563" spans="1:23" x14ac:dyDescent="0.25">
      <c r="A563" s="33">
        <v>345</v>
      </c>
      <c r="B563" s="33" t="s">
        <v>45</v>
      </c>
      <c r="C563" s="38"/>
      <c r="D563" s="46">
        <v>53508</v>
      </c>
      <c r="F563" s="49" t="s">
        <v>293</v>
      </c>
      <c r="G563" s="44"/>
      <c r="H563" s="49"/>
      <c r="J563" s="48">
        <v>0</v>
      </c>
      <c r="L563" s="32">
        <v>24990479.77</v>
      </c>
      <c r="N563" s="64">
        <v>110237.99200251844</v>
      </c>
      <c r="P563" s="64">
        <f>+ROUND((100-J563)/100*L563-N563,0)</f>
        <v>24880242</v>
      </c>
      <c r="Q563" s="85"/>
      <c r="R563" s="66">
        <v>29.53</v>
      </c>
      <c r="S563" s="85"/>
      <c r="T563" s="64">
        <f t="shared" si="190"/>
        <v>842541</v>
      </c>
      <c r="U563" s="67"/>
      <c r="V563" s="66">
        <f t="shared" si="191"/>
        <v>3.37</v>
      </c>
    </row>
    <row r="564" spans="1:23" x14ac:dyDescent="0.25">
      <c r="B564" s="38" t="s">
        <v>313</v>
      </c>
      <c r="C564" s="38"/>
      <c r="D564" s="46"/>
      <c r="F564" s="47"/>
      <c r="H564" s="47"/>
      <c r="J564" s="48"/>
      <c r="L564" s="23">
        <f>+SUBTOTAL(9,L559:L563)</f>
        <v>136447873.71000001</v>
      </c>
      <c r="M564" s="38"/>
      <c r="N564" s="83">
        <f>+SUBTOTAL(9,N559:N563)</f>
        <v>601898.79302999983</v>
      </c>
      <c r="O564" s="38"/>
      <c r="P564" s="83">
        <f>+SUBTOTAL(9,P559:P563)</f>
        <v>135845975</v>
      </c>
      <c r="Q564" s="65"/>
      <c r="R564" s="125">
        <f>+P564/T564</f>
        <v>29.530000413019234</v>
      </c>
      <c r="S564" s="65"/>
      <c r="T564" s="83">
        <f>+SUBTOTAL(9,T559:T563)</f>
        <v>4600270</v>
      </c>
      <c r="U564" s="65"/>
      <c r="V564" s="125">
        <f>+T564/L564*100</f>
        <v>3.3714486528219565</v>
      </c>
    </row>
    <row r="565" spans="1:23" x14ac:dyDescent="0.25">
      <c r="B565" s="38" t="s">
        <v>6</v>
      </c>
      <c r="C565" s="38"/>
      <c r="D565" s="46"/>
      <c r="F565" s="47"/>
      <c r="H565" s="47"/>
      <c r="J565" s="48"/>
      <c r="L565" s="39"/>
      <c r="M565" s="38"/>
      <c r="N565" s="39"/>
      <c r="O565" s="38"/>
      <c r="P565" s="65"/>
      <c r="Q565" s="65"/>
      <c r="R565" s="125"/>
      <c r="S565" s="65"/>
      <c r="T565" s="65"/>
      <c r="U565" s="65"/>
      <c r="V565" s="125"/>
    </row>
    <row r="566" spans="1:23" x14ac:dyDescent="0.25">
      <c r="A566" s="35" t="s">
        <v>16</v>
      </c>
      <c r="C566" s="38"/>
      <c r="D566" s="46"/>
      <c r="F566" s="47"/>
      <c r="H566" s="47"/>
      <c r="J566" s="48"/>
      <c r="L566" s="14">
        <f>+SUBTOTAL(9,L530:L565)</f>
        <v>1047973482.8299999</v>
      </c>
      <c r="N566" s="14">
        <f>+SUBTOTAL(9,N530:N565)</f>
        <v>126661570.6496475</v>
      </c>
      <c r="P566" s="166">
        <f>+SUBTOTAL(9,P530:P565)</f>
        <v>921311913</v>
      </c>
      <c r="Q566" s="84"/>
      <c r="R566" s="116">
        <f>+P566/T566</f>
        <v>27.668230018070759</v>
      </c>
      <c r="S566" s="84"/>
      <c r="T566" s="166">
        <f>+SUBTOTAL(9,T530:T565)</f>
        <v>33298549</v>
      </c>
      <c r="U566" s="84"/>
      <c r="V566" s="116">
        <f>+T566/L566*100</f>
        <v>3.1774228590287357</v>
      </c>
      <c r="W566" s="29"/>
    </row>
    <row r="567" spans="1:23" x14ac:dyDescent="0.25">
      <c r="A567" s="35"/>
      <c r="B567" s="33" t="s">
        <v>6</v>
      </c>
      <c r="C567" s="38"/>
      <c r="D567" s="46"/>
      <c r="F567" s="47"/>
      <c r="H567" s="47"/>
      <c r="J567" s="48"/>
      <c r="L567" s="42"/>
      <c r="N567" s="42"/>
      <c r="P567" s="84"/>
      <c r="Q567" s="84"/>
      <c r="R567" s="66"/>
      <c r="S567" s="84"/>
      <c r="T567" s="84"/>
      <c r="U567" s="84"/>
      <c r="V567" s="66"/>
      <c r="W567" s="37"/>
    </row>
    <row r="568" spans="1:23" ht="13.8" thickBot="1" x14ac:dyDescent="0.3">
      <c r="A568" s="35" t="s">
        <v>14</v>
      </c>
      <c r="C568" s="38"/>
      <c r="D568" s="46"/>
      <c r="F568" s="47"/>
      <c r="H568" s="47"/>
      <c r="J568" s="48"/>
      <c r="L568" s="15">
        <f>+SUBTOTAL(9,L17:L567)</f>
        <v>22795357881.990017</v>
      </c>
      <c r="N568" s="15">
        <f>+SUBTOTAL(9,N17:N567)</f>
        <v>5541188909.9440765</v>
      </c>
      <c r="P568" s="90">
        <f>+SUBTOTAL(9,P17:P567)</f>
        <v>16793482203</v>
      </c>
      <c r="Q568" s="84"/>
      <c r="R568" s="116">
        <f>+P568/T568</f>
        <v>18.383271452206948</v>
      </c>
      <c r="S568" s="84"/>
      <c r="T568" s="90">
        <f>+SUBTOTAL(9,T17:T567)</f>
        <v>913519786</v>
      </c>
      <c r="U568" s="84"/>
      <c r="V568" s="116">
        <f>+T568/L568*100</f>
        <v>4.0074816580166388</v>
      </c>
      <c r="W568" s="29"/>
    </row>
    <row r="569" spans="1:23" ht="13.8" thickTop="1" x14ac:dyDescent="0.25">
      <c r="B569" s="33" t="s">
        <v>6</v>
      </c>
      <c r="C569" s="38"/>
      <c r="D569" s="46"/>
      <c r="F569" s="47"/>
      <c r="H569" s="47"/>
      <c r="J569" s="48"/>
      <c r="R569" s="66"/>
      <c r="V569" s="66"/>
      <c r="W569" s="37"/>
    </row>
    <row r="570" spans="1:23" x14ac:dyDescent="0.25">
      <c r="B570" s="33" t="s">
        <v>6</v>
      </c>
      <c r="C570" s="38"/>
      <c r="D570" s="46"/>
      <c r="F570" s="47"/>
      <c r="H570" s="47"/>
      <c r="J570" s="48"/>
      <c r="Q570" s="85"/>
      <c r="R570" s="66"/>
      <c r="S570" s="85"/>
      <c r="V570" s="66"/>
      <c r="W570" s="37"/>
    </row>
    <row r="571" spans="1:23" x14ac:dyDescent="0.25">
      <c r="A571" s="35" t="s">
        <v>11</v>
      </c>
      <c r="C571" s="38"/>
      <c r="D571" s="46"/>
      <c r="F571" s="47"/>
      <c r="H571" s="47"/>
      <c r="J571" s="48"/>
      <c r="L571" s="7"/>
      <c r="M571" s="7"/>
      <c r="N571" s="7"/>
      <c r="O571" s="7"/>
      <c r="P571" s="160"/>
      <c r="Q571" s="160"/>
      <c r="R571" s="66"/>
      <c r="S571" s="160"/>
      <c r="T571" s="160"/>
      <c r="U571" s="160"/>
      <c r="V571" s="66"/>
      <c r="W571" s="37"/>
    </row>
    <row r="572" spans="1:23" x14ac:dyDescent="0.25">
      <c r="B572" s="33" t="s">
        <v>6</v>
      </c>
      <c r="C572" s="38"/>
      <c r="D572" s="46"/>
      <c r="F572" s="47"/>
      <c r="H572" s="47"/>
      <c r="J572" s="48"/>
      <c r="L572" s="7"/>
      <c r="M572" s="7"/>
      <c r="N572" s="7"/>
      <c r="O572" s="7"/>
      <c r="P572" s="160"/>
      <c r="Q572" s="160"/>
      <c r="R572" s="66"/>
      <c r="S572" s="160"/>
      <c r="T572" s="160"/>
      <c r="U572" s="160"/>
      <c r="V572" s="66"/>
    </row>
    <row r="573" spans="1:23" x14ac:dyDescent="0.25">
      <c r="A573" s="35"/>
      <c r="B573" s="35" t="s">
        <v>144</v>
      </c>
      <c r="C573" s="38"/>
      <c r="D573" s="46"/>
      <c r="F573" s="47"/>
      <c r="H573" s="47"/>
      <c r="J573" s="48"/>
      <c r="R573" s="66"/>
      <c r="V573" s="66"/>
    </row>
    <row r="574" spans="1:23" x14ac:dyDescent="0.25">
      <c r="A574" s="33">
        <v>350.2</v>
      </c>
      <c r="B574" s="33" t="s">
        <v>145</v>
      </c>
      <c r="C574" s="38"/>
      <c r="D574" s="46" t="s">
        <v>15</v>
      </c>
      <c r="F574" s="47">
        <v>75</v>
      </c>
      <c r="G574" s="33" t="s">
        <v>4</v>
      </c>
      <c r="H574" s="47" t="s">
        <v>22</v>
      </c>
      <c r="J574" s="48">
        <v>0</v>
      </c>
      <c r="L574" s="36">
        <v>240510767.25999999</v>
      </c>
      <c r="N574" s="36">
        <v>80181515.178000003</v>
      </c>
      <c r="P574" s="63">
        <f t="shared" ref="P574:P583" si="192">+ROUND((100-J574)/100*L574-N574,0)</f>
        <v>160329252</v>
      </c>
      <c r="Q574" s="85"/>
      <c r="R574" s="66">
        <v>53.2</v>
      </c>
      <c r="S574" s="85"/>
      <c r="T574" s="63">
        <f t="shared" ref="T574" si="193">+ROUND(P574/R574,0)</f>
        <v>3013708</v>
      </c>
      <c r="U574" s="63"/>
      <c r="V574" s="66">
        <f t="shared" ref="V574:V583" si="194">+ROUND(T574/L574*100,2)</f>
        <v>1.25</v>
      </c>
    </row>
    <row r="575" spans="1:23" x14ac:dyDescent="0.25">
      <c r="A575" s="33">
        <v>352</v>
      </c>
      <c r="B575" s="33" t="s">
        <v>42</v>
      </c>
      <c r="C575" s="38"/>
      <c r="D575" s="46" t="s">
        <v>15</v>
      </c>
      <c r="F575" s="47">
        <v>65</v>
      </c>
      <c r="G575" s="33" t="s">
        <v>4</v>
      </c>
      <c r="H575" s="47" t="s">
        <v>23</v>
      </c>
      <c r="J575" s="48">
        <v>-15</v>
      </c>
      <c r="L575" s="36">
        <v>154719739.84</v>
      </c>
      <c r="N575" s="36">
        <v>40213775.077999994</v>
      </c>
      <c r="P575" s="63">
        <f t="shared" si="192"/>
        <v>137713926</v>
      </c>
      <c r="Q575" s="85"/>
      <c r="R575" s="66">
        <v>52.43</v>
      </c>
      <c r="S575" s="85"/>
      <c r="T575" s="63">
        <f t="shared" ref="T575:T583" si="195">+ROUND(P575/R575,0)</f>
        <v>2626625</v>
      </c>
      <c r="U575" s="63"/>
      <c r="V575" s="66">
        <f t="shared" si="194"/>
        <v>1.7</v>
      </c>
    </row>
    <row r="576" spans="1:23" x14ac:dyDescent="0.25">
      <c r="A576" s="33">
        <v>353</v>
      </c>
      <c r="B576" s="33" t="s">
        <v>146</v>
      </c>
      <c r="C576" s="38"/>
      <c r="D576" s="46" t="s">
        <v>15</v>
      </c>
      <c r="F576" s="47">
        <v>40</v>
      </c>
      <c r="G576" s="33" t="s">
        <v>4</v>
      </c>
      <c r="H576" s="47" t="s">
        <v>21</v>
      </c>
      <c r="J576" s="68">
        <v>-2</v>
      </c>
      <c r="L576" s="36">
        <v>1741377472.21</v>
      </c>
      <c r="N576" s="36">
        <v>504497585.40427244</v>
      </c>
      <c r="P576" s="63">
        <f t="shared" si="192"/>
        <v>1271707436</v>
      </c>
      <c r="Q576" s="85"/>
      <c r="R576" s="66">
        <v>30.9</v>
      </c>
      <c r="S576" s="85"/>
      <c r="T576" s="63">
        <f t="shared" si="195"/>
        <v>41155580</v>
      </c>
      <c r="U576" s="63"/>
      <c r="V576" s="66">
        <f t="shared" si="194"/>
        <v>2.36</v>
      </c>
    </row>
    <row r="577" spans="1:23" x14ac:dyDescent="0.25">
      <c r="A577" s="33">
        <v>353.1</v>
      </c>
      <c r="B577" s="33" t="s">
        <v>147</v>
      </c>
      <c r="C577" s="38"/>
      <c r="D577" s="46" t="s">
        <v>15</v>
      </c>
      <c r="F577" s="47">
        <v>30</v>
      </c>
      <c r="G577" s="33" t="s">
        <v>4</v>
      </c>
      <c r="H577" s="47" t="s">
        <v>21</v>
      </c>
      <c r="J577" s="48">
        <v>0</v>
      </c>
      <c r="L577" s="36">
        <v>400209879.67000002</v>
      </c>
      <c r="N577" s="36">
        <v>67360985.230000004</v>
      </c>
      <c r="P577" s="63">
        <f t="shared" si="192"/>
        <v>332848894</v>
      </c>
      <c r="Q577" s="85"/>
      <c r="R577" s="66">
        <v>23.69</v>
      </c>
      <c r="S577" s="85"/>
      <c r="T577" s="63">
        <f t="shared" si="195"/>
        <v>14050185</v>
      </c>
      <c r="U577" s="63"/>
      <c r="V577" s="66">
        <f t="shared" si="194"/>
        <v>3.51</v>
      </c>
    </row>
    <row r="578" spans="1:23" x14ac:dyDescent="0.25">
      <c r="A578" s="33">
        <v>354</v>
      </c>
      <c r="B578" s="33" t="s">
        <v>148</v>
      </c>
      <c r="C578" s="38"/>
      <c r="D578" s="46" t="s">
        <v>15</v>
      </c>
      <c r="F578" s="47">
        <v>60</v>
      </c>
      <c r="G578" s="33" t="s">
        <v>4</v>
      </c>
      <c r="H578" s="47" t="s">
        <v>27</v>
      </c>
      <c r="J578" s="48">
        <v>-25</v>
      </c>
      <c r="L578" s="36">
        <v>349056185.01999998</v>
      </c>
      <c r="N578" s="36">
        <v>225421514.83400002</v>
      </c>
      <c r="P578" s="63">
        <f t="shared" si="192"/>
        <v>210898716</v>
      </c>
      <c r="Q578" s="85"/>
      <c r="R578" s="66">
        <v>35.880000000000003</v>
      </c>
      <c r="S578" s="85"/>
      <c r="T578" s="63">
        <f t="shared" si="195"/>
        <v>5877891</v>
      </c>
      <c r="U578" s="63"/>
      <c r="V578" s="66">
        <f t="shared" si="194"/>
        <v>1.68</v>
      </c>
    </row>
    <row r="579" spans="1:23" x14ac:dyDescent="0.25">
      <c r="A579" s="33">
        <v>355</v>
      </c>
      <c r="B579" s="33" t="s">
        <v>149</v>
      </c>
      <c r="C579" s="38"/>
      <c r="D579" s="46" t="s">
        <v>15</v>
      </c>
      <c r="F579" s="47">
        <v>50</v>
      </c>
      <c r="G579" s="33" t="s">
        <v>4</v>
      </c>
      <c r="H579" s="47" t="s">
        <v>25</v>
      </c>
      <c r="J579" s="48">
        <v>-50</v>
      </c>
      <c r="L579" s="36">
        <v>1242636000.74</v>
      </c>
      <c r="N579" s="36">
        <v>420741336.79800004</v>
      </c>
      <c r="P579" s="63">
        <f t="shared" si="192"/>
        <v>1443212664</v>
      </c>
      <c r="Q579" s="85"/>
      <c r="R579" s="66">
        <v>39.880000000000003</v>
      </c>
      <c r="S579" s="85"/>
      <c r="T579" s="63">
        <f t="shared" si="195"/>
        <v>36188883</v>
      </c>
      <c r="U579" s="63"/>
      <c r="V579" s="66">
        <f t="shared" si="194"/>
        <v>2.91</v>
      </c>
    </row>
    <row r="580" spans="1:23" x14ac:dyDescent="0.25">
      <c r="A580" s="33">
        <v>356</v>
      </c>
      <c r="B580" s="33" t="s">
        <v>150</v>
      </c>
      <c r="C580" s="38"/>
      <c r="D580" s="46" t="s">
        <v>15</v>
      </c>
      <c r="F580" s="47">
        <v>51</v>
      </c>
      <c r="G580" s="33" t="s">
        <v>4</v>
      </c>
      <c r="H580" s="47" t="s">
        <v>21</v>
      </c>
      <c r="J580" s="48">
        <v>-55</v>
      </c>
      <c r="L580" s="36">
        <v>854174815.62</v>
      </c>
      <c r="N580" s="36">
        <v>364102827.98199999</v>
      </c>
      <c r="P580" s="63">
        <f t="shared" si="192"/>
        <v>959868136</v>
      </c>
      <c r="Q580" s="85"/>
      <c r="R580" s="66">
        <v>39.61</v>
      </c>
      <c r="S580" s="85"/>
      <c r="T580" s="63">
        <f t="shared" si="195"/>
        <v>24232975</v>
      </c>
      <c r="U580" s="63"/>
      <c r="V580" s="66">
        <f t="shared" si="194"/>
        <v>2.84</v>
      </c>
    </row>
    <row r="581" spans="1:23" x14ac:dyDescent="0.25">
      <c r="A581" s="33">
        <v>357</v>
      </c>
      <c r="B581" s="33" t="s">
        <v>151</v>
      </c>
      <c r="C581" s="38"/>
      <c r="D581" s="46" t="s">
        <v>15</v>
      </c>
      <c r="F581" s="47">
        <v>65</v>
      </c>
      <c r="G581" s="33" t="s">
        <v>4</v>
      </c>
      <c r="H581" s="47" t="s">
        <v>27</v>
      </c>
      <c r="J581" s="48">
        <v>0</v>
      </c>
      <c r="L581" s="36">
        <v>75512191.540000007</v>
      </c>
      <c r="N581" s="36">
        <v>26533421.569999997</v>
      </c>
      <c r="P581" s="63">
        <f t="shared" si="192"/>
        <v>48978770</v>
      </c>
      <c r="Q581" s="85"/>
      <c r="R581" s="66">
        <v>45.29</v>
      </c>
      <c r="S581" s="85"/>
      <c r="T581" s="63">
        <f t="shared" si="195"/>
        <v>1081448</v>
      </c>
      <c r="U581" s="63"/>
      <c r="V581" s="66">
        <f t="shared" si="194"/>
        <v>1.43</v>
      </c>
    </row>
    <row r="582" spans="1:23" x14ac:dyDescent="0.25">
      <c r="A582" s="33">
        <v>358</v>
      </c>
      <c r="B582" s="33" t="s">
        <v>152</v>
      </c>
      <c r="C582" s="38"/>
      <c r="D582" s="46" t="s">
        <v>15</v>
      </c>
      <c r="F582" s="47">
        <v>65</v>
      </c>
      <c r="G582" s="33" t="s">
        <v>4</v>
      </c>
      <c r="H582" s="47" t="s">
        <v>23</v>
      </c>
      <c r="J582" s="48">
        <v>-20</v>
      </c>
      <c r="L582" s="36">
        <v>104576519.7</v>
      </c>
      <c r="N582" s="36">
        <v>29275918.359999999</v>
      </c>
      <c r="P582" s="63">
        <f t="shared" si="192"/>
        <v>96215905</v>
      </c>
      <c r="Q582" s="85"/>
      <c r="R582" s="66">
        <v>49.27</v>
      </c>
      <c r="S582" s="85"/>
      <c r="T582" s="63">
        <f t="shared" si="195"/>
        <v>1952829</v>
      </c>
      <c r="U582" s="63"/>
      <c r="V582" s="66">
        <f t="shared" si="194"/>
        <v>1.87</v>
      </c>
    </row>
    <row r="583" spans="1:23" x14ac:dyDescent="0.25">
      <c r="A583" s="33">
        <v>359</v>
      </c>
      <c r="B583" s="33" t="s">
        <v>153</v>
      </c>
      <c r="C583" s="38"/>
      <c r="D583" s="46" t="s">
        <v>15</v>
      </c>
      <c r="F583" s="47">
        <v>75</v>
      </c>
      <c r="G583" s="33" t="s">
        <v>4</v>
      </c>
      <c r="H583" s="47" t="s">
        <v>27</v>
      </c>
      <c r="J583" s="48">
        <v>-10</v>
      </c>
      <c r="L583" s="32">
        <v>113485941.43000001</v>
      </c>
      <c r="N583" s="32">
        <v>42504639.473000005</v>
      </c>
      <c r="P583" s="64">
        <f t="shared" si="192"/>
        <v>82329896</v>
      </c>
      <c r="Q583" s="115"/>
      <c r="R583" s="66">
        <v>54.53</v>
      </c>
      <c r="S583" s="115"/>
      <c r="T583" s="64">
        <f t="shared" si="195"/>
        <v>1509809</v>
      </c>
      <c r="U583" s="67"/>
      <c r="V583" s="66">
        <f t="shared" si="194"/>
        <v>1.33</v>
      </c>
    </row>
    <row r="584" spans="1:23" x14ac:dyDescent="0.25">
      <c r="B584" s="33" t="s">
        <v>6</v>
      </c>
      <c r="C584" s="38"/>
      <c r="D584" s="46"/>
      <c r="F584" s="47"/>
      <c r="H584" s="47"/>
      <c r="J584" s="48"/>
      <c r="R584" s="66"/>
      <c r="V584" s="66"/>
    </row>
    <row r="585" spans="1:23" x14ac:dyDescent="0.25">
      <c r="A585" s="35"/>
      <c r="B585" s="35" t="s">
        <v>154</v>
      </c>
      <c r="C585" s="38"/>
      <c r="D585" s="46"/>
      <c r="F585" s="47"/>
      <c r="H585" s="47"/>
      <c r="J585" s="48"/>
      <c r="L585" s="13">
        <f>+SUBTOTAL(9,L574:L584)</f>
        <v>5276259513.0299997</v>
      </c>
      <c r="N585" s="13">
        <f>+SUBTOTAL(9,N574:N584)</f>
        <v>1800833519.9072723</v>
      </c>
      <c r="P585" s="167">
        <f>+SUBTOTAL(9,P574:P584)</f>
        <v>4744103595</v>
      </c>
      <c r="Q585" s="167"/>
      <c r="R585" s="116">
        <f>+P585/T585</f>
        <v>36.024800734009027</v>
      </c>
      <c r="S585" s="167"/>
      <c r="T585" s="167">
        <f>+SUBTOTAL(9,T574:T584)</f>
        <v>131689933</v>
      </c>
      <c r="U585" s="167"/>
      <c r="V585" s="116">
        <f>+T585/L585*100</f>
        <v>2.4958956752370653</v>
      </c>
      <c r="W585" s="29"/>
    </row>
    <row r="586" spans="1:23" x14ac:dyDescent="0.25">
      <c r="A586" s="35"/>
      <c r="B586" s="35" t="s">
        <v>6</v>
      </c>
      <c r="C586" s="38"/>
      <c r="D586" s="46"/>
      <c r="F586" s="47"/>
      <c r="H586" s="47"/>
      <c r="J586" s="48"/>
      <c r="R586" s="66"/>
      <c r="V586" s="66"/>
    </row>
    <row r="587" spans="1:23" x14ac:dyDescent="0.25">
      <c r="A587" s="35"/>
      <c r="B587" s="35" t="s">
        <v>155</v>
      </c>
      <c r="C587" s="38"/>
      <c r="D587" s="46"/>
      <c r="F587" s="47"/>
      <c r="H587" s="47"/>
      <c r="J587" s="48"/>
      <c r="R587" s="66"/>
      <c r="V587" s="66"/>
    </row>
    <row r="588" spans="1:23" x14ac:dyDescent="0.25">
      <c r="A588" s="33">
        <v>361</v>
      </c>
      <c r="B588" s="33" t="s">
        <v>42</v>
      </c>
      <c r="C588" s="38"/>
      <c r="D588" s="46" t="s">
        <v>15</v>
      </c>
      <c r="F588" s="47">
        <v>65</v>
      </c>
      <c r="G588" s="33" t="s">
        <v>4</v>
      </c>
      <c r="H588" s="47" t="s">
        <v>23</v>
      </c>
      <c r="J588" s="48">
        <v>-15</v>
      </c>
      <c r="L588" s="36">
        <v>198554703.13999999</v>
      </c>
      <c r="N588" s="36">
        <v>55416149.731000006</v>
      </c>
      <c r="P588" s="63">
        <f t="shared" ref="P588:P603" si="196">+ROUND((100-J588)/100*L588-N588,0)</f>
        <v>172921759</v>
      </c>
      <c r="Q588" s="85"/>
      <c r="R588" s="66">
        <v>49.85</v>
      </c>
      <c r="S588" s="85"/>
      <c r="T588" s="63">
        <f t="shared" ref="T588:T603" si="197">+ROUND(P588/R588,0)</f>
        <v>3468842</v>
      </c>
      <c r="U588" s="63"/>
      <c r="V588" s="66">
        <f t="shared" ref="V588:V603" si="198">+ROUND(T588/L588*100,2)</f>
        <v>1.75</v>
      </c>
    </row>
    <row r="589" spans="1:23" x14ac:dyDescent="0.25">
      <c r="A589" s="33">
        <v>362</v>
      </c>
      <c r="B589" s="33" t="s">
        <v>146</v>
      </c>
      <c r="C589" s="38"/>
      <c r="D589" s="46" t="s">
        <v>15</v>
      </c>
      <c r="F589" s="47">
        <v>45</v>
      </c>
      <c r="G589" s="33" t="s">
        <v>4</v>
      </c>
      <c r="H589" s="47" t="s">
        <v>24</v>
      </c>
      <c r="J589" s="48">
        <v>-10</v>
      </c>
      <c r="L589" s="36">
        <v>1740028154.0699999</v>
      </c>
      <c r="N589" s="36">
        <v>531280565.92400008</v>
      </c>
      <c r="P589" s="63">
        <f t="shared" si="196"/>
        <v>1382750404</v>
      </c>
      <c r="Q589" s="85"/>
      <c r="R589" s="66">
        <v>33.67</v>
      </c>
      <c r="S589" s="85"/>
      <c r="T589" s="63">
        <f t="shared" si="197"/>
        <v>41067728</v>
      </c>
      <c r="U589" s="63"/>
      <c r="V589" s="66">
        <f t="shared" si="198"/>
        <v>2.36</v>
      </c>
    </row>
    <row r="590" spans="1:23" x14ac:dyDescent="0.25">
      <c r="A590" s="33">
        <v>364.1</v>
      </c>
      <c r="B590" s="33" t="s">
        <v>156</v>
      </c>
      <c r="C590" s="38"/>
      <c r="D590" s="46" t="s">
        <v>15</v>
      </c>
      <c r="F590" s="47">
        <v>40</v>
      </c>
      <c r="G590" s="33" t="s">
        <v>4</v>
      </c>
      <c r="H590" s="47" t="s">
        <v>25</v>
      </c>
      <c r="J590" s="68">
        <v>-100</v>
      </c>
      <c r="L590" s="36">
        <v>1083692908.71</v>
      </c>
      <c r="N590" s="36">
        <v>481024952.89521766</v>
      </c>
      <c r="P590" s="63">
        <f t="shared" si="196"/>
        <v>1686360865</v>
      </c>
      <c r="Q590" s="85"/>
      <c r="R590" s="66">
        <v>28.9</v>
      </c>
      <c r="S590" s="85"/>
      <c r="T590" s="63">
        <f t="shared" ref="T590:T591" si="199">+ROUND(P590/R590,0)</f>
        <v>58351587</v>
      </c>
      <c r="U590" s="63"/>
      <c r="V590" s="66">
        <f t="shared" ref="V590:V591" si="200">+ROUND(T590/L590*100,2)</f>
        <v>5.38</v>
      </c>
    </row>
    <row r="591" spans="1:23" x14ac:dyDescent="0.25">
      <c r="A591" s="33">
        <v>364.2</v>
      </c>
      <c r="B591" s="33" t="s">
        <v>157</v>
      </c>
      <c r="C591" s="38"/>
      <c r="D591" s="46" t="s">
        <v>15</v>
      </c>
      <c r="F591" s="47">
        <v>50</v>
      </c>
      <c r="G591" s="33" t="s">
        <v>4</v>
      </c>
      <c r="H591" s="47" t="s">
        <v>24</v>
      </c>
      <c r="J591" s="68">
        <v>-100</v>
      </c>
      <c r="L591" s="54">
        <v>706877718.75999999</v>
      </c>
      <c r="M591" s="107"/>
      <c r="N591" s="54">
        <v>98411502.52478227</v>
      </c>
      <c r="O591" s="107"/>
      <c r="P591" s="67">
        <f t="shared" si="196"/>
        <v>1315343935</v>
      </c>
      <c r="Q591" s="115"/>
      <c r="R591" s="164">
        <v>45.65</v>
      </c>
      <c r="S591" s="115"/>
      <c r="T591" s="67">
        <f t="shared" si="199"/>
        <v>28813668</v>
      </c>
      <c r="U591" s="67"/>
      <c r="V591" s="164">
        <f t="shared" si="200"/>
        <v>4.08</v>
      </c>
    </row>
    <row r="592" spans="1:23" x14ac:dyDescent="0.25">
      <c r="A592" s="33">
        <v>365</v>
      </c>
      <c r="B592" s="33" t="s">
        <v>150</v>
      </c>
      <c r="C592" s="38"/>
      <c r="D592" s="46" t="s">
        <v>15</v>
      </c>
      <c r="F592" s="47">
        <v>48</v>
      </c>
      <c r="G592" s="33" t="s">
        <v>4</v>
      </c>
      <c r="H592" s="47" t="s">
        <v>21</v>
      </c>
      <c r="J592" s="48">
        <v>-80</v>
      </c>
      <c r="L592" s="36">
        <v>1991793394.02</v>
      </c>
      <c r="N592" s="36">
        <v>740342106.01999998</v>
      </c>
      <c r="P592" s="63">
        <f t="shared" si="196"/>
        <v>2844886003</v>
      </c>
      <c r="Q592" s="85"/>
      <c r="R592" s="66">
        <v>38.9</v>
      </c>
      <c r="S592" s="85"/>
      <c r="T592" s="63">
        <f t="shared" si="197"/>
        <v>73133316</v>
      </c>
      <c r="U592" s="63"/>
      <c r="V592" s="66">
        <f t="shared" si="198"/>
        <v>3.67</v>
      </c>
    </row>
    <row r="593" spans="1:23" x14ac:dyDescent="0.25">
      <c r="A593" s="33">
        <v>366.6</v>
      </c>
      <c r="B593" s="33" t="s">
        <v>288</v>
      </c>
      <c r="C593" s="38"/>
      <c r="D593" s="46" t="s">
        <v>15</v>
      </c>
      <c r="F593" s="47">
        <v>70</v>
      </c>
      <c r="G593" s="33" t="s">
        <v>4</v>
      </c>
      <c r="H593" s="47" t="s">
        <v>23</v>
      </c>
      <c r="J593" s="48">
        <v>0</v>
      </c>
      <c r="L593" s="36">
        <v>1528850820.6300001</v>
      </c>
      <c r="N593" s="36">
        <v>345598141.44</v>
      </c>
      <c r="P593" s="63">
        <f t="shared" si="196"/>
        <v>1183252679</v>
      </c>
      <c r="Q593" s="85"/>
      <c r="R593" s="66">
        <v>54.59</v>
      </c>
      <c r="S593" s="85"/>
      <c r="T593" s="63">
        <f t="shared" si="197"/>
        <v>21675264</v>
      </c>
      <c r="U593" s="63"/>
      <c r="V593" s="66">
        <f t="shared" si="198"/>
        <v>1.42</v>
      </c>
    </row>
    <row r="594" spans="1:23" x14ac:dyDescent="0.25">
      <c r="A594" s="33">
        <v>366.7</v>
      </c>
      <c r="B594" s="33" t="s">
        <v>289</v>
      </c>
      <c r="C594" s="38"/>
      <c r="D594" s="46" t="s">
        <v>15</v>
      </c>
      <c r="F594" s="47">
        <v>50</v>
      </c>
      <c r="G594" s="33" t="s">
        <v>4</v>
      </c>
      <c r="H594" s="47" t="s">
        <v>27</v>
      </c>
      <c r="J594" s="48">
        <v>0</v>
      </c>
      <c r="L594" s="36">
        <v>193885660.52000001</v>
      </c>
      <c r="N594" s="36">
        <v>26860957.869999997</v>
      </c>
      <c r="P594" s="63">
        <f t="shared" si="196"/>
        <v>167024703</v>
      </c>
      <c r="Q594" s="85"/>
      <c r="R594" s="66">
        <v>43.04</v>
      </c>
      <c r="S594" s="85"/>
      <c r="T594" s="63">
        <f>+ROUND(P594/R594,0)</f>
        <v>3880685</v>
      </c>
      <c r="U594" s="63"/>
      <c r="V594" s="66">
        <f t="shared" si="198"/>
        <v>2</v>
      </c>
    </row>
    <row r="595" spans="1:23" x14ac:dyDescent="0.25">
      <c r="A595" s="33">
        <v>367.6</v>
      </c>
      <c r="B595" s="33" t="s">
        <v>286</v>
      </c>
      <c r="C595" s="38"/>
      <c r="D595" s="46" t="s">
        <v>15</v>
      </c>
      <c r="F595" s="47">
        <v>42</v>
      </c>
      <c r="G595" s="33" t="s">
        <v>4</v>
      </c>
      <c r="H595" s="47" t="s">
        <v>30</v>
      </c>
      <c r="J595" s="48">
        <v>-5</v>
      </c>
      <c r="L595" s="36">
        <v>1723803662.04</v>
      </c>
      <c r="N595" s="36">
        <v>475313897.49000001</v>
      </c>
      <c r="P595" s="63">
        <f t="shared" si="196"/>
        <v>1334679948</v>
      </c>
      <c r="Q595" s="85"/>
      <c r="R595" s="66">
        <v>31.87</v>
      </c>
      <c r="S595" s="85"/>
      <c r="T595" s="63">
        <f t="shared" si="197"/>
        <v>41878881</v>
      </c>
      <c r="U595" s="63"/>
      <c r="V595" s="66">
        <f t="shared" si="198"/>
        <v>2.4300000000000002</v>
      </c>
    </row>
    <row r="596" spans="1:23" x14ac:dyDescent="0.25">
      <c r="A596" s="33">
        <v>367.7</v>
      </c>
      <c r="B596" s="33" t="s">
        <v>287</v>
      </c>
      <c r="C596" s="38"/>
      <c r="D596" s="46" t="s">
        <v>15</v>
      </c>
      <c r="F596" s="47">
        <v>35</v>
      </c>
      <c r="G596" s="33" t="s">
        <v>4</v>
      </c>
      <c r="H596" s="47" t="s">
        <v>25</v>
      </c>
      <c r="J596" s="48">
        <v>0</v>
      </c>
      <c r="L596" s="36">
        <v>731720379.38999999</v>
      </c>
      <c r="N596" s="36">
        <v>288138701.13999999</v>
      </c>
      <c r="P596" s="63">
        <f t="shared" si="196"/>
        <v>443581678</v>
      </c>
      <c r="Q596" s="85"/>
      <c r="R596" s="66">
        <v>23.06</v>
      </c>
      <c r="S596" s="85"/>
      <c r="T596" s="63">
        <f t="shared" si="197"/>
        <v>19235979</v>
      </c>
      <c r="U596" s="63"/>
      <c r="V596" s="66">
        <f t="shared" si="198"/>
        <v>2.63</v>
      </c>
    </row>
    <row r="597" spans="1:23" x14ac:dyDescent="0.25">
      <c r="A597" s="33">
        <v>368</v>
      </c>
      <c r="B597" s="33" t="s">
        <v>158</v>
      </c>
      <c r="C597" s="38"/>
      <c r="D597" s="46" t="s">
        <v>15</v>
      </c>
      <c r="F597" s="47">
        <v>34</v>
      </c>
      <c r="G597" s="33" t="s">
        <v>4</v>
      </c>
      <c r="H597" s="47" t="s">
        <v>30</v>
      </c>
      <c r="J597" s="48">
        <v>-15</v>
      </c>
      <c r="L597" s="36">
        <v>2172571477.3800001</v>
      </c>
      <c r="N597" s="36">
        <v>977456673.49000001</v>
      </c>
      <c r="P597" s="63">
        <f t="shared" si="196"/>
        <v>1521000525</v>
      </c>
      <c r="Q597" s="85"/>
      <c r="R597" s="66">
        <v>23.48</v>
      </c>
      <c r="S597" s="85"/>
      <c r="T597" s="63">
        <f t="shared" si="197"/>
        <v>64778557</v>
      </c>
      <c r="U597" s="63"/>
      <c r="V597" s="66">
        <f t="shared" si="198"/>
        <v>2.98</v>
      </c>
    </row>
    <row r="598" spans="1:23" x14ac:dyDescent="0.25">
      <c r="A598" s="33">
        <v>369.1</v>
      </c>
      <c r="B598" s="33" t="s">
        <v>284</v>
      </c>
      <c r="C598" s="38"/>
      <c r="D598" s="46" t="s">
        <v>15</v>
      </c>
      <c r="F598" s="47">
        <v>53</v>
      </c>
      <c r="G598" s="33" t="s">
        <v>4</v>
      </c>
      <c r="H598" s="47" t="s">
        <v>21</v>
      </c>
      <c r="J598" s="48">
        <v>-125</v>
      </c>
      <c r="L598" s="36">
        <v>429359956.48000002</v>
      </c>
      <c r="N598" s="36">
        <v>121671609.69</v>
      </c>
      <c r="P598" s="63">
        <f t="shared" si="196"/>
        <v>844388292</v>
      </c>
      <c r="Q598" s="85"/>
      <c r="R598" s="66">
        <v>45.82</v>
      </c>
      <c r="S598" s="85"/>
      <c r="T598" s="63">
        <f t="shared" si="197"/>
        <v>18428378</v>
      </c>
      <c r="U598" s="63"/>
      <c r="V598" s="66">
        <f t="shared" si="198"/>
        <v>4.29</v>
      </c>
    </row>
    <row r="599" spans="1:23" x14ac:dyDescent="0.25">
      <c r="A599" s="33">
        <v>369.6</v>
      </c>
      <c r="B599" s="33" t="s">
        <v>285</v>
      </c>
      <c r="C599" s="38"/>
      <c r="D599" s="46" t="s">
        <v>15</v>
      </c>
      <c r="F599" s="47">
        <v>45</v>
      </c>
      <c r="G599" s="33" t="s">
        <v>4</v>
      </c>
      <c r="H599" s="47" t="s">
        <v>25</v>
      </c>
      <c r="J599" s="48">
        <v>-15</v>
      </c>
      <c r="L599" s="36">
        <v>818122343.44000006</v>
      </c>
      <c r="N599" s="36">
        <v>316173519.42000002</v>
      </c>
      <c r="P599" s="63">
        <f t="shared" si="196"/>
        <v>624667176</v>
      </c>
      <c r="Q599" s="85"/>
      <c r="R599" s="66">
        <v>31.75</v>
      </c>
      <c r="S599" s="85"/>
      <c r="T599" s="63">
        <f t="shared" si="197"/>
        <v>19674557</v>
      </c>
      <c r="U599" s="63"/>
      <c r="V599" s="66">
        <f t="shared" si="198"/>
        <v>2.4</v>
      </c>
    </row>
    <row r="600" spans="1:23" x14ac:dyDescent="0.25">
      <c r="A600" s="33">
        <v>370</v>
      </c>
      <c r="B600" s="33" t="s">
        <v>159</v>
      </c>
      <c r="C600" s="38"/>
      <c r="D600" s="46" t="s">
        <v>15</v>
      </c>
      <c r="F600" s="47">
        <v>38</v>
      </c>
      <c r="G600" s="33" t="s">
        <v>4</v>
      </c>
      <c r="H600" s="47" t="s">
        <v>25</v>
      </c>
      <c r="J600" s="48">
        <v>-30</v>
      </c>
      <c r="L600" s="36">
        <v>90547257.879999995</v>
      </c>
      <c r="N600" s="36">
        <v>64524789</v>
      </c>
      <c r="P600" s="63">
        <f t="shared" si="196"/>
        <v>53186646</v>
      </c>
      <c r="Q600" s="85"/>
      <c r="R600" s="66">
        <v>17.18</v>
      </c>
      <c r="S600" s="85"/>
      <c r="T600" s="63">
        <f t="shared" si="197"/>
        <v>3095847</v>
      </c>
      <c r="U600" s="63"/>
      <c r="V600" s="66">
        <f t="shared" si="198"/>
        <v>3.42</v>
      </c>
    </row>
    <row r="601" spans="1:23" x14ac:dyDescent="0.25">
      <c r="A601" s="33">
        <v>370.1</v>
      </c>
      <c r="B601" s="33" t="s">
        <v>160</v>
      </c>
      <c r="C601" s="38"/>
      <c r="D601" s="46" t="s">
        <v>15</v>
      </c>
      <c r="F601" s="47">
        <v>20</v>
      </c>
      <c r="G601" s="33" t="s">
        <v>4</v>
      </c>
      <c r="H601" s="47" t="s">
        <v>33</v>
      </c>
      <c r="J601" s="48">
        <v>-30</v>
      </c>
      <c r="L601" s="36">
        <v>752056780.59000003</v>
      </c>
      <c r="N601" s="36">
        <v>195134860.73225614</v>
      </c>
      <c r="P601" s="63">
        <f t="shared" si="196"/>
        <v>782538954</v>
      </c>
      <c r="Q601" s="85"/>
      <c r="R601" s="66">
        <v>15.6</v>
      </c>
      <c r="S601" s="85"/>
      <c r="T601" s="63">
        <f t="shared" si="197"/>
        <v>50162753</v>
      </c>
      <c r="U601" s="63"/>
      <c r="V601" s="66">
        <f t="shared" si="198"/>
        <v>6.67</v>
      </c>
    </row>
    <row r="602" spans="1:23" x14ac:dyDescent="0.25">
      <c r="A602" s="33">
        <v>371</v>
      </c>
      <c r="B602" s="33" t="s">
        <v>321</v>
      </c>
      <c r="C602" s="38"/>
      <c r="D602" s="46" t="s">
        <v>15</v>
      </c>
      <c r="F602" s="47">
        <v>30</v>
      </c>
      <c r="G602" s="33" t="s">
        <v>4</v>
      </c>
      <c r="H602" s="47" t="s">
        <v>34</v>
      </c>
      <c r="J602" s="48">
        <v>-15</v>
      </c>
      <c r="L602" s="36">
        <v>77912063.739999995</v>
      </c>
      <c r="N602" s="36">
        <v>32661220.220000003</v>
      </c>
      <c r="P602" s="63">
        <f t="shared" si="196"/>
        <v>56937653</v>
      </c>
      <c r="Q602" s="85"/>
      <c r="R602" s="66">
        <v>21.97</v>
      </c>
      <c r="S602" s="85"/>
      <c r="T602" s="63">
        <f t="shared" si="197"/>
        <v>2591609</v>
      </c>
      <c r="U602" s="63"/>
      <c r="V602" s="66">
        <f t="shared" si="198"/>
        <v>3.33</v>
      </c>
    </row>
    <row r="603" spans="1:23" x14ac:dyDescent="0.25">
      <c r="A603" s="33">
        <v>373</v>
      </c>
      <c r="B603" s="33" t="s">
        <v>161</v>
      </c>
      <c r="C603" s="38"/>
      <c r="D603" s="46" t="s">
        <v>15</v>
      </c>
      <c r="F603" s="47">
        <v>35</v>
      </c>
      <c r="G603" s="33" t="s">
        <v>4</v>
      </c>
      <c r="H603" s="47" t="s">
        <v>308</v>
      </c>
      <c r="J603" s="48">
        <v>-15</v>
      </c>
      <c r="L603" s="32">
        <v>463393094.83999997</v>
      </c>
      <c r="N603" s="32">
        <v>175429641.97999999</v>
      </c>
      <c r="P603" s="64">
        <f t="shared" si="196"/>
        <v>357472417</v>
      </c>
      <c r="Q603" s="115"/>
      <c r="R603" s="66">
        <v>27.34</v>
      </c>
      <c r="S603" s="115"/>
      <c r="T603" s="64">
        <f t="shared" si="197"/>
        <v>13075070</v>
      </c>
      <c r="U603" s="67"/>
      <c r="V603" s="66">
        <f t="shared" si="198"/>
        <v>2.82</v>
      </c>
    </row>
    <row r="604" spans="1:23" x14ac:dyDescent="0.25">
      <c r="C604" s="38"/>
      <c r="D604" s="46"/>
      <c r="F604" s="47"/>
      <c r="H604" s="47"/>
      <c r="J604" s="48"/>
      <c r="R604" s="66"/>
      <c r="V604" s="66"/>
    </row>
    <row r="605" spans="1:23" x14ac:dyDescent="0.25">
      <c r="A605" s="35"/>
      <c r="B605" s="35" t="s">
        <v>162</v>
      </c>
      <c r="C605" s="38"/>
      <c r="D605" s="46"/>
      <c r="F605" s="47"/>
      <c r="H605" s="47"/>
      <c r="J605" s="48"/>
      <c r="L605" s="13">
        <f>+SUBTOTAL(9,L588:L604)</f>
        <v>14703170375.629999</v>
      </c>
      <c r="N605" s="13">
        <f>+SUBTOTAL(9,N588:N604)</f>
        <v>4925439289.567255</v>
      </c>
      <c r="P605" s="167">
        <f>+SUBTOTAL(9,P588:P604)</f>
        <v>14770993637</v>
      </c>
      <c r="Q605" s="167"/>
      <c r="R605" s="116">
        <f>+P605/T605</f>
        <v>31.881260685264024</v>
      </c>
      <c r="S605" s="167"/>
      <c r="T605" s="167">
        <f>+SUBTOTAL(9,T588:T604)</f>
        <v>463312721</v>
      </c>
      <c r="U605" s="167"/>
      <c r="V605" s="116">
        <f>+T605/L605*100</f>
        <v>3.151107612599831</v>
      </c>
      <c r="W605" s="29"/>
    </row>
    <row r="606" spans="1:23" x14ac:dyDescent="0.25">
      <c r="A606" s="35"/>
      <c r="B606" s="35" t="s">
        <v>6</v>
      </c>
      <c r="C606" s="38"/>
      <c r="D606" s="46"/>
      <c r="F606" s="47"/>
      <c r="H606" s="47"/>
      <c r="J606" s="48"/>
      <c r="R606" s="66"/>
      <c r="V606" s="66"/>
      <c r="W606" s="37"/>
    </row>
    <row r="607" spans="1:23" x14ac:dyDescent="0.25">
      <c r="A607" s="35"/>
      <c r="B607" s="35" t="s">
        <v>163</v>
      </c>
      <c r="C607" s="38"/>
      <c r="D607" s="46"/>
      <c r="F607" s="47"/>
      <c r="H607" s="47"/>
      <c r="J607" s="48"/>
      <c r="R607" s="66"/>
      <c r="V607" s="66"/>
    </row>
    <row r="608" spans="1:23" x14ac:dyDescent="0.25">
      <c r="A608" s="33">
        <v>390</v>
      </c>
      <c r="B608" s="33" t="s">
        <v>42</v>
      </c>
      <c r="C608" s="38"/>
      <c r="D608" s="46" t="s">
        <v>15</v>
      </c>
      <c r="F608" s="47">
        <v>55</v>
      </c>
      <c r="G608" s="33" t="s">
        <v>4</v>
      </c>
      <c r="H608" s="47" t="s">
        <v>24</v>
      </c>
      <c r="J608" s="48">
        <v>-10</v>
      </c>
      <c r="L608" s="36">
        <v>435222596.51999998</v>
      </c>
      <c r="N608" s="36">
        <v>123109607.46000001</v>
      </c>
      <c r="P608" s="63">
        <f t="shared" ref="P608:P615" si="201">+ROUND((100-J608)/100*L608-N608,0)</f>
        <v>355635249</v>
      </c>
      <c r="Q608" s="85"/>
      <c r="R608" s="66">
        <v>41.11</v>
      </c>
      <c r="S608" s="85"/>
      <c r="T608" s="63">
        <f t="shared" ref="T608" si="202">+ROUND(P608/R608,0)</f>
        <v>8650821</v>
      </c>
      <c r="U608" s="63"/>
      <c r="V608" s="66">
        <f t="shared" ref="V608" si="203">+ROUND(T608/L608*100,2)</f>
        <v>1.99</v>
      </c>
      <c r="W608" s="29"/>
    </row>
    <row r="609" spans="1:23" x14ac:dyDescent="0.25">
      <c r="A609" s="33">
        <v>392.1</v>
      </c>
      <c r="B609" s="33" t="s">
        <v>164</v>
      </c>
      <c r="C609" s="38"/>
      <c r="D609" s="46" t="s">
        <v>15</v>
      </c>
      <c r="F609" s="47">
        <v>6</v>
      </c>
      <c r="G609" s="33" t="s">
        <v>4</v>
      </c>
      <c r="H609" s="47" t="s">
        <v>38</v>
      </c>
      <c r="J609" s="48">
        <v>15</v>
      </c>
      <c r="L609" s="36">
        <v>9038958.6799999997</v>
      </c>
      <c r="N609" s="36">
        <v>1913928.7499999998</v>
      </c>
      <c r="P609" s="63">
        <f t="shared" si="201"/>
        <v>5769186</v>
      </c>
      <c r="Q609" s="85"/>
      <c r="R609" s="66">
        <v>4.0599999999999996</v>
      </c>
      <c r="S609" s="85"/>
      <c r="T609" s="63">
        <f t="shared" ref="T609:T614" si="204">+ROUND(P609/R609,0)</f>
        <v>1420982</v>
      </c>
      <c r="U609" s="63"/>
      <c r="V609" s="66">
        <f t="shared" ref="V609:V614" si="205">+ROUND(T609/L609*100,2)</f>
        <v>15.72</v>
      </c>
    </row>
    <row r="610" spans="1:23" x14ac:dyDescent="0.25">
      <c r="A610" s="33">
        <v>392.2</v>
      </c>
      <c r="B610" s="33" t="s">
        <v>165</v>
      </c>
      <c r="C610" s="38"/>
      <c r="D610" s="46" t="s">
        <v>15</v>
      </c>
      <c r="F610" s="47">
        <v>9</v>
      </c>
      <c r="G610" s="33" t="s">
        <v>4</v>
      </c>
      <c r="H610" s="47" t="s">
        <v>28</v>
      </c>
      <c r="J610" s="48">
        <v>15</v>
      </c>
      <c r="L610" s="36">
        <v>47500082.869999997</v>
      </c>
      <c r="N610" s="36">
        <v>12551216.380000001</v>
      </c>
      <c r="P610" s="63">
        <f t="shared" si="201"/>
        <v>27823854</v>
      </c>
      <c r="Q610" s="85"/>
      <c r="R610" s="66">
        <v>5.86</v>
      </c>
      <c r="S610" s="85"/>
      <c r="T610" s="63">
        <f t="shared" si="204"/>
        <v>4748098</v>
      </c>
      <c r="U610" s="63"/>
      <c r="V610" s="66">
        <f t="shared" si="205"/>
        <v>10</v>
      </c>
    </row>
    <row r="611" spans="1:23" x14ac:dyDescent="0.25">
      <c r="A611" s="33">
        <v>392.3</v>
      </c>
      <c r="B611" s="33" t="s">
        <v>166</v>
      </c>
      <c r="C611" s="38"/>
      <c r="D611" s="46" t="s">
        <v>15</v>
      </c>
      <c r="F611" s="47">
        <v>12</v>
      </c>
      <c r="G611" s="33" t="s">
        <v>4</v>
      </c>
      <c r="H611" s="47" t="s">
        <v>37</v>
      </c>
      <c r="J611" s="48">
        <v>15</v>
      </c>
      <c r="L611" s="36">
        <v>241647649.91</v>
      </c>
      <c r="N611" s="36">
        <v>99939975.870000005</v>
      </c>
      <c r="P611" s="63">
        <f t="shared" si="201"/>
        <v>105460527</v>
      </c>
      <c r="Q611" s="85"/>
      <c r="R611" s="66">
        <v>7.09</v>
      </c>
      <c r="S611" s="85"/>
      <c r="T611" s="63">
        <f t="shared" si="204"/>
        <v>14874545</v>
      </c>
      <c r="U611" s="63"/>
      <c r="V611" s="66">
        <f t="shared" si="205"/>
        <v>6.16</v>
      </c>
    </row>
    <row r="612" spans="1:23" x14ac:dyDescent="0.25">
      <c r="A612" s="33">
        <v>392.4</v>
      </c>
      <c r="B612" s="33" t="s">
        <v>167</v>
      </c>
      <c r="C612" s="38"/>
      <c r="D612" s="46" t="s">
        <v>15</v>
      </c>
      <c r="F612" s="47">
        <v>9</v>
      </c>
      <c r="G612" s="33" t="s">
        <v>4</v>
      </c>
      <c r="H612" s="47" t="s">
        <v>38</v>
      </c>
      <c r="J612" s="48">
        <v>5</v>
      </c>
      <c r="L612" s="36">
        <v>767855.05</v>
      </c>
      <c r="N612" s="36">
        <v>638909.71</v>
      </c>
      <c r="P612" s="63">
        <f t="shared" si="201"/>
        <v>90553</v>
      </c>
      <c r="Q612" s="85"/>
      <c r="R612" s="66">
        <v>4.4800000000000004</v>
      </c>
      <c r="S612" s="85"/>
      <c r="T612" s="63">
        <f t="shared" si="204"/>
        <v>20213</v>
      </c>
      <c r="U612" s="63"/>
      <c r="V612" s="66">
        <f t="shared" si="205"/>
        <v>2.63</v>
      </c>
    </row>
    <row r="613" spans="1:23" x14ac:dyDescent="0.25">
      <c r="A613" s="33">
        <v>392.9</v>
      </c>
      <c r="B613" s="33" t="s">
        <v>168</v>
      </c>
      <c r="C613" s="38"/>
      <c r="D613" s="46" t="s">
        <v>15</v>
      </c>
      <c r="F613" s="47">
        <v>20</v>
      </c>
      <c r="G613" s="33" t="s">
        <v>4</v>
      </c>
      <c r="H613" s="47" t="s">
        <v>39</v>
      </c>
      <c r="J613" s="48">
        <v>15</v>
      </c>
      <c r="L613" s="36">
        <v>21065643.420000002</v>
      </c>
      <c r="N613" s="36">
        <v>2761577.9899999998</v>
      </c>
      <c r="P613" s="63">
        <f t="shared" si="201"/>
        <v>15144219</v>
      </c>
      <c r="Q613" s="85"/>
      <c r="R613" s="66">
        <v>14.42</v>
      </c>
      <c r="S613" s="85"/>
      <c r="T613" s="63">
        <f t="shared" si="204"/>
        <v>1050223</v>
      </c>
      <c r="U613" s="63"/>
      <c r="V613" s="66">
        <f t="shared" si="205"/>
        <v>4.99</v>
      </c>
    </row>
    <row r="614" spans="1:23" x14ac:dyDescent="0.25">
      <c r="A614" s="33">
        <v>396.1</v>
      </c>
      <c r="B614" s="33" t="s">
        <v>169</v>
      </c>
      <c r="C614" s="38"/>
      <c r="D614" s="46" t="s">
        <v>15</v>
      </c>
      <c r="F614" s="47">
        <v>11</v>
      </c>
      <c r="G614" s="33" t="s">
        <v>4</v>
      </c>
      <c r="H614" s="47" t="s">
        <v>32</v>
      </c>
      <c r="J614" s="48">
        <v>15</v>
      </c>
      <c r="L614" s="36">
        <v>4766126.25</v>
      </c>
      <c r="N614" s="36">
        <v>2061673.0599999998</v>
      </c>
      <c r="P614" s="63">
        <f t="shared" si="201"/>
        <v>1989534</v>
      </c>
      <c r="Q614" s="85"/>
      <c r="R614" s="66">
        <v>5.92</v>
      </c>
      <c r="S614" s="85"/>
      <c r="T614" s="63">
        <f t="shared" si="204"/>
        <v>336070</v>
      </c>
      <c r="U614" s="63"/>
      <c r="V614" s="66">
        <f t="shared" si="205"/>
        <v>7.05</v>
      </c>
    </row>
    <row r="615" spans="1:23" x14ac:dyDescent="0.25">
      <c r="A615" s="33">
        <v>397.8</v>
      </c>
      <c r="B615" s="33" t="s">
        <v>170</v>
      </c>
      <c r="C615" s="38"/>
      <c r="D615" s="46" t="s">
        <v>15</v>
      </c>
      <c r="F615" s="47">
        <v>20</v>
      </c>
      <c r="G615" s="33" t="s">
        <v>4</v>
      </c>
      <c r="H615" s="47" t="s">
        <v>309</v>
      </c>
      <c r="J615" s="48">
        <v>0</v>
      </c>
      <c r="L615" s="32">
        <v>11992499.609999999</v>
      </c>
      <c r="N615" s="32">
        <v>9422442.2499999981</v>
      </c>
      <c r="P615" s="64">
        <f t="shared" si="201"/>
        <v>2570057</v>
      </c>
      <c r="Q615" s="115"/>
      <c r="R615" s="66">
        <v>11.01</v>
      </c>
      <c r="S615" s="115"/>
      <c r="T615" s="64">
        <f t="shared" ref="T615" si="206">+ROUND(P615/R615,0)</f>
        <v>233429</v>
      </c>
      <c r="U615" s="67"/>
      <c r="V615" s="66">
        <f t="shared" ref="V615" si="207">+ROUND(T615/L615*100,2)</f>
        <v>1.95</v>
      </c>
    </row>
    <row r="616" spans="1:23" x14ac:dyDescent="0.25">
      <c r="B616" s="33" t="s">
        <v>6</v>
      </c>
      <c r="C616" s="38"/>
      <c r="D616" s="46"/>
      <c r="F616" s="47"/>
      <c r="H616" s="47"/>
      <c r="J616" s="48"/>
      <c r="R616" s="66"/>
      <c r="V616" s="66"/>
    </row>
    <row r="617" spans="1:23" x14ac:dyDescent="0.25">
      <c r="B617" s="35" t="s">
        <v>171</v>
      </c>
      <c r="C617" s="38"/>
      <c r="D617" s="46"/>
      <c r="F617" s="47"/>
      <c r="H617" s="47"/>
      <c r="J617" s="48"/>
      <c r="L617" s="14">
        <f>+SUBTOTAL(9,L608:L616)</f>
        <v>772001412.30999994</v>
      </c>
      <c r="N617" s="14">
        <f>+SUBTOTAL(9,N608:N616)</f>
        <v>252399331.47000003</v>
      </c>
      <c r="P617" s="166">
        <f>+SUBTOTAL(9,P608:P616)</f>
        <v>514483179</v>
      </c>
      <c r="Q617" s="84"/>
      <c r="R617" s="116">
        <f>+P617/T617</f>
        <v>16.419126932809043</v>
      </c>
      <c r="S617" s="84"/>
      <c r="T617" s="166">
        <f>+SUBTOTAL(9,T608:T616)</f>
        <v>31334381</v>
      </c>
      <c r="U617" s="84"/>
      <c r="V617" s="116">
        <f>+T617/L617*100</f>
        <v>4.05885021715706</v>
      </c>
    </row>
    <row r="618" spans="1:23" x14ac:dyDescent="0.25">
      <c r="C618" s="38"/>
      <c r="D618" s="46"/>
      <c r="F618" s="47"/>
      <c r="H618" s="47"/>
      <c r="J618" s="48"/>
      <c r="R618" s="66"/>
      <c r="V618" s="66"/>
    </row>
    <row r="619" spans="1:23" ht="13.8" thickBot="1" x14ac:dyDescent="0.3">
      <c r="A619" s="35" t="s">
        <v>12</v>
      </c>
      <c r="B619" s="35"/>
      <c r="C619" s="38"/>
      <c r="D619" s="46"/>
      <c r="F619" s="47"/>
      <c r="H619" s="47"/>
      <c r="J619" s="48"/>
      <c r="L619" s="15">
        <f>+SUBTOTAL(9,L574:L618)</f>
        <v>20751431300.970001</v>
      </c>
      <c r="N619" s="15">
        <f>+SUBTOTAL(9,N574:N618)</f>
        <v>6978672140.9445276</v>
      </c>
      <c r="P619" s="90">
        <f>+SUBTOTAL(9,P574:P618)</f>
        <v>20029580411</v>
      </c>
      <c r="Q619" s="84"/>
      <c r="R619" s="116">
        <f>+P619/T619</f>
        <v>31.978917566322739</v>
      </c>
      <c r="S619" s="84"/>
      <c r="T619" s="90">
        <f>+SUBTOTAL(9,T574:T618)</f>
        <v>626337035</v>
      </c>
      <c r="U619" s="84"/>
      <c r="V619" s="116">
        <f>+T619/L619*100</f>
        <v>3.0182835386912448</v>
      </c>
      <c r="W619" s="29"/>
    </row>
    <row r="620" spans="1:23" ht="13.8" thickTop="1" x14ac:dyDescent="0.25">
      <c r="C620" s="38"/>
      <c r="D620" s="46"/>
      <c r="F620" s="47"/>
      <c r="H620" s="47"/>
      <c r="J620" s="48"/>
      <c r="R620" s="66"/>
      <c r="V620" s="66"/>
    </row>
    <row r="621" spans="1:23" x14ac:dyDescent="0.25">
      <c r="C621" s="38"/>
      <c r="D621" s="46"/>
      <c r="F621" s="47"/>
      <c r="H621" s="47"/>
      <c r="J621" s="48"/>
      <c r="R621" s="66"/>
      <c r="V621" s="66"/>
    </row>
    <row r="622" spans="1:23" ht="13.8" thickBot="1" x14ac:dyDescent="0.3">
      <c r="A622" s="35" t="s">
        <v>5</v>
      </c>
      <c r="C622" s="38"/>
      <c r="D622" s="46"/>
      <c r="F622" s="47"/>
      <c r="H622" s="47"/>
      <c r="J622" s="48"/>
      <c r="L622" s="15">
        <f>+SUBTOTAL(9,L17:L621)</f>
        <v>43546789182.960007</v>
      </c>
      <c r="N622" s="15">
        <f>+SUBTOTAL(9,N17:N621)</f>
        <v>12519861050.888601</v>
      </c>
      <c r="P622" s="90">
        <f>+SUBTOTAL(9,P17:P621)</f>
        <v>36823062614</v>
      </c>
      <c r="Q622" s="168"/>
      <c r="R622" s="116">
        <f>+P622/T622</f>
        <v>23.913302919999211</v>
      </c>
      <c r="S622" s="168"/>
      <c r="T622" s="90">
        <f>+SUBTOTAL(9,T17:T621)</f>
        <v>1539856821</v>
      </c>
      <c r="U622" s="84"/>
      <c r="V622" s="116">
        <f>+T622/L622*100</f>
        <v>3.5360972643249453</v>
      </c>
    </row>
    <row r="623" spans="1:23" ht="13.8" thickTop="1" x14ac:dyDescent="0.25">
      <c r="C623" s="38"/>
      <c r="D623" s="46"/>
      <c r="F623" s="47"/>
      <c r="H623" s="47"/>
      <c r="J623" s="48"/>
      <c r="R623" s="66"/>
      <c r="V623" s="66"/>
    </row>
    <row r="624" spans="1:23" x14ac:dyDescent="0.25">
      <c r="C624" s="38"/>
      <c r="D624" s="46"/>
      <c r="F624" s="47"/>
      <c r="H624" s="47"/>
      <c r="J624" s="48"/>
      <c r="R624" s="66"/>
      <c r="V624" s="66"/>
    </row>
    <row r="625" spans="1:22" x14ac:dyDescent="0.25">
      <c r="C625" s="38"/>
      <c r="D625" s="46"/>
      <c r="F625" s="47"/>
      <c r="H625" s="47"/>
      <c r="J625" s="48"/>
      <c r="R625" s="66"/>
      <c r="V625" s="66"/>
    </row>
    <row r="626" spans="1:22" x14ac:dyDescent="0.25">
      <c r="A626" s="82" t="s">
        <v>272</v>
      </c>
      <c r="B626" s="33" t="s">
        <v>273</v>
      </c>
      <c r="C626" s="38"/>
      <c r="D626" s="46"/>
      <c r="F626" s="47"/>
      <c r="H626" s="47"/>
      <c r="J626" s="48"/>
      <c r="R626" s="66"/>
      <c r="V626" s="66"/>
    </row>
    <row r="627" spans="1:22" x14ac:dyDescent="0.25">
      <c r="C627" s="38"/>
      <c r="D627" s="46"/>
      <c r="F627" s="47"/>
      <c r="H627" s="47"/>
      <c r="J627" s="48"/>
      <c r="R627" s="66"/>
      <c r="V627" s="66"/>
    </row>
    <row r="628" spans="1:22" x14ac:dyDescent="0.25">
      <c r="C628" s="38"/>
      <c r="D628" s="46"/>
      <c r="F628" s="47"/>
      <c r="H628" s="47"/>
      <c r="J628" s="48"/>
      <c r="R628" s="66"/>
      <c r="V628" s="66"/>
    </row>
    <row r="629" spans="1:22" x14ac:dyDescent="0.25">
      <c r="C629" s="38"/>
      <c r="D629" s="46"/>
      <c r="F629" s="47"/>
      <c r="H629" s="47"/>
      <c r="J629" s="48"/>
      <c r="R629" s="66"/>
      <c r="V629" s="66"/>
    </row>
    <row r="630" spans="1:22" x14ac:dyDescent="0.25">
      <c r="C630" s="38"/>
      <c r="D630" s="46"/>
      <c r="F630" s="47"/>
      <c r="H630" s="47"/>
      <c r="J630" s="48"/>
      <c r="R630" s="66"/>
      <c r="V630" s="66"/>
    </row>
    <row r="631" spans="1:22" x14ac:dyDescent="0.25">
      <c r="C631" s="38"/>
      <c r="D631" s="46"/>
      <c r="F631" s="47"/>
      <c r="H631" s="47"/>
      <c r="J631" s="48"/>
      <c r="R631" s="66"/>
      <c r="V631" s="66"/>
    </row>
    <row r="632" spans="1:22" x14ac:dyDescent="0.25">
      <c r="D632" s="46"/>
      <c r="F632" s="47"/>
      <c r="H632" s="47"/>
      <c r="J632" s="48"/>
      <c r="R632" s="66"/>
    </row>
    <row r="633" spans="1:22" x14ac:dyDescent="0.25">
      <c r="D633" s="46"/>
      <c r="F633" s="47"/>
      <c r="H633" s="47"/>
      <c r="J633" s="48"/>
      <c r="R633" s="66"/>
    </row>
    <row r="634" spans="1:22" x14ac:dyDescent="0.25">
      <c r="D634" s="46"/>
      <c r="F634" s="47"/>
      <c r="H634" s="47"/>
      <c r="J634" s="48"/>
      <c r="R634" s="66"/>
    </row>
    <row r="635" spans="1:22" x14ac:dyDescent="0.25">
      <c r="D635" s="46"/>
      <c r="F635" s="47"/>
      <c r="H635" s="47"/>
      <c r="J635" s="48"/>
      <c r="R635" s="66"/>
    </row>
    <row r="636" spans="1:22" x14ac:dyDescent="0.25">
      <c r="D636" s="46"/>
      <c r="F636" s="47"/>
      <c r="H636" s="47"/>
      <c r="J636" s="48"/>
      <c r="R636" s="66"/>
    </row>
    <row r="637" spans="1:22" x14ac:dyDescent="0.25">
      <c r="D637" s="46"/>
      <c r="F637" s="47"/>
      <c r="H637" s="47"/>
      <c r="J637" s="48"/>
      <c r="R637" s="66"/>
    </row>
    <row r="638" spans="1:22" x14ac:dyDescent="0.25">
      <c r="D638" s="46"/>
      <c r="F638" s="47"/>
      <c r="H638" s="47"/>
      <c r="J638" s="48"/>
      <c r="R638" s="66"/>
    </row>
    <row r="639" spans="1:22" x14ac:dyDescent="0.25">
      <c r="D639" s="46"/>
      <c r="F639" s="47"/>
      <c r="H639" s="47"/>
      <c r="J639" s="48"/>
      <c r="R639" s="66"/>
    </row>
    <row r="640" spans="1:22" x14ac:dyDescent="0.25">
      <c r="D640" s="46"/>
      <c r="F640" s="47"/>
      <c r="H640" s="47"/>
      <c r="J640" s="48"/>
      <c r="R640" s="66"/>
    </row>
    <row r="641" spans="4:18" x14ac:dyDescent="0.25">
      <c r="D641" s="46"/>
      <c r="F641" s="47"/>
      <c r="H641" s="47"/>
      <c r="J641" s="48"/>
      <c r="R641" s="66"/>
    </row>
    <row r="642" spans="4:18" x14ac:dyDescent="0.25">
      <c r="D642" s="46"/>
      <c r="F642" s="47"/>
      <c r="H642" s="47"/>
      <c r="J642" s="48"/>
      <c r="R642" s="66"/>
    </row>
    <row r="643" spans="4:18" x14ac:dyDescent="0.25">
      <c r="D643" s="46"/>
      <c r="F643" s="47"/>
      <c r="H643" s="47"/>
      <c r="J643" s="48"/>
      <c r="R643" s="66"/>
    </row>
    <row r="644" spans="4:18" x14ac:dyDescent="0.25">
      <c r="D644" s="46"/>
      <c r="F644" s="47"/>
      <c r="H644" s="47"/>
      <c r="J644" s="48"/>
      <c r="R644" s="66"/>
    </row>
    <row r="645" spans="4:18" x14ac:dyDescent="0.25">
      <c r="D645" s="46"/>
      <c r="F645" s="47"/>
      <c r="H645" s="47"/>
      <c r="J645" s="48"/>
      <c r="R645" s="66"/>
    </row>
    <row r="646" spans="4:18" x14ac:dyDescent="0.25">
      <c r="D646" s="46"/>
      <c r="F646" s="47"/>
      <c r="H646" s="47"/>
      <c r="J646" s="48"/>
      <c r="R646" s="66"/>
    </row>
    <row r="647" spans="4:18" x14ac:dyDescent="0.25">
      <c r="D647" s="46"/>
      <c r="F647" s="47"/>
      <c r="H647" s="47"/>
      <c r="J647" s="48"/>
      <c r="R647" s="66"/>
    </row>
    <row r="648" spans="4:18" x14ac:dyDescent="0.25">
      <c r="D648" s="46"/>
      <c r="F648" s="47"/>
      <c r="H648" s="47"/>
      <c r="J648" s="48"/>
      <c r="R648" s="66"/>
    </row>
    <row r="649" spans="4:18" x14ac:dyDescent="0.25">
      <c r="D649" s="46"/>
      <c r="F649" s="47"/>
      <c r="H649" s="47"/>
      <c r="J649" s="48"/>
      <c r="R649" s="66"/>
    </row>
    <row r="650" spans="4:18" x14ac:dyDescent="0.25">
      <c r="D650" s="46"/>
      <c r="F650" s="47"/>
      <c r="H650" s="47"/>
      <c r="J650" s="48"/>
      <c r="R650" s="66"/>
    </row>
    <row r="651" spans="4:18" x14ac:dyDescent="0.25">
      <c r="D651" s="46"/>
      <c r="F651" s="47"/>
      <c r="H651" s="47"/>
      <c r="J651" s="48"/>
      <c r="R651" s="66"/>
    </row>
    <row r="652" spans="4:18" x14ac:dyDescent="0.25">
      <c r="D652" s="46"/>
      <c r="F652" s="47"/>
      <c r="H652" s="47"/>
      <c r="J652" s="48"/>
      <c r="R652" s="66"/>
    </row>
    <row r="653" spans="4:18" x14ac:dyDescent="0.25">
      <c r="D653" s="46"/>
      <c r="F653" s="47"/>
      <c r="H653" s="47"/>
      <c r="J653" s="48"/>
      <c r="R653" s="66"/>
    </row>
    <row r="654" spans="4:18" x14ac:dyDescent="0.25">
      <c r="D654" s="46"/>
      <c r="F654" s="47"/>
      <c r="H654" s="47"/>
      <c r="J654" s="48"/>
      <c r="R654" s="66"/>
    </row>
    <row r="655" spans="4:18" x14ac:dyDescent="0.25">
      <c r="D655" s="46"/>
      <c r="F655" s="47"/>
      <c r="H655" s="47"/>
      <c r="J655" s="48"/>
      <c r="R655" s="66"/>
    </row>
    <row r="656" spans="4:18" x14ac:dyDescent="0.25">
      <c r="D656" s="46"/>
      <c r="F656" s="47"/>
      <c r="H656" s="47"/>
      <c r="J656" s="48"/>
      <c r="R656" s="66"/>
    </row>
    <row r="657" spans="4:18" x14ac:dyDescent="0.25">
      <c r="D657" s="46"/>
      <c r="F657" s="47"/>
      <c r="H657" s="47"/>
      <c r="J657" s="48"/>
      <c r="R657" s="66"/>
    </row>
    <row r="658" spans="4:18" x14ac:dyDescent="0.25">
      <c r="D658" s="46"/>
      <c r="F658" s="47"/>
      <c r="H658" s="47"/>
      <c r="J658" s="48"/>
      <c r="R658" s="66"/>
    </row>
    <row r="659" spans="4:18" x14ac:dyDescent="0.25">
      <c r="D659" s="46"/>
      <c r="F659" s="47"/>
      <c r="H659" s="47"/>
      <c r="J659" s="48"/>
      <c r="R659" s="66"/>
    </row>
    <row r="660" spans="4:18" x14ac:dyDescent="0.25">
      <c r="D660" s="46"/>
      <c r="F660" s="47"/>
      <c r="H660" s="47"/>
      <c r="J660" s="48"/>
      <c r="R660" s="66"/>
    </row>
    <row r="661" spans="4:18" x14ac:dyDescent="0.25">
      <c r="D661" s="46"/>
      <c r="F661" s="47"/>
      <c r="H661" s="47"/>
      <c r="J661" s="48"/>
      <c r="R661" s="66"/>
    </row>
    <row r="662" spans="4:18" x14ac:dyDescent="0.25">
      <c r="D662" s="46"/>
      <c r="F662" s="47"/>
      <c r="H662" s="47"/>
      <c r="J662" s="48"/>
      <c r="R662" s="66"/>
    </row>
    <row r="663" spans="4:18" x14ac:dyDescent="0.25">
      <c r="D663" s="46"/>
      <c r="F663" s="47"/>
      <c r="H663" s="47"/>
      <c r="J663" s="48"/>
      <c r="R663" s="66"/>
    </row>
    <row r="664" spans="4:18" x14ac:dyDescent="0.25">
      <c r="D664" s="46"/>
      <c r="F664" s="47"/>
      <c r="H664" s="47"/>
      <c r="J664" s="48"/>
      <c r="R664" s="66"/>
    </row>
    <row r="665" spans="4:18" x14ac:dyDescent="0.25">
      <c r="D665" s="46"/>
      <c r="F665" s="47"/>
      <c r="H665" s="47"/>
      <c r="J665" s="48"/>
      <c r="R665" s="66"/>
    </row>
    <row r="666" spans="4:18" x14ac:dyDescent="0.25">
      <c r="D666" s="46"/>
      <c r="F666" s="47"/>
      <c r="H666" s="47"/>
      <c r="J666" s="48"/>
      <c r="R666" s="66"/>
    </row>
    <row r="667" spans="4:18" x14ac:dyDescent="0.25">
      <c r="D667" s="46"/>
      <c r="F667" s="47"/>
      <c r="H667" s="47"/>
      <c r="J667" s="48"/>
      <c r="R667" s="66"/>
    </row>
    <row r="668" spans="4:18" x14ac:dyDescent="0.25">
      <c r="D668" s="46"/>
      <c r="F668" s="47"/>
      <c r="H668" s="47"/>
      <c r="J668" s="48"/>
      <c r="R668" s="66"/>
    </row>
    <row r="669" spans="4:18" x14ac:dyDescent="0.25">
      <c r="D669" s="46"/>
      <c r="F669" s="47"/>
      <c r="H669" s="47"/>
      <c r="J669" s="48"/>
      <c r="R669" s="66"/>
    </row>
    <row r="670" spans="4:18" x14ac:dyDescent="0.25">
      <c r="D670" s="46"/>
      <c r="F670" s="47"/>
      <c r="H670" s="47"/>
      <c r="J670" s="48"/>
      <c r="R670" s="66"/>
    </row>
    <row r="671" spans="4:18" x14ac:dyDescent="0.25">
      <c r="D671" s="46"/>
      <c r="F671" s="47"/>
      <c r="H671" s="47"/>
      <c r="J671" s="48"/>
      <c r="R671" s="66"/>
    </row>
    <row r="672" spans="4:18" x14ac:dyDescent="0.25">
      <c r="D672" s="46"/>
      <c r="F672" s="47"/>
      <c r="H672" s="47"/>
      <c r="J672" s="48"/>
      <c r="R672" s="66"/>
    </row>
    <row r="673" spans="4:18" x14ac:dyDescent="0.25">
      <c r="D673" s="46"/>
      <c r="F673" s="47"/>
      <c r="H673" s="47"/>
      <c r="J673" s="48"/>
      <c r="R673" s="66"/>
    </row>
    <row r="674" spans="4:18" x14ac:dyDescent="0.25">
      <c r="D674" s="46"/>
      <c r="F674" s="47"/>
      <c r="H674" s="47"/>
      <c r="J674" s="48"/>
      <c r="R674" s="66"/>
    </row>
    <row r="675" spans="4:18" x14ac:dyDescent="0.25">
      <c r="D675" s="46"/>
      <c r="F675" s="47"/>
      <c r="H675" s="47"/>
      <c r="J675" s="48"/>
      <c r="R675" s="66"/>
    </row>
    <row r="676" spans="4:18" x14ac:dyDescent="0.25">
      <c r="D676" s="46"/>
      <c r="F676" s="47"/>
      <c r="H676" s="47"/>
      <c r="J676" s="48"/>
      <c r="R676" s="66"/>
    </row>
    <row r="677" spans="4:18" x14ac:dyDescent="0.25">
      <c r="D677" s="46"/>
      <c r="F677" s="47"/>
      <c r="H677" s="47"/>
      <c r="J677" s="48"/>
      <c r="R677" s="66"/>
    </row>
    <row r="678" spans="4:18" x14ac:dyDescent="0.25">
      <c r="D678" s="46"/>
      <c r="F678" s="47"/>
      <c r="H678" s="47"/>
      <c r="J678" s="48"/>
      <c r="R678" s="66"/>
    </row>
    <row r="679" spans="4:18" x14ac:dyDescent="0.25">
      <c r="D679" s="46"/>
      <c r="F679" s="47"/>
      <c r="H679" s="47"/>
      <c r="J679" s="48"/>
      <c r="R679" s="66"/>
    </row>
    <row r="680" spans="4:18" x14ac:dyDescent="0.25">
      <c r="D680" s="46"/>
      <c r="F680" s="47"/>
      <c r="H680" s="47"/>
      <c r="J680" s="48"/>
      <c r="R680" s="66"/>
    </row>
    <row r="681" spans="4:18" x14ac:dyDescent="0.25">
      <c r="D681" s="46"/>
      <c r="F681" s="47"/>
      <c r="H681" s="47"/>
      <c r="J681" s="48"/>
      <c r="R681" s="66"/>
    </row>
    <row r="682" spans="4:18" x14ac:dyDescent="0.25">
      <c r="D682" s="46"/>
      <c r="F682" s="47"/>
      <c r="H682" s="47"/>
      <c r="J682" s="48"/>
      <c r="R682" s="66"/>
    </row>
    <row r="683" spans="4:18" x14ac:dyDescent="0.25">
      <c r="D683" s="46"/>
      <c r="F683" s="47"/>
      <c r="H683" s="47"/>
      <c r="J683" s="48"/>
      <c r="R683" s="66"/>
    </row>
    <row r="684" spans="4:18" x14ac:dyDescent="0.25">
      <c r="D684" s="46"/>
      <c r="F684" s="47"/>
      <c r="H684" s="47"/>
      <c r="J684" s="48"/>
      <c r="R684" s="66"/>
    </row>
    <row r="685" spans="4:18" x14ac:dyDescent="0.25">
      <c r="D685" s="46"/>
      <c r="F685" s="47"/>
      <c r="H685" s="47"/>
      <c r="J685" s="48"/>
      <c r="R685" s="66"/>
    </row>
    <row r="686" spans="4:18" x14ac:dyDescent="0.25">
      <c r="D686" s="46"/>
      <c r="F686" s="47"/>
      <c r="H686" s="47"/>
      <c r="J686" s="48"/>
      <c r="R686" s="66"/>
    </row>
    <row r="687" spans="4:18" x14ac:dyDescent="0.25">
      <c r="D687" s="46"/>
      <c r="F687" s="47"/>
      <c r="H687" s="47"/>
      <c r="J687" s="48"/>
      <c r="R687" s="66"/>
    </row>
    <row r="688" spans="4:18" x14ac:dyDescent="0.25">
      <c r="D688" s="46"/>
      <c r="F688" s="47"/>
      <c r="H688" s="47"/>
      <c r="J688" s="48"/>
      <c r="R688" s="66"/>
    </row>
    <row r="689" spans="4:18" x14ac:dyDescent="0.25">
      <c r="D689" s="46"/>
      <c r="F689" s="47"/>
      <c r="H689" s="47"/>
      <c r="J689" s="48"/>
      <c r="R689" s="66"/>
    </row>
    <row r="690" spans="4:18" x14ac:dyDescent="0.25">
      <c r="D690" s="46"/>
      <c r="F690" s="47"/>
      <c r="H690" s="47"/>
      <c r="J690" s="48"/>
      <c r="R690" s="66"/>
    </row>
    <row r="691" spans="4:18" x14ac:dyDescent="0.25">
      <c r="D691" s="46"/>
      <c r="F691" s="47"/>
      <c r="H691" s="47"/>
      <c r="J691" s="48"/>
      <c r="R691" s="66"/>
    </row>
    <row r="692" spans="4:18" x14ac:dyDescent="0.25">
      <c r="D692" s="46"/>
      <c r="F692" s="47"/>
      <c r="H692" s="47"/>
      <c r="J692" s="48"/>
      <c r="R692" s="66"/>
    </row>
    <row r="693" spans="4:18" x14ac:dyDescent="0.25">
      <c r="D693" s="46"/>
      <c r="F693" s="47"/>
      <c r="H693" s="47"/>
      <c r="J693" s="48"/>
      <c r="R693" s="66"/>
    </row>
    <row r="694" spans="4:18" x14ac:dyDescent="0.25">
      <c r="D694" s="46"/>
      <c r="F694" s="47"/>
      <c r="H694" s="47"/>
      <c r="J694" s="48"/>
      <c r="R694" s="66"/>
    </row>
    <row r="695" spans="4:18" x14ac:dyDescent="0.25">
      <c r="D695" s="46"/>
      <c r="F695" s="47"/>
      <c r="H695" s="47"/>
      <c r="J695" s="48"/>
      <c r="R695" s="66"/>
    </row>
    <row r="696" spans="4:18" x14ac:dyDescent="0.25">
      <c r="D696" s="46"/>
      <c r="F696" s="47"/>
      <c r="H696" s="47"/>
      <c r="J696" s="48"/>
      <c r="R696" s="66"/>
    </row>
    <row r="697" spans="4:18" x14ac:dyDescent="0.25">
      <c r="D697" s="46"/>
      <c r="F697" s="47"/>
      <c r="H697" s="47"/>
      <c r="J697" s="48"/>
      <c r="R697" s="66"/>
    </row>
    <row r="698" spans="4:18" x14ac:dyDescent="0.25">
      <c r="D698" s="46"/>
      <c r="F698" s="47"/>
      <c r="H698" s="47"/>
      <c r="J698" s="48"/>
      <c r="R698" s="66"/>
    </row>
    <row r="699" spans="4:18" x14ac:dyDescent="0.25">
      <c r="D699" s="46"/>
      <c r="F699" s="47"/>
      <c r="H699" s="47"/>
      <c r="J699" s="48"/>
      <c r="R699" s="66"/>
    </row>
    <row r="700" spans="4:18" x14ac:dyDescent="0.25">
      <c r="D700" s="46"/>
      <c r="F700" s="47"/>
      <c r="H700" s="47"/>
      <c r="J700" s="48"/>
      <c r="R700" s="66"/>
    </row>
    <row r="701" spans="4:18" x14ac:dyDescent="0.25">
      <c r="D701" s="46"/>
      <c r="F701" s="47"/>
      <c r="H701" s="47"/>
      <c r="J701" s="48"/>
      <c r="R701" s="66"/>
    </row>
    <row r="702" spans="4:18" x14ac:dyDescent="0.25">
      <c r="D702" s="46"/>
      <c r="F702" s="47"/>
      <c r="H702" s="47"/>
      <c r="J702" s="48"/>
      <c r="R702" s="66"/>
    </row>
    <row r="703" spans="4:18" x14ac:dyDescent="0.25">
      <c r="D703" s="46"/>
      <c r="F703" s="47"/>
      <c r="H703" s="47"/>
      <c r="J703" s="48"/>
      <c r="R703" s="66"/>
    </row>
    <row r="704" spans="4:18" x14ac:dyDescent="0.25">
      <c r="D704" s="46"/>
      <c r="F704" s="47"/>
      <c r="H704" s="47"/>
      <c r="J704" s="48"/>
      <c r="R704" s="66"/>
    </row>
    <row r="705" spans="4:18" x14ac:dyDescent="0.25">
      <c r="D705" s="46"/>
      <c r="F705" s="47"/>
      <c r="H705" s="47"/>
      <c r="J705" s="48"/>
      <c r="R705" s="66"/>
    </row>
    <row r="706" spans="4:18" x14ac:dyDescent="0.25">
      <c r="D706" s="46"/>
      <c r="F706" s="47"/>
      <c r="H706" s="47"/>
      <c r="J706" s="48"/>
      <c r="R706" s="66"/>
    </row>
    <row r="707" spans="4:18" x14ac:dyDescent="0.25">
      <c r="D707" s="46"/>
      <c r="F707" s="47"/>
      <c r="H707" s="47"/>
      <c r="J707" s="48"/>
      <c r="R707" s="66"/>
    </row>
    <row r="708" spans="4:18" x14ac:dyDescent="0.25">
      <c r="D708" s="46"/>
      <c r="F708" s="47"/>
      <c r="H708" s="47"/>
      <c r="J708" s="48"/>
      <c r="R708" s="66"/>
    </row>
    <row r="709" spans="4:18" x14ac:dyDescent="0.25">
      <c r="D709" s="46"/>
      <c r="F709" s="47"/>
      <c r="H709" s="47"/>
      <c r="J709" s="48"/>
      <c r="R709" s="66"/>
    </row>
    <row r="710" spans="4:18" x14ac:dyDescent="0.25">
      <c r="D710" s="46"/>
      <c r="F710" s="47"/>
      <c r="H710" s="47"/>
      <c r="J710" s="48"/>
      <c r="R710" s="66"/>
    </row>
    <row r="711" spans="4:18" x14ac:dyDescent="0.25">
      <c r="D711" s="46"/>
      <c r="F711" s="47"/>
      <c r="H711" s="47"/>
      <c r="J711" s="48"/>
      <c r="R711" s="66"/>
    </row>
    <row r="712" spans="4:18" x14ac:dyDescent="0.25">
      <c r="D712" s="46"/>
      <c r="F712" s="47"/>
      <c r="H712" s="47"/>
      <c r="J712" s="48"/>
      <c r="R712" s="66"/>
    </row>
    <row r="713" spans="4:18" x14ac:dyDescent="0.25">
      <c r="D713" s="46"/>
      <c r="F713" s="47"/>
      <c r="H713" s="47"/>
      <c r="J713" s="48"/>
      <c r="R713" s="66"/>
    </row>
    <row r="714" spans="4:18" x14ac:dyDescent="0.25">
      <c r="D714" s="46"/>
      <c r="F714" s="47"/>
      <c r="H714" s="47"/>
      <c r="J714" s="48"/>
      <c r="R714" s="66"/>
    </row>
    <row r="715" spans="4:18" x14ac:dyDescent="0.25">
      <c r="D715" s="46"/>
      <c r="F715" s="47"/>
      <c r="H715" s="47"/>
      <c r="J715" s="48"/>
      <c r="R715" s="66"/>
    </row>
    <row r="716" spans="4:18" x14ac:dyDescent="0.25">
      <c r="D716" s="46"/>
      <c r="F716" s="47"/>
      <c r="H716" s="47"/>
      <c r="J716" s="48"/>
      <c r="R716" s="66"/>
    </row>
    <row r="717" spans="4:18" x14ac:dyDescent="0.25">
      <c r="D717" s="46"/>
      <c r="F717" s="47"/>
      <c r="H717" s="47"/>
      <c r="J717" s="48"/>
      <c r="R717" s="66"/>
    </row>
    <row r="718" spans="4:18" x14ac:dyDescent="0.25">
      <c r="D718" s="46"/>
      <c r="F718" s="47"/>
      <c r="H718" s="47"/>
      <c r="J718" s="48"/>
      <c r="R718" s="66"/>
    </row>
    <row r="719" spans="4:18" x14ac:dyDescent="0.25">
      <c r="D719" s="46"/>
      <c r="F719" s="47"/>
      <c r="H719" s="47"/>
      <c r="J719" s="48"/>
      <c r="R719" s="66"/>
    </row>
    <row r="720" spans="4:18" x14ac:dyDescent="0.25">
      <c r="D720" s="46"/>
      <c r="F720" s="47"/>
      <c r="H720" s="47"/>
      <c r="J720" s="48"/>
      <c r="R720" s="66"/>
    </row>
    <row r="721" spans="4:18" x14ac:dyDescent="0.25">
      <c r="D721" s="46"/>
      <c r="F721" s="47"/>
      <c r="H721" s="47"/>
      <c r="J721" s="48"/>
      <c r="R721" s="66"/>
    </row>
    <row r="722" spans="4:18" x14ac:dyDescent="0.25">
      <c r="D722" s="46"/>
      <c r="F722" s="47"/>
      <c r="H722" s="47"/>
      <c r="J722" s="48"/>
      <c r="R722" s="66"/>
    </row>
    <row r="723" spans="4:18" x14ac:dyDescent="0.25">
      <c r="D723" s="46"/>
      <c r="F723" s="47"/>
      <c r="H723" s="47"/>
      <c r="J723" s="48"/>
      <c r="R723" s="66"/>
    </row>
    <row r="724" spans="4:18" x14ac:dyDescent="0.25">
      <c r="D724" s="46"/>
      <c r="F724" s="47"/>
      <c r="H724" s="47"/>
      <c r="J724" s="48"/>
      <c r="R724" s="66"/>
    </row>
    <row r="725" spans="4:18" x14ac:dyDescent="0.25">
      <c r="D725" s="46"/>
      <c r="F725" s="47"/>
      <c r="H725" s="47"/>
      <c r="J725" s="48"/>
      <c r="R725" s="66"/>
    </row>
    <row r="726" spans="4:18" x14ac:dyDescent="0.25">
      <c r="D726" s="46"/>
      <c r="F726" s="47"/>
      <c r="H726" s="47"/>
      <c r="J726" s="48"/>
      <c r="R726" s="66"/>
    </row>
    <row r="727" spans="4:18" x14ac:dyDescent="0.25">
      <c r="D727" s="46"/>
      <c r="F727" s="47"/>
      <c r="H727" s="47"/>
      <c r="J727" s="48"/>
      <c r="R727" s="66"/>
    </row>
    <row r="728" spans="4:18" x14ac:dyDescent="0.25">
      <c r="D728" s="46"/>
      <c r="F728" s="47"/>
      <c r="H728" s="47"/>
      <c r="J728" s="48"/>
      <c r="R728" s="66"/>
    </row>
    <row r="729" spans="4:18" x14ac:dyDescent="0.25">
      <c r="D729" s="46"/>
      <c r="F729" s="47"/>
      <c r="H729" s="47"/>
      <c r="J729" s="48"/>
      <c r="R729" s="66"/>
    </row>
    <row r="730" spans="4:18" x14ac:dyDescent="0.25">
      <c r="D730" s="46"/>
      <c r="F730" s="47"/>
      <c r="H730" s="47"/>
      <c r="J730" s="48"/>
      <c r="R730" s="66"/>
    </row>
    <row r="731" spans="4:18" x14ac:dyDescent="0.25">
      <c r="D731" s="46"/>
      <c r="F731" s="47"/>
      <c r="H731" s="47"/>
      <c r="J731" s="48"/>
      <c r="R731" s="66"/>
    </row>
    <row r="732" spans="4:18" x14ac:dyDescent="0.25">
      <c r="D732" s="46"/>
      <c r="F732" s="47"/>
      <c r="H732" s="47"/>
      <c r="J732" s="48"/>
      <c r="R732" s="66"/>
    </row>
    <row r="733" spans="4:18" x14ac:dyDescent="0.25">
      <c r="D733" s="46"/>
      <c r="F733" s="47"/>
      <c r="H733" s="47"/>
      <c r="J733" s="48"/>
      <c r="R733" s="66"/>
    </row>
    <row r="734" spans="4:18" x14ac:dyDescent="0.25">
      <c r="D734" s="46"/>
      <c r="F734" s="47"/>
      <c r="H734" s="47"/>
      <c r="J734" s="48"/>
      <c r="R734" s="66"/>
    </row>
    <row r="735" spans="4:18" x14ac:dyDescent="0.25">
      <c r="D735" s="46"/>
      <c r="F735" s="47"/>
      <c r="H735" s="47"/>
      <c r="J735" s="48"/>
      <c r="R735" s="66"/>
    </row>
    <row r="736" spans="4:18" x14ac:dyDescent="0.25">
      <c r="D736" s="46"/>
      <c r="F736" s="47"/>
      <c r="H736" s="47"/>
      <c r="J736" s="48"/>
      <c r="R736" s="66"/>
    </row>
    <row r="737" spans="4:18" x14ac:dyDescent="0.25">
      <c r="D737" s="46"/>
      <c r="F737" s="47"/>
      <c r="H737" s="47"/>
      <c r="J737" s="48"/>
      <c r="R737" s="66"/>
    </row>
    <row r="738" spans="4:18" x14ac:dyDescent="0.25">
      <c r="D738" s="46"/>
      <c r="F738" s="47"/>
      <c r="H738" s="47"/>
      <c r="J738" s="48"/>
      <c r="R738" s="66"/>
    </row>
    <row r="739" spans="4:18" x14ac:dyDescent="0.25">
      <c r="D739" s="46"/>
      <c r="F739" s="47"/>
      <c r="H739" s="47"/>
      <c r="J739" s="48"/>
      <c r="R739" s="66"/>
    </row>
    <row r="740" spans="4:18" x14ac:dyDescent="0.25">
      <c r="D740" s="46"/>
      <c r="F740" s="47"/>
      <c r="H740" s="47"/>
      <c r="J740" s="48"/>
      <c r="R740" s="66"/>
    </row>
    <row r="741" spans="4:18" x14ac:dyDescent="0.25">
      <c r="D741" s="46"/>
      <c r="F741" s="47"/>
      <c r="H741" s="47"/>
      <c r="J741" s="48"/>
      <c r="R741" s="66"/>
    </row>
    <row r="742" spans="4:18" x14ac:dyDescent="0.25">
      <c r="D742" s="46"/>
      <c r="F742" s="47"/>
      <c r="H742" s="47"/>
      <c r="J742" s="48"/>
      <c r="R742" s="66"/>
    </row>
    <row r="743" spans="4:18" x14ac:dyDescent="0.25">
      <c r="D743" s="46"/>
      <c r="F743" s="47"/>
      <c r="H743" s="47"/>
      <c r="J743" s="48"/>
      <c r="R743" s="66"/>
    </row>
    <row r="744" spans="4:18" x14ac:dyDescent="0.25">
      <c r="D744" s="46"/>
      <c r="F744" s="47"/>
      <c r="H744" s="47"/>
      <c r="J744" s="48"/>
      <c r="R744" s="66"/>
    </row>
    <row r="745" spans="4:18" x14ac:dyDescent="0.25">
      <c r="D745" s="46"/>
      <c r="F745" s="47"/>
      <c r="H745" s="47"/>
      <c r="J745" s="48"/>
      <c r="R745" s="66"/>
    </row>
    <row r="746" spans="4:18" x14ac:dyDescent="0.25">
      <c r="D746" s="46"/>
      <c r="F746" s="47"/>
      <c r="H746" s="47"/>
      <c r="J746" s="48"/>
      <c r="R746" s="66"/>
    </row>
    <row r="747" spans="4:18" x14ac:dyDescent="0.25">
      <c r="D747" s="46"/>
      <c r="F747" s="47"/>
      <c r="H747" s="47"/>
      <c r="J747" s="48"/>
      <c r="R747" s="66"/>
    </row>
    <row r="748" spans="4:18" x14ac:dyDescent="0.25">
      <c r="D748" s="46"/>
      <c r="F748" s="47"/>
      <c r="H748" s="47"/>
      <c r="J748" s="48"/>
      <c r="R748" s="66"/>
    </row>
    <row r="749" spans="4:18" x14ac:dyDescent="0.25">
      <c r="D749" s="46"/>
      <c r="F749" s="47"/>
      <c r="H749" s="47"/>
      <c r="J749" s="48"/>
      <c r="R749" s="66"/>
    </row>
    <row r="750" spans="4:18" x14ac:dyDescent="0.25">
      <c r="D750" s="46"/>
      <c r="F750" s="47"/>
      <c r="H750" s="47"/>
      <c r="J750" s="48"/>
      <c r="R750" s="66"/>
    </row>
    <row r="751" spans="4:18" x14ac:dyDescent="0.25">
      <c r="D751" s="46"/>
      <c r="F751" s="47"/>
      <c r="H751" s="47"/>
      <c r="J751" s="48"/>
      <c r="R751" s="66"/>
    </row>
    <row r="752" spans="4:18" x14ac:dyDescent="0.25">
      <c r="D752" s="46"/>
      <c r="F752" s="47"/>
      <c r="H752" s="47"/>
      <c r="J752" s="48"/>
      <c r="R752" s="66"/>
    </row>
    <row r="753" spans="4:18" x14ac:dyDescent="0.25">
      <c r="D753" s="46"/>
      <c r="F753" s="47"/>
      <c r="H753" s="47"/>
      <c r="J753" s="48"/>
      <c r="R753" s="66"/>
    </row>
    <row r="754" spans="4:18" x14ac:dyDescent="0.25">
      <c r="D754" s="46"/>
      <c r="F754" s="47"/>
      <c r="H754" s="47"/>
      <c r="J754" s="48"/>
      <c r="R754" s="66"/>
    </row>
    <row r="755" spans="4:18" x14ac:dyDescent="0.25">
      <c r="D755" s="46"/>
      <c r="F755" s="47"/>
      <c r="H755" s="47"/>
      <c r="J755" s="48"/>
      <c r="R755" s="66"/>
    </row>
    <row r="756" spans="4:18" x14ac:dyDescent="0.25">
      <c r="D756" s="46"/>
      <c r="F756" s="47"/>
      <c r="H756" s="47"/>
      <c r="J756" s="48"/>
      <c r="R756" s="66"/>
    </row>
    <row r="757" spans="4:18" x14ac:dyDescent="0.25">
      <c r="D757" s="46"/>
      <c r="F757" s="47"/>
      <c r="H757" s="47"/>
      <c r="J757" s="48"/>
      <c r="R757" s="66"/>
    </row>
    <row r="758" spans="4:18" x14ac:dyDescent="0.25">
      <c r="D758" s="46"/>
      <c r="F758" s="47"/>
      <c r="H758" s="47"/>
      <c r="J758" s="48"/>
      <c r="R758" s="66"/>
    </row>
    <row r="759" spans="4:18" x14ac:dyDescent="0.25">
      <c r="D759" s="46"/>
      <c r="F759" s="47"/>
      <c r="H759" s="47"/>
      <c r="J759" s="48"/>
      <c r="R759" s="66"/>
    </row>
    <row r="760" spans="4:18" x14ac:dyDescent="0.25">
      <c r="D760" s="46"/>
      <c r="F760" s="47"/>
      <c r="H760" s="47"/>
      <c r="J760" s="48"/>
      <c r="R760" s="66"/>
    </row>
    <row r="761" spans="4:18" x14ac:dyDescent="0.25">
      <c r="D761" s="46"/>
      <c r="F761" s="47"/>
      <c r="H761" s="47"/>
      <c r="J761" s="48"/>
      <c r="R761" s="66"/>
    </row>
    <row r="762" spans="4:18" x14ac:dyDescent="0.25">
      <c r="D762" s="46"/>
      <c r="F762" s="47"/>
      <c r="H762" s="47"/>
      <c r="J762" s="48"/>
      <c r="R762" s="66"/>
    </row>
    <row r="763" spans="4:18" x14ac:dyDescent="0.25">
      <c r="D763" s="46"/>
      <c r="F763" s="47"/>
      <c r="H763" s="47"/>
      <c r="J763" s="48"/>
      <c r="R763" s="66"/>
    </row>
    <row r="764" spans="4:18" x14ac:dyDescent="0.25">
      <c r="D764" s="46"/>
      <c r="F764" s="47"/>
      <c r="H764" s="47"/>
      <c r="J764" s="48"/>
      <c r="R764" s="66"/>
    </row>
    <row r="765" spans="4:18" x14ac:dyDescent="0.25">
      <c r="D765" s="46"/>
      <c r="F765" s="47"/>
      <c r="H765" s="47"/>
      <c r="J765" s="48"/>
      <c r="R765" s="66"/>
    </row>
    <row r="766" spans="4:18" x14ac:dyDescent="0.25">
      <c r="D766" s="46"/>
      <c r="F766" s="47"/>
      <c r="H766" s="47"/>
      <c r="J766" s="48"/>
      <c r="R766" s="66"/>
    </row>
    <row r="767" spans="4:18" x14ac:dyDescent="0.25">
      <c r="D767" s="46"/>
      <c r="F767" s="47"/>
      <c r="H767" s="47"/>
      <c r="J767" s="48"/>
      <c r="R767" s="66"/>
    </row>
    <row r="768" spans="4:18" x14ac:dyDescent="0.25">
      <c r="D768" s="46"/>
      <c r="F768" s="47"/>
      <c r="H768" s="47"/>
      <c r="J768" s="48"/>
      <c r="R768" s="66"/>
    </row>
    <row r="769" spans="4:18" x14ac:dyDescent="0.25">
      <c r="D769" s="46"/>
      <c r="F769" s="47"/>
      <c r="H769" s="47"/>
      <c r="J769" s="48"/>
      <c r="R769" s="66"/>
    </row>
    <row r="770" spans="4:18" x14ac:dyDescent="0.25">
      <c r="D770" s="46"/>
      <c r="F770" s="47"/>
      <c r="H770" s="47"/>
      <c r="J770" s="48"/>
      <c r="R770" s="66"/>
    </row>
    <row r="771" spans="4:18" x14ac:dyDescent="0.25">
      <c r="D771" s="46"/>
      <c r="F771" s="47"/>
      <c r="H771" s="47"/>
      <c r="J771" s="48"/>
      <c r="R771" s="66"/>
    </row>
    <row r="772" spans="4:18" x14ac:dyDescent="0.25">
      <c r="D772" s="46"/>
      <c r="F772" s="47"/>
      <c r="H772" s="47"/>
      <c r="J772" s="48"/>
      <c r="R772" s="66"/>
    </row>
    <row r="773" spans="4:18" x14ac:dyDescent="0.25">
      <c r="D773" s="46"/>
      <c r="F773" s="47"/>
      <c r="H773" s="47"/>
      <c r="J773" s="48"/>
      <c r="R773" s="66"/>
    </row>
    <row r="774" spans="4:18" x14ac:dyDescent="0.25">
      <c r="D774" s="46"/>
      <c r="F774" s="47"/>
      <c r="H774" s="47"/>
      <c r="J774" s="48"/>
      <c r="R774" s="66"/>
    </row>
    <row r="775" spans="4:18" x14ac:dyDescent="0.25">
      <c r="D775" s="46"/>
      <c r="F775" s="47"/>
      <c r="H775" s="47"/>
      <c r="J775" s="48"/>
      <c r="R775" s="66"/>
    </row>
    <row r="776" spans="4:18" x14ac:dyDescent="0.25">
      <c r="D776" s="46"/>
      <c r="F776" s="47"/>
      <c r="H776" s="47"/>
      <c r="J776" s="48"/>
      <c r="R776" s="66"/>
    </row>
    <row r="777" spans="4:18" x14ac:dyDescent="0.25">
      <c r="D777" s="46"/>
      <c r="F777" s="47"/>
      <c r="H777" s="47"/>
      <c r="J777" s="48"/>
      <c r="R777" s="66"/>
    </row>
    <row r="778" spans="4:18" x14ac:dyDescent="0.25">
      <c r="D778" s="46"/>
      <c r="F778" s="47"/>
      <c r="H778" s="47"/>
      <c r="J778" s="48"/>
      <c r="R778" s="66"/>
    </row>
    <row r="779" spans="4:18" x14ac:dyDescent="0.25">
      <c r="D779" s="46"/>
      <c r="F779" s="47"/>
      <c r="H779" s="47"/>
      <c r="J779" s="48"/>
      <c r="R779" s="66"/>
    </row>
    <row r="780" spans="4:18" x14ac:dyDescent="0.25">
      <c r="D780" s="46"/>
      <c r="F780" s="47"/>
      <c r="H780" s="47"/>
      <c r="J780" s="48"/>
      <c r="R780" s="66"/>
    </row>
    <row r="781" spans="4:18" x14ac:dyDescent="0.25">
      <c r="D781" s="46"/>
      <c r="F781" s="47"/>
      <c r="H781" s="47"/>
      <c r="J781" s="48"/>
      <c r="R781" s="66"/>
    </row>
    <row r="782" spans="4:18" x14ac:dyDescent="0.25">
      <c r="D782" s="46"/>
      <c r="F782" s="47"/>
      <c r="H782" s="47"/>
      <c r="J782" s="48"/>
      <c r="R782" s="66"/>
    </row>
    <row r="783" spans="4:18" x14ac:dyDescent="0.25">
      <c r="D783" s="46"/>
      <c r="F783" s="47"/>
      <c r="H783" s="47"/>
      <c r="J783" s="48"/>
      <c r="R783" s="66"/>
    </row>
    <row r="784" spans="4:18" x14ac:dyDescent="0.25">
      <c r="D784" s="46"/>
      <c r="F784" s="47"/>
      <c r="H784" s="47"/>
      <c r="J784" s="48"/>
      <c r="R784" s="66"/>
    </row>
    <row r="785" spans="4:18" x14ac:dyDescent="0.25">
      <c r="D785" s="46"/>
      <c r="F785" s="47"/>
      <c r="H785" s="47"/>
      <c r="J785" s="48"/>
      <c r="R785" s="66"/>
    </row>
    <row r="786" spans="4:18" x14ac:dyDescent="0.25">
      <c r="D786" s="46"/>
      <c r="F786" s="47"/>
      <c r="H786" s="47"/>
      <c r="J786" s="48"/>
      <c r="R786" s="66"/>
    </row>
    <row r="787" spans="4:18" x14ac:dyDescent="0.25">
      <c r="D787" s="46"/>
      <c r="F787" s="47"/>
      <c r="H787" s="47"/>
      <c r="J787" s="48"/>
      <c r="R787" s="66"/>
    </row>
    <row r="788" spans="4:18" x14ac:dyDescent="0.25">
      <c r="D788" s="46"/>
      <c r="F788" s="47"/>
      <c r="H788" s="47"/>
      <c r="J788" s="48"/>
      <c r="R788" s="66"/>
    </row>
    <row r="789" spans="4:18" x14ac:dyDescent="0.25">
      <c r="D789" s="46"/>
      <c r="F789" s="47"/>
      <c r="H789" s="47"/>
      <c r="J789" s="48"/>
      <c r="R789" s="66"/>
    </row>
    <row r="790" spans="4:18" x14ac:dyDescent="0.25">
      <c r="D790" s="46"/>
      <c r="F790" s="47"/>
      <c r="H790" s="47"/>
      <c r="J790" s="48"/>
      <c r="R790" s="66"/>
    </row>
    <row r="791" spans="4:18" x14ac:dyDescent="0.25">
      <c r="D791" s="46"/>
      <c r="F791" s="47"/>
      <c r="H791" s="47"/>
      <c r="J791" s="48"/>
      <c r="R791" s="66"/>
    </row>
    <row r="792" spans="4:18" x14ac:dyDescent="0.25">
      <c r="D792" s="46"/>
      <c r="F792" s="47"/>
      <c r="H792" s="47"/>
      <c r="J792" s="48"/>
      <c r="R792" s="66"/>
    </row>
    <row r="793" spans="4:18" x14ac:dyDescent="0.25">
      <c r="D793" s="46"/>
      <c r="F793" s="47"/>
      <c r="H793" s="47"/>
      <c r="J793" s="48"/>
      <c r="R793" s="66"/>
    </row>
    <row r="794" spans="4:18" x14ac:dyDescent="0.25">
      <c r="D794" s="46"/>
      <c r="F794" s="47"/>
      <c r="H794" s="47"/>
      <c r="J794" s="48"/>
      <c r="R794" s="66"/>
    </row>
    <row r="795" spans="4:18" x14ac:dyDescent="0.25">
      <c r="D795" s="46"/>
      <c r="F795" s="47"/>
      <c r="H795" s="47"/>
      <c r="J795" s="48"/>
      <c r="R795" s="66"/>
    </row>
    <row r="796" spans="4:18" x14ac:dyDescent="0.25">
      <c r="D796" s="46"/>
      <c r="F796" s="47"/>
      <c r="H796" s="47"/>
      <c r="J796" s="48"/>
      <c r="R796" s="66"/>
    </row>
    <row r="797" spans="4:18" x14ac:dyDescent="0.25">
      <c r="D797" s="46"/>
      <c r="F797" s="47"/>
      <c r="H797" s="47"/>
      <c r="J797" s="48"/>
      <c r="R797" s="66"/>
    </row>
    <row r="798" spans="4:18" x14ac:dyDescent="0.25">
      <c r="D798" s="46"/>
      <c r="F798" s="47"/>
      <c r="H798" s="47"/>
      <c r="J798" s="48"/>
      <c r="R798" s="66"/>
    </row>
    <row r="799" spans="4:18" x14ac:dyDescent="0.25">
      <c r="D799" s="46"/>
      <c r="F799" s="47"/>
      <c r="H799" s="47"/>
      <c r="J799" s="48"/>
      <c r="R799" s="66"/>
    </row>
    <row r="800" spans="4:18" x14ac:dyDescent="0.25">
      <c r="D800" s="46"/>
      <c r="F800" s="47"/>
      <c r="H800" s="47"/>
      <c r="J800" s="48"/>
      <c r="R800" s="66"/>
    </row>
    <row r="801" spans="4:18" x14ac:dyDescent="0.25">
      <c r="D801" s="46"/>
      <c r="F801" s="47"/>
      <c r="H801" s="47"/>
      <c r="J801" s="48"/>
      <c r="R801" s="66"/>
    </row>
    <row r="802" spans="4:18" x14ac:dyDescent="0.25">
      <c r="D802" s="46"/>
      <c r="F802" s="47"/>
      <c r="H802" s="47"/>
      <c r="J802" s="48"/>
      <c r="R802" s="66"/>
    </row>
    <row r="803" spans="4:18" x14ac:dyDescent="0.25">
      <c r="D803" s="46"/>
      <c r="F803" s="47"/>
      <c r="H803" s="47"/>
      <c r="J803" s="48"/>
      <c r="R803" s="66"/>
    </row>
    <row r="804" spans="4:18" x14ac:dyDescent="0.25">
      <c r="D804" s="46"/>
      <c r="F804" s="47"/>
      <c r="H804" s="47"/>
      <c r="J804" s="48"/>
      <c r="R804" s="66"/>
    </row>
    <row r="805" spans="4:18" x14ac:dyDescent="0.25">
      <c r="D805" s="46"/>
      <c r="F805" s="47"/>
      <c r="H805" s="47"/>
      <c r="J805" s="48"/>
      <c r="R805" s="66"/>
    </row>
    <row r="806" spans="4:18" x14ac:dyDescent="0.25">
      <c r="D806" s="46"/>
      <c r="F806" s="47"/>
      <c r="H806" s="47"/>
      <c r="J806" s="48"/>
      <c r="R806" s="66"/>
    </row>
    <row r="807" spans="4:18" x14ac:dyDescent="0.25">
      <c r="D807" s="46"/>
      <c r="F807" s="47"/>
      <c r="H807" s="47"/>
      <c r="J807" s="48"/>
      <c r="R807" s="66"/>
    </row>
    <row r="808" spans="4:18" x14ac:dyDescent="0.25">
      <c r="D808" s="46"/>
      <c r="F808" s="47"/>
      <c r="H808" s="47"/>
      <c r="J808" s="48"/>
      <c r="R808" s="66"/>
    </row>
    <row r="809" spans="4:18" x14ac:dyDescent="0.25">
      <c r="D809" s="46"/>
      <c r="F809" s="47"/>
      <c r="H809" s="47"/>
      <c r="J809" s="48"/>
      <c r="R809" s="66"/>
    </row>
    <row r="810" spans="4:18" x14ac:dyDescent="0.25">
      <c r="D810" s="46"/>
      <c r="F810" s="47"/>
      <c r="H810" s="47"/>
      <c r="J810" s="48"/>
      <c r="R810" s="66"/>
    </row>
    <row r="811" spans="4:18" x14ac:dyDescent="0.25">
      <c r="D811" s="46"/>
      <c r="F811" s="47"/>
      <c r="H811" s="47"/>
      <c r="J811" s="48"/>
      <c r="R811" s="66"/>
    </row>
    <row r="812" spans="4:18" x14ac:dyDescent="0.25">
      <c r="D812" s="46"/>
      <c r="F812" s="47"/>
      <c r="H812" s="47"/>
      <c r="J812" s="48"/>
      <c r="R812" s="66"/>
    </row>
    <row r="813" spans="4:18" x14ac:dyDescent="0.25">
      <c r="D813" s="46"/>
      <c r="F813" s="47"/>
      <c r="H813" s="47"/>
      <c r="J813" s="48"/>
      <c r="R813" s="66"/>
    </row>
    <row r="814" spans="4:18" x14ac:dyDescent="0.25">
      <c r="D814" s="46"/>
      <c r="F814" s="47"/>
      <c r="H814" s="47"/>
      <c r="J814" s="48"/>
      <c r="R814" s="66"/>
    </row>
    <row r="815" spans="4:18" x14ac:dyDescent="0.25">
      <c r="D815" s="46"/>
      <c r="F815" s="47"/>
      <c r="H815" s="47"/>
      <c r="J815" s="48"/>
      <c r="R815" s="66"/>
    </row>
    <row r="816" spans="4:18" x14ac:dyDescent="0.25">
      <c r="D816" s="46"/>
      <c r="F816" s="47"/>
      <c r="H816" s="47"/>
      <c r="J816" s="48"/>
      <c r="R816" s="66"/>
    </row>
    <row r="817" spans="4:18" x14ac:dyDescent="0.25">
      <c r="D817" s="46"/>
      <c r="F817" s="47"/>
      <c r="H817" s="47"/>
      <c r="J817" s="48"/>
      <c r="R817" s="66"/>
    </row>
    <row r="818" spans="4:18" x14ac:dyDescent="0.25">
      <c r="D818" s="46"/>
      <c r="F818" s="47"/>
      <c r="H818" s="47"/>
      <c r="J818" s="48"/>
      <c r="R818" s="66"/>
    </row>
    <row r="819" spans="4:18" x14ac:dyDescent="0.25">
      <c r="D819" s="46"/>
      <c r="F819" s="47"/>
      <c r="H819" s="47"/>
      <c r="J819" s="48"/>
      <c r="R819" s="66"/>
    </row>
    <row r="820" spans="4:18" x14ac:dyDescent="0.25">
      <c r="D820" s="46"/>
      <c r="F820" s="47"/>
      <c r="H820" s="47"/>
      <c r="J820" s="48"/>
      <c r="R820" s="66"/>
    </row>
    <row r="821" spans="4:18" x14ac:dyDescent="0.25">
      <c r="D821" s="46"/>
      <c r="F821" s="47"/>
      <c r="H821" s="47"/>
      <c r="J821" s="48"/>
      <c r="R821" s="66"/>
    </row>
    <row r="822" spans="4:18" x14ac:dyDescent="0.25">
      <c r="D822" s="46"/>
      <c r="F822" s="47"/>
      <c r="H822" s="47"/>
      <c r="J822" s="48"/>
      <c r="R822" s="66"/>
    </row>
    <row r="823" spans="4:18" x14ac:dyDescent="0.25">
      <c r="D823" s="46"/>
      <c r="F823" s="47"/>
      <c r="H823" s="47"/>
      <c r="J823" s="48"/>
      <c r="R823" s="66"/>
    </row>
    <row r="824" spans="4:18" x14ac:dyDescent="0.25">
      <c r="D824" s="46"/>
      <c r="F824" s="47"/>
      <c r="H824" s="47"/>
      <c r="J824" s="48"/>
      <c r="R824" s="66"/>
    </row>
    <row r="825" spans="4:18" x14ac:dyDescent="0.25">
      <c r="D825" s="46"/>
      <c r="F825" s="47"/>
      <c r="H825" s="47"/>
      <c r="J825" s="48"/>
      <c r="R825" s="66"/>
    </row>
    <row r="826" spans="4:18" x14ac:dyDescent="0.25">
      <c r="D826" s="46"/>
      <c r="F826" s="47"/>
      <c r="H826" s="47"/>
      <c r="J826" s="48"/>
      <c r="R826" s="66"/>
    </row>
    <row r="827" spans="4:18" x14ac:dyDescent="0.25">
      <c r="D827" s="46"/>
      <c r="F827" s="47"/>
      <c r="H827" s="47"/>
      <c r="J827" s="48"/>
      <c r="R827" s="66"/>
    </row>
    <row r="828" spans="4:18" x14ac:dyDescent="0.25">
      <c r="D828" s="46"/>
      <c r="F828" s="47"/>
      <c r="H828" s="47"/>
      <c r="J828" s="48"/>
      <c r="R828" s="66"/>
    </row>
    <row r="829" spans="4:18" x14ac:dyDescent="0.25">
      <c r="D829" s="46"/>
      <c r="F829" s="47"/>
      <c r="H829" s="47"/>
      <c r="J829" s="48"/>
      <c r="R829" s="66"/>
    </row>
    <row r="830" spans="4:18" x14ac:dyDescent="0.25">
      <c r="D830" s="46"/>
      <c r="F830" s="47"/>
      <c r="H830" s="47"/>
      <c r="J830" s="48"/>
      <c r="R830" s="66"/>
    </row>
    <row r="831" spans="4:18" x14ac:dyDescent="0.25">
      <c r="D831" s="46"/>
      <c r="F831" s="47"/>
      <c r="H831" s="47"/>
      <c r="J831" s="48"/>
      <c r="R831" s="66"/>
    </row>
    <row r="832" spans="4:18" x14ac:dyDescent="0.25">
      <c r="D832" s="46"/>
      <c r="F832" s="47"/>
      <c r="H832" s="47"/>
      <c r="J832" s="48"/>
      <c r="R832" s="66"/>
    </row>
    <row r="833" spans="4:18" x14ac:dyDescent="0.25">
      <c r="D833" s="46"/>
      <c r="F833" s="47"/>
      <c r="H833" s="47"/>
      <c r="J833" s="48"/>
      <c r="R833" s="66"/>
    </row>
    <row r="834" spans="4:18" x14ac:dyDescent="0.25">
      <c r="D834" s="46"/>
      <c r="F834" s="47"/>
      <c r="H834" s="47"/>
      <c r="J834" s="48"/>
      <c r="R834" s="66"/>
    </row>
    <row r="835" spans="4:18" x14ac:dyDescent="0.25">
      <c r="D835" s="46"/>
      <c r="F835" s="47"/>
      <c r="H835" s="47"/>
      <c r="J835" s="48"/>
      <c r="R835" s="66"/>
    </row>
    <row r="836" spans="4:18" x14ac:dyDescent="0.25">
      <c r="D836" s="46"/>
      <c r="F836" s="47"/>
      <c r="H836" s="47"/>
      <c r="J836" s="48"/>
      <c r="R836" s="66"/>
    </row>
    <row r="837" spans="4:18" x14ac:dyDescent="0.25">
      <c r="D837" s="46"/>
      <c r="F837" s="47"/>
      <c r="H837" s="47"/>
      <c r="J837" s="48"/>
      <c r="R837" s="66"/>
    </row>
    <row r="838" spans="4:18" x14ac:dyDescent="0.25">
      <c r="D838" s="46"/>
      <c r="F838" s="47"/>
      <c r="H838" s="47"/>
      <c r="J838" s="48"/>
      <c r="R838" s="66"/>
    </row>
    <row r="839" spans="4:18" x14ac:dyDescent="0.25">
      <c r="D839" s="46"/>
      <c r="F839" s="47"/>
      <c r="H839" s="47"/>
      <c r="J839" s="48"/>
      <c r="R839" s="66"/>
    </row>
    <row r="840" spans="4:18" x14ac:dyDescent="0.25">
      <c r="D840" s="46"/>
      <c r="F840" s="47"/>
      <c r="H840" s="47"/>
      <c r="J840" s="48"/>
      <c r="R840" s="66"/>
    </row>
    <row r="841" spans="4:18" x14ac:dyDescent="0.25">
      <c r="D841" s="46"/>
      <c r="F841" s="47"/>
      <c r="H841" s="47"/>
      <c r="J841" s="48"/>
      <c r="R841" s="66"/>
    </row>
    <row r="842" spans="4:18" x14ac:dyDescent="0.25">
      <c r="D842" s="46"/>
      <c r="F842" s="47"/>
      <c r="H842" s="36"/>
      <c r="J842" s="48"/>
      <c r="R842" s="66"/>
    </row>
    <row r="843" spans="4:18" x14ac:dyDescent="0.25">
      <c r="D843" s="46"/>
      <c r="F843" s="47"/>
      <c r="H843" s="36"/>
      <c r="J843" s="48"/>
      <c r="R843" s="66"/>
    </row>
    <row r="844" spans="4:18" x14ac:dyDescent="0.25">
      <c r="D844" s="46"/>
      <c r="F844" s="47"/>
      <c r="H844" s="36"/>
      <c r="J844" s="48"/>
      <c r="R844" s="66"/>
    </row>
    <row r="845" spans="4:18" x14ac:dyDescent="0.25">
      <c r="D845" s="46"/>
      <c r="F845" s="47"/>
      <c r="H845" s="36"/>
      <c r="J845" s="48"/>
      <c r="R845" s="66"/>
    </row>
    <row r="846" spans="4:18" x14ac:dyDescent="0.25">
      <c r="D846" s="46"/>
      <c r="F846" s="47"/>
      <c r="H846" s="36"/>
      <c r="J846" s="48"/>
      <c r="R846" s="66"/>
    </row>
    <row r="847" spans="4:18" x14ac:dyDescent="0.25">
      <c r="D847" s="46"/>
      <c r="F847" s="47"/>
      <c r="H847" s="36"/>
      <c r="J847" s="48"/>
      <c r="R847" s="66"/>
    </row>
    <row r="848" spans="4:18" x14ac:dyDescent="0.25">
      <c r="D848" s="46"/>
      <c r="F848" s="47"/>
      <c r="H848" s="36"/>
      <c r="J848" s="48"/>
      <c r="R848" s="66"/>
    </row>
    <row r="849" spans="4:18" x14ac:dyDescent="0.25">
      <c r="D849" s="46"/>
      <c r="F849" s="47"/>
      <c r="H849" s="36"/>
      <c r="J849" s="48"/>
      <c r="R849" s="66"/>
    </row>
    <row r="850" spans="4:18" x14ac:dyDescent="0.25">
      <c r="D850" s="46"/>
      <c r="F850" s="47"/>
      <c r="H850" s="36"/>
      <c r="J850" s="48"/>
      <c r="R850" s="66"/>
    </row>
    <row r="851" spans="4:18" x14ac:dyDescent="0.25">
      <c r="D851" s="46"/>
      <c r="F851" s="47"/>
      <c r="H851" s="36"/>
      <c r="J851" s="48"/>
      <c r="R851" s="66"/>
    </row>
    <row r="852" spans="4:18" x14ac:dyDescent="0.25">
      <c r="D852" s="46"/>
      <c r="F852" s="47"/>
      <c r="H852" s="36"/>
      <c r="J852" s="48"/>
      <c r="R852" s="66"/>
    </row>
    <row r="853" spans="4:18" x14ac:dyDescent="0.25">
      <c r="D853" s="46"/>
      <c r="F853" s="47"/>
      <c r="H853" s="36"/>
      <c r="J853" s="48"/>
      <c r="R853" s="66"/>
    </row>
    <row r="854" spans="4:18" x14ac:dyDescent="0.25">
      <c r="D854" s="46"/>
      <c r="F854" s="47"/>
      <c r="H854" s="36"/>
      <c r="J854" s="48"/>
      <c r="R854" s="66"/>
    </row>
    <row r="855" spans="4:18" x14ac:dyDescent="0.25">
      <c r="D855" s="46"/>
      <c r="F855" s="47"/>
      <c r="H855" s="36"/>
      <c r="J855" s="48"/>
      <c r="R855" s="66"/>
    </row>
    <row r="856" spans="4:18" x14ac:dyDescent="0.25">
      <c r="D856" s="46"/>
      <c r="F856" s="47"/>
      <c r="H856" s="36"/>
      <c r="J856" s="48"/>
      <c r="R856" s="66"/>
    </row>
    <row r="857" spans="4:18" x14ac:dyDescent="0.25">
      <c r="D857" s="46"/>
      <c r="F857" s="47"/>
      <c r="H857" s="36"/>
      <c r="J857" s="48"/>
      <c r="R857" s="66"/>
    </row>
    <row r="858" spans="4:18" x14ac:dyDescent="0.25">
      <c r="D858" s="46"/>
      <c r="F858" s="47"/>
      <c r="H858" s="36"/>
      <c r="J858" s="48"/>
      <c r="R858" s="66"/>
    </row>
    <row r="859" spans="4:18" x14ac:dyDescent="0.25">
      <c r="D859" s="46"/>
      <c r="F859" s="47"/>
      <c r="H859" s="36"/>
      <c r="J859" s="48"/>
      <c r="R859" s="66"/>
    </row>
    <row r="860" spans="4:18" x14ac:dyDescent="0.25">
      <c r="D860" s="46"/>
      <c r="F860" s="47"/>
      <c r="H860" s="36"/>
      <c r="J860" s="48"/>
      <c r="R860" s="66"/>
    </row>
    <row r="861" spans="4:18" x14ac:dyDescent="0.25">
      <c r="D861" s="46"/>
      <c r="F861" s="47"/>
      <c r="H861" s="36"/>
      <c r="J861" s="48"/>
      <c r="R861" s="66"/>
    </row>
    <row r="862" spans="4:18" x14ac:dyDescent="0.25">
      <c r="D862" s="46"/>
      <c r="F862" s="47"/>
      <c r="H862" s="36"/>
      <c r="J862" s="48"/>
      <c r="R862" s="66"/>
    </row>
    <row r="863" spans="4:18" x14ac:dyDescent="0.25">
      <c r="D863" s="46"/>
      <c r="F863" s="47"/>
      <c r="H863" s="36"/>
      <c r="J863" s="48"/>
      <c r="R863" s="66"/>
    </row>
    <row r="864" spans="4:18" x14ac:dyDescent="0.25">
      <c r="D864" s="46"/>
      <c r="F864" s="47"/>
      <c r="H864" s="36"/>
      <c r="J864" s="48"/>
      <c r="R864" s="66"/>
    </row>
    <row r="865" spans="4:18" x14ac:dyDescent="0.25">
      <c r="D865" s="46"/>
      <c r="F865" s="47"/>
      <c r="H865" s="36"/>
      <c r="J865" s="48"/>
      <c r="R865" s="66"/>
    </row>
    <row r="866" spans="4:18" x14ac:dyDescent="0.25">
      <c r="D866" s="46"/>
      <c r="F866" s="47"/>
      <c r="H866" s="36"/>
      <c r="J866" s="48"/>
      <c r="R866" s="66"/>
    </row>
    <row r="867" spans="4:18" x14ac:dyDescent="0.25">
      <c r="D867" s="46"/>
      <c r="F867" s="47"/>
      <c r="H867" s="36"/>
      <c r="J867" s="48"/>
      <c r="R867" s="66"/>
    </row>
    <row r="868" spans="4:18" x14ac:dyDescent="0.25">
      <c r="D868" s="46"/>
      <c r="F868" s="47"/>
      <c r="H868" s="36"/>
      <c r="J868" s="48"/>
      <c r="R868" s="66"/>
    </row>
    <row r="869" spans="4:18" x14ac:dyDescent="0.25">
      <c r="D869" s="46"/>
      <c r="F869" s="47"/>
      <c r="H869" s="36"/>
      <c r="J869" s="48"/>
      <c r="R869" s="66"/>
    </row>
    <row r="870" spans="4:18" x14ac:dyDescent="0.25">
      <c r="D870" s="46"/>
      <c r="F870" s="47"/>
      <c r="H870" s="36"/>
      <c r="J870" s="48"/>
      <c r="R870" s="66"/>
    </row>
    <row r="871" spans="4:18" x14ac:dyDescent="0.25">
      <c r="D871" s="46"/>
      <c r="F871" s="47"/>
      <c r="H871" s="36"/>
      <c r="J871" s="48"/>
      <c r="R871" s="66"/>
    </row>
    <row r="872" spans="4:18" x14ac:dyDescent="0.25">
      <c r="D872" s="46"/>
      <c r="F872" s="47"/>
      <c r="H872" s="36"/>
      <c r="J872" s="48"/>
      <c r="R872" s="66"/>
    </row>
    <row r="873" spans="4:18" x14ac:dyDescent="0.25">
      <c r="D873" s="46"/>
      <c r="F873" s="47"/>
      <c r="H873" s="36"/>
      <c r="J873" s="48"/>
      <c r="R873" s="66"/>
    </row>
    <row r="874" spans="4:18" x14ac:dyDescent="0.25">
      <c r="D874" s="46"/>
      <c r="F874" s="47"/>
      <c r="H874" s="36"/>
      <c r="J874" s="48"/>
      <c r="R874" s="66"/>
    </row>
    <row r="875" spans="4:18" x14ac:dyDescent="0.25">
      <c r="D875" s="46"/>
      <c r="F875" s="47"/>
      <c r="H875" s="36"/>
      <c r="J875" s="48"/>
      <c r="R875" s="66"/>
    </row>
    <row r="876" spans="4:18" x14ac:dyDescent="0.25">
      <c r="D876" s="46"/>
      <c r="F876" s="47"/>
      <c r="H876" s="36"/>
      <c r="J876" s="48"/>
      <c r="R876" s="66"/>
    </row>
    <row r="877" spans="4:18" x14ac:dyDescent="0.25">
      <c r="D877" s="46"/>
      <c r="F877" s="47"/>
      <c r="H877" s="36"/>
      <c r="J877" s="48"/>
      <c r="R877" s="66"/>
    </row>
    <row r="878" spans="4:18" x14ac:dyDescent="0.25">
      <c r="D878" s="46"/>
      <c r="F878" s="47"/>
      <c r="H878" s="36"/>
      <c r="J878" s="48"/>
      <c r="R878" s="66"/>
    </row>
    <row r="879" spans="4:18" x14ac:dyDescent="0.25">
      <c r="D879" s="46"/>
      <c r="F879" s="47"/>
      <c r="H879" s="36"/>
      <c r="J879" s="48"/>
      <c r="R879" s="66"/>
    </row>
    <row r="880" spans="4:18" x14ac:dyDescent="0.25">
      <c r="D880" s="46"/>
      <c r="F880" s="47"/>
      <c r="H880" s="36"/>
      <c r="J880" s="48"/>
      <c r="R880" s="66"/>
    </row>
    <row r="881" spans="4:18" x14ac:dyDescent="0.25">
      <c r="D881" s="46"/>
      <c r="F881" s="47"/>
      <c r="H881" s="36"/>
      <c r="J881" s="48"/>
      <c r="R881" s="66"/>
    </row>
    <row r="882" spans="4:18" x14ac:dyDescent="0.25">
      <c r="D882" s="46"/>
      <c r="F882" s="47"/>
      <c r="H882" s="36"/>
      <c r="J882" s="48"/>
      <c r="R882" s="66"/>
    </row>
    <row r="883" spans="4:18" x14ac:dyDescent="0.25">
      <c r="D883" s="46"/>
      <c r="F883" s="47"/>
      <c r="H883" s="36"/>
      <c r="J883" s="48"/>
      <c r="R883" s="66"/>
    </row>
    <row r="884" spans="4:18" x14ac:dyDescent="0.25">
      <c r="D884" s="46"/>
      <c r="F884" s="47"/>
      <c r="H884" s="36"/>
      <c r="J884" s="48"/>
      <c r="R884" s="66"/>
    </row>
    <row r="885" spans="4:18" x14ac:dyDescent="0.25">
      <c r="D885" s="46"/>
      <c r="F885" s="47"/>
      <c r="H885" s="36"/>
      <c r="J885" s="48"/>
    </row>
    <row r="886" spans="4:18" x14ac:dyDescent="0.25">
      <c r="D886" s="46"/>
      <c r="F886" s="47"/>
      <c r="H886" s="36"/>
      <c r="J886" s="48"/>
    </row>
    <row r="887" spans="4:18" x14ac:dyDescent="0.25">
      <c r="D887" s="46"/>
      <c r="F887" s="47"/>
      <c r="H887" s="36"/>
      <c r="J887" s="48"/>
    </row>
    <row r="888" spans="4:18" x14ac:dyDescent="0.25">
      <c r="D888" s="46"/>
      <c r="F888" s="47"/>
      <c r="H888" s="36"/>
      <c r="J888" s="48"/>
    </row>
    <row r="889" spans="4:18" x14ac:dyDescent="0.25">
      <c r="D889" s="46"/>
      <c r="F889" s="47"/>
      <c r="H889" s="36"/>
      <c r="J889" s="48"/>
      <c r="Q889" s="33"/>
    </row>
    <row r="890" spans="4:18" x14ac:dyDescent="0.25">
      <c r="D890" s="46"/>
      <c r="F890" s="47"/>
      <c r="H890" s="36"/>
      <c r="J890" s="48"/>
      <c r="Q890" s="33"/>
    </row>
    <row r="891" spans="4:18" x14ac:dyDescent="0.25">
      <c r="D891" s="46"/>
      <c r="F891" s="47"/>
      <c r="H891" s="36"/>
      <c r="J891" s="48"/>
      <c r="Q891" s="33"/>
    </row>
    <row r="892" spans="4:18" x14ac:dyDescent="0.25">
      <c r="D892" s="46"/>
      <c r="F892" s="47"/>
      <c r="H892" s="36"/>
      <c r="J892" s="48"/>
      <c r="Q892" s="33"/>
    </row>
    <row r="893" spans="4:18" x14ac:dyDescent="0.25">
      <c r="D893" s="46"/>
      <c r="F893" s="47"/>
      <c r="H893" s="36"/>
      <c r="J893" s="48"/>
      <c r="Q893" s="33"/>
    </row>
    <row r="894" spans="4:18" x14ac:dyDescent="0.25">
      <c r="D894" s="46"/>
      <c r="F894" s="47"/>
      <c r="H894" s="36"/>
      <c r="J894" s="48"/>
      <c r="Q894" s="33"/>
    </row>
    <row r="895" spans="4:18" x14ac:dyDescent="0.25">
      <c r="D895" s="46"/>
      <c r="F895" s="47"/>
      <c r="H895" s="36"/>
      <c r="J895" s="48"/>
      <c r="Q895" s="33"/>
    </row>
    <row r="896" spans="4:18" x14ac:dyDescent="0.25">
      <c r="D896" s="46"/>
      <c r="F896" s="47"/>
      <c r="H896" s="36"/>
      <c r="J896" s="48"/>
      <c r="Q896" s="33"/>
    </row>
    <row r="897" spans="4:17" x14ac:dyDescent="0.25">
      <c r="D897" s="46"/>
      <c r="F897" s="47"/>
      <c r="H897" s="36"/>
      <c r="J897" s="48"/>
      <c r="Q897" s="33"/>
    </row>
    <row r="898" spans="4:17" x14ac:dyDescent="0.25">
      <c r="D898" s="46"/>
      <c r="F898" s="47"/>
      <c r="H898" s="36"/>
      <c r="J898" s="48"/>
      <c r="Q898" s="33"/>
    </row>
    <row r="899" spans="4:17" x14ac:dyDescent="0.25">
      <c r="D899" s="46"/>
      <c r="F899" s="47"/>
      <c r="H899" s="36"/>
      <c r="J899" s="48"/>
      <c r="Q899" s="33"/>
    </row>
    <row r="900" spans="4:17" x14ac:dyDescent="0.25">
      <c r="D900" s="46"/>
      <c r="F900" s="47"/>
      <c r="H900" s="36"/>
      <c r="J900" s="48"/>
      <c r="Q900" s="33"/>
    </row>
    <row r="901" spans="4:17" x14ac:dyDescent="0.25">
      <c r="D901" s="46"/>
      <c r="F901" s="47"/>
      <c r="H901" s="36"/>
      <c r="J901" s="48"/>
      <c r="Q901" s="33"/>
    </row>
    <row r="902" spans="4:17" x14ac:dyDescent="0.25">
      <c r="D902" s="46"/>
      <c r="F902" s="47"/>
      <c r="H902" s="36"/>
      <c r="J902" s="48"/>
      <c r="Q902" s="33"/>
    </row>
    <row r="903" spans="4:17" x14ac:dyDescent="0.25">
      <c r="D903" s="46"/>
      <c r="F903" s="47"/>
      <c r="H903" s="36"/>
      <c r="J903" s="48"/>
      <c r="Q903" s="33"/>
    </row>
    <row r="904" spans="4:17" x14ac:dyDescent="0.25">
      <c r="D904" s="46"/>
      <c r="F904" s="47"/>
      <c r="H904" s="36"/>
      <c r="J904" s="48"/>
      <c r="Q904" s="33"/>
    </row>
    <row r="905" spans="4:17" x14ac:dyDescent="0.25">
      <c r="D905" s="46"/>
      <c r="F905" s="47"/>
      <c r="H905" s="36"/>
      <c r="J905" s="48"/>
      <c r="Q905" s="33"/>
    </row>
    <row r="906" spans="4:17" x14ac:dyDescent="0.25">
      <c r="D906" s="46"/>
      <c r="F906" s="47"/>
      <c r="H906" s="36"/>
      <c r="J906" s="48"/>
      <c r="Q906" s="33"/>
    </row>
    <row r="907" spans="4:17" x14ac:dyDescent="0.25">
      <c r="D907" s="46"/>
      <c r="F907" s="47"/>
      <c r="H907" s="36"/>
      <c r="J907" s="48"/>
      <c r="Q907" s="33"/>
    </row>
    <row r="908" spans="4:17" x14ac:dyDescent="0.25">
      <c r="D908" s="46"/>
      <c r="F908" s="47"/>
      <c r="H908" s="36"/>
      <c r="J908" s="48"/>
      <c r="Q908" s="33"/>
    </row>
    <row r="909" spans="4:17" x14ac:dyDescent="0.25">
      <c r="D909" s="46"/>
      <c r="F909" s="47"/>
      <c r="H909" s="36"/>
      <c r="J909" s="48"/>
      <c r="Q909" s="33"/>
    </row>
    <row r="910" spans="4:17" x14ac:dyDescent="0.25">
      <c r="D910" s="46"/>
      <c r="F910" s="47"/>
      <c r="H910" s="36"/>
      <c r="J910" s="48"/>
      <c r="Q910" s="33"/>
    </row>
    <row r="911" spans="4:17" x14ac:dyDescent="0.25">
      <c r="D911" s="46"/>
      <c r="F911" s="47"/>
      <c r="H911" s="36"/>
      <c r="J911" s="48"/>
      <c r="Q911" s="33"/>
    </row>
    <row r="912" spans="4:17" x14ac:dyDescent="0.25">
      <c r="D912" s="46"/>
      <c r="F912" s="47"/>
      <c r="H912" s="36"/>
      <c r="J912" s="48"/>
      <c r="Q912" s="33"/>
    </row>
    <row r="913" spans="4:17" x14ac:dyDescent="0.25">
      <c r="D913" s="46"/>
      <c r="F913" s="47"/>
      <c r="H913" s="36"/>
      <c r="J913" s="48"/>
      <c r="Q913" s="33"/>
    </row>
    <row r="914" spans="4:17" x14ac:dyDescent="0.25">
      <c r="D914" s="46"/>
      <c r="F914" s="47"/>
      <c r="H914" s="36"/>
      <c r="J914" s="48"/>
      <c r="Q914" s="33"/>
    </row>
    <row r="915" spans="4:17" x14ac:dyDescent="0.25">
      <c r="D915" s="46"/>
      <c r="F915" s="47"/>
      <c r="H915" s="36"/>
      <c r="J915" s="48"/>
      <c r="Q915" s="33"/>
    </row>
    <row r="916" spans="4:17" x14ac:dyDescent="0.25">
      <c r="D916" s="46"/>
      <c r="F916" s="47"/>
      <c r="H916" s="36"/>
      <c r="J916" s="48"/>
      <c r="Q916" s="33"/>
    </row>
    <row r="917" spans="4:17" x14ac:dyDescent="0.25">
      <c r="D917" s="46"/>
      <c r="F917" s="47"/>
      <c r="H917" s="36"/>
      <c r="J917" s="48"/>
      <c r="Q917" s="33"/>
    </row>
    <row r="918" spans="4:17" x14ac:dyDescent="0.25">
      <c r="D918" s="46"/>
      <c r="F918" s="47"/>
      <c r="H918" s="36"/>
      <c r="J918" s="48"/>
      <c r="Q918" s="33"/>
    </row>
    <row r="919" spans="4:17" x14ac:dyDescent="0.25">
      <c r="D919" s="46"/>
      <c r="F919" s="47"/>
      <c r="H919" s="36"/>
      <c r="J919" s="48"/>
      <c r="Q919" s="33"/>
    </row>
    <row r="920" spans="4:17" x14ac:dyDescent="0.25">
      <c r="D920" s="46"/>
      <c r="F920" s="47"/>
      <c r="H920" s="36"/>
      <c r="J920" s="48"/>
      <c r="Q920" s="33"/>
    </row>
    <row r="921" spans="4:17" x14ac:dyDescent="0.25">
      <c r="D921" s="46"/>
      <c r="F921" s="47"/>
      <c r="H921" s="36"/>
      <c r="J921" s="48"/>
      <c r="Q921" s="33"/>
    </row>
    <row r="922" spans="4:17" x14ac:dyDescent="0.25">
      <c r="D922" s="46"/>
      <c r="F922" s="47"/>
      <c r="H922" s="36"/>
      <c r="J922" s="48"/>
      <c r="Q922" s="33"/>
    </row>
    <row r="923" spans="4:17" x14ac:dyDescent="0.25">
      <c r="D923" s="46"/>
      <c r="F923" s="47"/>
      <c r="H923" s="36"/>
      <c r="J923" s="48"/>
      <c r="Q923" s="33"/>
    </row>
    <row r="924" spans="4:17" x14ac:dyDescent="0.25">
      <c r="D924" s="46"/>
      <c r="F924" s="47"/>
      <c r="H924" s="36"/>
      <c r="J924" s="48"/>
      <c r="Q924" s="33"/>
    </row>
    <row r="925" spans="4:17" x14ac:dyDescent="0.25">
      <c r="D925" s="46"/>
      <c r="F925" s="47"/>
      <c r="H925" s="36"/>
      <c r="J925" s="48"/>
      <c r="Q925" s="33"/>
    </row>
    <row r="926" spans="4:17" x14ac:dyDescent="0.25">
      <c r="D926" s="46"/>
      <c r="F926" s="47"/>
      <c r="H926" s="36"/>
      <c r="J926" s="48"/>
      <c r="Q926" s="33"/>
    </row>
    <row r="927" spans="4:17" x14ac:dyDescent="0.25">
      <c r="D927" s="46"/>
      <c r="F927" s="47"/>
      <c r="H927" s="36"/>
      <c r="J927" s="48"/>
      <c r="Q927" s="33"/>
    </row>
    <row r="928" spans="4:17" x14ac:dyDescent="0.25">
      <c r="D928" s="46"/>
      <c r="F928" s="47"/>
      <c r="H928" s="36"/>
      <c r="J928" s="48"/>
      <c r="Q928" s="33"/>
    </row>
    <row r="929" spans="4:17" x14ac:dyDescent="0.25">
      <c r="D929" s="46"/>
      <c r="F929" s="47"/>
      <c r="H929" s="36"/>
      <c r="J929" s="48"/>
      <c r="Q929" s="33"/>
    </row>
    <row r="930" spans="4:17" x14ac:dyDescent="0.25">
      <c r="D930" s="46"/>
      <c r="F930" s="47"/>
      <c r="H930" s="36"/>
      <c r="J930" s="48"/>
      <c r="Q930" s="33"/>
    </row>
    <row r="931" spans="4:17" x14ac:dyDescent="0.25">
      <c r="D931" s="46"/>
      <c r="F931" s="47"/>
      <c r="H931" s="36"/>
      <c r="J931" s="48"/>
      <c r="Q931" s="33"/>
    </row>
    <row r="932" spans="4:17" x14ac:dyDescent="0.25">
      <c r="D932" s="46"/>
      <c r="F932" s="47"/>
      <c r="H932" s="36"/>
      <c r="J932" s="48"/>
      <c r="Q932" s="33"/>
    </row>
    <row r="933" spans="4:17" x14ac:dyDescent="0.25">
      <c r="D933" s="46"/>
      <c r="F933" s="47"/>
      <c r="H933" s="36"/>
      <c r="J933" s="48"/>
      <c r="Q933" s="33"/>
    </row>
    <row r="934" spans="4:17" x14ac:dyDescent="0.25">
      <c r="D934" s="46"/>
      <c r="F934" s="47"/>
      <c r="H934" s="36"/>
      <c r="J934" s="48"/>
      <c r="Q934" s="33"/>
    </row>
    <row r="935" spans="4:17" x14ac:dyDescent="0.25">
      <c r="D935" s="46"/>
      <c r="F935" s="47"/>
      <c r="H935" s="36"/>
      <c r="J935" s="48"/>
      <c r="Q935" s="33"/>
    </row>
    <row r="936" spans="4:17" x14ac:dyDescent="0.25">
      <c r="D936" s="46"/>
      <c r="F936" s="47"/>
      <c r="H936" s="36"/>
      <c r="J936" s="48"/>
      <c r="Q936" s="33"/>
    </row>
    <row r="937" spans="4:17" x14ac:dyDescent="0.25">
      <c r="D937" s="46"/>
      <c r="F937" s="47"/>
      <c r="H937" s="36"/>
      <c r="J937" s="48"/>
      <c r="Q937" s="33"/>
    </row>
    <row r="938" spans="4:17" x14ac:dyDescent="0.25">
      <c r="D938" s="46"/>
      <c r="F938" s="47"/>
      <c r="H938" s="36"/>
      <c r="J938" s="48"/>
      <c r="Q938" s="33"/>
    </row>
    <row r="939" spans="4:17" x14ac:dyDescent="0.25">
      <c r="D939" s="46"/>
      <c r="F939" s="47"/>
      <c r="H939" s="36"/>
      <c r="J939" s="48"/>
      <c r="Q939" s="33"/>
    </row>
    <row r="940" spans="4:17" x14ac:dyDescent="0.25">
      <c r="D940" s="46"/>
      <c r="F940" s="47"/>
      <c r="H940" s="36"/>
      <c r="J940" s="48"/>
      <c r="Q940" s="33"/>
    </row>
    <row r="941" spans="4:17" x14ac:dyDescent="0.25">
      <c r="D941" s="46"/>
      <c r="F941" s="47"/>
      <c r="H941" s="36"/>
      <c r="J941" s="48"/>
      <c r="Q941" s="33"/>
    </row>
    <row r="942" spans="4:17" x14ac:dyDescent="0.25">
      <c r="D942" s="46"/>
      <c r="F942" s="47"/>
      <c r="H942" s="36"/>
      <c r="J942" s="48"/>
      <c r="Q942" s="33"/>
    </row>
    <row r="943" spans="4:17" x14ac:dyDescent="0.25">
      <c r="D943" s="46"/>
      <c r="F943" s="47"/>
      <c r="H943" s="36"/>
      <c r="J943" s="48"/>
      <c r="Q943" s="33"/>
    </row>
    <row r="944" spans="4:17" x14ac:dyDescent="0.25">
      <c r="D944" s="46"/>
      <c r="F944" s="47"/>
      <c r="H944" s="36"/>
      <c r="J944" s="48"/>
      <c r="Q944" s="33"/>
    </row>
    <row r="945" spans="4:17" x14ac:dyDescent="0.25">
      <c r="D945" s="46"/>
      <c r="F945" s="47"/>
      <c r="H945" s="36"/>
      <c r="J945" s="48"/>
      <c r="Q945" s="33"/>
    </row>
    <row r="946" spans="4:17" x14ac:dyDescent="0.25">
      <c r="D946" s="46"/>
      <c r="F946" s="47"/>
      <c r="H946" s="36"/>
      <c r="J946" s="48"/>
      <c r="Q946" s="33"/>
    </row>
    <row r="947" spans="4:17" x14ac:dyDescent="0.25">
      <c r="D947" s="46"/>
      <c r="F947" s="47"/>
      <c r="H947" s="36"/>
      <c r="J947" s="48"/>
      <c r="Q947" s="33"/>
    </row>
    <row r="948" spans="4:17" x14ac:dyDescent="0.25">
      <c r="D948" s="46"/>
      <c r="F948" s="47"/>
      <c r="H948" s="36"/>
      <c r="J948" s="48"/>
      <c r="Q948" s="33"/>
    </row>
    <row r="949" spans="4:17" x14ac:dyDescent="0.25">
      <c r="D949" s="46"/>
      <c r="F949" s="47"/>
      <c r="H949" s="36"/>
      <c r="J949" s="48"/>
      <c r="Q949" s="33"/>
    </row>
    <row r="950" spans="4:17" x14ac:dyDescent="0.25">
      <c r="D950" s="46"/>
      <c r="F950" s="47"/>
      <c r="H950" s="36"/>
      <c r="J950" s="48"/>
      <c r="Q950" s="33"/>
    </row>
    <row r="951" spans="4:17" x14ac:dyDescent="0.25">
      <c r="D951" s="46"/>
      <c r="F951" s="47"/>
      <c r="H951" s="36"/>
      <c r="J951" s="48"/>
      <c r="Q951" s="33"/>
    </row>
    <row r="952" spans="4:17" x14ac:dyDescent="0.25">
      <c r="D952" s="46"/>
      <c r="F952" s="47"/>
      <c r="H952" s="36"/>
      <c r="J952" s="48"/>
      <c r="Q952" s="33"/>
    </row>
    <row r="953" spans="4:17" x14ac:dyDescent="0.25">
      <c r="D953" s="46"/>
      <c r="F953" s="47"/>
      <c r="H953" s="36"/>
      <c r="J953" s="48"/>
      <c r="Q953" s="33"/>
    </row>
    <row r="954" spans="4:17" x14ac:dyDescent="0.25">
      <c r="D954" s="46"/>
      <c r="F954" s="47"/>
      <c r="H954" s="36"/>
      <c r="J954" s="48"/>
      <c r="Q954" s="33"/>
    </row>
    <row r="955" spans="4:17" x14ac:dyDescent="0.25">
      <c r="D955" s="46"/>
      <c r="F955" s="47"/>
      <c r="H955" s="36"/>
      <c r="J955" s="48"/>
      <c r="Q955" s="33"/>
    </row>
    <row r="956" spans="4:17" x14ac:dyDescent="0.25">
      <c r="D956" s="46"/>
      <c r="F956" s="47"/>
      <c r="H956" s="36"/>
      <c r="J956" s="48"/>
      <c r="Q956" s="33"/>
    </row>
    <row r="957" spans="4:17" x14ac:dyDescent="0.25">
      <c r="D957" s="46"/>
      <c r="F957" s="47"/>
      <c r="H957" s="36"/>
      <c r="J957" s="48"/>
      <c r="Q957" s="33"/>
    </row>
    <row r="958" spans="4:17" x14ac:dyDescent="0.25">
      <c r="D958" s="46"/>
      <c r="F958" s="47"/>
      <c r="H958" s="36"/>
      <c r="J958" s="48"/>
      <c r="Q958" s="33"/>
    </row>
    <row r="959" spans="4:17" x14ac:dyDescent="0.25">
      <c r="D959" s="46"/>
      <c r="F959" s="47"/>
      <c r="H959" s="36"/>
      <c r="J959" s="48"/>
      <c r="Q959" s="33"/>
    </row>
    <row r="960" spans="4:17" x14ac:dyDescent="0.25">
      <c r="D960" s="46"/>
      <c r="F960" s="47"/>
      <c r="H960" s="36"/>
      <c r="J960" s="48"/>
      <c r="Q960" s="33"/>
    </row>
    <row r="961" spans="4:17" x14ac:dyDescent="0.25">
      <c r="D961" s="46"/>
      <c r="F961" s="47"/>
      <c r="H961" s="36"/>
      <c r="J961" s="48"/>
      <c r="Q961" s="33"/>
    </row>
    <row r="962" spans="4:17" x14ac:dyDescent="0.25">
      <c r="D962" s="46"/>
      <c r="F962" s="47"/>
      <c r="H962" s="36"/>
      <c r="J962" s="48"/>
      <c r="Q962" s="33"/>
    </row>
    <row r="963" spans="4:17" x14ac:dyDescent="0.25">
      <c r="D963" s="46"/>
      <c r="F963" s="47"/>
      <c r="H963" s="36"/>
      <c r="J963" s="48"/>
      <c r="Q963" s="33"/>
    </row>
    <row r="964" spans="4:17" x14ac:dyDescent="0.25">
      <c r="D964" s="46"/>
      <c r="F964" s="47"/>
      <c r="H964" s="36"/>
      <c r="J964" s="48"/>
      <c r="Q964" s="33"/>
    </row>
    <row r="965" spans="4:17" x14ac:dyDescent="0.25">
      <c r="D965" s="46"/>
      <c r="F965" s="47"/>
      <c r="H965" s="36"/>
      <c r="J965" s="48"/>
      <c r="Q965" s="33"/>
    </row>
    <row r="966" spans="4:17" x14ac:dyDescent="0.25">
      <c r="D966" s="46"/>
      <c r="F966" s="47"/>
      <c r="H966" s="36"/>
      <c r="J966" s="48"/>
      <c r="Q966" s="33"/>
    </row>
    <row r="967" spans="4:17" x14ac:dyDescent="0.25">
      <c r="D967" s="46"/>
      <c r="F967" s="47"/>
      <c r="H967" s="36"/>
      <c r="J967" s="48"/>
      <c r="Q967" s="33"/>
    </row>
    <row r="968" spans="4:17" x14ac:dyDescent="0.25">
      <c r="D968" s="46"/>
      <c r="F968" s="47"/>
      <c r="H968" s="36"/>
      <c r="J968" s="48"/>
      <c r="Q968" s="33"/>
    </row>
    <row r="969" spans="4:17" x14ac:dyDescent="0.25">
      <c r="D969" s="46"/>
      <c r="F969" s="47"/>
      <c r="H969" s="36"/>
      <c r="J969" s="48"/>
      <c r="Q969" s="33"/>
    </row>
    <row r="970" spans="4:17" x14ac:dyDescent="0.25">
      <c r="D970" s="46"/>
      <c r="F970" s="47"/>
      <c r="H970" s="36"/>
      <c r="J970" s="48"/>
      <c r="Q970" s="33"/>
    </row>
    <row r="971" spans="4:17" x14ac:dyDescent="0.25">
      <c r="D971" s="46"/>
      <c r="F971" s="47"/>
      <c r="H971" s="36"/>
      <c r="J971" s="48"/>
      <c r="Q971" s="33"/>
    </row>
    <row r="972" spans="4:17" x14ac:dyDescent="0.25">
      <c r="D972" s="46"/>
      <c r="F972" s="47"/>
      <c r="H972" s="36"/>
      <c r="J972" s="48"/>
      <c r="Q972" s="33"/>
    </row>
    <row r="973" spans="4:17" x14ac:dyDescent="0.25">
      <c r="D973" s="46"/>
      <c r="F973" s="47"/>
      <c r="H973" s="36"/>
      <c r="J973" s="48"/>
      <c r="Q973" s="33"/>
    </row>
  </sheetData>
  <pageMargins left="0.7" right="0.7" top="0.75" bottom="0.75" header="0.3" footer="0.3"/>
  <pageSetup scale="50" fitToHeight="0" orientation="landscape" horizontalDpi="4294967295" verticalDpi="4294967295" r:id="rId1"/>
  <rowBreaks count="11" manualBreakCount="11">
    <brk id="78" max="21" man="1"/>
    <brk id="110" max="21" man="1"/>
    <brk id="159" max="21" man="1"/>
    <brk id="221" max="21" man="1"/>
    <brk id="258" max="21" man="1"/>
    <brk id="308" max="21" man="1"/>
    <brk id="352" max="21" man="1"/>
    <brk id="400" max="21" man="1"/>
    <brk id="459" max="21" man="1"/>
    <brk id="526" max="21" man="1"/>
    <brk id="570" max="2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1057"/>
  <sheetViews>
    <sheetView zoomScale="80" zoomScaleNormal="80" workbookViewId="0"/>
  </sheetViews>
  <sheetFormatPr defaultColWidth="9.109375" defaultRowHeight="13.2" x14ac:dyDescent="0.25"/>
  <cols>
    <col min="1" max="1" width="9.44140625" style="33" bestFit="1" customWidth="1"/>
    <col min="2" max="2" width="58.33203125" style="33" customWidth="1"/>
    <col min="3" max="3" width="3.109375" style="33" customWidth="1"/>
    <col min="4" max="4" width="16.88671875" style="33" customWidth="1"/>
    <col min="5" max="5" width="2.6640625" style="33" customWidth="1"/>
    <col min="6" max="6" width="9.5546875" style="33" customWidth="1"/>
    <col min="7" max="7" width="1.88671875" style="33" bestFit="1" customWidth="1"/>
    <col min="8" max="8" width="9" style="33" customWidth="1"/>
    <col min="9" max="9" width="2.6640625" style="33" customWidth="1"/>
    <col min="10" max="10" width="9.6640625" style="33" customWidth="1"/>
    <col min="11" max="11" width="2.6640625" style="33" customWidth="1"/>
    <col min="12" max="12" width="23.6640625" style="33" customWidth="1"/>
    <col min="13" max="13" width="2.33203125" style="33" customWidth="1"/>
    <col min="14" max="14" width="20.44140625" style="33" customWidth="1"/>
    <col min="15" max="15" width="2.6640625" style="33" customWidth="1"/>
    <col min="16" max="16" width="16.44140625" style="33" customWidth="1"/>
    <col min="17" max="17" width="15" style="33" bestFit="1" customWidth="1"/>
    <col min="18" max="16384" width="9.109375" style="33"/>
  </cols>
  <sheetData>
    <row r="1" spans="1:17" x14ac:dyDescent="0.25">
      <c r="A1" s="35" t="s">
        <v>330</v>
      </c>
    </row>
    <row r="2" spans="1:17" x14ac:dyDescent="0.25">
      <c r="A2" s="35" t="s">
        <v>329</v>
      </c>
    </row>
    <row r="3" spans="1:17" ht="17.399999999999999" x14ac:dyDescent="0.3">
      <c r="A3" s="1" t="s">
        <v>216</v>
      </c>
      <c r="B3" s="34"/>
      <c r="C3" s="34"/>
      <c r="D3" s="34"/>
      <c r="E3" s="34"/>
      <c r="F3" s="34"/>
      <c r="G3" s="34"/>
      <c r="H3" s="34"/>
      <c r="I3" s="34"/>
      <c r="J3" s="34"/>
      <c r="K3" s="34"/>
      <c r="L3" s="34"/>
      <c r="M3" s="34"/>
      <c r="N3" s="44"/>
      <c r="O3" s="44"/>
      <c r="P3" s="44"/>
      <c r="Q3" s="52"/>
    </row>
    <row r="4" spans="1:17" x14ac:dyDescent="0.25">
      <c r="A4" s="34"/>
      <c r="B4" s="34"/>
      <c r="C4" s="34"/>
      <c r="D4" s="34"/>
      <c r="E4" s="34"/>
      <c r="F4" s="34"/>
      <c r="G4" s="34"/>
      <c r="H4" s="34"/>
      <c r="I4" s="34"/>
      <c r="J4" s="34"/>
      <c r="K4" s="34"/>
      <c r="L4" s="34"/>
      <c r="M4" s="34"/>
      <c r="N4" s="44"/>
      <c r="O4" s="44"/>
      <c r="P4" s="44"/>
      <c r="Q4" s="52"/>
    </row>
    <row r="5" spans="1:17" x14ac:dyDescent="0.25">
      <c r="A5" s="34" t="s">
        <v>260</v>
      </c>
      <c r="B5" s="34"/>
      <c r="C5" s="34"/>
      <c r="D5" s="34"/>
      <c r="E5" s="34"/>
      <c r="F5" s="34"/>
      <c r="G5" s="34"/>
      <c r="H5" s="34"/>
      <c r="I5" s="34"/>
      <c r="J5" s="34"/>
      <c r="K5" s="34"/>
      <c r="L5" s="34"/>
      <c r="M5" s="34"/>
      <c r="N5" s="44"/>
      <c r="O5" s="44"/>
      <c r="P5" s="44"/>
      <c r="Q5" s="52"/>
    </row>
    <row r="6" spans="1:17" x14ac:dyDescent="0.25">
      <c r="A6" s="34" t="s">
        <v>320</v>
      </c>
      <c r="B6" s="44"/>
      <c r="C6" s="44"/>
      <c r="D6" s="44"/>
      <c r="E6" s="44"/>
      <c r="F6" s="44"/>
      <c r="G6" s="44"/>
      <c r="H6" s="44"/>
      <c r="I6" s="44"/>
      <c r="J6" s="44"/>
      <c r="K6" s="44"/>
      <c r="L6" s="44"/>
      <c r="M6" s="44"/>
      <c r="N6" s="44"/>
      <c r="O6" s="44"/>
      <c r="P6" s="44"/>
      <c r="Q6" s="52"/>
    </row>
    <row r="7" spans="1:17" x14ac:dyDescent="0.25">
      <c r="A7" s="34"/>
      <c r="B7" s="44"/>
      <c r="C7" s="44"/>
      <c r="D7" s="44"/>
      <c r="E7" s="44"/>
      <c r="F7" s="44"/>
      <c r="G7" s="44"/>
      <c r="H7" s="44"/>
      <c r="I7" s="44"/>
      <c r="J7" s="44"/>
      <c r="K7" s="44"/>
      <c r="L7" s="44"/>
      <c r="M7" s="44"/>
      <c r="Q7" s="52"/>
    </row>
    <row r="8" spans="1:17" x14ac:dyDescent="0.25">
      <c r="A8" s="34"/>
      <c r="B8" s="44"/>
      <c r="C8" s="44"/>
      <c r="D8" s="44"/>
      <c r="E8" s="44"/>
      <c r="F8" s="44"/>
      <c r="G8" s="44"/>
      <c r="H8" s="44"/>
      <c r="I8" s="44"/>
      <c r="J8" s="44"/>
      <c r="K8" s="44"/>
      <c r="L8" s="44"/>
      <c r="M8" s="44"/>
      <c r="Q8" s="52"/>
    </row>
    <row r="9" spans="1:17" x14ac:dyDescent="0.25">
      <c r="D9" s="5" t="s">
        <v>213</v>
      </c>
      <c r="N9" s="5" t="s">
        <v>220</v>
      </c>
      <c r="O9" s="5"/>
      <c r="P9" s="5" t="s">
        <v>220</v>
      </c>
      <c r="Q9" s="52"/>
    </row>
    <row r="10" spans="1:17" x14ac:dyDescent="0.25">
      <c r="D10" s="5" t="s">
        <v>214</v>
      </c>
      <c r="J10" s="5" t="s">
        <v>205</v>
      </c>
      <c r="L10" s="5" t="s">
        <v>207</v>
      </c>
      <c r="N10" s="19" t="s">
        <v>221</v>
      </c>
      <c r="O10" s="5"/>
      <c r="P10" s="19" t="s">
        <v>221</v>
      </c>
      <c r="Q10" s="52"/>
    </row>
    <row r="11" spans="1:17" x14ac:dyDescent="0.25">
      <c r="D11" s="6" t="s">
        <v>215</v>
      </c>
      <c r="F11" s="4" t="s">
        <v>204</v>
      </c>
      <c r="G11" s="4"/>
      <c r="H11" s="4"/>
      <c r="J11" s="6" t="s">
        <v>206</v>
      </c>
      <c r="L11" s="6" t="s">
        <v>208</v>
      </c>
      <c r="N11" s="6" t="s">
        <v>212</v>
      </c>
      <c r="O11" s="5"/>
      <c r="P11" s="6" t="s">
        <v>222</v>
      </c>
      <c r="Q11" s="52"/>
    </row>
    <row r="12" spans="1:17" x14ac:dyDescent="0.25">
      <c r="D12" s="7">
        <v>-1</v>
      </c>
      <c r="F12" s="53">
        <v>-2</v>
      </c>
      <c r="G12" s="44"/>
      <c r="H12" s="44"/>
      <c r="J12" s="7">
        <v>-3</v>
      </c>
      <c r="L12" s="7">
        <v>-4</v>
      </c>
      <c r="M12" s="7"/>
      <c r="N12" s="7">
        <v>-5</v>
      </c>
      <c r="O12" s="7"/>
      <c r="P12" s="7">
        <v>-6</v>
      </c>
      <c r="Q12" s="52"/>
    </row>
    <row r="13" spans="1:17" x14ac:dyDescent="0.25">
      <c r="L13" s="5"/>
      <c r="N13" s="20"/>
      <c r="O13" s="20"/>
      <c r="P13" s="20"/>
      <c r="Q13" s="20"/>
    </row>
    <row r="14" spans="1:17" x14ac:dyDescent="0.25">
      <c r="A14" s="35" t="s">
        <v>0</v>
      </c>
    </row>
    <row r="17" spans="1:17" s="38" customFormat="1" x14ac:dyDescent="0.25">
      <c r="A17" s="41" t="s">
        <v>172</v>
      </c>
      <c r="H17" s="51"/>
      <c r="L17" s="39"/>
      <c r="N17" s="39"/>
      <c r="O17" s="39"/>
      <c r="P17" s="39"/>
      <c r="Q17" s="39"/>
    </row>
    <row r="18" spans="1:17" x14ac:dyDescent="0.25">
      <c r="A18" s="33" t="s">
        <v>6</v>
      </c>
      <c r="B18" s="33" t="s">
        <v>6</v>
      </c>
      <c r="C18" s="38" t="str">
        <f t="shared" ref="C18" si="0">+UPPER(B18)</f>
        <v/>
      </c>
      <c r="H18" s="50"/>
    </row>
    <row r="19" spans="1:17" s="38" customFormat="1" x14ac:dyDescent="0.25">
      <c r="A19" s="38" t="s">
        <v>6</v>
      </c>
      <c r="B19" s="38" t="s">
        <v>41</v>
      </c>
      <c r="H19" s="51"/>
    </row>
    <row r="20" spans="1:17" x14ac:dyDescent="0.25">
      <c r="A20" s="33">
        <v>311</v>
      </c>
      <c r="B20" s="33" t="s">
        <v>42</v>
      </c>
      <c r="C20" s="38"/>
      <c r="D20" s="46">
        <v>46934</v>
      </c>
      <c r="F20" s="47">
        <v>80</v>
      </c>
      <c r="G20" s="33" t="s">
        <v>4</v>
      </c>
      <c r="H20" s="129" t="s">
        <v>300</v>
      </c>
      <c r="J20" s="48">
        <v>-1</v>
      </c>
      <c r="L20" s="36">
        <v>112114270.75</v>
      </c>
      <c r="N20" s="36">
        <v>4167137</v>
      </c>
      <c r="O20" s="36"/>
      <c r="P20" s="52">
        <v>3.72</v>
      </c>
      <c r="Q20" s="52"/>
    </row>
    <row r="21" spans="1:17" x14ac:dyDescent="0.25">
      <c r="A21" s="33">
        <v>312</v>
      </c>
      <c r="B21" s="33" t="s">
        <v>43</v>
      </c>
      <c r="C21" s="38"/>
      <c r="D21" s="46">
        <v>46934</v>
      </c>
      <c r="F21" s="47">
        <v>50</v>
      </c>
      <c r="G21" s="33" t="s">
        <v>4</v>
      </c>
      <c r="H21" s="47" t="s">
        <v>301</v>
      </c>
      <c r="J21" s="48">
        <v>-2</v>
      </c>
      <c r="L21" s="36">
        <v>7715627.6299999999</v>
      </c>
      <c r="N21" s="36">
        <v>523052</v>
      </c>
      <c r="O21" s="36"/>
      <c r="P21" s="52">
        <v>6.78</v>
      </c>
      <c r="Q21" s="52"/>
    </row>
    <row r="22" spans="1:17" x14ac:dyDescent="0.25">
      <c r="A22" s="33">
        <v>314</v>
      </c>
      <c r="B22" s="33" t="s">
        <v>44</v>
      </c>
      <c r="C22" s="38"/>
      <c r="D22" s="46">
        <v>46934</v>
      </c>
      <c r="F22" s="47">
        <v>55</v>
      </c>
      <c r="G22" s="33" t="s">
        <v>4</v>
      </c>
      <c r="H22" s="47" t="s">
        <v>302</v>
      </c>
      <c r="J22" s="48">
        <v>-1</v>
      </c>
      <c r="L22" s="36">
        <v>9652310.3100000005</v>
      </c>
      <c r="N22" s="36">
        <v>341657</v>
      </c>
      <c r="O22" s="36"/>
      <c r="P22" s="52">
        <v>3.54</v>
      </c>
      <c r="Q22" s="52"/>
    </row>
    <row r="23" spans="1:17" x14ac:dyDescent="0.25">
      <c r="A23" s="33">
        <v>315</v>
      </c>
      <c r="B23" s="33" t="s">
        <v>45</v>
      </c>
      <c r="C23" s="38"/>
      <c r="D23" s="46">
        <v>46934</v>
      </c>
      <c r="F23" s="47">
        <v>65</v>
      </c>
      <c r="G23" s="33" t="s">
        <v>4</v>
      </c>
      <c r="H23" s="47" t="s">
        <v>301</v>
      </c>
      <c r="J23" s="48">
        <v>-2</v>
      </c>
      <c r="L23" s="36">
        <v>9646847.9499999993</v>
      </c>
      <c r="N23" s="36">
        <v>291034</v>
      </c>
      <c r="O23" s="36"/>
      <c r="P23" s="52">
        <v>3.02</v>
      </c>
      <c r="Q23" s="52"/>
    </row>
    <row r="24" spans="1:17" x14ac:dyDescent="0.25">
      <c r="A24" s="33">
        <v>316</v>
      </c>
      <c r="B24" s="33" t="s">
        <v>281</v>
      </c>
      <c r="C24" s="38"/>
      <c r="D24" s="46">
        <v>46934</v>
      </c>
      <c r="F24" s="47">
        <v>65</v>
      </c>
      <c r="G24" s="33" t="s">
        <v>4</v>
      </c>
      <c r="H24" s="47" t="s">
        <v>302</v>
      </c>
      <c r="J24" s="48">
        <v>-1</v>
      </c>
      <c r="L24" s="32">
        <v>2450703.12</v>
      </c>
      <c r="N24" s="32">
        <v>80055</v>
      </c>
      <c r="O24" s="54"/>
      <c r="P24" s="52">
        <v>3.27</v>
      </c>
      <c r="Q24" s="52"/>
    </row>
    <row r="25" spans="1:17" s="38" customFormat="1" x14ac:dyDescent="0.25">
      <c r="A25" s="38" t="s">
        <v>6</v>
      </c>
      <c r="B25" s="38" t="s">
        <v>46</v>
      </c>
      <c r="D25" s="46"/>
      <c r="E25" s="33"/>
      <c r="F25" s="47"/>
      <c r="G25" s="33"/>
      <c r="H25" s="47"/>
      <c r="I25" s="33"/>
      <c r="J25" s="48"/>
      <c r="L25" s="39">
        <f>+SUBTOTAL(9,L20:L24)</f>
        <v>141579759.75999999</v>
      </c>
      <c r="N25" s="39">
        <f>+SUBTOTAL(9,N20:N24)</f>
        <v>5402935</v>
      </c>
      <c r="O25" s="39"/>
      <c r="P25" s="56">
        <f>+N25/L25*100</f>
        <v>3.8161775448403259</v>
      </c>
      <c r="Q25" s="52"/>
    </row>
    <row r="26" spans="1:17" x14ac:dyDescent="0.25">
      <c r="A26" s="33" t="s">
        <v>6</v>
      </c>
      <c r="B26" s="33" t="s">
        <v>6</v>
      </c>
      <c r="C26" s="38"/>
      <c r="D26" s="46"/>
      <c r="F26" s="47"/>
      <c r="H26" s="47"/>
      <c r="J26" s="48"/>
      <c r="P26" s="52"/>
      <c r="Q26" s="52"/>
    </row>
    <row r="27" spans="1:17" s="38" customFormat="1" x14ac:dyDescent="0.25">
      <c r="A27" s="38" t="s">
        <v>6</v>
      </c>
      <c r="B27" s="38" t="s">
        <v>47</v>
      </c>
      <c r="D27" s="46"/>
      <c r="E27" s="33"/>
      <c r="F27" s="47"/>
      <c r="G27" s="33"/>
      <c r="H27" s="47"/>
      <c r="I27" s="33"/>
      <c r="J27" s="48"/>
      <c r="P27" s="52"/>
      <c r="Q27" s="52"/>
    </row>
    <row r="28" spans="1:17" x14ac:dyDescent="0.25">
      <c r="A28" s="33">
        <v>311</v>
      </c>
      <c r="B28" s="33" t="s">
        <v>42</v>
      </c>
      <c r="C28" s="38"/>
      <c r="D28" s="46">
        <v>46934</v>
      </c>
      <c r="F28" s="47">
        <v>80</v>
      </c>
      <c r="G28" s="33" t="s">
        <v>4</v>
      </c>
      <c r="H28" s="47" t="s">
        <v>300</v>
      </c>
      <c r="J28" s="48">
        <v>-1</v>
      </c>
      <c r="L28" s="36">
        <v>6836328</v>
      </c>
      <c r="N28" s="36">
        <v>159392</v>
      </c>
      <c r="O28" s="36"/>
      <c r="P28" s="52">
        <v>2.33</v>
      </c>
      <c r="Q28" s="52"/>
    </row>
    <row r="29" spans="1:17" x14ac:dyDescent="0.25">
      <c r="A29" s="33">
        <v>312</v>
      </c>
      <c r="B29" s="33" t="s">
        <v>43</v>
      </c>
      <c r="C29" s="38"/>
      <c r="D29" s="46">
        <v>46934</v>
      </c>
      <c r="F29" s="47">
        <v>50</v>
      </c>
      <c r="G29" s="33" t="s">
        <v>4</v>
      </c>
      <c r="H29" s="47" t="s">
        <v>301</v>
      </c>
      <c r="J29" s="48">
        <v>-2</v>
      </c>
      <c r="L29" s="36">
        <v>181481969.46000001</v>
      </c>
      <c r="N29" s="36">
        <v>8666680</v>
      </c>
      <c r="O29" s="36"/>
      <c r="P29" s="52">
        <v>4.78</v>
      </c>
      <c r="Q29" s="52"/>
    </row>
    <row r="30" spans="1:17" x14ac:dyDescent="0.25">
      <c r="A30" s="33">
        <v>314</v>
      </c>
      <c r="B30" s="33" t="s">
        <v>44</v>
      </c>
      <c r="C30" s="38"/>
      <c r="D30" s="46">
        <v>46934</v>
      </c>
      <c r="F30" s="47">
        <v>55</v>
      </c>
      <c r="G30" s="33" t="s">
        <v>4</v>
      </c>
      <c r="H30" s="47" t="s">
        <v>302</v>
      </c>
      <c r="J30" s="48">
        <v>-1</v>
      </c>
      <c r="L30" s="36">
        <v>72660531.120000005</v>
      </c>
      <c r="N30" s="36">
        <v>3139705</v>
      </c>
      <c r="O30" s="36"/>
      <c r="P30" s="52">
        <v>4.32</v>
      </c>
      <c r="Q30" s="52"/>
    </row>
    <row r="31" spans="1:17" x14ac:dyDescent="0.25">
      <c r="A31" s="33">
        <v>315</v>
      </c>
      <c r="B31" s="33" t="s">
        <v>45</v>
      </c>
      <c r="C31" s="38"/>
      <c r="D31" s="46">
        <v>46934</v>
      </c>
      <c r="F31" s="47">
        <v>65</v>
      </c>
      <c r="G31" s="33" t="s">
        <v>4</v>
      </c>
      <c r="H31" s="47" t="s">
        <v>301</v>
      </c>
      <c r="J31" s="48">
        <v>-2</v>
      </c>
      <c r="L31" s="36">
        <v>14261783.880000001</v>
      </c>
      <c r="N31" s="36">
        <v>655292</v>
      </c>
      <c r="O31" s="36"/>
      <c r="P31" s="52">
        <v>4.59</v>
      </c>
      <c r="Q31" s="52"/>
    </row>
    <row r="32" spans="1:17" x14ac:dyDescent="0.25">
      <c r="A32" s="33">
        <v>316</v>
      </c>
      <c r="B32" s="33" t="s">
        <v>281</v>
      </c>
      <c r="C32" s="38"/>
      <c r="D32" s="46">
        <v>46934</v>
      </c>
      <c r="F32" s="47">
        <v>65</v>
      </c>
      <c r="G32" s="33" t="s">
        <v>4</v>
      </c>
      <c r="H32" s="47" t="s">
        <v>302</v>
      </c>
      <c r="J32" s="48">
        <v>-1</v>
      </c>
      <c r="L32" s="32">
        <v>3924406.56</v>
      </c>
      <c r="N32" s="32">
        <v>154817</v>
      </c>
      <c r="O32" s="54"/>
      <c r="P32" s="52">
        <v>3.94</v>
      </c>
      <c r="Q32" s="52"/>
    </row>
    <row r="33" spans="1:17" s="38" customFormat="1" x14ac:dyDescent="0.25">
      <c r="A33" s="38" t="s">
        <v>6</v>
      </c>
      <c r="B33" s="38" t="s">
        <v>48</v>
      </c>
      <c r="D33" s="46"/>
      <c r="E33" s="33"/>
      <c r="F33" s="47"/>
      <c r="G33" s="33"/>
      <c r="H33" s="47"/>
      <c r="I33" s="33"/>
      <c r="J33" s="48"/>
      <c r="L33" s="39">
        <f>+SUBTOTAL(9,L28:L32)</f>
        <v>279165019.02000004</v>
      </c>
      <c r="N33" s="39">
        <f>+SUBTOTAL(9,N28:N32)</f>
        <v>12775886</v>
      </c>
      <c r="O33" s="39"/>
      <c r="P33" s="56">
        <f>+N33/L33*100</f>
        <v>4.5764637864906366</v>
      </c>
      <c r="Q33" s="52"/>
    </row>
    <row r="34" spans="1:17" x14ac:dyDescent="0.25">
      <c r="A34" s="33" t="s">
        <v>6</v>
      </c>
      <c r="B34" s="33" t="s">
        <v>6</v>
      </c>
      <c r="C34" s="38"/>
      <c r="D34" s="46"/>
      <c r="F34" s="47"/>
      <c r="H34" s="47"/>
      <c r="J34" s="48"/>
      <c r="P34" s="52"/>
      <c r="Q34" s="52"/>
    </row>
    <row r="35" spans="1:17" s="38" customFormat="1" x14ac:dyDescent="0.25">
      <c r="A35" s="38" t="s">
        <v>6</v>
      </c>
      <c r="B35" s="38" t="s">
        <v>49</v>
      </c>
      <c r="D35" s="46"/>
      <c r="E35" s="33"/>
      <c r="F35" s="47"/>
      <c r="G35" s="33"/>
      <c r="H35" s="47"/>
      <c r="I35" s="33"/>
      <c r="J35" s="48"/>
      <c r="P35" s="52"/>
      <c r="Q35" s="52"/>
    </row>
    <row r="36" spans="1:17" x14ac:dyDescent="0.25">
      <c r="A36" s="33">
        <v>311</v>
      </c>
      <c r="B36" s="33" t="s">
        <v>42</v>
      </c>
      <c r="C36" s="38"/>
      <c r="D36" s="46">
        <v>46934</v>
      </c>
      <c r="F36" s="47">
        <v>80</v>
      </c>
      <c r="G36" s="33" t="s">
        <v>4</v>
      </c>
      <c r="H36" s="47" t="s">
        <v>300</v>
      </c>
      <c r="J36" s="48">
        <v>-1</v>
      </c>
      <c r="L36" s="36">
        <v>4986744.41</v>
      </c>
      <c r="N36" s="36">
        <v>118649</v>
      </c>
      <c r="O36" s="36"/>
      <c r="P36" s="52">
        <v>2.38</v>
      </c>
      <c r="Q36" s="52"/>
    </row>
    <row r="37" spans="1:17" x14ac:dyDescent="0.25">
      <c r="A37" s="33">
        <v>312</v>
      </c>
      <c r="B37" s="33" t="s">
        <v>43</v>
      </c>
      <c r="C37" s="38"/>
      <c r="D37" s="46">
        <v>46934</v>
      </c>
      <c r="F37" s="47">
        <v>50</v>
      </c>
      <c r="G37" s="33" t="s">
        <v>4</v>
      </c>
      <c r="H37" s="47" t="s">
        <v>301</v>
      </c>
      <c r="J37" s="48">
        <v>-2</v>
      </c>
      <c r="L37" s="36">
        <v>183957417.50999999</v>
      </c>
      <c r="N37" s="36">
        <v>9090018</v>
      </c>
      <c r="O37" s="36"/>
      <c r="P37" s="52">
        <v>4.9400000000000004</v>
      </c>
      <c r="Q37" s="52"/>
    </row>
    <row r="38" spans="1:17" x14ac:dyDescent="0.25">
      <c r="A38" s="33">
        <v>314</v>
      </c>
      <c r="B38" s="33" t="s">
        <v>44</v>
      </c>
      <c r="C38" s="38"/>
      <c r="D38" s="46">
        <v>46934</v>
      </c>
      <c r="F38" s="47">
        <v>55</v>
      </c>
      <c r="G38" s="33" t="s">
        <v>4</v>
      </c>
      <c r="H38" s="47" t="s">
        <v>302</v>
      </c>
      <c r="J38" s="48">
        <v>-1</v>
      </c>
      <c r="L38" s="36">
        <v>70765381.489999995</v>
      </c>
      <c r="N38" s="36">
        <v>2874737</v>
      </c>
      <c r="O38" s="36"/>
      <c r="P38" s="52">
        <v>4.0599999999999996</v>
      </c>
      <c r="Q38" s="52"/>
    </row>
    <row r="39" spans="1:17" x14ac:dyDescent="0.25">
      <c r="A39" s="33">
        <v>315</v>
      </c>
      <c r="B39" s="33" t="s">
        <v>45</v>
      </c>
      <c r="C39" s="38"/>
      <c r="D39" s="46">
        <v>46934</v>
      </c>
      <c r="F39" s="47">
        <v>65</v>
      </c>
      <c r="G39" s="33" t="s">
        <v>4</v>
      </c>
      <c r="H39" s="47" t="s">
        <v>301</v>
      </c>
      <c r="J39" s="48">
        <v>-2</v>
      </c>
      <c r="L39" s="36">
        <v>12273816.32</v>
      </c>
      <c r="N39" s="36">
        <v>596285</v>
      </c>
      <c r="O39" s="36"/>
      <c r="P39" s="52">
        <v>4.8600000000000003</v>
      </c>
      <c r="Q39" s="52"/>
    </row>
    <row r="40" spans="1:17" x14ac:dyDescent="0.25">
      <c r="A40" s="33">
        <v>316</v>
      </c>
      <c r="B40" s="33" t="s">
        <v>281</v>
      </c>
      <c r="C40" s="38"/>
      <c r="D40" s="46">
        <v>46934</v>
      </c>
      <c r="F40" s="47">
        <v>65</v>
      </c>
      <c r="G40" s="33" t="s">
        <v>4</v>
      </c>
      <c r="H40" s="47" t="s">
        <v>302</v>
      </c>
      <c r="J40" s="48">
        <v>-1</v>
      </c>
      <c r="L40" s="32">
        <v>3453781.77</v>
      </c>
      <c r="N40" s="32">
        <v>152781</v>
      </c>
      <c r="O40" s="54"/>
      <c r="P40" s="52">
        <v>4.42</v>
      </c>
      <c r="Q40" s="52"/>
    </row>
    <row r="41" spans="1:17" s="38" customFormat="1" x14ac:dyDescent="0.25">
      <c r="A41" s="38" t="s">
        <v>6</v>
      </c>
      <c r="B41" s="38" t="s">
        <v>50</v>
      </c>
      <c r="D41" s="46"/>
      <c r="E41" s="33"/>
      <c r="F41" s="47"/>
      <c r="G41" s="33"/>
      <c r="H41" s="47"/>
      <c r="I41" s="33"/>
      <c r="J41" s="48"/>
      <c r="L41" s="23">
        <f>+SUBTOTAL(9,L36:L40)</f>
        <v>275437141.49999994</v>
      </c>
      <c r="N41" s="23">
        <f>+SUBTOTAL(9,N36:N40)</f>
        <v>12832470</v>
      </c>
      <c r="O41" s="24"/>
      <c r="P41" s="56">
        <f>+N41/L41*100</f>
        <v>4.6589468399634848</v>
      </c>
      <c r="Q41" s="52"/>
    </row>
    <row r="42" spans="1:17" s="38" customFormat="1" x14ac:dyDescent="0.25">
      <c r="B42" s="38" t="s">
        <v>6</v>
      </c>
      <c r="D42" s="46"/>
      <c r="E42" s="33"/>
      <c r="F42" s="47"/>
      <c r="G42" s="33"/>
      <c r="H42" s="47"/>
      <c r="I42" s="33"/>
      <c r="J42" s="48"/>
      <c r="L42" s="39"/>
      <c r="N42" s="39"/>
      <c r="O42" s="39"/>
      <c r="P42" s="52"/>
      <c r="Q42" s="52"/>
    </row>
    <row r="43" spans="1:17" s="38" customFormat="1" x14ac:dyDescent="0.25">
      <c r="A43" s="41" t="s">
        <v>173</v>
      </c>
      <c r="D43" s="46"/>
      <c r="E43" s="33"/>
      <c r="F43" s="47"/>
      <c r="G43" s="33"/>
      <c r="H43" s="47"/>
      <c r="I43" s="33"/>
      <c r="J43" s="48"/>
      <c r="L43" s="27">
        <f>+SUBTOTAL(9,L19:L42)</f>
        <v>696181920.28000009</v>
      </c>
      <c r="N43" s="27">
        <f>+SUBTOTAL(9,N19:N42)</f>
        <v>31011291</v>
      </c>
      <c r="O43" s="27"/>
      <c r="P43" s="56">
        <f>+N43/L43*100</f>
        <v>4.4544809476706106</v>
      </c>
      <c r="Q43" s="52"/>
    </row>
    <row r="44" spans="1:17" s="38" customFormat="1" x14ac:dyDescent="0.25">
      <c r="B44" s="38" t="s">
        <v>6</v>
      </c>
      <c r="D44" s="46"/>
      <c r="E44" s="33"/>
      <c r="F44" s="47"/>
      <c r="G44" s="33"/>
      <c r="H44" s="47"/>
      <c r="I44" s="33"/>
      <c r="J44" s="48"/>
      <c r="L44" s="39"/>
      <c r="N44" s="39"/>
      <c r="O44" s="39"/>
      <c r="P44" s="52"/>
      <c r="Q44" s="52"/>
    </row>
    <row r="45" spans="1:17" s="38" customFormat="1" x14ac:dyDescent="0.25">
      <c r="B45" s="38" t="s">
        <v>6</v>
      </c>
      <c r="D45" s="46"/>
      <c r="E45" s="33"/>
      <c r="F45" s="47"/>
      <c r="G45" s="33"/>
      <c r="H45" s="47"/>
      <c r="I45" s="33"/>
      <c r="J45" s="48"/>
      <c r="L45" s="39"/>
      <c r="N45" s="39"/>
      <c r="O45" s="39"/>
      <c r="P45" s="52"/>
      <c r="Q45" s="60"/>
    </row>
    <row r="46" spans="1:17" s="38" customFormat="1" x14ac:dyDescent="0.25">
      <c r="A46" s="41" t="s">
        <v>174</v>
      </c>
      <c r="D46" s="46"/>
      <c r="E46" s="33"/>
      <c r="F46" s="47"/>
      <c r="G46" s="33"/>
      <c r="H46" s="47"/>
      <c r="I46" s="33"/>
      <c r="J46" s="48"/>
      <c r="L46" s="39"/>
      <c r="N46" s="39"/>
      <c r="O46" s="39"/>
      <c r="P46" s="52"/>
      <c r="Q46" s="52"/>
    </row>
    <row r="47" spans="1:17" x14ac:dyDescent="0.25">
      <c r="A47" s="33" t="s">
        <v>6</v>
      </c>
      <c r="B47" s="33" t="s">
        <v>6</v>
      </c>
      <c r="C47" s="38"/>
      <c r="D47" s="46"/>
      <c r="F47" s="47"/>
      <c r="H47" s="47"/>
      <c r="J47" s="48"/>
      <c r="P47" s="52"/>
      <c r="Q47" s="52"/>
    </row>
    <row r="48" spans="1:17" s="38" customFormat="1" x14ac:dyDescent="0.25">
      <c r="A48" s="38" t="s">
        <v>6</v>
      </c>
      <c r="B48" s="38" t="s">
        <v>51</v>
      </c>
      <c r="D48" s="46"/>
      <c r="E48" s="33"/>
      <c r="F48" s="47"/>
      <c r="G48" s="33"/>
      <c r="H48" s="47"/>
      <c r="I48" s="33"/>
      <c r="J48" s="48"/>
      <c r="P48" s="52"/>
      <c r="Q48" s="52"/>
    </row>
    <row r="49" spans="1:17" x14ac:dyDescent="0.25">
      <c r="A49" s="33">
        <v>311</v>
      </c>
      <c r="B49" s="33" t="s">
        <v>42</v>
      </c>
      <c r="C49" s="38"/>
      <c r="D49" s="46">
        <v>48029</v>
      </c>
      <c r="F49" s="47">
        <v>80</v>
      </c>
      <c r="G49" s="33" t="s">
        <v>4</v>
      </c>
      <c r="H49" s="47" t="s">
        <v>300</v>
      </c>
      <c r="J49" s="48">
        <v>-1</v>
      </c>
      <c r="L49" s="36">
        <v>241950141.44999999</v>
      </c>
      <c r="N49" s="36">
        <v>6222741</v>
      </c>
      <c r="O49" s="36"/>
      <c r="P49" s="52">
        <v>2.57</v>
      </c>
      <c r="Q49" s="52"/>
    </row>
    <row r="50" spans="1:17" x14ac:dyDescent="0.25">
      <c r="A50" s="33">
        <v>312</v>
      </c>
      <c r="B50" s="33" t="s">
        <v>43</v>
      </c>
      <c r="C50" s="38"/>
      <c r="D50" s="46">
        <v>48029</v>
      </c>
      <c r="F50" s="47">
        <v>50</v>
      </c>
      <c r="G50" s="33" t="s">
        <v>4</v>
      </c>
      <c r="H50" s="47" t="s">
        <v>301</v>
      </c>
      <c r="J50" s="48">
        <v>-2</v>
      </c>
      <c r="L50" s="36">
        <v>7068506.2800000003</v>
      </c>
      <c r="N50" s="36">
        <v>313017</v>
      </c>
      <c r="O50" s="36"/>
      <c r="P50" s="52">
        <v>4.43</v>
      </c>
      <c r="Q50" s="52"/>
    </row>
    <row r="51" spans="1:17" x14ac:dyDescent="0.25">
      <c r="A51" s="33">
        <v>314</v>
      </c>
      <c r="B51" s="33" t="s">
        <v>44</v>
      </c>
      <c r="C51" s="38"/>
      <c r="D51" s="46">
        <v>48029</v>
      </c>
      <c r="F51" s="47">
        <v>55</v>
      </c>
      <c r="G51" s="33" t="s">
        <v>4</v>
      </c>
      <c r="H51" s="47" t="s">
        <v>302</v>
      </c>
      <c r="J51" s="48">
        <v>-1</v>
      </c>
      <c r="L51" s="36">
        <v>27474256.510000002</v>
      </c>
      <c r="N51" s="36">
        <v>965141</v>
      </c>
      <c r="O51" s="36"/>
      <c r="P51" s="52">
        <v>3.51</v>
      </c>
      <c r="Q51" s="52"/>
    </row>
    <row r="52" spans="1:17" x14ac:dyDescent="0.25">
      <c r="A52" s="33">
        <v>315</v>
      </c>
      <c r="B52" s="33" t="s">
        <v>45</v>
      </c>
      <c r="C52" s="38"/>
      <c r="D52" s="46">
        <v>48029</v>
      </c>
      <c r="F52" s="47">
        <v>65</v>
      </c>
      <c r="G52" s="33" t="s">
        <v>4</v>
      </c>
      <c r="H52" s="47" t="s">
        <v>301</v>
      </c>
      <c r="J52" s="48">
        <v>-2</v>
      </c>
      <c r="L52" s="36">
        <v>10295313.210000001</v>
      </c>
      <c r="N52" s="36">
        <v>380826</v>
      </c>
      <c r="O52" s="36"/>
      <c r="P52" s="52">
        <v>3.7</v>
      </c>
      <c r="Q52" s="52"/>
    </row>
    <row r="53" spans="1:17" x14ac:dyDescent="0.25">
      <c r="A53" s="33">
        <v>316</v>
      </c>
      <c r="B53" s="33" t="s">
        <v>281</v>
      </c>
      <c r="C53" s="38"/>
      <c r="D53" s="46">
        <v>48029</v>
      </c>
      <c r="F53" s="47">
        <v>65</v>
      </c>
      <c r="G53" s="33" t="s">
        <v>4</v>
      </c>
      <c r="H53" s="47" t="s">
        <v>302</v>
      </c>
      <c r="J53" s="48">
        <v>-1</v>
      </c>
      <c r="L53" s="32">
        <v>3888458.89</v>
      </c>
      <c r="N53" s="32">
        <v>143228</v>
      </c>
      <c r="O53" s="54"/>
      <c r="P53" s="52">
        <v>3.68</v>
      </c>
      <c r="Q53" s="52"/>
    </row>
    <row r="54" spans="1:17" s="38" customFormat="1" x14ac:dyDescent="0.25">
      <c r="A54" s="38" t="s">
        <v>6</v>
      </c>
      <c r="B54" s="38" t="s">
        <v>52</v>
      </c>
      <c r="D54" s="46"/>
      <c r="E54" s="33"/>
      <c r="F54" s="47"/>
      <c r="G54" s="33"/>
      <c r="H54" s="47"/>
      <c r="I54" s="33"/>
      <c r="J54" s="48"/>
      <c r="L54" s="39">
        <f>+SUBTOTAL(9,L49:L53)</f>
        <v>290676676.33999997</v>
      </c>
      <c r="N54" s="39">
        <f>+SUBTOTAL(9,N49:N53)</f>
        <v>8024953</v>
      </c>
      <c r="O54" s="39"/>
      <c r="P54" s="56">
        <f>+N54/L54*100</f>
        <v>2.7607832527345049</v>
      </c>
      <c r="Q54" s="52"/>
    </row>
    <row r="55" spans="1:17" x14ac:dyDescent="0.25">
      <c r="A55" s="33" t="s">
        <v>6</v>
      </c>
      <c r="B55" s="33" t="s">
        <v>6</v>
      </c>
      <c r="C55" s="38"/>
      <c r="D55" s="46"/>
      <c r="F55" s="47"/>
      <c r="H55" s="47"/>
      <c r="J55" s="48"/>
      <c r="P55" s="52"/>
      <c r="Q55" s="52"/>
    </row>
    <row r="56" spans="1:17" s="38" customFormat="1" x14ac:dyDescent="0.25">
      <c r="A56" s="38" t="s">
        <v>6</v>
      </c>
      <c r="B56" s="38" t="s">
        <v>53</v>
      </c>
      <c r="D56" s="46"/>
      <c r="E56" s="33"/>
      <c r="F56" s="47"/>
      <c r="G56" s="33"/>
      <c r="H56" s="47"/>
      <c r="I56" s="33"/>
      <c r="J56" s="48"/>
      <c r="P56" s="52"/>
      <c r="Q56" s="52"/>
    </row>
    <row r="57" spans="1:17" x14ac:dyDescent="0.25">
      <c r="A57" s="33">
        <v>312</v>
      </c>
      <c r="B57" s="33" t="s">
        <v>43</v>
      </c>
      <c r="C57" s="38"/>
      <c r="D57" s="46">
        <v>48029</v>
      </c>
      <c r="F57" s="47">
        <v>50</v>
      </c>
      <c r="G57" s="33" t="s">
        <v>4</v>
      </c>
      <c r="H57" s="47" t="s">
        <v>301</v>
      </c>
      <c r="J57" s="48">
        <v>0</v>
      </c>
      <c r="L57" s="32">
        <v>370941.56</v>
      </c>
      <c r="N57" s="32">
        <v>11202</v>
      </c>
      <c r="O57" s="54"/>
      <c r="P57" s="52">
        <v>3.02</v>
      </c>
      <c r="Q57" s="52"/>
    </row>
    <row r="58" spans="1:17" s="38" customFormat="1" x14ac:dyDescent="0.25">
      <c r="A58" s="38" t="s">
        <v>6</v>
      </c>
      <c r="B58" s="38" t="s">
        <v>54</v>
      </c>
      <c r="D58" s="46"/>
      <c r="E58" s="33"/>
      <c r="F58" s="47"/>
      <c r="G58" s="33"/>
      <c r="H58" s="47"/>
      <c r="I58" s="33"/>
      <c r="J58" s="48"/>
      <c r="L58" s="39">
        <f>+SUBTOTAL(9,L57:L57)</f>
        <v>370941.56</v>
      </c>
      <c r="N58" s="39">
        <f>+SUBTOTAL(9,N57:N57)</f>
        <v>11202</v>
      </c>
      <c r="O58" s="39"/>
      <c r="P58" s="52"/>
      <c r="Q58" s="52"/>
    </row>
    <row r="59" spans="1:17" x14ac:dyDescent="0.25">
      <c r="A59" s="33" t="s">
        <v>6</v>
      </c>
      <c r="B59" s="33" t="s">
        <v>6</v>
      </c>
      <c r="C59" s="38"/>
      <c r="D59" s="46"/>
      <c r="F59" s="47"/>
      <c r="H59" s="47"/>
      <c r="J59" s="48"/>
      <c r="P59" s="52"/>
      <c r="Q59" s="52"/>
    </row>
    <row r="60" spans="1:17" s="38" customFormat="1" x14ac:dyDescent="0.25">
      <c r="A60" s="38" t="s">
        <v>6</v>
      </c>
      <c r="B60" s="38" t="s">
        <v>55</v>
      </c>
      <c r="D60" s="46"/>
      <c r="E60" s="33"/>
      <c r="F60" s="47"/>
      <c r="G60" s="33"/>
      <c r="H60" s="47"/>
      <c r="I60" s="33"/>
      <c r="J60" s="48"/>
      <c r="P60" s="52"/>
      <c r="Q60" s="52"/>
    </row>
    <row r="61" spans="1:17" x14ac:dyDescent="0.25">
      <c r="A61" s="33">
        <v>311</v>
      </c>
      <c r="B61" s="33" t="s">
        <v>42</v>
      </c>
      <c r="C61" s="38"/>
      <c r="D61" s="46">
        <v>48029</v>
      </c>
      <c r="F61" s="47">
        <v>80</v>
      </c>
      <c r="G61" s="33" t="s">
        <v>4</v>
      </c>
      <c r="H61" s="47" t="s">
        <v>300</v>
      </c>
      <c r="J61" s="48">
        <v>-1</v>
      </c>
      <c r="L61" s="36">
        <v>16404681.25</v>
      </c>
      <c r="N61" s="36">
        <v>415594</v>
      </c>
      <c r="O61" s="36"/>
      <c r="P61" s="52">
        <v>2.5299999999999998</v>
      </c>
      <c r="Q61" s="52"/>
    </row>
    <row r="62" spans="1:17" x14ac:dyDescent="0.25">
      <c r="A62" s="33">
        <v>312</v>
      </c>
      <c r="B62" s="33" t="s">
        <v>43</v>
      </c>
      <c r="C62" s="38"/>
      <c r="D62" s="46">
        <v>48029</v>
      </c>
      <c r="F62" s="47">
        <v>50</v>
      </c>
      <c r="G62" s="33" t="s">
        <v>4</v>
      </c>
      <c r="H62" s="47" t="s">
        <v>301</v>
      </c>
      <c r="J62" s="48">
        <v>-2</v>
      </c>
      <c r="L62" s="36">
        <v>212830964.69</v>
      </c>
      <c r="N62" s="36">
        <v>8803028</v>
      </c>
      <c r="O62" s="36"/>
      <c r="P62" s="52">
        <v>4.1399999999999997</v>
      </c>
      <c r="Q62" s="52"/>
    </row>
    <row r="63" spans="1:17" x14ac:dyDescent="0.25">
      <c r="A63" s="33">
        <v>314</v>
      </c>
      <c r="B63" s="33" t="s">
        <v>44</v>
      </c>
      <c r="C63" s="38"/>
      <c r="D63" s="46">
        <v>48029</v>
      </c>
      <c r="F63" s="47">
        <v>55</v>
      </c>
      <c r="G63" s="33" t="s">
        <v>4</v>
      </c>
      <c r="H63" s="47" t="s">
        <v>302</v>
      </c>
      <c r="J63" s="48">
        <v>-1</v>
      </c>
      <c r="L63" s="36">
        <v>90120382.590000004</v>
      </c>
      <c r="N63" s="36">
        <v>3280656</v>
      </c>
      <c r="O63" s="36"/>
      <c r="P63" s="52">
        <v>3.64</v>
      </c>
      <c r="Q63" s="52"/>
    </row>
    <row r="64" spans="1:17" x14ac:dyDescent="0.25">
      <c r="A64" s="33">
        <v>315</v>
      </c>
      <c r="B64" s="33" t="s">
        <v>45</v>
      </c>
      <c r="C64" s="38"/>
      <c r="D64" s="46">
        <v>48029</v>
      </c>
      <c r="F64" s="47">
        <v>65</v>
      </c>
      <c r="G64" s="33" t="s">
        <v>4</v>
      </c>
      <c r="H64" s="47" t="s">
        <v>301</v>
      </c>
      <c r="J64" s="48">
        <v>-2</v>
      </c>
      <c r="L64" s="36">
        <v>24391136.829999998</v>
      </c>
      <c r="N64" s="36">
        <v>842616</v>
      </c>
      <c r="O64" s="36"/>
      <c r="P64" s="52">
        <v>3.45</v>
      </c>
      <c r="Q64" s="52"/>
    </row>
    <row r="65" spans="1:17" x14ac:dyDescent="0.25">
      <c r="A65" s="33">
        <v>316</v>
      </c>
      <c r="B65" s="33" t="s">
        <v>281</v>
      </c>
      <c r="C65" s="38"/>
      <c r="D65" s="46">
        <v>48029</v>
      </c>
      <c r="F65" s="47">
        <v>65</v>
      </c>
      <c r="G65" s="33" t="s">
        <v>4</v>
      </c>
      <c r="H65" s="47" t="s">
        <v>302</v>
      </c>
      <c r="J65" s="48">
        <v>-1</v>
      </c>
      <c r="L65" s="32">
        <v>3594164.92</v>
      </c>
      <c r="N65" s="32">
        <v>136791</v>
      </c>
      <c r="O65" s="54"/>
      <c r="P65" s="52">
        <v>3.81</v>
      </c>
      <c r="Q65" s="52"/>
    </row>
    <row r="66" spans="1:17" s="38" customFormat="1" x14ac:dyDescent="0.25">
      <c r="A66" s="38" t="s">
        <v>6</v>
      </c>
      <c r="B66" s="38" t="s">
        <v>56</v>
      </c>
      <c r="D66" s="46"/>
      <c r="E66" s="33"/>
      <c r="F66" s="47"/>
      <c r="G66" s="33"/>
      <c r="H66" s="47"/>
      <c r="I66" s="33"/>
      <c r="J66" s="48"/>
      <c r="L66" s="39">
        <f>+SUBTOTAL(9,L61:L65)</f>
        <v>347341330.27999997</v>
      </c>
      <c r="N66" s="39">
        <f>+SUBTOTAL(9,N61:N65)</f>
        <v>13478685</v>
      </c>
      <c r="O66" s="39"/>
      <c r="P66" s="56">
        <f>+N66/L66*100</f>
        <v>3.8805301370656111</v>
      </c>
      <c r="Q66" s="52"/>
    </row>
    <row r="67" spans="1:17" x14ac:dyDescent="0.25">
      <c r="A67" s="33" t="s">
        <v>6</v>
      </c>
      <c r="B67" s="33" t="s">
        <v>6</v>
      </c>
      <c r="C67" s="38"/>
      <c r="D67" s="46"/>
      <c r="F67" s="47"/>
      <c r="H67" s="47"/>
      <c r="J67" s="48"/>
      <c r="P67" s="52"/>
      <c r="Q67" s="52"/>
    </row>
    <row r="68" spans="1:17" s="38" customFormat="1" x14ac:dyDescent="0.25">
      <c r="A68" s="38" t="s">
        <v>6</v>
      </c>
      <c r="B68" s="38" t="s">
        <v>57</v>
      </c>
      <c r="D68" s="46"/>
      <c r="E68" s="33"/>
      <c r="F68" s="47"/>
      <c r="G68" s="33"/>
      <c r="H68" s="47"/>
      <c r="I68" s="33"/>
      <c r="J68" s="48"/>
      <c r="P68" s="52"/>
      <c r="Q68" s="52"/>
    </row>
    <row r="69" spans="1:17" x14ac:dyDescent="0.25">
      <c r="A69" s="33">
        <v>311</v>
      </c>
      <c r="B69" s="33" t="s">
        <v>42</v>
      </c>
      <c r="C69" s="38"/>
      <c r="D69" s="46">
        <v>48029</v>
      </c>
      <c r="F69" s="47">
        <v>80</v>
      </c>
      <c r="G69" s="33" t="s">
        <v>4</v>
      </c>
      <c r="H69" s="47" t="s">
        <v>300</v>
      </c>
      <c r="J69" s="48">
        <v>-1</v>
      </c>
      <c r="L69" s="36">
        <v>11266842.33</v>
      </c>
      <c r="N69" s="36">
        <v>270118</v>
      </c>
      <c r="O69" s="36"/>
      <c r="P69" s="52">
        <v>2.4</v>
      </c>
      <c r="Q69" s="52"/>
    </row>
    <row r="70" spans="1:17" x14ac:dyDescent="0.25">
      <c r="A70" s="33">
        <v>312</v>
      </c>
      <c r="B70" s="33" t="s">
        <v>43</v>
      </c>
      <c r="C70" s="38"/>
      <c r="D70" s="46">
        <v>48029</v>
      </c>
      <c r="F70" s="47">
        <v>50</v>
      </c>
      <c r="G70" s="33" t="s">
        <v>4</v>
      </c>
      <c r="H70" s="47" t="s">
        <v>301</v>
      </c>
      <c r="J70" s="48">
        <v>-2</v>
      </c>
      <c r="L70" s="36">
        <v>215154507.72</v>
      </c>
      <c r="N70" s="36">
        <v>9093979</v>
      </c>
      <c r="O70" s="36"/>
      <c r="P70" s="52">
        <v>4.2300000000000004</v>
      </c>
      <c r="Q70" s="52"/>
    </row>
    <row r="71" spans="1:17" x14ac:dyDescent="0.25">
      <c r="A71" s="33">
        <v>314</v>
      </c>
      <c r="B71" s="33" t="s">
        <v>44</v>
      </c>
      <c r="C71" s="38"/>
      <c r="D71" s="46">
        <v>48029</v>
      </c>
      <c r="F71" s="47">
        <v>55</v>
      </c>
      <c r="G71" s="33" t="s">
        <v>4</v>
      </c>
      <c r="H71" s="47" t="s">
        <v>302</v>
      </c>
      <c r="J71" s="48">
        <v>-1</v>
      </c>
      <c r="L71" s="36">
        <v>82856948.930000007</v>
      </c>
      <c r="N71" s="36">
        <v>3493740</v>
      </c>
      <c r="O71" s="36"/>
      <c r="P71" s="52">
        <v>4.22</v>
      </c>
      <c r="Q71" s="52"/>
    </row>
    <row r="72" spans="1:17" x14ac:dyDescent="0.25">
      <c r="A72" s="33">
        <v>315</v>
      </c>
      <c r="B72" s="33" t="s">
        <v>45</v>
      </c>
      <c r="C72" s="38"/>
      <c r="D72" s="46">
        <v>48029</v>
      </c>
      <c r="F72" s="47">
        <v>65</v>
      </c>
      <c r="G72" s="33" t="s">
        <v>4</v>
      </c>
      <c r="H72" s="47" t="s">
        <v>301</v>
      </c>
      <c r="J72" s="48">
        <v>-2</v>
      </c>
      <c r="L72" s="36">
        <v>23045155.719999999</v>
      </c>
      <c r="N72" s="36">
        <v>903472</v>
      </c>
      <c r="O72" s="36"/>
      <c r="P72" s="52">
        <v>3.92</v>
      </c>
      <c r="Q72" s="52"/>
    </row>
    <row r="73" spans="1:17" x14ac:dyDescent="0.25">
      <c r="A73" s="33">
        <v>316</v>
      </c>
      <c r="B73" s="33" t="s">
        <v>281</v>
      </c>
      <c r="C73" s="38"/>
      <c r="D73" s="46">
        <v>48029</v>
      </c>
      <c r="F73" s="47">
        <v>65</v>
      </c>
      <c r="G73" s="33" t="s">
        <v>4</v>
      </c>
      <c r="H73" s="47" t="s">
        <v>302</v>
      </c>
      <c r="J73" s="48">
        <v>-1</v>
      </c>
      <c r="L73" s="32">
        <v>3280815.68</v>
      </c>
      <c r="N73" s="32">
        <v>130785</v>
      </c>
      <c r="O73" s="54"/>
      <c r="P73" s="52">
        <v>3.99</v>
      </c>
      <c r="Q73" s="52"/>
    </row>
    <row r="74" spans="1:17" s="38" customFormat="1" x14ac:dyDescent="0.25">
      <c r="A74" s="38" t="s">
        <v>6</v>
      </c>
      <c r="B74" s="38" t="s">
        <v>58</v>
      </c>
      <c r="D74" s="46"/>
      <c r="E74" s="33"/>
      <c r="F74" s="47"/>
      <c r="G74" s="33"/>
      <c r="H74" s="47"/>
      <c r="I74" s="33"/>
      <c r="J74" s="48"/>
      <c r="L74" s="23">
        <f>+SUBTOTAL(9,L69:L73)</f>
        <v>335604270.38000005</v>
      </c>
      <c r="N74" s="23">
        <f>+SUBTOTAL(9,N69:N73)</f>
        <v>13892094</v>
      </c>
      <c r="O74" s="24"/>
      <c r="P74" s="56">
        <f>+N74/L74*100</f>
        <v>4.1394270651771432</v>
      </c>
      <c r="Q74" s="52"/>
    </row>
    <row r="75" spans="1:17" s="38" customFormat="1" x14ac:dyDescent="0.25">
      <c r="B75" s="38" t="s">
        <v>6</v>
      </c>
      <c r="D75" s="46"/>
      <c r="E75" s="33"/>
      <c r="F75" s="47"/>
      <c r="G75" s="33"/>
      <c r="H75" s="47"/>
      <c r="I75" s="33"/>
      <c r="J75" s="48"/>
      <c r="L75" s="39"/>
      <c r="N75" s="39"/>
      <c r="O75" s="39"/>
      <c r="P75" s="52"/>
      <c r="Q75" s="52"/>
    </row>
    <row r="76" spans="1:17" s="38" customFormat="1" x14ac:dyDescent="0.25">
      <c r="A76" s="41" t="s">
        <v>175</v>
      </c>
      <c r="D76" s="46"/>
      <c r="E76" s="33"/>
      <c r="F76" s="47"/>
      <c r="G76" s="33"/>
      <c r="H76" s="47"/>
      <c r="I76" s="33"/>
      <c r="J76" s="48"/>
      <c r="L76" s="27">
        <f>+SUBTOTAL(9,L48:L75)</f>
        <v>973993218.56000006</v>
      </c>
      <c r="N76" s="27">
        <f>+SUBTOTAL(9,N48:N75)</f>
        <v>35406934</v>
      </c>
      <c r="O76" s="27"/>
      <c r="P76" s="57">
        <f>+N76/L76*100</f>
        <v>3.6352341397558567</v>
      </c>
      <c r="Q76" s="52"/>
    </row>
    <row r="77" spans="1:17" s="38" customFormat="1" x14ac:dyDescent="0.25">
      <c r="A77" s="41"/>
      <c r="B77" s="38" t="s">
        <v>6</v>
      </c>
      <c r="D77" s="46"/>
      <c r="E77" s="33"/>
      <c r="F77" s="47"/>
      <c r="G77" s="33"/>
      <c r="H77" s="47"/>
      <c r="I77" s="33"/>
      <c r="J77" s="48"/>
      <c r="L77" s="39"/>
      <c r="N77" s="39"/>
      <c r="O77" s="39"/>
      <c r="P77" s="52"/>
      <c r="Q77" s="52"/>
    </row>
    <row r="78" spans="1:17" s="38" customFormat="1" x14ac:dyDescent="0.25">
      <c r="A78" s="41"/>
      <c r="B78" s="38" t="s">
        <v>6</v>
      </c>
      <c r="D78" s="46"/>
      <c r="E78" s="33"/>
      <c r="F78" s="47"/>
      <c r="G78" s="33"/>
      <c r="H78" s="47"/>
      <c r="I78" s="33"/>
      <c r="J78" s="48"/>
      <c r="L78" s="39"/>
      <c r="N78" s="39"/>
      <c r="O78" s="39"/>
      <c r="P78" s="52"/>
      <c r="Q78" s="52"/>
    </row>
    <row r="79" spans="1:17" s="38" customFormat="1" x14ac:dyDescent="0.25">
      <c r="A79" s="41" t="s">
        <v>176</v>
      </c>
      <c r="D79" s="46"/>
      <c r="E79" s="33"/>
      <c r="F79" s="47"/>
      <c r="G79" s="33"/>
      <c r="H79" s="47"/>
      <c r="I79" s="33"/>
      <c r="J79" s="48"/>
      <c r="L79" s="39"/>
      <c r="N79" s="39"/>
      <c r="O79" s="39"/>
      <c r="P79" s="52"/>
      <c r="Q79" s="52"/>
    </row>
    <row r="80" spans="1:17" x14ac:dyDescent="0.25">
      <c r="A80" s="33" t="s">
        <v>6</v>
      </c>
      <c r="B80" s="33" t="s">
        <v>6</v>
      </c>
      <c r="C80" s="38"/>
      <c r="D80" s="61"/>
      <c r="F80" s="47"/>
      <c r="H80" s="47"/>
      <c r="J80" s="48"/>
      <c r="P80" s="52"/>
      <c r="Q80" s="52"/>
    </row>
    <row r="81" spans="1:17" s="38" customFormat="1" x14ac:dyDescent="0.25">
      <c r="A81" s="38" t="s">
        <v>6</v>
      </c>
      <c r="B81" s="38" t="s">
        <v>59</v>
      </c>
      <c r="D81" s="46"/>
      <c r="E81" s="33"/>
      <c r="F81" s="47"/>
      <c r="G81" s="33"/>
      <c r="H81" s="47"/>
      <c r="I81" s="33"/>
      <c r="J81" s="48"/>
      <c r="P81" s="52"/>
      <c r="Q81" s="52"/>
    </row>
    <row r="82" spans="1:17" x14ac:dyDescent="0.25">
      <c r="A82" s="33">
        <v>312</v>
      </c>
      <c r="B82" s="33" t="s">
        <v>43</v>
      </c>
      <c r="C82" s="38"/>
      <c r="D82" s="46">
        <v>50951</v>
      </c>
      <c r="F82" s="47">
        <v>50</v>
      </c>
      <c r="G82" s="33" t="s">
        <v>4</v>
      </c>
      <c r="H82" s="47" t="s">
        <v>301</v>
      </c>
      <c r="J82" s="48">
        <v>0</v>
      </c>
      <c r="L82" s="32">
        <v>33149442.199999999</v>
      </c>
      <c r="N82" s="32">
        <v>942509</v>
      </c>
      <c r="O82" s="54"/>
      <c r="P82" s="52">
        <v>2.84</v>
      </c>
      <c r="Q82" s="52"/>
    </row>
    <row r="83" spans="1:17" s="38" customFormat="1" x14ac:dyDescent="0.25">
      <c r="A83" s="38" t="s">
        <v>6</v>
      </c>
      <c r="B83" s="38" t="s">
        <v>60</v>
      </c>
      <c r="D83" s="46"/>
      <c r="E83" s="33"/>
      <c r="F83" s="47"/>
      <c r="G83" s="33"/>
      <c r="H83" s="47"/>
      <c r="I83" s="33"/>
      <c r="J83" s="48"/>
      <c r="L83" s="39">
        <f>+SUBTOTAL(9,L82:L82)</f>
        <v>33149442.199999999</v>
      </c>
      <c r="N83" s="39">
        <f>+SUBTOTAL(9,N82:N82)</f>
        <v>942509</v>
      </c>
      <c r="O83" s="39"/>
      <c r="P83" s="56">
        <f>+N83/L83*100</f>
        <v>2.8432122456648758</v>
      </c>
      <c r="Q83" s="52"/>
    </row>
    <row r="84" spans="1:17" x14ac:dyDescent="0.25">
      <c r="A84" s="33" t="s">
        <v>6</v>
      </c>
      <c r="B84" s="33" t="s">
        <v>6</v>
      </c>
      <c r="C84" s="38"/>
      <c r="D84" s="46"/>
      <c r="F84" s="47"/>
      <c r="H84" s="47"/>
      <c r="J84" s="48"/>
      <c r="P84" s="52"/>
      <c r="Q84" s="52"/>
    </row>
    <row r="85" spans="1:17" s="38" customFormat="1" x14ac:dyDescent="0.25">
      <c r="A85" s="38" t="s">
        <v>6</v>
      </c>
      <c r="B85" s="38" t="s">
        <v>61</v>
      </c>
      <c r="D85" s="46"/>
      <c r="E85" s="33"/>
      <c r="F85" s="47"/>
      <c r="G85" s="33"/>
      <c r="H85" s="47"/>
      <c r="I85" s="33"/>
      <c r="J85" s="48"/>
      <c r="P85" s="52"/>
      <c r="Q85" s="52"/>
    </row>
    <row r="86" spans="1:17" x14ac:dyDescent="0.25">
      <c r="A86" s="33">
        <v>311</v>
      </c>
      <c r="B86" s="33" t="s">
        <v>42</v>
      </c>
      <c r="C86" s="38"/>
      <c r="D86" s="46">
        <v>50951</v>
      </c>
      <c r="F86" s="47">
        <v>80</v>
      </c>
      <c r="G86" s="33" t="s">
        <v>4</v>
      </c>
      <c r="H86" s="47" t="s">
        <v>300</v>
      </c>
      <c r="J86" s="48">
        <v>-1</v>
      </c>
      <c r="L86" s="36">
        <v>39391667.200000003</v>
      </c>
      <c r="N86" s="36">
        <v>976488</v>
      </c>
      <c r="O86" s="36"/>
      <c r="P86" s="52">
        <v>2.48</v>
      </c>
      <c r="Q86" s="52"/>
    </row>
    <row r="87" spans="1:17" x14ac:dyDescent="0.25">
      <c r="A87" s="33">
        <v>312</v>
      </c>
      <c r="B87" s="33" t="s">
        <v>43</v>
      </c>
      <c r="C87" s="38"/>
      <c r="D87" s="46">
        <v>50951</v>
      </c>
      <c r="F87" s="47">
        <v>50</v>
      </c>
      <c r="G87" s="33" t="s">
        <v>4</v>
      </c>
      <c r="H87" s="47" t="s">
        <v>301</v>
      </c>
      <c r="J87" s="48">
        <v>-4</v>
      </c>
      <c r="L87" s="36">
        <v>25844054.559999999</v>
      </c>
      <c r="N87" s="36">
        <v>781528</v>
      </c>
      <c r="O87" s="36"/>
      <c r="P87" s="52">
        <v>3.02</v>
      </c>
      <c r="Q87" s="52"/>
    </row>
    <row r="88" spans="1:17" x14ac:dyDescent="0.25">
      <c r="A88" s="33">
        <v>314</v>
      </c>
      <c r="B88" s="33" t="s">
        <v>44</v>
      </c>
      <c r="C88" s="38"/>
      <c r="D88" s="46">
        <v>50951</v>
      </c>
      <c r="F88" s="47">
        <v>55</v>
      </c>
      <c r="G88" s="33" t="s">
        <v>4</v>
      </c>
      <c r="H88" s="47" t="s">
        <v>302</v>
      </c>
      <c r="J88" s="48">
        <v>-1</v>
      </c>
      <c r="L88" s="36">
        <v>4336717.7699999996</v>
      </c>
      <c r="N88" s="36">
        <v>125125</v>
      </c>
      <c r="O88" s="36"/>
      <c r="P88" s="52">
        <v>2.89</v>
      </c>
      <c r="Q88" s="52"/>
    </row>
    <row r="89" spans="1:17" x14ac:dyDescent="0.25">
      <c r="A89" s="33">
        <v>315</v>
      </c>
      <c r="B89" s="33" t="s">
        <v>45</v>
      </c>
      <c r="C89" s="38"/>
      <c r="D89" s="46">
        <v>50951</v>
      </c>
      <c r="F89" s="47">
        <v>65</v>
      </c>
      <c r="G89" s="33" t="s">
        <v>4</v>
      </c>
      <c r="H89" s="47" t="s">
        <v>301</v>
      </c>
      <c r="J89" s="48">
        <v>-4</v>
      </c>
      <c r="L89" s="36">
        <v>1226256.73</v>
      </c>
      <c r="N89" s="36">
        <v>32201</v>
      </c>
      <c r="O89" s="36"/>
      <c r="P89" s="52">
        <v>2.63</v>
      </c>
      <c r="Q89" s="52"/>
    </row>
    <row r="90" spans="1:17" x14ac:dyDescent="0.25">
      <c r="A90" s="33">
        <v>316</v>
      </c>
      <c r="B90" s="33" t="s">
        <v>281</v>
      </c>
      <c r="C90" s="38"/>
      <c r="D90" s="46">
        <v>50951</v>
      </c>
      <c r="F90" s="47">
        <v>65</v>
      </c>
      <c r="G90" s="33" t="s">
        <v>4</v>
      </c>
      <c r="H90" s="47" t="s">
        <v>302</v>
      </c>
      <c r="J90" s="48">
        <v>-1</v>
      </c>
      <c r="L90" s="32">
        <v>3659825.14</v>
      </c>
      <c r="N90" s="32">
        <v>103027</v>
      </c>
      <c r="O90" s="54"/>
      <c r="P90" s="52">
        <v>2.82</v>
      </c>
      <c r="Q90" s="52"/>
    </row>
    <row r="91" spans="1:17" s="38" customFormat="1" x14ac:dyDescent="0.25">
      <c r="A91" s="38" t="s">
        <v>6</v>
      </c>
      <c r="B91" s="38" t="s">
        <v>62</v>
      </c>
      <c r="D91" s="46"/>
      <c r="E91" s="33"/>
      <c r="F91" s="47"/>
      <c r="G91" s="33"/>
      <c r="H91" s="47"/>
      <c r="I91" s="33"/>
      <c r="J91" s="48"/>
      <c r="L91" s="39">
        <f>+SUBTOTAL(9,L86:L90)</f>
        <v>74458521.400000006</v>
      </c>
      <c r="N91" s="39">
        <f>+SUBTOTAL(9,N86:N90)</f>
        <v>2018369</v>
      </c>
      <c r="O91" s="39"/>
      <c r="P91" s="56">
        <f>+N91/L91*100</f>
        <v>2.7107293591784916</v>
      </c>
      <c r="Q91" s="52"/>
    </row>
    <row r="92" spans="1:17" x14ac:dyDescent="0.25">
      <c r="A92" s="33" t="s">
        <v>6</v>
      </c>
      <c r="B92" s="33" t="s">
        <v>6</v>
      </c>
      <c r="C92" s="38"/>
      <c r="D92" s="46"/>
      <c r="F92" s="47"/>
      <c r="H92" s="47"/>
      <c r="J92" s="48"/>
      <c r="P92" s="52"/>
      <c r="Q92" s="52"/>
    </row>
    <row r="93" spans="1:17" s="38" customFormat="1" x14ac:dyDescent="0.25">
      <c r="A93" s="38" t="s">
        <v>6</v>
      </c>
      <c r="B93" s="38" t="s">
        <v>283</v>
      </c>
      <c r="D93" s="46"/>
      <c r="E93" s="33"/>
      <c r="F93" s="47"/>
      <c r="G93" s="33"/>
      <c r="H93" s="47"/>
      <c r="I93" s="33"/>
      <c r="J93" s="48"/>
      <c r="P93" s="52"/>
      <c r="Q93" s="52"/>
    </row>
    <row r="94" spans="1:17" x14ac:dyDescent="0.25">
      <c r="A94" s="33">
        <v>311</v>
      </c>
      <c r="B94" s="33" t="s">
        <v>42</v>
      </c>
      <c r="C94" s="38"/>
      <c r="D94" s="46">
        <v>50951</v>
      </c>
      <c r="F94" s="47">
        <v>80</v>
      </c>
      <c r="G94" s="33" t="s">
        <v>4</v>
      </c>
      <c r="H94" s="47" t="s">
        <v>300</v>
      </c>
      <c r="J94" s="48">
        <v>-1</v>
      </c>
      <c r="L94" s="36">
        <v>2999448.55</v>
      </c>
      <c r="N94" s="36">
        <v>71885</v>
      </c>
      <c r="O94" s="36"/>
      <c r="P94" s="52">
        <v>2.4</v>
      </c>
      <c r="Q94" s="52"/>
    </row>
    <row r="95" spans="1:17" x14ac:dyDescent="0.25">
      <c r="A95" s="33">
        <v>312</v>
      </c>
      <c r="B95" s="33" t="s">
        <v>43</v>
      </c>
      <c r="C95" s="38"/>
      <c r="D95" s="46">
        <v>50951</v>
      </c>
      <c r="F95" s="47">
        <v>50</v>
      </c>
      <c r="G95" s="33" t="s">
        <v>4</v>
      </c>
      <c r="H95" s="47" t="s">
        <v>301</v>
      </c>
      <c r="J95" s="48">
        <v>-4</v>
      </c>
      <c r="L95" s="36">
        <v>22335967.510000002</v>
      </c>
      <c r="N95" s="36">
        <v>712151</v>
      </c>
      <c r="O95" s="36"/>
      <c r="P95" s="52">
        <v>3.19</v>
      </c>
      <c r="Q95" s="52"/>
    </row>
    <row r="96" spans="1:17" x14ac:dyDescent="0.25">
      <c r="A96" s="33">
        <v>314</v>
      </c>
      <c r="B96" s="33" t="s">
        <v>44</v>
      </c>
      <c r="C96" s="38"/>
      <c r="D96" s="46">
        <v>50951</v>
      </c>
      <c r="F96" s="47">
        <v>55</v>
      </c>
      <c r="G96" s="33" t="s">
        <v>4</v>
      </c>
      <c r="H96" s="47" t="s">
        <v>302</v>
      </c>
      <c r="J96" s="48">
        <v>-1</v>
      </c>
      <c r="L96" s="36">
        <v>2831158.34</v>
      </c>
      <c r="N96" s="36">
        <v>125146</v>
      </c>
      <c r="O96" s="36"/>
      <c r="P96" s="52">
        <v>4.42</v>
      </c>
      <c r="Q96" s="52"/>
    </row>
    <row r="97" spans="1:17" x14ac:dyDescent="0.25">
      <c r="A97" s="33">
        <v>315</v>
      </c>
      <c r="B97" s="33" t="s">
        <v>45</v>
      </c>
      <c r="C97" s="38"/>
      <c r="D97" s="46">
        <v>50951</v>
      </c>
      <c r="F97" s="47">
        <v>65</v>
      </c>
      <c r="G97" s="33" t="s">
        <v>4</v>
      </c>
      <c r="H97" s="47" t="s">
        <v>301</v>
      </c>
      <c r="J97" s="48">
        <v>-4</v>
      </c>
      <c r="L97" s="32">
        <v>2818574.78</v>
      </c>
      <c r="N97" s="32">
        <v>121987</v>
      </c>
      <c r="O97" s="54"/>
      <c r="P97" s="52">
        <v>4.33</v>
      </c>
      <c r="Q97" s="52"/>
    </row>
    <row r="98" spans="1:17" s="38" customFormat="1" x14ac:dyDescent="0.25">
      <c r="A98" s="38" t="s">
        <v>6</v>
      </c>
      <c r="B98" s="38" t="s">
        <v>282</v>
      </c>
      <c r="D98" s="46"/>
      <c r="E98" s="33"/>
      <c r="F98" s="47"/>
      <c r="G98" s="33"/>
      <c r="H98" s="47"/>
      <c r="I98" s="33"/>
      <c r="J98" s="48"/>
      <c r="L98" s="39">
        <f>+SUBTOTAL(9,L94:L97)</f>
        <v>30985149.180000003</v>
      </c>
      <c r="N98" s="39">
        <f>+SUBTOTAL(9,N94:N97)</f>
        <v>1031169</v>
      </c>
      <c r="O98" s="39"/>
      <c r="P98" s="56">
        <f>+N98/L98*100</f>
        <v>3.3279458943692579</v>
      </c>
      <c r="Q98" s="52"/>
    </row>
    <row r="99" spans="1:17" x14ac:dyDescent="0.25">
      <c r="A99" s="33" t="s">
        <v>6</v>
      </c>
      <c r="B99" s="33" t="s">
        <v>6</v>
      </c>
      <c r="C99" s="38"/>
      <c r="D99" s="46"/>
      <c r="F99" s="47"/>
      <c r="H99" s="47"/>
      <c r="J99" s="48"/>
      <c r="P99" s="52"/>
      <c r="Q99" s="52"/>
    </row>
    <row r="100" spans="1:17" s="38" customFormat="1" x14ac:dyDescent="0.25">
      <c r="A100" s="38" t="s">
        <v>6</v>
      </c>
      <c r="B100" s="38" t="s">
        <v>63</v>
      </c>
      <c r="D100" s="46"/>
      <c r="E100" s="33"/>
      <c r="F100" s="47"/>
      <c r="G100" s="33"/>
      <c r="H100" s="47"/>
      <c r="I100" s="33"/>
      <c r="J100" s="48"/>
      <c r="P100" s="52"/>
      <c r="Q100" s="52"/>
    </row>
    <row r="101" spans="1:17" x14ac:dyDescent="0.25">
      <c r="A101" s="33">
        <v>311</v>
      </c>
      <c r="B101" s="33" t="s">
        <v>42</v>
      </c>
      <c r="C101" s="38"/>
      <c r="D101" s="46">
        <v>50951</v>
      </c>
      <c r="F101" s="47">
        <v>80</v>
      </c>
      <c r="G101" s="33" t="s">
        <v>4</v>
      </c>
      <c r="H101" s="47" t="s">
        <v>300</v>
      </c>
      <c r="J101" s="48">
        <v>-1</v>
      </c>
      <c r="L101" s="36">
        <v>159104427.31999999</v>
      </c>
      <c r="N101" s="36">
        <v>5219160</v>
      </c>
      <c r="O101" s="36"/>
      <c r="P101" s="52">
        <v>3.28</v>
      </c>
      <c r="Q101" s="52"/>
    </row>
    <row r="102" spans="1:17" x14ac:dyDescent="0.25">
      <c r="A102" s="33">
        <v>312</v>
      </c>
      <c r="B102" s="33" t="s">
        <v>43</v>
      </c>
      <c r="C102" s="38"/>
      <c r="D102" s="46">
        <v>50951</v>
      </c>
      <c r="F102" s="47">
        <v>50</v>
      </c>
      <c r="G102" s="33" t="s">
        <v>4</v>
      </c>
      <c r="H102" s="47" t="s">
        <v>301</v>
      </c>
      <c r="J102" s="48">
        <v>-4</v>
      </c>
      <c r="L102" s="36">
        <v>671515648.32000005</v>
      </c>
      <c r="N102" s="36">
        <v>24296899</v>
      </c>
      <c r="O102" s="36"/>
      <c r="P102" s="52">
        <v>3.62</v>
      </c>
      <c r="Q102" s="52"/>
    </row>
    <row r="103" spans="1:17" x14ac:dyDescent="0.25">
      <c r="A103" s="33">
        <v>314</v>
      </c>
      <c r="B103" s="33" t="s">
        <v>44</v>
      </c>
      <c r="C103" s="38"/>
      <c r="D103" s="46">
        <v>50951</v>
      </c>
      <c r="F103" s="47">
        <v>55</v>
      </c>
      <c r="G103" s="33" t="s">
        <v>4</v>
      </c>
      <c r="H103" s="47" t="s">
        <v>302</v>
      </c>
      <c r="J103" s="48">
        <v>-1</v>
      </c>
      <c r="L103" s="36">
        <v>122853490.73999999</v>
      </c>
      <c r="N103" s="36">
        <v>3502383</v>
      </c>
      <c r="O103" s="36"/>
      <c r="P103" s="52">
        <v>2.85</v>
      </c>
      <c r="Q103" s="52"/>
    </row>
    <row r="104" spans="1:17" x14ac:dyDescent="0.25">
      <c r="A104" s="33">
        <v>315</v>
      </c>
      <c r="B104" s="33" t="s">
        <v>45</v>
      </c>
      <c r="C104" s="38"/>
      <c r="D104" s="46">
        <v>50951</v>
      </c>
      <c r="F104" s="47">
        <v>65</v>
      </c>
      <c r="G104" s="33" t="s">
        <v>4</v>
      </c>
      <c r="H104" s="47" t="s">
        <v>301</v>
      </c>
      <c r="J104" s="48">
        <v>-4</v>
      </c>
      <c r="L104" s="36">
        <v>49374419.450000003</v>
      </c>
      <c r="N104" s="36">
        <v>1688068</v>
      </c>
      <c r="O104" s="36"/>
      <c r="P104" s="52">
        <v>3.42</v>
      </c>
      <c r="Q104" s="52"/>
    </row>
    <row r="105" spans="1:17" x14ac:dyDescent="0.25">
      <c r="A105" s="33">
        <v>316</v>
      </c>
      <c r="B105" s="33" t="s">
        <v>281</v>
      </c>
      <c r="C105" s="38"/>
      <c r="D105" s="46">
        <v>50951</v>
      </c>
      <c r="F105" s="47">
        <v>65</v>
      </c>
      <c r="G105" s="33" t="s">
        <v>4</v>
      </c>
      <c r="H105" s="47" t="s">
        <v>302</v>
      </c>
      <c r="J105" s="48">
        <v>-1</v>
      </c>
      <c r="L105" s="32">
        <v>5117266.41</v>
      </c>
      <c r="N105" s="32">
        <v>163872</v>
      </c>
      <c r="O105" s="54"/>
      <c r="P105" s="52">
        <v>3.2</v>
      </c>
      <c r="Q105" s="52"/>
    </row>
    <row r="106" spans="1:17" s="38" customFormat="1" x14ac:dyDescent="0.25">
      <c r="A106" s="38" t="s">
        <v>6</v>
      </c>
      <c r="B106" s="38" t="s">
        <v>64</v>
      </c>
      <c r="D106" s="46"/>
      <c r="E106" s="33"/>
      <c r="F106" s="47"/>
      <c r="G106" s="33"/>
      <c r="H106" s="47"/>
      <c r="I106" s="33"/>
      <c r="J106" s="48"/>
      <c r="L106" s="23">
        <f>+SUBTOTAL(9,L101:L105)</f>
        <v>1007965252.2400001</v>
      </c>
      <c r="N106" s="23">
        <f>+SUBTOTAL(9,N101:N105)</f>
        <v>34870382</v>
      </c>
      <c r="O106" s="24"/>
      <c r="P106" s="56">
        <f>+N106/L106*100</f>
        <v>3.4594825488783059</v>
      </c>
      <c r="Q106" s="52"/>
    </row>
    <row r="107" spans="1:17" s="38" customFormat="1" x14ac:dyDescent="0.25">
      <c r="B107" s="38" t="s">
        <v>6</v>
      </c>
      <c r="D107" s="46"/>
      <c r="E107" s="33"/>
      <c r="F107" s="47"/>
      <c r="G107" s="33"/>
      <c r="H107" s="47"/>
      <c r="I107" s="33"/>
      <c r="J107" s="48"/>
      <c r="L107" s="39"/>
      <c r="N107" s="39"/>
      <c r="O107" s="39"/>
      <c r="P107" s="52"/>
      <c r="Q107" s="52"/>
    </row>
    <row r="108" spans="1:17" s="38" customFormat="1" x14ac:dyDescent="0.25">
      <c r="A108" s="41" t="s">
        <v>177</v>
      </c>
      <c r="D108" s="46"/>
      <c r="E108" s="33"/>
      <c r="F108" s="47"/>
      <c r="G108" s="33"/>
      <c r="H108" s="47"/>
      <c r="I108" s="33"/>
      <c r="J108" s="48"/>
      <c r="L108" s="27">
        <f>+SUBTOTAL(9,L80:L107)</f>
        <v>1146558365.0200002</v>
      </c>
      <c r="N108" s="27">
        <f>+SUBTOTAL(9,N80:N107)</f>
        <v>38862429</v>
      </c>
      <c r="O108" s="27"/>
      <c r="P108" s="57">
        <f>+N108/L108*100</f>
        <v>3.3894854536534735</v>
      </c>
      <c r="Q108" s="52"/>
    </row>
    <row r="109" spans="1:17" s="38" customFormat="1" x14ac:dyDescent="0.25">
      <c r="B109" s="38" t="s">
        <v>6</v>
      </c>
      <c r="D109" s="46"/>
      <c r="E109" s="33"/>
      <c r="F109" s="47"/>
      <c r="G109" s="33"/>
      <c r="H109" s="47"/>
      <c r="I109" s="33"/>
      <c r="J109" s="48"/>
      <c r="L109" s="39"/>
      <c r="N109" s="39"/>
      <c r="O109" s="39"/>
      <c r="P109" s="52"/>
      <c r="Q109" s="52"/>
    </row>
    <row r="110" spans="1:17" s="38" customFormat="1" x14ac:dyDescent="0.25">
      <c r="B110" s="38" t="s">
        <v>6</v>
      </c>
      <c r="D110" s="46"/>
      <c r="E110" s="33"/>
      <c r="F110" s="47"/>
      <c r="G110" s="33"/>
      <c r="H110" s="47"/>
      <c r="I110" s="33"/>
      <c r="J110" s="48"/>
      <c r="L110" s="39"/>
      <c r="N110" s="39"/>
      <c r="O110" s="39"/>
      <c r="P110" s="52"/>
      <c r="Q110" s="52"/>
    </row>
    <row r="111" spans="1:17" s="38" customFormat="1" x14ac:dyDescent="0.25">
      <c r="A111" s="41" t="s">
        <v>178</v>
      </c>
      <c r="D111" s="46"/>
      <c r="E111" s="33"/>
      <c r="F111" s="47"/>
      <c r="G111" s="33"/>
      <c r="H111" s="47"/>
      <c r="I111" s="33"/>
      <c r="J111" s="48"/>
      <c r="L111" s="39"/>
      <c r="N111" s="39"/>
      <c r="O111" s="39"/>
      <c r="P111" s="52"/>
      <c r="Q111" s="52"/>
    </row>
    <row r="112" spans="1:17" x14ac:dyDescent="0.25">
      <c r="A112" s="33" t="s">
        <v>6</v>
      </c>
      <c r="B112" s="33" t="s">
        <v>6</v>
      </c>
      <c r="C112" s="38"/>
      <c r="D112" s="46"/>
      <c r="F112" s="47"/>
      <c r="H112" s="47"/>
      <c r="J112" s="48"/>
      <c r="P112" s="52"/>
      <c r="Q112" s="52"/>
    </row>
    <row r="113" spans="1:17" s="38" customFormat="1" x14ac:dyDescent="0.25">
      <c r="A113" s="38" t="s">
        <v>6</v>
      </c>
      <c r="B113" s="38" t="s">
        <v>294</v>
      </c>
      <c r="D113" s="46"/>
      <c r="E113" s="33"/>
      <c r="F113" s="47"/>
      <c r="G113" s="33"/>
      <c r="H113" s="47"/>
      <c r="I113" s="33"/>
      <c r="J113" s="48"/>
      <c r="P113" s="52"/>
      <c r="Q113" s="52"/>
    </row>
    <row r="114" spans="1:17" x14ac:dyDescent="0.25">
      <c r="A114" s="33">
        <v>311</v>
      </c>
      <c r="B114" s="33" t="s">
        <v>42</v>
      </c>
      <c r="C114" s="38"/>
      <c r="D114" s="46">
        <v>50586</v>
      </c>
      <c r="F114" s="47">
        <v>80</v>
      </c>
      <c r="G114" s="33" t="s">
        <v>4</v>
      </c>
      <c r="H114" s="47" t="s">
        <v>300</v>
      </c>
      <c r="J114" s="48">
        <v>-1</v>
      </c>
      <c r="L114" s="36">
        <v>3562390.7</v>
      </c>
      <c r="N114" s="36">
        <v>80115</v>
      </c>
      <c r="O114" s="36"/>
      <c r="P114" s="52">
        <v>2.25</v>
      </c>
      <c r="Q114" s="52"/>
    </row>
    <row r="115" spans="1:17" x14ac:dyDescent="0.25">
      <c r="A115" s="33">
        <v>312</v>
      </c>
      <c r="B115" s="33" t="s">
        <v>43</v>
      </c>
      <c r="C115" s="38"/>
      <c r="D115" s="46">
        <v>50586</v>
      </c>
      <c r="F115" s="47">
        <v>50</v>
      </c>
      <c r="G115" s="33" t="s">
        <v>4</v>
      </c>
      <c r="H115" s="47" t="s">
        <v>301</v>
      </c>
      <c r="J115" s="48">
        <v>-4</v>
      </c>
      <c r="L115" s="36">
        <v>30883388.949999999</v>
      </c>
      <c r="N115" s="36">
        <v>852428</v>
      </c>
      <c r="O115" s="36"/>
      <c r="P115" s="52">
        <v>2.76</v>
      </c>
      <c r="Q115" s="52"/>
    </row>
    <row r="116" spans="1:17" x14ac:dyDescent="0.25">
      <c r="A116" s="33">
        <v>315</v>
      </c>
      <c r="B116" s="33" t="s">
        <v>45</v>
      </c>
      <c r="C116" s="38"/>
      <c r="D116" s="46">
        <v>50586</v>
      </c>
      <c r="F116" s="47">
        <v>65</v>
      </c>
      <c r="G116" s="33" t="s">
        <v>4</v>
      </c>
      <c r="H116" s="47" t="s">
        <v>301</v>
      </c>
      <c r="J116" s="48">
        <v>-4</v>
      </c>
      <c r="L116" s="36">
        <v>3773251.87</v>
      </c>
      <c r="N116" s="36">
        <v>92799</v>
      </c>
      <c r="O116" s="36"/>
      <c r="P116" s="52">
        <v>2.46</v>
      </c>
      <c r="Q116" s="52"/>
    </row>
    <row r="117" spans="1:17" x14ac:dyDescent="0.25">
      <c r="A117" s="33">
        <v>316</v>
      </c>
      <c r="B117" s="33" t="s">
        <v>281</v>
      </c>
      <c r="C117" s="38"/>
      <c r="D117" s="46">
        <v>50586</v>
      </c>
      <c r="F117" s="47">
        <v>65</v>
      </c>
      <c r="G117" s="33" t="s">
        <v>4</v>
      </c>
      <c r="H117" s="47" t="s">
        <v>302</v>
      </c>
      <c r="J117" s="48">
        <v>-1</v>
      </c>
      <c r="L117" s="32">
        <v>300302.01</v>
      </c>
      <c r="N117" s="32">
        <v>7195</v>
      </c>
      <c r="O117" s="54"/>
      <c r="P117" s="52">
        <v>2.4</v>
      </c>
      <c r="Q117" s="52"/>
    </row>
    <row r="118" spans="1:17" s="38" customFormat="1" x14ac:dyDescent="0.25">
      <c r="A118" s="38" t="s">
        <v>6</v>
      </c>
      <c r="B118" s="38" t="s">
        <v>295</v>
      </c>
      <c r="D118" s="46"/>
      <c r="E118" s="33"/>
      <c r="F118" s="47"/>
      <c r="G118" s="33"/>
      <c r="H118" s="47"/>
      <c r="I118" s="33"/>
      <c r="J118" s="48"/>
      <c r="L118" s="39">
        <f>+SUBTOTAL(9,L114:L117)</f>
        <v>38519333.529999994</v>
      </c>
      <c r="N118" s="39">
        <f>+SUBTOTAL(9,N114:N117)</f>
        <v>1032537</v>
      </c>
      <c r="O118" s="39"/>
      <c r="P118" s="56">
        <f>+N118/L118*100</f>
        <v>2.6805681858327839</v>
      </c>
      <c r="Q118" s="52"/>
    </row>
    <row r="119" spans="1:17" x14ac:dyDescent="0.25">
      <c r="A119" s="33" t="s">
        <v>6</v>
      </c>
      <c r="B119" s="33" t="s">
        <v>6</v>
      </c>
      <c r="C119" s="38"/>
      <c r="D119" s="46"/>
      <c r="F119" s="47"/>
      <c r="H119" s="47"/>
      <c r="J119" s="48"/>
      <c r="P119" s="52"/>
      <c r="Q119" s="52"/>
    </row>
    <row r="120" spans="1:17" s="38" customFormat="1" x14ac:dyDescent="0.25">
      <c r="A120" s="38" t="s">
        <v>6</v>
      </c>
      <c r="B120" s="38" t="s">
        <v>65</v>
      </c>
      <c r="D120" s="46"/>
      <c r="E120" s="33"/>
      <c r="F120" s="47"/>
      <c r="G120" s="33"/>
      <c r="H120" s="47"/>
      <c r="I120" s="33"/>
      <c r="J120" s="48"/>
      <c r="P120" s="52"/>
      <c r="Q120" s="52"/>
    </row>
    <row r="121" spans="1:17" x14ac:dyDescent="0.25">
      <c r="A121" s="33">
        <v>312</v>
      </c>
      <c r="B121" s="33" t="s">
        <v>43</v>
      </c>
      <c r="C121" s="38"/>
      <c r="D121" s="46">
        <v>50586</v>
      </c>
      <c r="F121" s="47">
        <v>50</v>
      </c>
      <c r="G121" s="33" t="s">
        <v>4</v>
      </c>
      <c r="H121" s="47" t="s">
        <v>301</v>
      </c>
      <c r="J121" s="48">
        <v>0</v>
      </c>
      <c r="L121" s="32">
        <v>52104.91</v>
      </c>
      <c r="N121" s="32">
        <v>1339</v>
      </c>
      <c r="O121" s="54"/>
      <c r="P121" s="52">
        <v>2.57</v>
      </c>
      <c r="Q121" s="52"/>
    </row>
    <row r="122" spans="1:17" s="38" customFormat="1" x14ac:dyDescent="0.25">
      <c r="A122" s="38" t="s">
        <v>6</v>
      </c>
      <c r="B122" s="38" t="s">
        <v>66</v>
      </c>
      <c r="D122" s="46"/>
      <c r="E122" s="33"/>
      <c r="F122" s="47"/>
      <c r="G122" s="33"/>
      <c r="H122" s="47"/>
      <c r="I122" s="33"/>
      <c r="J122" s="48"/>
      <c r="L122" s="39">
        <f>+SUBTOTAL(9,L121:L121)</f>
        <v>52104.91</v>
      </c>
      <c r="N122" s="39">
        <f>+SUBTOTAL(9,N121:N121)</f>
        <v>1339</v>
      </c>
      <c r="O122" s="39"/>
      <c r="P122" s="56">
        <f>+N122/L122*100</f>
        <v>2.569815397435673</v>
      </c>
      <c r="Q122" s="52"/>
    </row>
    <row r="123" spans="1:17" x14ac:dyDescent="0.25">
      <c r="A123" s="33" t="s">
        <v>6</v>
      </c>
      <c r="B123" s="33" t="s">
        <v>6</v>
      </c>
      <c r="C123" s="38"/>
      <c r="D123" s="46"/>
      <c r="F123" s="47"/>
      <c r="H123" s="47"/>
      <c r="J123" s="48"/>
      <c r="P123" s="52"/>
      <c r="Q123" s="52"/>
    </row>
    <row r="124" spans="1:17" s="38" customFormat="1" x14ac:dyDescent="0.25">
      <c r="A124" s="38" t="s">
        <v>6</v>
      </c>
      <c r="B124" s="38" t="s">
        <v>67</v>
      </c>
      <c r="D124" s="46"/>
      <c r="E124" s="33"/>
      <c r="F124" s="47"/>
      <c r="G124" s="33"/>
      <c r="H124" s="47"/>
      <c r="I124" s="33"/>
      <c r="J124" s="48"/>
      <c r="P124" s="52"/>
      <c r="Q124" s="52"/>
    </row>
    <row r="125" spans="1:17" x14ac:dyDescent="0.25">
      <c r="A125" s="33">
        <v>311</v>
      </c>
      <c r="B125" s="33" t="s">
        <v>42</v>
      </c>
      <c r="C125" s="38"/>
      <c r="D125" s="46">
        <v>50586</v>
      </c>
      <c r="F125" s="47">
        <v>80</v>
      </c>
      <c r="G125" s="33" t="s">
        <v>4</v>
      </c>
      <c r="H125" s="47" t="s">
        <v>300</v>
      </c>
      <c r="J125" s="48">
        <v>-1</v>
      </c>
      <c r="L125" s="36">
        <v>33146529.48</v>
      </c>
      <c r="N125" s="36">
        <v>772382</v>
      </c>
      <c r="O125" s="36"/>
      <c r="P125" s="52">
        <v>2.33</v>
      </c>
      <c r="Q125" s="52"/>
    </row>
    <row r="126" spans="1:17" x14ac:dyDescent="0.25">
      <c r="A126" s="33">
        <v>312</v>
      </c>
      <c r="B126" s="33" t="s">
        <v>43</v>
      </c>
      <c r="C126" s="38"/>
      <c r="D126" s="46">
        <v>50586</v>
      </c>
      <c r="F126" s="47">
        <v>50</v>
      </c>
      <c r="G126" s="33" t="s">
        <v>4</v>
      </c>
      <c r="H126" s="47" t="s">
        <v>301</v>
      </c>
      <c r="J126" s="48">
        <v>-4</v>
      </c>
      <c r="L126" s="36">
        <v>3694842.87</v>
      </c>
      <c r="N126" s="36">
        <v>106655</v>
      </c>
      <c r="O126" s="36"/>
      <c r="P126" s="52">
        <v>2.89</v>
      </c>
      <c r="Q126" s="52"/>
    </row>
    <row r="127" spans="1:17" x14ac:dyDescent="0.25">
      <c r="A127" s="33">
        <v>314</v>
      </c>
      <c r="B127" s="33" t="s">
        <v>44</v>
      </c>
      <c r="C127" s="38"/>
      <c r="D127" s="46">
        <v>50586</v>
      </c>
      <c r="F127" s="47">
        <v>55</v>
      </c>
      <c r="G127" s="33" t="s">
        <v>4</v>
      </c>
      <c r="H127" s="47" t="s">
        <v>302</v>
      </c>
      <c r="J127" s="48">
        <v>-1</v>
      </c>
      <c r="L127" s="36">
        <v>2497877.73</v>
      </c>
      <c r="N127" s="36">
        <v>64109</v>
      </c>
      <c r="O127" s="36"/>
      <c r="P127" s="52">
        <v>2.57</v>
      </c>
      <c r="Q127" s="52"/>
    </row>
    <row r="128" spans="1:17" x14ac:dyDescent="0.25">
      <c r="A128" s="33">
        <v>315</v>
      </c>
      <c r="B128" s="33" t="s">
        <v>45</v>
      </c>
      <c r="C128" s="38"/>
      <c r="D128" s="46">
        <v>50586</v>
      </c>
      <c r="F128" s="47">
        <v>65</v>
      </c>
      <c r="G128" s="33" t="s">
        <v>4</v>
      </c>
      <c r="H128" s="47" t="s">
        <v>301</v>
      </c>
      <c r="J128" s="48">
        <v>-4</v>
      </c>
      <c r="L128" s="36">
        <v>5833698.1299999999</v>
      </c>
      <c r="N128" s="36">
        <v>148376</v>
      </c>
      <c r="O128" s="36"/>
      <c r="P128" s="52">
        <v>2.54</v>
      </c>
      <c r="Q128" s="52"/>
    </row>
    <row r="129" spans="1:17" x14ac:dyDescent="0.25">
      <c r="A129" s="33">
        <v>316</v>
      </c>
      <c r="B129" s="33" t="s">
        <v>281</v>
      </c>
      <c r="C129" s="38"/>
      <c r="D129" s="46">
        <v>50586</v>
      </c>
      <c r="F129" s="47">
        <v>65</v>
      </c>
      <c r="G129" s="33" t="s">
        <v>4</v>
      </c>
      <c r="H129" s="47" t="s">
        <v>302</v>
      </c>
      <c r="J129" s="48">
        <v>-1</v>
      </c>
      <c r="L129" s="32">
        <v>1598862.14</v>
      </c>
      <c r="N129" s="32">
        <v>42650</v>
      </c>
      <c r="O129" s="54"/>
      <c r="P129" s="52">
        <v>2.67</v>
      </c>
      <c r="Q129" s="52"/>
    </row>
    <row r="130" spans="1:17" s="38" customFormat="1" x14ac:dyDescent="0.25">
      <c r="A130" s="38" t="s">
        <v>6</v>
      </c>
      <c r="B130" s="38" t="s">
        <v>68</v>
      </c>
      <c r="D130" s="46"/>
      <c r="E130" s="33"/>
      <c r="F130" s="47"/>
      <c r="G130" s="33"/>
      <c r="H130" s="47"/>
      <c r="I130" s="33"/>
      <c r="J130" s="48"/>
      <c r="L130" s="39">
        <f>+SUBTOTAL(9,L125:L129)</f>
        <v>46771810.350000001</v>
      </c>
      <c r="N130" s="39">
        <f>+SUBTOTAL(9,N125:N129)</f>
        <v>1134172</v>
      </c>
      <c r="O130" s="39"/>
      <c r="P130" s="56">
        <f>+N130/L130*100</f>
        <v>2.4249050689140152</v>
      </c>
      <c r="Q130" s="52"/>
    </row>
    <row r="131" spans="1:17" x14ac:dyDescent="0.25">
      <c r="A131" s="33" t="s">
        <v>6</v>
      </c>
      <c r="B131" s="33" t="s">
        <v>6</v>
      </c>
      <c r="C131" s="38"/>
      <c r="D131" s="46"/>
      <c r="F131" s="47"/>
      <c r="H131" s="47"/>
      <c r="J131" s="48"/>
      <c r="P131" s="52"/>
      <c r="Q131" s="52"/>
    </row>
    <row r="132" spans="1:17" s="38" customFormat="1" x14ac:dyDescent="0.25">
      <c r="A132" s="38" t="s">
        <v>6</v>
      </c>
      <c r="B132" s="38" t="s">
        <v>296</v>
      </c>
      <c r="D132" s="46"/>
      <c r="E132" s="33"/>
      <c r="F132" s="47"/>
      <c r="G132" s="33"/>
      <c r="H132" s="47"/>
      <c r="I132" s="33"/>
      <c r="J132" s="48"/>
      <c r="P132" s="52"/>
      <c r="Q132" s="52"/>
    </row>
    <row r="133" spans="1:17" x14ac:dyDescent="0.25">
      <c r="A133" s="33">
        <v>311</v>
      </c>
      <c r="B133" s="33" t="s">
        <v>42</v>
      </c>
      <c r="C133" s="38"/>
      <c r="D133" s="46">
        <v>50586</v>
      </c>
      <c r="F133" s="47">
        <v>80</v>
      </c>
      <c r="G133" s="33" t="s">
        <v>4</v>
      </c>
      <c r="H133" s="47" t="s">
        <v>300</v>
      </c>
      <c r="J133" s="48">
        <v>-1</v>
      </c>
      <c r="L133" s="36">
        <v>2172988.92</v>
      </c>
      <c r="N133" s="36">
        <v>50567</v>
      </c>
      <c r="O133" s="36"/>
      <c r="P133" s="52">
        <v>2.33</v>
      </c>
      <c r="Q133" s="52"/>
    </row>
    <row r="134" spans="1:17" x14ac:dyDescent="0.25">
      <c r="A134" s="33">
        <v>312</v>
      </c>
      <c r="B134" s="33" t="s">
        <v>43</v>
      </c>
      <c r="C134" s="38"/>
      <c r="D134" s="46">
        <v>50586</v>
      </c>
      <c r="F134" s="47">
        <v>50</v>
      </c>
      <c r="G134" s="33" t="s">
        <v>4</v>
      </c>
      <c r="H134" s="47" t="s">
        <v>301</v>
      </c>
      <c r="J134" s="48">
        <v>-4</v>
      </c>
      <c r="L134" s="36">
        <v>17085256.690000001</v>
      </c>
      <c r="N134" s="36">
        <v>461076</v>
      </c>
      <c r="O134" s="36"/>
      <c r="P134" s="52">
        <v>2.7</v>
      </c>
      <c r="Q134" s="52"/>
    </row>
    <row r="135" spans="1:17" x14ac:dyDescent="0.25">
      <c r="A135" s="33">
        <v>315</v>
      </c>
      <c r="B135" s="33" t="s">
        <v>45</v>
      </c>
      <c r="C135" s="38"/>
      <c r="D135" s="46">
        <v>50586</v>
      </c>
      <c r="F135" s="47">
        <v>65</v>
      </c>
      <c r="G135" s="33" t="s">
        <v>4</v>
      </c>
      <c r="H135" s="47" t="s">
        <v>301</v>
      </c>
      <c r="J135" s="48">
        <v>-4</v>
      </c>
      <c r="L135" s="36">
        <v>52571.14</v>
      </c>
      <c r="N135" s="36">
        <v>1376</v>
      </c>
      <c r="O135" s="36"/>
      <c r="P135" s="52">
        <v>2.62</v>
      </c>
      <c r="Q135" s="52"/>
    </row>
    <row r="136" spans="1:17" x14ac:dyDescent="0.25">
      <c r="A136" s="33">
        <v>316</v>
      </c>
      <c r="B136" s="33" t="s">
        <v>281</v>
      </c>
      <c r="C136" s="38"/>
      <c r="D136" s="46">
        <v>50586</v>
      </c>
      <c r="F136" s="47">
        <v>65</v>
      </c>
      <c r="G136" s="33" t="s">
        <v>4</v>
      </c>
      <c r="H136" s="47" t="s">
        <v>302</v>
      </c>
      <c r="J136" s="48">
        <v>-1</v>
      </c>
      <c r="L136" s="32">
        <v>154892.04999999999</v>
      </c>
      <c r="N136" s="32">
        <v>4674</v>
      </c>
      <c r="O136" s="54"/>
      <c r="P136" s="52">
        <v>3.02</v>
      </c>
      <c r="Q136" s="52"/>
    </row>
    <row r="137" spans="1:17" s="38" customFormat="1" x14ac:dyDescent="0.25">
      <c r="A137" s="38" t="s">
        <v>6</v>
      </c>
      <c r="B137" s="38" t="s">
        <v>297</v>
      </c>
      <c r="D137" s="46"/>
      <c r="E137" s="33"/>
      <c r="F137" s="47"/>
      <c r="G137" s="33"/>
      <c r="H137" s="47"/>
      <c r="I137" s="33"/>
      <c r="J137" s="48"/>
      <c r="L137" s="39">
        <f>+SUBTOTAL(9,L133:L136)</f>
        <v>19465708.800000001</v>
      </c>
      <c r="N137" s="39">
        <f>+SUBTOTAL(9,N133:N136)</f>
        <v>517693</v>
      </c>
      <c r="O137" s="39"/>
      <c r="P137" s="56">
        <f>+N137/L137*100</f>
        <v>2.659512711913167</v>
      </c>
      <c r="Q137" s="52"/>
    </row>
    <row r="138" spans="1:17" x14ac:dyDescent="0.25">
      <c r="A138" s="33" t="s">
        <v>6</v>
      </c>
      <c r="B138" s="33" t="s">
        <v>6</v>
      </c>
      <c r="C138" s="38"/>
      <c r="D138" s="46"/>
      <c r="F138" s="47"/>
      <c r="H138" s="47"/>
      <c r="J138" s="48"/>
      <c r="P138" s="52"/>
      <c r="Q138" s="52"/>
    </row>
    <row r="139" spans="1:17" s="38" customFormat="1" x14ac:dyDescent="0.25">
      <c r="A139" s="38" t="s">
        <v>6</v>
      </c>
      <c r="B139" s="38" t="s">
        <v>69</v>
      </c>
      <c r="D139" s="46"/>
      <c r="E139" s="33"/>
      <c r="F139" s="47"/>
      <c r="G139" s="33"/>
      <c r="H139" s="47"/>
      <c r="I139" s="33"/>
      <c r="J139" s="48"/>
      <c r="P139" s="52"/>
      <c r="Q139" s="52"/>
    </row>
    <row r="140" spans="1:17" x14ac:dyDescent="0.25">
      <c r="A140" s="33">
        <v>311</v>
      </c>
      <c r="B140" s="33" t="s">
        <v>42</v>
      </c>
      <c r="C140" s="38"/>
      <c r="D140" s="46">
        <v>50586</v>
      </c>
      <c r="F140" s="47">
        <v>80</v>
      </c>
      <c r="G140" s="33" t="s">
        <v>4</v>
      </c>
      <c r="H140" s="47" t="s">
        <v>300</v>
      </c>
      <c r="J140" s="48">
        <v>-1</v>
      </c>
      <c r="L140" s="36">
        <v>9049629.2100000009</v>
      </c>
      <c r="N140" s="36">
        <v>196903</v>
      </c>
      <c r="O140" s="36"/>
      <c r="P140" s="52">
        <v>2.1800000000000002</v>
      </c>
      <c r="Q140" s="52"/>
    </row>
    <row r="141" spans="1:17" x14ac:dyDescent="0.25">
      <c r="A141" s="33">
        <v>312</v>
      </c>
      <c r="B141" s="33" t="s">
        <v>43</v>
      </c>
      <c r="C141" s="38"/>
      <c r="D141" s="46">
        <v>50586</v>
      </c>
      <c r="F141" s="47">
        <v>50</v>
      </c>
      <c r="G141" s="33" t="s">
        <v>4</v>
      </c>
      <c r="H141" s="47" t="s">
        <v>301</v>
      </c>
      <c r="J141" s="48">
        <v>-4</v>
      </c>
      <c r="L141" s="36">
        <v>99626681.170000002</v>
      </c>
      <c r="N141" s="36">
        <v>3076074</v>
      </c>
      <c r="O141" s="36"/>
      <c r="P141" s="52">
        <v>3.09</v>
      </c>
      <c r="Q141" s="52"/>
    </row>
    <row r="142" spans="1:17" x14ac:dyDescent="0.25">
      <c r="A142" s="33">
        <v>314</v>
      </c>
      <c r="B142" s="33" t="s">
        <v>44</v>
      </c>
      <c r="C142" s="38"/>
      <c r="D142" s="46">
        <v>50586</v>
      </c>
      <c r="F142" s="47">
        <v>55</v>
      </c>
      <c r="G142" s="33" t="s">
        <v>4</v>
      </c>
      <c r="H142" s="47" t="s">
        <v>302</v>
      </c>
      <c r="J142" s="48">
        <v>-1</v>
      </c>
      <c r="L142" s="36">
        <v>31463410.16</v>
      </c>
      <c r="N142" s="36">
        <v>1002785</v>
      </c>
      <c r="O142" s="36"/>
      <c r="P142" s="52">
        <v>3.19</v>
      </c>
      <c r="Q142" s="52"/>
    </row>
    <row r="143" spans="1:17" x14ac:dyDescent="0.25">
      <c r="A143" s="33">
        <v>315</v>
      </c>
      <c r="B143" s="33" t="s">
        <v>45</v>
      </c>
      <c r="C143" s="38"/>
      <c r="D143" s="46">
        <v>50586</v>
      </c>
      <c r="F143" s="47">
        <v>65</v>
      </c>
      <c r="G143" s="33" t="s">
        <v>4</v>
      </c>
      <c r="H143" s="47" t="s">
        <v>301</v>
      </c>
      <c r="J143" s="48">
        <v>-4</v>
      </c>
      <c r="L143" s="36">
        <v>12475837</v>
      </c>
      <c r="N143" s="36">
        <v>327432</v>
      </c>
      <c r="O143" s="36"/>
      <c r="P143" s="52">
        <v>2.62</v>
      </c>
      <c r="Q143" s="52"/>
    </row>
    <row r="144" spans="1:17" x14ac:dyDescent="0.25">
      <c r="A144" s="33">
        <v>316</v>
      </c>
      <c r="B144" s="33" t="s">
        <v>281</v>
      </c>
      <c r="C144" s="38"/>
      <c r="D144" s="46">
        <v>50586</v>
      </c>
      <c r="F144" s="47">
        <v>65</v>
      </c>
      <c r="G144" s="33" t="s">
        <v>4</v>
      </c>
      <c r="H144" s="47" t="s">
        <v>302</v>
      </c>
      <c r="J144" s="48">
        <v>-1</v>
      </c>
      <c r="L144" s="32">
        <v>2038425.44</v>
      </c>
      <c r="N144" s="32">
        <v>51143</v>
      </c>
      <c r="O144" s="54"/>
      <c r="P144" s="52">
        <v>2.5099999999999998</v>
      </c>
      <c r="Q144" s="52"/>
    </row>
    <row r="145" spans="1:17" s="38" customFormat="1" x14ac:dyDescent="0.25">
      <c r="A145" s="38" t="s">
        <v>6</v>
      </c>
      <c r="B145" s="38" t="s">
        <v>70</v>
      </c>
      <c r="D145" s="46"/>
      <c r="E145" s="33"/>
      <c r="F145" s="47"/>
      <c r="G145" s="33"/>
      <c r="H145" s="47"/>
      <c r="I145" s="33"/>
      <c r="J145" s="48"/>
      <c r="L145" s="39">
        <f>+SUBTOTAL(9,L140:L144)</f>
        <v>154653982.97999999</v>
      </c>
      <c r="N145" s="39">
        <f>+SUBTOTAL(9,N140:N144)</f>
        <v>4654337</v>
      </c>
      <c r="O145" s="39"/>
      <c r="P145" s="56">
        <f>+N145/L145*100</f>
        <v>3.0095164122620131</v>
      </c>
      <c r="Q145" s="52"/>
    </row>
    <row r="146" spans="1:17" x14ac:dyDescent="0.25">
      <c r="A146" s="33" t="s">
        <v>6</v>
      </c>
      <c r="B146" s="33" t="s">
        <v>6</v>
      </c>
      <c r="C146" s="38"/>
      <c r="D146" s="46"/>
      <c r="F146" s="47"/>
      <c r="H146" s="47"/>
      <c r="J146" s="48"/>
      <c r="P146" s="52"/>
      <c r="Q146" s="52"/>
    </row>
    <row r="147" spans="1:17" s="38" customFormat="1" x14ac:dyDescent="0.25">
      <c r="A147" s="38" t="s">
        <v>6</v>
      </c>
      <c r="B147" s="38" t="s">
        <v>71</v>
      </c>
      <c r="D147" s="46"/>
      <c r="E147" s="33"/>
      <c r="F147" s="47"/>
      <c r="G147" s="33"/>
      <c r="H147" s="47"/>
      <c r="I147" s="33"/>
      <c r="J147" s="48"/>
      <c r="P147" s="52"/>
      <c r="Q147" s="52"/>
    </row>
    <row r="148" spans="1:17" x14ac:dyDescent="0.25">
      <c r="A148" s="33">
        <v>311</v>
      </c>
      <c r="B148" s="33" t="s">
        <v>42</v>
      </c>
      <c r="C148" s="38"/>
      <c r="D148" s="46">
        <v>50586</v>
      </c>
      <c r="F148" s="47">
        <v>80</v>
      </c>
      <c r="G148" s="33" t="s">
        <v>4</v>
      </c>
      <c r="H148" s="47" t="s">
        <v>300</v>
      </c>
      <c r="J148" s="48">
        <v>-1</v>
      </c>
      <c r="L148" s="36">
        <v>7177145.4400000004</v>
      </c>
      <c r="N148" s="36">
        <v>155409</v>
      </c>
      <c r="O148" s="36"/>
      <c r="P148" s="52">
        <v>2.17</v>
      </c>
      <c r="Q148" s="52"/>
    </row>
    <row r="149" spans="1:17" x14ac:dyDescent="0.25">
      <c r="A149" s="33">
        <v>312</v>
      </c>
      <c r="B149" s="33" t="s">
        <v>43</v>
      </c>
      <c r="C149" s="38"/>
      <c r="D149" s="46">
        <v>50586</v>
      </c>
      <c r="F149" s="47">
        <v>50</v>
      </c>
      <c r="G149" s="33" t="s">
        <v>4</v>
      </c>
      <c r="H149" s="47" t="s">
        <v>301</v>
      </c>
      <c r="J149" s="48">
        <v>-4</v>
      </c>
      <c r="L149" s="36">
        <v>90153231.239999995</v>
      </c>
      <c r="N149" s="36">
        <v>2784542</v>
      </c>
      <c r="O149" s="36"/>
      <c r="P149" s="52">
        <v>3.09</v>
      </c>
      <c r="Q149" s="52"/>
    </row>
    <row r="150" spans="1:17" x14ac:dyDescent="0.25">
      <c r="A150" s="33">
        <v>314</v>
      </c>
      <c r="B150" s="33" t="s">
        <v>44</v>
      </c>
      <c r="C150" s="38"/>
      <c r="D150" s="46">
        <v>50586</v>
      </c>
      <c r="F150" s="47">
        <v>55</v>
      </c>
      <c r="G150" s="33" t="s">
        <v>4</v>
      </c>
      <c r="H150" s="47" t="s">
        <v>302</v>
      </c>
      <c r="J150" s="48">
        <v>-1</v>
      </c>
      <c r="L150" s="36">
        <v>28479810.359999999</v>
      </c>
      <c r="N150" s="36">
        <v>913323</v>
      </c>
      <c r="O150" s="36"/>
      <c r="P150" s="52">
        <v>3.21</v>
      </c>
      <c r="Q150" s="52"/>
    </row>
    <row r="151" spans="1:17" x14ac:dyDescent="0.25">
      <c r="A151" s="33">
        <v>315</v>
      </c>
      <c r="B151" s="33" t="s">
        <v>45</v>
      </c>
      <c r="C151" s="38"/>
      <c r="D151" s="46">
        <v>50586</v>
      </c>
      <c r="F151" s="47">
        <v>65</v>
      </c>
      <c r="G151" s="33" t="s">
        <v>4</v>
      </c>
      <c r="H151" s="47" t="s">
        <v>301</v>
      </c>
      <c r="J151" s="48">
        <v>-4</v>
      </c>
      <c r="L151" s="36">
        <v>10105911.57</v>
      </c>
      <c r="N151" s="36">
        <v>260459</v>
      </c>
      <c r="O151" s="36"/>
      <c r="P151" s="52">
        <v>2.58</v>
      </c>
      <c r="Q151" s="52"/>
    </row>
    <row r="152" spans="1:17" x14ac:dyDescent="0.25">
      <c r="A152" s="33">
        <v>316</v>
      </c>
      <c r="B152" s="33" t="s">
        <v>281</v>
      </c>
      <c r="C152" s="38"/>
      <c r="D152" s="46">
        <v>50586</v>
      </c>
      <c r="F152" s="47">
        <v>65</v>
      </c>
      <c r="G152" s="33" t="s">
        <v>4</v>
      </c>
      <c r="H152" s="47" t="s">
        <v>302</v>
      </c>
      <c r="J152" s="48">
        <v>-1</v>
      </c>
      <c r="L152" s="32">
        <v>1571821.5</v>
      </c>
      <c r="N152" s="32">
        <v>39132</v>
      </c>
      <c r="O152" s="54"/>
      <c r="P152" s="52">
        <v>2.4900000000000002</v>
      </c>
      <c r="Q152" s="52"/>
    </row>
    <row r="153" spans="1:17" s="38" customFormat="1" x14ac:dyDescent="0.25">
      <c r="A153" s="38" t="s">
        <v>6</v>
      </c>
      <c r="B153" s="38" t="s">
        <v>72</v>
      </c>
      <c r="D153" s="46"/>
      <c r="E153" s="33"/>
      <c r="F153" s="47"/>
      <c r="G153" s="33"/>
      <c r="H153" s="47"/>
      <c r="I153" s="33"/>
      <c r="J153" s="48"/>
      <c r="L153" s="23">
        <f>+SUBTOTAL(9,L148:L152)</f>
        <v>137487920.10999998</v>
      </c>
      <c r="N153" s="23">
        <f>+SUBTOTAL(9,N148:N152)</f>
        <v>4152865</v>
      </c>
      <c r="O153" s="24"/>
      <c r="P153" s="56">
        <f>+N153/L153*100</f>
        <v>3.0205308194912082</v>
      </c>
      <c r="Q153" s="52"/>
    </row>
    <row r="154" spans="1:17" s="38" customFormat="1" x14ac:dyDescent="0.25">
      <c r="B154" s="38" t="s">
        <v>6</v>
      </c>
      <c r="D154" s="46"/>
      <c r="E154" s="33"/>
      <c r="F154" s="47"/>
      <c r="G154" s="33"/>
      <c r="H154" s="47"/>
      <c r="I154" s="33"/>
      <c r="J154" s="48"/>
      <c r="L154" s="39"/>
      <c r="N154" s="39"/>
      <c r="O154" s="39"/>
      <c r="P154" s="52"/>
      <c r="Q154" s="52"/>
    </row>
    <row r="155" spans="1:17" s="38" customFormat="1" x14ac:dyDescent="0.25">
      <c r="A155" s="41" t="s">
        <v>179</v>
      </c>
      <c r="D155" s="46"/>
      <c r="E155" s="33"/>
      <c r="F155" s="47"/>
      <c r="G155" s="33"/>
      <c r="H155" s="47"/>
      <c r="I155" s="33"/>
      <c r="J155" s="48"/>
      <c r="L155" s="28">
        <f>+SUBTOTAL(9,L113:L154)</f>
        <v>396950860.67999995</v>
      </c>
      <c r="N155" s="28">
        <f>+SUBTOTAL(9,N113:N154)</f>
        <v>11492943</v>
      </c>
      <c r="O155" s="27"/>
      <c r="P155" s="57">
        <f>+N155/L155*100</f>
        <v>2.8953062301746666</v>
      </c>
      <c r="Q155" s="52"/>
    </row>
    <row r="156" spans="1:17" s="38" customFormat="1" x14ac:dyDescent="0.25">
      <c r="A156" s="41"/>
      <c r="D156" s="46"/>
      <c r="E156" s="33"/>
      <c r="F156" s="47"/>
      <c r="G156" s="33"/>
      <c r="H156" s="47"/>
      <c r="I156" s="33"/>
      <c r="J156" s="48"/>
      <c r="L156" s="43"/>
      <c r="N156" s="43"/>
      <c r="O156" s="27"/>
      <c r="P156" s="57"/>
      <c r="Q156" s="52"/>
    </row>
    <row r="157" spans="1:17" ht="13.8" thickBot="1" x14ac:dyDescent="0.3">
      <c r="A157" s="35" t="s">
        <v>1</v>
      </c>
      <c r="C157" s="38"/>
      <c r="D157" s="46"/>
      <c r="F157" s="47"/>
      <c r="H157" s="47"/>
      <c r="J157" s="48"/>
      <c r="L157" s="15">
        <f>+SUBTOTAL(9,L17:L155)</f>
        <v>3213684364.539999</v>
      </c>
      <c r="N157" s="15">
        <f>+SUBTOTAL(9,N17:N155)</f>
        <v>116773597</v>
      </c>
      <c r="O157" s="42"/>
      <c r="P157" s="57">
        <f>+N157/L157*100</f>
        <v>3.6336361556999006</v>
      </c>
      <c r="Q157" s="52"/>
    </row>
    <row r="158" spans="1:17" ht="13.8" thickTop="1" x14ac:dyDescent="0.25">
      <c r="B158" s="33" t="s">
        <v>6</v>
      </c>
      <c r="C158" s="38"/>
      <c r="D158" s="46"/>
      <c r="F158" s="47"/>
      <c r="H158" s="47"/>
      <c r="J158" s="48"/>
      <c r="P158" s="52"/>
      <c r="Q158" s="52"/>
    </row>
    <row r="159" spans="1:17" x14ac:dyDescent="0.25">
      <c r="B159" s="33" t="s">
        <v>6</v>
      </c>
      <c r="C159" s="38"/>
      <c r="D159" s="46"/>
      <c r="F159" s="47"/>
      <c r="H159" s="47"/>
      <c r="J159" s="48"/>
      <c r="P159" s="52"/>
      <c r="Q159" s="52"/>
    </row>
    <row r="160" spans="1:17" x14ac:dyDescent="0.25">
      <c r="A160" s="35" t="s">
        <v>2</v>
      </c>
      <c r="C160" s="38"/>
      <c r="D160" s="46"/>
      <c r="F160" s="47"/>
      <c r="H160" s="47"/>
      <c r="J160" s="48"/>
      <c r="P160" s="52"/>
      <c r="Q160" s="52"/>
    </row>
    <row r="161" spans="1:17" x14ac:dyDescent="0.25">
      <c r="C161" s="38"/>
      <c r="D161" s="46"/>
      <c r="F161" s="47"/>
      <c r="H161" s="47"/>
      <c r="J161" s="48"/>
      <c r="P161" s="52"/>
      <c r="Q161" s="52"/>
    </row>
    <row r="162" spans="1:17" x14ac:dyDescent="0.25">
      <c r="A162" s="41" t="s">
        <v>180</v>
      </c>
      <c r="C162" s="38"/>
      <c r="D162" s="46"/>
      <c r="F162" s="47"/>
      <c r="H162" s="47"/>
      <c r="J162" s="48"/>
      <c r="P162" s="52"/>
      <c r="Q162" s="52"/>
    </row>
    <row r="163" spans="1:17" x14ac:dyDescent="0.25">
      <c r="B163" s="33" t="s">
        <v>6</v>
      </c>
      <c r="C163" s="38"/>
      <c r="D163" s="46"/>
      <c r="F163" s="47"/>
      <c r="H163" s="47"/>
      <c r="J163" s="48"/>
      <c r="P163" s="52"/>
      <c r="Q163" s="52"/>
    </row>
    <row r="164" spans="1:17" s="38" customFormat="1" x14ac:dyDescent="0.25">
      <c r="B164" s="38" t="s">
        <v>75</v>
      </c>
      <c r="D164" s="46"/>
      <c r="E164" s="33"/>
      <c r="F164" s="47"/>
      <c r="G164" s="33"/>
      <c r="H164" s="47"/>
      <c r="I164" s="33"/>
      <c r="J164" s="48"/>
      <c r="P164" s="52"/>
      <c r="Q164" s="52"/>
    </row>
    <row r="165" spans="1:17" x14ac:dyDescent="0.25">
      <c r="A165" s="33">
        <v>321</v>
      </c>
      <c r="B165" s="33" t="s">
        <v>42</v>
      </c>
      <c r="C165" s="38"/>
      <c r="D165" s="46">
        <v>52351</v>
      </c>
      <c r="F165" s="47">
        <v>100</v>
      </c>
      <c r="G165" s="33" t="s">
        <v>4</v>
      </c>
      <c r="H165" s="47" t="s">
        <v>303</v>
      </c>
      <c r="J165" s="48">
        <v>-1</v>
      </c>
      <c r="L165" s="36">
        <v>396984357.25999999</v>
      </c>
      <c r="N165" s="36">
        <v>8957721</v>
      </c>
      <c r="O165" s="36"/>
      <c r="P165" s="52">
        <v>2.2599999999999998</v>
      </c>
      <c r="Q165" s="52"/>
    </row>
    <row r="166" spans="1:17" x14ac:dyDescent="0.25">
      <c r="A166" s="33">
        <v>322</v>
      </c>
      <c r="B166" s="33" t="s">
        <v>76</v>
      </c>
      <c r="C166" s="38"/>
      <c r="D166" s="46">
        <v>52351</v>
      </c>
      <c r="F166" s="47">
        <v>60</v>
      </c>
      <c r="G166" s="33" t="s">
        <v>4</v>
      </c>
      <c r="H166" s="47" t="s">
        <v>304</v>
      </c>
      <c r="J166" s="48">
        <v>-2</v>
      </c>
      <c r="L166" s="36">
        <v>55565218.140000001</v>
      </c>
      <c r="N166" s="36">
        <v>1649174</v>
      </c>
      <c r="O166" s="36"/>
      <c r="P166" s="52">
        <v>2.97</v>
      </c>
      <c r="Q166" s="52"/>
    </row>
    <row r="167" spans="1:17" x14ac:dyDescent="0.25">
      <c r="A167" s="33">
        <v>323</v>
      </c>
      <c r="B167" s="33" t="s">
        <v>44</v>
      </c>
      <c r="C167" s="38"/>
      <c r="D167" s="46">
        <v>52351</v>
      </c>
      <c r="F167" s="47">
        <v>45</v>
      </c>
      <c r="G167" s="33" t="s">
        <v>4</v>
      </c>
      <c r="H167" s="47" t="s">
        <v>302</v>
      </c>
      <c r="J167" s="48">
        <v>0</v>
      </c>
      <c r="L167" s="36">
        <v>12402699.85</v>
      </c>
      <c r="N167" s="36">
        <v>429315</v>
      </c>
      <c r="O167" s="36"/>
      <c r="P167" s="52">
        <v>3.46</v>
      </c>
      <c r="Q167" s="52"/>
    </row>
    <row r="168" spans="1:17" x14ac:dyDescent="0.25">
      <c r="A168" s="33">
        <v>324</v>
      </c>
      <c r="B168" s="33" t="s">
        <v>45</v>
      </c>
      <c r="C168" s="38"/>
      <c r="D168" s="46">
        <v>52351</v>
      </c>
      <c r="F168" s="47">
        <v>75</v>
      </c>
      <c r="G168" s="33" t="s">
        <v>4</v>
      </c>
      <c r="H168" s="47" t="s">
        <v>305</v>
      </c>
      <c r="J168" s="48">
        <v>-1</v>
      </c>
      <c r="L168" s="36">
        <v>34367942.979999997</v>
      </c>
      <c r="N168" s="36">
        <v>744591</v>
      </c>
      <c r="O168" s="36"/>
      <c r="P168" s="52">
        <v>2.17</v>
      </c>
      <c r="Q168" s="52"/>
    </row>
    <row r="169" spans="1:17" x14ac:dyDescent="0.25">
      <c r="A169" s="33">
        <v>325</v>
      </c>
      <c r="B169" s="33" t="s">
        <v>281</v>
      </c>
      <c r="C169" s="38"/>
      <c r="D169" s="46">
        <v>52351</v>
      </c>
      <c r="F169" s="47">
        <v>50</v>
      </c>
      <c r="G169" s="33" t="s">
        <v>4</v>
      </c>
      <c r="H169" s="47" t="s">
        <v>303</v>
      </c>
      <c r="J169" s="48">
        <v>-3</v>
      </c>
      <c r="L169" s="32">
        <v>20722316.710000001</v>
      </c>
      <c r="N169" s="32">
        <v>605441</v>
      </c>
      <c r="O169" s="54"/>
      <c r="P169" s="52">
        <v>2.92</v>
      </c>
      <c r="Q169" s="52"/>
    </row>
    <row r="170" spans="1:17" s="38" customFormat="1" x14ac:dyDescent="0.25">
      <c r="A170" s="38" t="s">
        <v>6</v>
      </c>
      <c r="B170" s="38" t="s">
        <v>77</v>
      </c>
      <c r="D170" s="46"/>
      <c r="E170" s="33"/>
      <c r="F170" s="47"/>
      <c r="G170" s="33"/>
      <c r="H170" s="47"/>
      <c r="I170" s="33"/>
      <c r="J170" s="48"/>
      <c r="L170" s="39">
        <f>+SUBTOTAL(9,L165:L169)</f>
        <v>520042534.94</v>
      </c>
      <c r="N170" s="39">
        <f>+SUBTOTAL(9,N165:N169)</f>
        <v>12386242</v>
      </c>
      <c r="O170" s="39"/>
      <c r="P170" s="56">
        <f>+N170/L170*100</f>
        <v>2.3817747910618627</v>
      </c>
      <c r="Q170" s="52"/>
    </row>
    <row r="171" spans="1:17" x14ac:dyDescent="0.25">
      <c r="A171" s="33" t="s">
        <v>6</v>
      </c>
      <c r="B171" s="33" t="s">
        <v>6</v>
      </c>
      <c r="C171" s="38"/>
      <c r="D171" s="46"/>
      <c r="F171" s="47"/>
      <c r="H171" s="47"/>
      <c r="J171" s="48"/>
      <c r="P171" s="52"/>
      <c r="Q171" s="52"/>
    </row>
    <row r="172" spans="1:17" s="38" customFormat="1" x14ac:dyDescent="0.25">
      <c r="A172" s="38" t="s">
        <v>6</v>
      </c>
      <c r="B172" s="38" t="s">
        <v>78</v>
      </c>
      <c r="D172" s="46"/>
      <c r="E172" s="33"/>
      <c r="F172" s="47"/>
      <c r="G172" s="33"/>
      <c r="H172" s="47"/>
      <c r="I172" s="33"/>
      <c r="J172" s="48"/>
      <c r="P172" s="52"/>
      <c r="Q172" s="52"/>
    </row>
    <row r="173" spans="1:17" x14ac:dyDescent="0.25">
      <c r="A173" s="33">
        <v>321</v>
      </c>
      <c r="B173" s="33" t="s">
        <v>42</v>
      </c>
      <c r="C173" s="38"/>
      <c r="D173" s="46">
        <v>49765</v>
      </c>
      <c r="F173" s="47">
        <v>100</v>
      </c>
      <c r="G173" s="33" t="s">
        <v>4</v>
      </c>
      <c r="H173" s="47" t="s">
        <v>303</v>
      </c>
      <c r="J173" s="48">
        <v>-1</v>
      </c>
      <c r="L173" s="36">
        <v>194729785.75999999</v>
      </c>
      <c r="N173" s="36">
        <v>5277085</v>
      </c>
      <c r="O173" s="36"/>
      <c r="P173" s="52">
        <v>2.71</v>
      </c>
      <c r="Q173" s="52"/>
    </row>
    <row r="174" spans="1:17" x14ac:dyDescent="0.25">
      <c r="A174" s="33">
        <v>322</v>
      </c>
      <c r="B174" s="33" t="s">
        <v>76</v>
      </c>
      <c r="C174" s="38"/>
      <c r="D174" s="46">
        <v>49765</v>
      </c>
      <c r="F174" s="47">
        <v>60</v>
      </c>
      <c r="G174" s="33" t="s">
        <v>4</v>
      </c>
      <c r="H174" s="47" t="s">
        <v>304</v>
      </c>
      <c r="J174" s="48">
        <v>-2</v>
      </c>
      <c r="L174" s="36">
        <v>838073831.14999998</v>
      </c>
      <c r="N174" s="36">
        <v>31002374</v>
      </c>
      <c r="O174" s="36"/>
      <c r="P174" s="52">
        <v>3.7</v>
      </c>
      <c r="Q174" s="52"/>
    </row>
    <row r="175" spans="1:17" x14ac:dyDescent="0.25">
      <c r="A175" s="33">
        <v>323</v>
      </c>
      <c r="B175" s="33" t="s">
        <v>44</v>
      </c>
      <c r="C175" s="38"/>
      <c r="D175" s="46">
        <v>49765</v>
      </c>
      <c r="F175" s="47">
        <v>45</v>
      </c>
      <c r="G175" s="33" t="s">
        <v>4</v>
      </c>
      <c r="H175" s="47" t="s">
        <v>302</v>
      </c>
      <c r="J175" s="48">
        <v>0</v>
      </c>
      <c r="L175" s="36">
        <v>412318466.63999999</v>
      </c>
      <c r="N175" s="36">
        <v>18482534</v>
      </c>
      <c r="O175" s="36"/>
      <c r="P175" s="52">
        <v>4.4800000000000004</v>
      </c>
      <c r="Q175" s="52"/>
    </row>
    <row r="176" spans="1:17" x14ac:dyDescent="0.25">
      <c r="A176" s="33">
        <v>324</v>
      </c>
      <c r="B176" s="33" t="s">
        <v>45</v>
      </c>
      <c r="C176" s="38"/>
      <c r="D176" s="46">
        <v>49765</v>
      </c>
      <c r="F176" s="47">
        <v>75</v>
      </c>
      <c r="G176" s="33" t="s">
        <v>4</v>
      </c>
      <c r="H176" s="47" t="s">
        <v>305</v>
      </c>
      <c r="J176" s="48">
        <v>-1</v>
      </c>
      <c r="L176" s="36">
        <v>119762438.11</v>
      </c>
      <c r="N176" s="36">
        <v>3645089</v>
      </c>
      <c r="O176" s="36"/>
      <c r="P176" s="52">
        <v>3.04</v>
      </c>
      <c r="Q176" s="52"/>
    </row>
    <row r="177" spans="1:17" x14ac:dyDescent="0.25">
      <c r="A177" s="33">
        <v>325</v>
      </c>
      <c r="B177" s="33" t="s">
        <v>281</v>
      </c>
      <c r="C177" s="38"/>
      <c r="D177" s="46">
        <v>49765</v>
      </c>
      <c r="F177" s="47">
        <v>50</v>
      </c>
      <c r="G177" s="33" t="s">
        <v>4</v>
      </c>
      <c r="H177" s="47" t="s">
        <v>303</v>
      </c>
      <c r="J177" s="48">
        <v>-3</v>
      </c>
      <c r="L177" s="32">
        <v>11320231.970000001</v>
      </c>
      <c r="N177" s="32">
        <v>291602</v>
      </c>
      <c r="O177" s="54"/>
      <c r="P177" s="52">
        <v>2.58</v>
      </c>
      <c r="Q177" s="52"/>
    </row>
    <row r="178" spans="1:17" s="38" customFormat="1" x14ac:dyDescent="0.25">
      <c r="A178" s="38" t="s">
        <v>6</v>
      </c>
      <c r="B178" s="38" t="s">
        <v>79</v>
      </c>
      <c r="D178" s="46"/>
      <c r="E178" s="33"/>
      <c r="F178" s="47"/>
      <c r="G178" s="33"/>
      <c r="H178" s="47"/>
      <c r="I178" s="33"/>
      <c r="J178" s="48"/>
      <c r="L178" s="39">
        <f>+SUBTOTAL(9,L173:L177)</f>
        <v>1576204753.6299999</v>
      </c>
      <c r="N178" s="39">
        <f>+SUBTOTAL(9,N173:N177)</f>
        <v>58698684</v>
      </c>
      <c r="O178" s="39"/>
      <c r="P178" s="56">
        <f>+N178/L178*100</f>
        <v>3.7240519586568253</v>
      </c>
      <c r="Q178" s="52"/>
    </row>
    <row r="179" spans="1:17" x14ac:dyDescent="0.25">
      <c r="A179" s="33" t="s">
        <v>6</v>
      </c>
      <c r="B179" s="33" t="s">
        <v>6</v>
      </c>
      <c r="C179" s="38"/>
      <c r="D179" s="46"/>
      <c r="F179" s="47"/>
      <c r="H179" s="47"/>
      <c r="J179" s="48"/>
      <c r="P179" s="52"/>
      <c r="Q179" s="52"/>
    </row>
    <row r="180" spans="1:17" s="38" customFormat="1" x14ac:dyDescent="0.25">
      <c r="A180" s="38" t="s">
        <v>6</v>
      </c>
      <c r="B180" s="38" t="s">
        <v>80</v>
      </c>
      <c r="D180" s="46"/>
      <c r="E180" s="33"/>
      <c r="F180" s="47"/>
      <c r="G180" s="33"/>
      <c r="H180" s="47"/>
      <c r="I180" s="33"/>
      <c r="J180" s="48"/>
      <c r="P180" s="52"/>
      <c r="Q180" s="52"/>
    </row>
    <row r="181" spans="1:17" x14ac:dyDescent="0.25">
      <c r="A181" s="33">
        <v>321</v>
      </c>
      <c r="B181" s="33" t="s">
        <v>42</v>
      </c>
      <c r="C181" s="38"/>
      <c r="D181" s="46">
        <v>52351</v>
      </c>
      <c r="F181" s="47">
        <v>100</v>
      </c>
      <c r="G181" s="33" t="s">
        <v>4</v>
      </c>
      <c r="H181" s="47" t="s">
        <v>303</v>
      </c>
      <c r="J181" s="48">
        <v>-1</v>
      </c>
      <c r="L181" s="36">
        <v>297759843.98000002</v>
      </c>
      <c r="N181" s="36">
        <v>6479145</v>
      </c>
      <c r="O181" s="36"/>
      <c r="P181" s="52">
        <v>2.1800000000000002</v>
      </c>
      <c r="Q181" s="52"/>
    </row>
    <row r="182" spans="1:17" x14ac:dyDescent="0.25">
      <c r="A182" s="33">
        <v>322</v>
      </c>
      <c r="B182" s="33" t="s">
        <v>76</v>
      </c>
      <c r="C182" s="38"/>
      <c r="D182" s="46">
        <v>52351</v>
      </c>
      <c r="F182" s="47">
        <v>60</v>
      </c>
      <c r="G182" s="33" t="s">
        <v>4</v>
      </c>
      <c r="H182" s="47" t="s">
        <v>304</v>
      </c>
      <c r="J182" s="48">
        <v>-2</v>
      </c>
      <c r="L182" s="36">
        <v>1053686661.38</v>
      </c>
      <c r="N182" s="36">
        <v>30686947</v>
      </c>
      <c r="O182" s="36"/>
      <c r="P182" s="52">
        <v>2.91</v>
      </c>
      <c r="Q182" s="52"/>
    </row>
    <row r="183" spans="1:17" x14ac:dyDescent="0.25">
      <c r="A183" s="33">
        <v>323</v>
      </c>
      <c r="B183" s="33" t="s">
        <v>44</v>
      </c>
      <c r="C183" s="38"/>
      <c r="D183" s="46">
        <v>52351</v>
      </c>
      <c r="F183" s="47">
        <v>45</v>
      </c>
      <c r="G183" s="33" t="s">
        <v>4</v>
      </c>
      <c r="H183" s="47" t="s">
        <v>302</v>
      </c>
      <c r="J183" s="48">
        <v>0</v>
      </c>
      <c r="L183" s="36">
        <v>350014044.14999998</v>
      </c>
      <c r="N183" s="36">
        <v>12277090</v>
      </c>
      <c r="O183" s="36"/>
      <c r="P183" s="52">
        <v>3.51</v>
      </c>
      <c r="Q183" s="52"/>
    </row>
    <row r="184" spans="1:17" x14ac:dyDescent="0.25">
      <c r="A184" s="33">
        <v>324</v>
      </c>
      <c r="B184" s="33" t="s">
        <v>45</v>
      </c>
      <c r="C184" s="38"/>
      <c r="D184" s="46">
        <v>52351</v>
      </c>
      <c r="F184" s="47">
        <v>75</v>
      </c>
      <c r="G184" s="33" t="s">
        <v>4</v>
      </c>
      <c r="H184" s="47" t="s">
        <v>305</v>
      </c>
      <c r="J184" s="48">
        <v>-1</v>
      </c>
      <c r="L184" s="36">
        <v>188938114.94</v>
      </c>
      <c r="N184" s="36">
        <v>4007253</v>
      </c>
      <c r="O184" s="36"/>
      <c r="P184" s="52">
        <v>2.12</v>
      </c>
      <c r="Q184" s="52"/>
    </row>
    <row r="185" spans="1:17" x14ac:dyDescent="0.25">
      <c r="A185" s="33">
        <v>325</v>
      </c>
      <c r="B185" s="33" t="s">
        <v>281</v>
      </c>
      <c r="C185" s="38"/>
      <c r="D185" s="46">
        <v>52351</v>
      </c>
      <c r="F185" s="47">
        <v>50</v>
      </c>
      <c r="G185" s="33" t="s">
        <v>4</v>
      </c>
      <c r="H185" s="47" t="s">
        <v>303</v>
      </c>
      <c r="J185" s="48">
        <v>-3</v>
      </c>
      <c r="L185" s="32">
        <v>24130684.219999999</v>
      </c>
      <c r="N185" s="32">
        <v>588229</v>
      </c>
      <c r="O185" s="54"/>
      <c r="P185" s="52">
        <v>2.44</v>
      </c>
      <c r="Q185" s="52"/>
    </row>
    <row r="186" spans="1:17" s="38" customFormat="1" x14ac:dyDescent="0.25">
      <c r="A186" s="38" t="s">
        <v>6</v>
      </c>
      <c r="B186" s="38" t="s">
        <v>81</v>
      </c>
      <c r="D186" s="46"/>
      <c r="E186" s="33"/>
      <c r="F186" s="47"/>
      <c r="G186" s="33"/>
      <c r="H186" s="47"/>
      <c r="I186" s="33"/>
      <c r="J186" s="48"/>
      <c r="L186" s="23">
        <f>+SUBTOTAL(9,L181:L185)</f>
        <v>1914529348.6700003</v>
      </c>
      <c r="N186" s="23">
        <f>+SUBTOTAL(9,N181:N185)</f>
        <v>54038664</v>
      </c>
      <c r="O186" s="24"/>
      <c r="P186" s="56">
        <f>+N186/L186*100</f>
        <v>2.8225560520939514</v>
      </c>
      <c r="Q186" s="52"/>
    </row>
    <row r="187" spans="1:17" s="38" customFormat="1" x14ac:dyDescent="0.25">
      <c r="B187" s="38" t="s">
        <v>6</v>
      </c>
      <c r="D187" s="46"/>
      <c r="E187" s="33"/>
      <c r="F187" s="47"/>
      <c r="G187" s="33"/>
      <c r="H187" s="47"/>
      <c r="I187" s="33"/>
      <c r="J187" s="48"/>
      <c r="L187" s="39"/>
      <c r="N187" s="39"/>
      <c r="O187" s="39"/>
      <c r="P187" s="52"/>
      <c r="Q187" s="52"/>
    </row>
    <row r="188" spans="1:17" s="38" customFormat="1" x14ac:dyDescent="0.25">
      <c r="A188" s="41" t="s">
        <v>181</v>
      </c>
      <c r="D188" s="46"/>
      <c r="E188" s="33"/>
      <c r="F188" s="47"/>
      <c r="G188" s="33"/>
      <c r="H188" s="47"/>
      <c r="I188" s="33"/>
      <c r="J188" s="48"/>
      <c r="L188" s="27">
        <f>+SUBTOTAL(9,L165:L187)</f>
        <v>4010776637.2399998</v>
      </c>
      <c r="N188" s="27">
        <f>+SUBTOTAL(9,N165:N187)</f>
        <v>125123590</v>
      </c>
      <c r="O188" s="27"/>
      <c r="P188" s="57">
        <f>+N188/L188*100</f>
        <v>3.1196848220922946</v>
      </c>
      <c r="Q188" s="52"/>
    </row>
    <row r="189" spans="1:17" s="38" customFormat="1" x14ac:dyDescent="0.25">
      <c r="A189" s="41"/>
      <c r="B189" s="38" t="s">
        <v>6</v>
      </c>
      <c r="D189" s="46"/>
      <c r="E189" s="33"/>
      <c r="F189" s="47"/>
      <c r="G189" s="33"/>
      <c r="H189" s="47"/>
      <c r="I189" s="33"/>
      <c r="J189" s="48"/>
      <c r="L189" s="39"/>
      <c r="N189" s="39"/>
      <c r="O189" s="39"/>
      <c r="P189" s="52"/>
      <c r="Q189" s="52"/>
    </row>
    <row r="190" spans="1:17" s="38" customFormat="1" x14ac:dyDescent="0.25">
      <c r="A190" s="41"/>
      <c r="B190" s="38" t="s">
        <v>6</v>
      </c>
      <c r="D190" s="46"/>
      <c r="E190" s="33"/>
      <c r="F190" s="47"/>
      <c r="G190" s="33"/>
      <c r="H190" s="47"/>
      <c r="I190" s="33"/>
      <c r="J190" s="48"/>
      <c r="L190" s="39"/>
      <c r="N190" s="39"/>
      <c r="O190" s="39"/>
      <c r="P190" s="52"/>
      <c r="Q190" s="52"/>
    </row>
    <row r="191" spans="1:17" s="38" customFormat="1" x14ac:dyDescent="0.25">
      <c r="A191" s="41" t="s">
        <v>182</v>
      </c>
      <c r="D191" s="46"/>
      <c r="E191" s="33"/>
      <c r="F191" s="47"/>
      <c r="G191" s="33"/>
      <c r="H191" s="47"/>
      <c r="I191" s="33"/>
      <c r="J191" s="48"/>
      <c r="L191" s="39"/>
      <c r="N191" s="39"/>
      <c r="O191" s="39"/>
      <c r="P191" s="52"/>
      <c r="Q191" s="52"/>
    </row>
    <row r="192" spans="1:17" x14ac:dyDescent="0.25">
      <c r="A192" s="33" t="s">
        <v>6</v>
      </c>
      <c r="B192" s="33" t="s">
        <v>6</v>
      </c>
      <c r="C192" s="38"/>
      <c r="D192" s="46"/>
      <c r="F192" s="47"/>
      <c r="H192" s="47"/>
      <c r="J192" s="48"/>
      <c r="P192" s="52"/>
      <c r="Q192" s="52"/>
    </row>
    <row r="193" spans="1:17" s="38" customFormat="1" x14ac:dyDescent="0.25">
      <c r="A193" s="38" t="s">
        <v>6</v>
      </c>
      <c r="B193" s="38" t="s">
        <v>73</v>
      </c>
      <c r="D193" s="46"/>
      <c r="E193" s="33"/>
      <c r="F193" s="47"/>
      <c r="G193" s="33"/>
      <c r="H193" s="47"/>
      <c r="I193" s="33"/>
      <c r="J193" s="48"/>
      <c r="L193" s="39"/>
      <c r="N193" s="39"/>
      <c r="O193" s="39"/>
      <c r="P193" s="52"/>
      <c r="Q193" s="52"/>
    </row>
    <row r="194" spans="1:17" x14ac:dyDescent="0.25">
      <c r="A194" s="33">
        <v>321</v>
      </c>
      <c r="B194" s="33" t="s">
        <v>42</v>
      </c>
      <c r="C194" s="38"/>
      <c r="D194" s="46">
        <v>48699</v>
      </c>
      <c r="F194" s="47">
        <v>100</v>
      </c>
      <c r="G194" s="33" t="s">
        <v>4</v>
      </c>
      <c r="H194" s="47" t="s">
        <v>303</v>
      </c>
      <c r="J194" s="48">
        <v>-1</v>
      </c>
      <c r="L194" s="36">
        <v>360056131.68000001</v>
      </c>
      <c r="N194" s="36">
        <v>12946820</v>
      </c>
      <c r="O194" s="36"/>
      <c r="P194" s="52">
        <v>3.6</v>
      </c>
      <c r="Q194" s="52"/>
    </row>
    <row r="195" spans="1:17" x14ac:dyDescent="0.25">
      <c r="A195" s="33">
        <v>322</v>
      </c>
      <c r="B195" s="33" t="s">
        <v>76</v>
      </c>
      <c r="C195" s="38"/>
      <c r="D195" s="46">
        <v>48699</v>
      </c>
      <c r="F195" s="47">
        <v>60</v>
      </c>
      <c r="G195" s="33" t="s">
        <v>4</v>
      </c>
      <c r="H195" s="47" t="s">
        <v>304</v>
      </c>
      <c r="J195" s="48">
        <v>-2</v>
      </c>
      <c r="L195" s="36">
        <v>137627468.56</v>
      </c>
      <c r="N195" s="36">
        <v>6679713</v>
      </c>
      <c r="O195" s="36"/>
      <c r="P195" s="52">
        <v>4.8499999999999996</v>
      </c>
      <c r="Q195" s="52"/>
    </row>
    <row r="196" spans="1:17" x14ac:dyDescent="0.25">
      <c r="A196" s="33">
        <v>323</v>
      </c>
      <c r="B196" s="33" t="s">
        <v>44</v>
      </c>
      <c r="C196" s="38"/>
      <c r="D196" s="46">
        <v>48699</v>
      </c>
      <c r="F196" s="47">
        <v>45</v>
      </c>
      <c r="G196" s="33" t="s">
        <v>4</v>
      </c>
      <c r="H196" s="47" t="s">
        <v>302</v>
      </c>
      <c r="J196" s="48">
        <v>0</v>
      </c>
      <c r="L196" s="36">
        <v>21825766.920000002</v>
      </c>
      <c r="N196" s="36">
        <v>1057706</v>
      </c>
      <c r="O196" s="36"/>
      <c r="P196" s="52">
        <v>4.8499999999999996</v>
      </c>
      <c r="Q196" s="52"/>
    </row>
    <row r="197" spans="1:17" x14ac:dyDescent="0.25">
      <c r="A197" s="33">
        <v>324</v>
      </c>
      <c r="B197" s="33" t="s">
        <v>45</v>
      </c>
      <c r="C197" s="38"/>
      <c r="D197" s="46">
        <v>48699</v>
      </c>
      <c r="F197" s="47">
        <v>75</v>
      </c>
      <c r="G197" s="33" t="s">
        <v>4</v>
      </c>
      <c r="H197" s="47" t="s">
        <v>305</v>
      </c>
      <c r="J197" s="48">
        <v>-1</v>
      </c>
      <c r="L197" s="36">
        <v>53673511.619999997</v>
      </c>
      <c r="N197" s="36">
        <v>1738045</v>
      </c>
      <c r="O197" s="36"/>
      <c r="P197" s="52">
        <v>3.24</v>
      </c>
      <c r="Q197" s="52"/>
    </row>
    <row r="198" spans="1:17" x14ac:dyDescent="0.25">
      <c r="A198" s="33">
        <v>325</v>
      </c>
      <c r="B198" s="33" t="s">
        <v>281</v>
      </c>
      <c r="C198" s="38"/>
      <c r="D198" s="46">
        <v>48699</v>
      </c>
      <c r="F198" s="47">
        <v>50</v>
      </c>
      <c r="G198" s="33" t="s">
        <v>4</v>
      </c>
      <c r="H198" s="47" t="s">
        <v>303</v>
      </c>
      <c r="J198" s="48">
        <v>-3</v>
      </c>
      <c r="L198" s="32">
        <v>37213998.409999996</v>
      </c>
      <c r="N198" s="32">
        <v>1540161</v>
      </c>
      <c r="O198" s="54"/>
      <c r="P198" s="52">
        <v>4.1399999999999997</v>
      </c>
      <c r="Q198" s="52"/>
    </row>
    <row r="199" spans="1:17" s="38" customFormat="1" x14ac:dyDescent="0.25">
      <c r="A199" s="38" t="s">
        <v>6</v>
      </c>
      <c r="B199" s="38" t="s">
        <v>74</v>
      </c>
      <c r="D199" s="46"/>
      <c r="E199" s="33"/>
      <c r="F199" s="47"/>
      <c r="G199" s="33"/>
      <c r="H199" s="47"/>
      <c r="I199" s="33"/>
      <c r="J199" s="48"/>
      <c r="L199" s="39">
        <f>+SUBTOTAL(9,L194:L198)</f>
        <v>610396877.18999994</v>
      </c>
      <c r="N199" s="39">
        <f>+SUBTOTAL(9,N194:N198)</f>
        <v>23962445</v>
      </c>
      <c r="O199" s="39"/>
      <c r="P199" s="56">
        <f>+N199/L199*100</f>
        <v>3.9257155295932393</v>
      </c>
      <c r="Q199" s="52"/>
    </row>
    <row r="200" spans="1:17" x14ac:dyDescent="0.25">
      <c r="A200" s="33" t="s">
        <v>6</v>
      </c>
      <c r="B200" s="33" t="s">
        <v>6</v>
      </c>
      <c r="C200" s="38"/>
      <c r="D200" s="46"/>
      <c r="F200" s="47"/>
      <c r="H200" s="47"/>
      <c r="J200" s="48"/>
      <c r="P200" s="52"/>
      <c r="Q200" s="52"/>
    </row>
    <row r="201" spans="1:17" s="38" customFormat="1" x14ac:dyDescent="0.25">
      <c r="A201" s="38" t="s">
        <v>6</v>
      </c>
      <c r="B201" s="38" t="s">
        <v>82</v>
      </c>
      <c r="D201" s="46"/>
      <c r="E201" s="33"/>
      <c r="F201" s="47"/>
      <c r="G201" s="33"/>
      <c r="H201" s="47"/>
      <c r="I201" s="33"/>
      <c r="J201" s="48"/>
      <c r="P201" s="52"/>
      <c r="Q201" s="52"/>
    </row>
    <row r="202" spans="1:17" x14ac:dyDescent="0.25">
      <c r="A202" s="33">
        <v>321</v>
      </c>
      <c r="B202" s="33" t="s">
        <v>42</v>
      </c>
      <c r="C202" s="38"/>
      <c r="D202" s="46">
        <v>48426</v>
      </c>
      <c r="F202" s="47">
        <v>100</v>
      </c>
      <c r="G202" s="33" t="s">
        <v>4</v>
      </c>
      <c r="H202" s="47" t="s">
        <v>303</v>
      </c>
      <c r="J202" s="48">
        <v>-1</v>
      </c>
      <c r="L202" s="36">
        <v>183462252.38</v>
      </c>
      <c r="N202" s="36">
        <v>8355653</v>
      </c>
      <c r="O202" s="36"/>
      <c r="P202" s="52">
        <v>4.55</v>
      </c>
      <c r="Q202" s="52"/>
    </row>
    <row r="203" spans="1:17" x14ac:dyDescent="0.25">
      <c r="A203" s="33">
        <v>322</v>
      </c>
      <c r="B203" s="33" t="s">
        <v>76</v>
      </c>
      <c r="C203" s="38"/>
      <c r="D203" s="46">
        <v>48426</v>
      </c>
      <c r="F203" s="47">
        <v>60</v>
      </c>
      <c r="G203" s="33" t="s">
        <v>4</v>
      </c>
      <c r="H203" s="47" t="s">
        <v>304</v>
      </c>
      <c r="J203" s="48">
        <v>-2</v>
      </c>
      <c r="L203" s="36">
        <v>586039766.78999996</v>
      </c>
      <c r="N203" s="36">
        <v>26200563</v>
      </c>
      <c r="O203" s="36"/>
      <c r="P203" s="52">
        <v>4.47</v>
      </c>
      <c r="Q203" s="52"/>
    </row>
    <row r="204" spans="1:17" x14ac:dyDescent="0.25">
      <c r="A204" s="33">
        <v>323</v>
      </c>
      <c r="B204" s="33" t="s">
        <v>44</v>
      </c>
      <c r="C204" s="38"/>
      <c r="D204" s="46">
        <v>48426</v>
      </c>
      <c r="F204" s="47">
        <v>45</v>
      </c>
      <c r="G204" s="33" t="s">
        <v>4</v>
      </c>
      <c r="H204" s="47" t="s">
        <v>302</v>
      </c>
      <c r="J204" s="48">
        <v>0</v>
      </c>
      <c r="L204" s="36">
        <v>756080929.11000001</v>
      </c>
      <c r="N204" s="36">
        <v>40579305</v>
      </c>
      <c r="O204" s="36"/>
      <c r="P204" s="52">
        <v>5.37</v>
      </c>
      <c r="Q204" s="52"/>
    </row>
    <row r="205" spans="1:17" x14ac:dyDescent="0.25">
      <c r="A205" s="33">
        <v>324</v>
      </c>
      <c r="B205" s="33" t="s">
        <v>45</v>
      </c>
      <c r="C205" s="38"/>
      <c r="D205" s="46">
        <v>48426</v>
      </c>
      <c r="F205" s="47">
        <v>75</v>
      </c>
      <c r="G205" s="33" t="s">
        <v>4</v>
      </c>
      <c r="H205" s="47" t="s">
        <v>305</v>
      </c>
      <c r="J205" s="48">
        <v>-1</v>
      </c>
      <c r="L205" s="36">
        <v>150385799.33000001</v>
      </c>
      <c r="N205" s="36">
        <v>5188389</v>
      </c>
      <c r="O205" s="36"/>
      <c r="P205" s="52">
        <v>3.45</v>
      </c>
      <c r="Q205" s="52"/>
    </row>
    <row r="206" spans="1:17" x14ac:dyDescent="0.25">
      <c r="A206" s="33">
        <v>325</v>
      </c>
      <c r="B206" s="33" t="s">
        <v>281</v>
      </c>
      <c r="C206" s="38"/>
      <c r="D206" s="46">
        <v>48426</v>
      </c>
      <c r="F206" s="47">
        <v>50</v>
      </c>
      <c r="G206" s="33" t="s">
        <v>4</v>
      </c>
      <c r="H206" s="47" t="s">
        <v>303</v>
      </c>
      <c r="J206" s="48">
        <v>-3</v>
      </c>
      <c r="L206" s="32">
        <v>15687982.359999999</v>
      </c>
      <c r="N206" s="32">
        <v>802594</v>
      </c>
      <c r="O206" s="54"/>
      <c r="P206" s="52">
        <v>5.12</v>
      </c>
      <c r="Q206" s="52"/>
    </row>
    <row r="207" spans="1:17" s="38" customFormat="1" x14ac:dyDescent="0.25">
      <c r="A207" s="38" t="s">
        <v>6</v>
      </c>
      <c r="B207" s="38" t="s">
        <v>83</v>
      </c>
      <c r="D207" s="46"/>
      <c r="E207" s="33"/>
      <c r="F207" s="47"/>
      <c r="G207" s="33"/>
      <c r="H207" s="47"/>
      <c r="I207" s="33"/>
      <c r="J207" s="48"/>
      <c r="L207" s="39">
        <f>+SUBTOTAL(9,L202:L206)</f>
        <v>1691656729.9699998</v>
      </c>
      <c r="N207" s="39">
        <f>+SUBTOTAL(9,N202:N206)</f>
        <v>81126504</v>
      </c>
      <c r="O207" s="39"/>
      <c r="P207" s="56">
        <f>+N207/L207*100</f>
        <v>4.7956835782776519</v>
      </c>
      <c r="Q207" s="52"/>
    </row>
    <row r="208" spans="1:17" x14ac:dyDescent="0.25">
      <c r="A208" s="33" t="s">
        <v>6</v>
      </c>
      <c r="B208" s="33" t="s">
        <v>6</v>
      </c>
      <c r="C208" s="38"/>
      <c r="D208" s="46"/>
      <c r="F208" s="47"/>
      <c r="H208" s="47"/>
      <c r="J208" s="48"/>
      <c r="P208" s="52"/>
      <c r="Q208" s="52"/>
    </row>
    <row r="209" spans="1:17" s="38" customFormat="1" x14ac:dyDescent="0.25">
      <c r="A209" s="38" t="s">
        <v>6</v>
      </c>
      <c r="B209" s="38" t="s">
        <v>84</v>
      </c>
      <c r="D209" s="46"/>
      <c r="E209" s="33"/>
      <c r="F209" s="47"/>
      <c r="G209" s="33"/>
      <c r="H209" s="47"/>
      <c r="I209" s="33"/>
      <c r="J209" s="48"/>
      <c r="P209" s="52"/>
      <c r="Q209" s="52"/>
    </row>
    <row r="210" spans="1:17" x14ac:dyDescent="0.25">
      <c r="A210" s="33">
        <v>321</v>
      </c>
      <c r="B210" s="33" t="s">
        <v>42</v>
      </c>
      <c r="C210" s="38"/>
      <c r="D210" s="46">
        <v>48699</v>
      </c>
      <c r="F210" s="47">
        <v>100</v>
      </c>
      <c r="G210" s="33" t="s">
        <v>4</v>
      </c>
      <c r="H210" s="47" t="s">
        <v>303</v>
      </c>
      <c r="J210" s="48">
        <v>-1</v>
      </c>
      <c r="L210" s="36">
        <v>128297844.45</v>
      </c>
      <c r="N210" s="36">
        <v>4903600</v>
      </c>
      <c r="O210" s="36"/>
      <c r="P210" s="52">
        <v>3.82</v>
      </c>
      <c r="Q210" s="52"/>
    </row>
    <row r="211" spans="1:17" x14ac:dyDescent="0.25">
      <c r="A211" s="33">
        <v>322</v>
      </c>
      <c r="B211" s="33" t="s">
        <v>76</v>
      </c>
      <c r="C211" s="38"/>
      <c r="D211" s="46">
        <v>48699</v>
      </c>
      <c r="F211" s="47">
        <v>60</v>
      </c>
      <c r="G211" s="33" t="s">
        <v>4</v>
      </c>
      <c r="H211" s="47" t="s">
        <v>304</v>
      </c>
      <c r="J211" s="48">
        <v>-2</v>
      </c>
      <c r="L211" s="36">
        <v>514072789.70999998</v>
      </c>
      <c r="N211" s="36">
        <v>22022789</v>
      </c>
      <c r="O211" s="36"/>
      <c r="P211" s="52">
        <v>4.28</v>
      </c>
      <c r="Q211" s="52"/>
    </row>
    <row r="212" spans="1:17" x14ac:dyDescent="0.25">
      <c r="A212" s="33">
        <v>323</v>
      </c>
      <c r="B212" s="33" t="s">
        <v>44</v>
      </c>
      <c r="C212" s="38"/>
      <c r="D212" s="46">
        <v>48699</v>
      </c>
      <c r="F212" s="47">
        <v>45</v>
      </c>
      <c r="G212" s="33" t="s">
        <v>4</v>
      </c>
      <c r="H212" s="47" t="s">
        <v>302</v>
      </c>
      <c r="J212" s="48">
        <v>0</v>
      </c>
      <c r="L212" s="36">
        <v>599706205.85000002</v>
      </c>
      <c r="N212" s="36">
        <v>31642709</v>
      </c>
      <c r="O212" s="36"/>
      <c r="P212" s="52">
        <v>5.28</v>
      </c>
      <c r="Q212" s="52"/>
    </row>
    <row r="213" spans="1:17" x14ac:dyDescent="0.25">
      <c r="A213" s="33">
        <v>324</v>
      </c>
      <c r="B213" s="33" t="s">
        <v>45</v>
      </c>
      <c r="C213" s="38"/>
      <c r="D213" s="46">
        <v>48699</v>
      </c>
      <c r="F213" s="47">
        <v>75</v>
      </c>
      <c r="G213" s="33" t="s">
        <v>4</v>
      </c>
      <c r="H213" s="47" t="s">
        <v>305</v>
      </c>
      <c r="J213" s="48">
        <v>-1</v>
      </c>
      <c r="L213" s="36">
        <v>175176467.40000001</v>
      </c>
      <c r="N213" s="36">
        <v>5244473</v>
      </c>
      <c r="O213" s="36"/>
      <c r="P213" s="52">
        <v>2.99</v>
      </c>
      <c r="Q213" s="52"/>
    </row>
    <row r="214" spans="1:17" x14ac:dyDescent="0.25">
      <c r="A214" s="33">
        <v>325</v>
      </c>
      <c r="B214" s="33" t="s">
        <v>281</v>
      </c>
      <c r="C214" s="38"/>
      <c r="D214" s="46">
        <v>48699</v>
      </c>
      <c r="F214" s="47">
        <v>50</v>
      </c>
      <c r="G214" s="33" t="s">
        <v>4</v>
      </c>
      <c r="H214" s="47" t="s">
        <v>303</v>
      </c>
      <c r="J214" s="48">
        <v>-3</v>
      </c>
      <c r="L214" s="32">
        <v>11936246.869999999</v>
      </c>
      <c r="N214" s="32">
        <v>555252</v>
      </c>
      <c r="O214" s="54"/>
      <c r="P214" s="52">
        <v>4.6500000000000004</v>
      </c>
      <c r="Q214" s="52"/>
    </row>
    <row r="215" spans="1:17" s="38" customFormat="1" x14ac:dyDescent="0.25">
      <c r="A215" s="38" t="s">
        <v>6</v>
      </c>
      <c r="B215" s="38" t="s">
        <v>85</v>
      </c>
      <c r="D215" s="46"/>
      <c r="E215" s="33"/>
      <c r="F215" s="47"/>
      <c r="G215" s="33"/>
      <c r="H215" s="47"/>
      <c r="I215" s="33"/>
      <c r="J215" s="48"/>
      <c r="L215" s="23">
        <f>+SUBTOTAL(9,L210:L214)</f>
        <v>1429189554.28</v>
      </c>
      <c r="N215" s="23">
        <f>+SUBTOTAL(9,N210:N214)</f>
        <v>64368823</v>
      </c>
      <c r="O215" s="24"/>
      <c r="P215" s="56">
        <f>+N215/L215*100</f>
        <v>4.5038688400173656</v>
      </c>
      <c r="Q215" s="52"/>
    </row>
    <row r="216" spans="1:17" s="38" customFormat="1" x14ac:dyDescent="0.25">
      <c r="B216" s="38" t="s">
        <v>6</v>
      </c>
      <c r="D216" s="46"/>
      <c r="E216" s="33"/>
      <c r="F216" s="47"/>
      <c r="G216" s="33"/>
      <c r="H216" s="47"/>
      <c r="I216" s="33"/>
      <c r="J216" s="48"/>
      <c r="L216" s="24"/>
      <c r="N216" s="24"/>
      <c r="O216" s="24"/>
      <c r="P216" s="52"/>
      <c r="Q216" s="52"/>
    </row>
    <row r="217" spans="1:17" x14ac:dyDescent="0.25">
      <c r="A217" s="41" t="s">
        <v>183</v>
      </c>
      <c r="C217" s="38"/>
      <c r="D217" s="46"/>
      <c r="F217" s="47"/>
      <c r="H217" s="47"/>
      <c r="J217" s="48"/>
      <c r="L217" s="28">
        <f>+SUBTOTAL(9,L193:L216)</f>
        <v>3731243161.4399996</v>
      </c>
      <c r="N217" s="28">
        <f>+SUBTOTAL(9,N193:N216)</f>
        <v>169457772</v>
      </c>
      <c r="O217" s="43"/>
      <c r="P217" s="57">
        <f>+N217/L217*100</f>
        <v>4.5415901528808735</v>
      </c>
      <c r="Q217" s="52"/>
    </row>
    <row r="218" spans="1:17" x14ac:dyDescent="0.25">
      <c r="B218" s="33" t="s">
        <v>6</v>
      </c>
      <c r="C218" s="38"/>
      <c r="D218" s="46"/>
      <c r="F218" s="47"/>
      <c r="H218" s="47"/>
      <c r="J218" s="48"/>
      <c r="P218" s="52"/>
      <c r="Q218" s="52"/>
    </row>
    <row r="219" spans="1:17" s="35" customFormat="1" ht="13.8" thickBot="1" x14ac:dyDescent="0.3">
      <c r="A219" s="35" t="s">
        <v>3</v>
      </c>
      <c r="C219" s="38"/>
      <c r="D219" s="46"/>
      <c r="E219" s="33"/>
      <c r="F219" s="47"/>
      <c r="G219" s="33"/>
      <c r="H219" s="47"/>
      <c r="I219" s="33"/>
      <c r="J219" s="48"/>
      <c r="L219" s="15">
        <f>+SUBTOTAL(9,L165:L218)</f>
        <v>7742019798.6799994</v>
      </c>
      <c r="N219" s="15">
        <f>+SUBTOTAL(9,N165:N218)</f>
        <v>294581362</v>
      </c>
      <c r="O219" s="42"/>
      <c r="P219" s="57">
        <f>+N219/L219*100</f>
        <v>3.8049678205450417</v>
      </c>
      <c r="Q219" s="52"/>
    </row>
    <row r="220" spans="1:17" ht="13.8" thickTop="1" x14ac:dyDescent="0.25">
      <c r="B220" s="33" t="s">
        <v>6</v>
      </c>
      <c r="C220" s="38"/>
      <c r="D220" s="46"/>
      <c r="F220" s="47"/>
      <c r="H220" s="47"/>
      <c r="J220" s="48"/>
      <c r="P220" s="52"/>
      <c r="Q220" s="52"/>
    </row>
    <row r="221" spans="1:17" x14ac:dyDescent="0.25">
      <c r="B221" s="33" t="s">
        <v>6</v>
      </c>
      <c r="C221" s="38"/>
      <c r="D221" s="46"/>
      <c r="F221" s="47"/>
      <c r="H221" s="47"/>
      <c r="J221" s="48"/>
      <c r="P221" s="52"/>
      <c r="Q221" s="52"/>
    </row>
    <row r="222" spans="1:17" x14ac:dyDescent="0.25">
      <c r="A222" s="35" t="s">
        <v>7</v>
      </c>
      <c r="C222" s="38"/>
      <c r="D222" s="46"/>
      <c r="F222" s="47"/>
      <c r="H222" s="47"/>
      <c r="J222" s="48"/>
      <c r="P222" s="52"/>
      <c r="Q222" s="52"/>
    </row>
    <row r="223" spans="1:17" x14ac:dyDescent="0.25">
      <c r="B223" s="33" t="s">
        <v>6</v>
      </c>
      <c r="C223" s="38"/>
      <c r="D223" s="46"/>
      <c r="F223" s="47"/>
      <c r="H223" s="47"/>
      <c r="J223" s="48"/>
      <c r="L223" s="38"/>
      <c r="M223" s="38"/>
      <c r="N223" s="38"/>
      <c r="O223" s="38"/>
      <c r="P223" s="52"/>
      <c r="Q223" s="52"/>
    </row>
    <row r="224" spans="1:17" x14ac:dyDescent="0.25">
      <c r="A224" s="41" t="s">
        <v>184</v>
      </c>
      <c r="C224" s="38"/>
      <c r="D224" s="46"/>
      <c r="F224" s="47"/>
      <c r="H224" s="47"/>
      <c r="J224" s="48"/>
      <c r="L224" s="38"/>
      <c r="M224" s="38"/>
      <c r="N224" s="38"/>
      <c r="O224" s="38"/>
      <c r="P224" s="52"/>
      <c r="Q224" s="52"/>
    </row>
    <row r="225" spans="1:17" x14ac:dyDescent="0.25">
      <c r="B225" s="33" t="s">
        <v>6</v>
      </c>
      <c r="C225" s="38"/>
      <c r="D225" s="46"/>
      <c r="F225" s="47"/>
      <c r="H225" s="47"/>
      <c r="J225" s="48"/>
      <c r="L225" s="38"/>
      <c r="M225" s="38"/>
      <c r="N225" s="38"/>
      <c r="O225" s="38"/>
      <c r="P225" s="52"/>
      <c r="Q225" s="52"/>
    </row>
    <row r="226" spans="1:17" s="38" customFormat="1" x14ac:dyDescent="0.25">
      <c r="A226" s="73"/>
      <c r="B226" s="73" t="s">
        <v>86</v>
      </c>
      <c r="C226" s="73"/>
      <c r="D226" s="99"/>
      <c r="E226" s="58"/>
      <c r="F226" s="129"/>
      <c r="G226" s="58"/>
      <c r="H226" s="129"/>
      <c r="I226" s="58"/>
      <c r="J226" s="68"/>
      <c r="K226" s="73"/>
      <c r="L226" s="63"/>
      <c r="M226" s="58"/>
      <c r="N226" s="63"/>
      <c r="O226" s="63"/>
      <c r="P226" s="66"/>
      <c r="Q226" s="52"/>
    </row>
    <row r="227" spans="1:17" x14ac:dyDescent="0.25">
      <c r="A227" s="58">
        <v>341</v>
      </c>
      <c r="B227" s="58" t="s">
        <v>42</v>
      </c>
      <c r="C227" s="73"/>
      <c r="D227" s="99">
        <v>48760</v>
      </c>
      <c r="E227" s="58"/>
      <c r="F227" s="129">
        <v>80</v>
      </c>
      <c r="G227" s="58" t="s">
        <v>4</v>
      </c>
      <c r="H227" s="129" t="s">
        <v>300</v>
      </c>
      <c r="I227" s="58"/>
      <c r="J227" s="68">
        <v>-2</v>
      </c>
      <c r="K227" s="58"/>
      <c r="L227" s="63">
        <v>84760736.079999998</v>
      </c>
      <c r="M227" s="58"/>
      <c r="N227" s="63">
        <v>2684137</v>
      </c>
      <c r="O227" s="63"/>
      <c r="P227" s="66">
        <v>3.17</v>
      </c>
      <c r="Q227" s="52"/>
    </row>
    <row r="228" spans="1:17" x14ac:dyDescent="0.25">
      <c r="A228" s="58">
        <v>342</v>
      </c>
      <c r="B228" s="58" t="s">
        <v>87</v>
      </c>
      <c r="C228" s="73"/>
      <c r="D228" s="99">
        <v>48760</v>
      </c>
      <c r="E228" s="58"/>
      <c r="F228" s="129">
        <v>50</v>
      </c>
      <c r="G228" s="58" t="s">
        <v>4</v>
      </c>
      <c r="H228" s="129" t="s">
        <v>303</v>
      </c>
      <c r="I228" s="58"/>
      <c r="J228" s="68">
        <v>-3</v>
      </c>
      <c r="K228" s="58"/>
      <c r="L228" s="63">
        <v>11513770.92</v>
      </c>
      <c r="M228" s="58"/>
      <c r="N228" s="63">
        <v>431151</v>
      </c>
      <c r="O228" s="63"/>
      <c r="P228" s="66">
        <v>3.74</v>
      </c>
      <c r="Q228" s="52"/>
    </row>
    <row r="229" spans="1:17" x14ac:dyDescent="0.25">
      <c r="A229" s="58">
        <v>343</v>
      </c>
      <c r="B229" s="58" t="s">
        <v>88</v>
      </c>
      <c r="C229" s="73"/>
      <c r="D229" s="99">
        <v>48760</v>
      </c>
      <c r="E229" s="58"/>
      <c r="F229" s="129">
        <v>50</v>
      </c>
      <c r="G229" s="58" t="s">
        <v>4</v>
      </c>
      <c r="H229" s="129" t="s">
        <v>304</v>
      </c>
      <c r="I229" s="58"/>
      <c r="J229" s="68">
        <v>-3</v>
      </c>
      <c r="K229" s="58"/>
      <c r="L229" s="63">
        <v>27106050.559999999</v>
      </c>
      <c r="M229" s="58"/>
      <c r="N229" s="63">
        <v>1537585</v>
      </c>
      <c r="O229" s="63"/>
      <c r="P229" s="66">
        <v>5.67</v>
      </c>
      <c r="Q229" s="52"/>
    </row>
    <row r="230" spans="1:17" x14ac:dyDescent="0.25">
      <c r="A230" s="58">
        <v>343.2</v>
      </c>
      <c r="B230" s="58" t="s">
        <v>322</v>
      </c>
      <c r="C230" s="73"/>
      <c r="D230" s="99">
        <v>48760</v>
      </c>
      <c r="E230" s="58"/>
      <c r="F230" s="129">
        <v>9</v>
      </c>
      <c r="G230" s="58" t="s">
        <v>4</v>
      </c>
      <c r="H230" s="129" t="s">
        <v>306</v>
      </c>
      <c r="I230" s="58"/>
      <c r="J230" s="68">
        <v>35</v>
      </c>
      <c r="K230" s="58"/>
      <c r="L230" s="63">
        <v>37564239.130000003</v>
      </c>
      <c r="M230" s="58"/>
      <c r="N230" s="63">
        <v>2760417</v>
      </c>
      <c r="O230" s="63"/>
      <c r="P230" s="66">
        <v>7.35</v>
      </c>
      <c r="Q230" s="52"/>
    </row>
    <row r="231" spans="1:17" x14ac:dyDescent="0.25">
      <c r="A231" s="58">
        <v>344</v>
      </c>
      <c r="B231" s="58" t="s">
        <v>89</v>
      </c>
      <c r="C231" s="73"/>
      <c r="D231" s="99">
        <v>48760</v>
      </c>
      <c r="E231" s="58"/>
      <c r="F231" s="129">
        <v>60</v>
      </c>
      <c r="G231" s="58" t="s">
        <v>4</v>
      </c>
      <c r="H231" s="129" t="s">
        <v>300</v>
      </c>
      <c r="I231" s="58"/>
      <c r="J231" s="68">
        <v>-3</v>
      </c>
      <c r="K231" s="58"/>
      <c r="L231" s="63">
        <v>680446.36</v>
      </c>
      <c r="M231" s="58"/>
      <c r="N231" s="63">
        <v>25250</v>
      </c>
      <c r="O231" s="63"/>
      <c r="P231" s="66">
        <v>3.71</v>
      </c>
      <c r="Q231" s="52"/>
    </row>
    <row r="232" spans="1:17" x14ac:dyDescent="0.25">
      <c r="A232" s="58">
        <v>345</v>
      </c>
      <c r="B232" s="58" t="s">
        <v>45</v>
      </c>
      <c r="C232" s="73"/>
      <c r="D232" s="99">
        <v>48760</v>
      </c>
      <c r="E232" s="58"/>
      <c r="F232" s="129">
        <v>50</v>
      </c>
      <c r="G232" s="58" t="s">
        <v>4</v>
      </c>
      <c r="H232" s="129" t="s">
        <v>305</v>
      </c>
      <c r="I232" s="58"/>
      <c r="J232" s="68">
        <v>-2</v>
      </c>
      <c r="K232" s="58"/>
      <c r="L232" s="63">
        <v>12121302.66</v>
      </c>
      <c r="M232" s="58"/>
      <c r="N232" s="63">
        <v>354489</v>
      </c>
      <c r="O232" s="63"/>
      <c r="P232" s="66">
        <v>2.92</v>
      </c>
      <c r="Q232" s="52"/>
    </row>
    <row r="233" spans="1:17" s="38" customFormat="1" x14ac:dyDescent="0.25">
      <c r="A233" s="58">
        <v>346</v>
      </c>
      <c r="B233" s="58" t="s">
        <v>281</v>
      </c>
      <c r="C233" s="73"/>
      <c r="D233" s="99">
        <v>48760</v>
      </c>
      <c r="E233" s="58"/>
      <c r="F233" s="129">
        <v>50</v>
      </c>
      <c r="G233" s="58" t="s">
        <v>4</v>
      </c>
      <c r="H233" s="129" t="s">
        <v>307</v>
      </c>
      <c r="I233" s="58"/>
      <c r="J233" s="68">
        <v>-2</v>
      </c>
      <c r="K233" s="73"/>
      <c r="L233" s="64">
        <v>1234437.5900000001</v>
      </c>
      <c r="M233" s="58"/>
      <c r="N233" s="64">
        <v>49400</v>
      </c>
      <c r="O233" s="67"/>
      <c r="P233" s="66">
        <v>4</v>
      </c>
      <c r="Q233" s="52"/>
    </row>
    <row r="234" spans="1:17" x14ac:dyDescent="0.25">
      <c r="A234" s="58" t="s">
        <v>6</v>
      </c>
      <c r="B234" s="73" t="s">
        <v>91</v>
      </c>
      <c r="C234" s="73"/>
      <c r="D234" s="99"/>
      <c r="E234" s="58"/>
      <c r="F234" s="129"/>
      <c r="G234" s="58"/>
      <c r="H234" s="129"/>
      <c r="I234" s="58"/>
      <c r="J234" s="68"/>
      <c r="K234" s="58"/>
      <c r="L234" s="65">
        <f>+SUBTOTAL(9,L227:L233)</f>
        <v>174980983.30000001</v>
      </c>
      <c r="M234" s="73"/>
      <c r="N234" s="65">
        <f>+SUBTOTAL(9,N227:N233)</f>
        <v>7842429</v>
      </c>
      <c r="O234" s="65"/>
      <c r="P234" s="125">
        <f>+N234/L234*100</f>
        <v>4.4818750312737556</v>
      </c>
      <c r="Q234" s="52"/>
    </row>
    <row r="235" spans="1:17" s="38" customFormat="1" x14ac:dyDescent="0.25">
      <c r="A235" s="73" t="s">
        <v>6</v>
      </c>
      <c r="B235" s="73" t="s">
        <v>6</v>
      </c>
      <c r="C235" s="73"/>
      <c r="D235" s="99"/>
      <c r="E235" s="58"/>
      <c r="F235" s="129"/>
      <c r="G235" s="58"/>
      <c r="H235" s="129"/>
      <c r="I235" s="58"/>
      <c r="J235" s="68"/>
      <c r="K235" s="73"/>
      <c r="L235" s="58"/>
      <c r="M235" s="58"/>
      <c r="N235" s="58"/>
      <c r="O235" s="58"/>
      <c r="P235" s="66"/>
      <c r="Q235" s="52"/>
    </row>
    <row r="236" spans="1:17" x14ac:dyDescent="0.25">
      <c r="A236" s="73" t="s">
        <v>6</v>
      </c>
      <c r="B236" s="73" t="s">
        <v>92</v>
      </c>
      <c r="C236" s="73"/>
      <c r="D236" s="99"/>
      <c r="E236" s="58"/>
      <c r="F236" s="129"/>
      <c r="G236" s="58"/>
      <c r="H236" s="129"/>
      <c r="I236" s="58"/>
      <c r="J236" s="68"/>
      <c r="K236" s="58"/>
      <c r="L236" s="63"/>
      <c r="M236" s="58"/>
      <c r="N236" s="63"/>
      <c r="O236" s="63"/>
      <c r="P236" s="66"/>
      <c r="Q236" s="52"/>
    </row>
    <row r="237" spans="1:17" x14ac:dyDescent="0.25">
      <c r="A237" s="58">
        <v>341</v>
      </c>
      <c r="B237" s="58" t="s">
        <v>42</v>
      </c>
      <c r="C237" s="73"/>
      <c r="D237" s="99">
        <v>48760</v>
      </c>
      <c r="E237" s="58"/>
      <c r="F237" s="129">
        <v>80</v>
      </c>
      <c r="G237" s="58" t="s">
        <v>4</v>
      </c>
      <c r="H237" s="129" t="s">
        <v>300</v>
      </c>
      <c r="I237" s="58"/>
      <c r="J237" s="68">
        <v>-2</v>
      </c>
      <c r="K237" s="58"/>
      <c r="L237" s="63">
        <v>5090644.67</v>
      </c>
      <c r="M237" s="58"/>
      <c r="N237" s="63">
        <v>156191</v>
      </c>
      <c r="O237" s="63"/>
      <c r="P237" s="66">
        <v>3.07</v>
      </c>
      <c r="Q237" s="52"/>
    </row>
    <row r="238" spans="1:17" x14ac:dyDescent="0.25">
      <c r="A238" s="58">
        <v>342</v>
      </c>
      <c r="B238" s="58" t="s">
        <v>87</v>
      </c>
      <c r="C238" s="73"/>
      <c r="D238" s="99">
        <v>48760</v>
      </c>
      <c r="E238" s="58"/>
      <c r="F238" s="129">
        <v>50</v>
      </c>
      <c r="G238" s="58" t="s">
        <v>4</v>
      </c>
      <c r="H238" s="129" t="s">
        <v>303</v>
      </c>
      <c r="I238" s="58"/>
      <c r="J238" s="68">
        <v>-3</v>
      </c>
      <c r="K238" s="58"/>
      <c r="L238" s="63">
        <v>673632.54</v>
      </c>
      <c r="M238" s="58"/>
      <c r="N238" s="63">
        <v>22192</v>
      </c>
      <c r="O238" s="63"/>
      <c r="P238" s="66">
        <v>3.29</v>
      </c>
      <c r="Q238" s="52"/>
    </row>
    <row r="239" spans="1:17" x14ac:dyDescent="0.25">
      <c r="A239" s="58">
        <v>343</v>
      </c>
      <c r="B239" s="58" t="s">
        <v>88</v>
      </c>
      <c r="C239" s="73"/>
      <c r="D239" s="99">
        <v>48760</v>
      </c>
      <c r="E239" s="58"/>
      <c r="F239" s="129">
        <v>50</v>
      </c>
      <c r="G239" s="58" t="s">
        <v>4</v>
      </c>
      <c r="H239" s="129" t="s">
        <v>304</v>
      </c>
      <c r="I239" s="58"/>
      <c r="J239" s="68">
        <v>-3</v>
      </c>
      <c r="K239" s="58"/>
      <c r="L239" s="63">
        <v>121376511.03</v>
      </c>
      <c r="M239" s="58"/>
      <c r="N239" s="63">
        <v>4443321</v>
      </c>
      <c r="O239" s="63"/>
      <c r="P239" s="66">
        <v>3.66</v>
      </c>
      <c r="Q239" s="52"/>
    </row>
    <row r="240" spans="1:17" x14ac:dyDescent="0.25">
      <c r="A240" s="58">
        <v>343.2</v>
      </c>
      <c r="B240" s="58" t="s">
        <v>322</v>
      </c>
      <c r="C240" s="73"/>
      <c r="D240" s="99">
        <v>48760</v>
      </c>
      <c r="E240" s="58"/>
      <c r="F240" s="129">
        <v>9</v>
      </c>
      <c r="G240" s="58" t="s">
        <v>4</v>
      </c>
      <c r="H240" s="129" t="s">
        <v>306</v>
      </c>
      <c r="I240" s="58"/>
      <c r="J240" s="68">
        <v>35</v>
      </c>
      <c r="K240" s="58"/>
      <c r="L240" s="63">
        <v>64237235.289999999</v>
      </c>
      <c r="M240" s="58"/>
      <c r="N240" s="63">
        <v>4706190</v>
      </c>
      <c r="O240" s="63"/>
      <c r="P240" s="66">
        <v>7.33</v>
      </c>
      <c r="Q240" s="52"/>
    </row>
    <row r="241" spans="1:17" x14ac:dyDescent="0.25">
      <c r="A241" s="58">
        <v>344</v>
      </c>
      <c r="B241" s="58" t="s">
        <v>89</v>
      </c>
      <c r="C241" s="73"/>
      <c r="D241" s="99">
        <v>48760</v>
      </c>
      <c r="E241" s="58"/>
      <c r="F241" s="129">
        <v>60</v>
      </c>
      <c r="G241" s="58" t="s">
        <v>4</v>
      </c>
      <c r="H241" s="129" t="s">
        <v>300</v>
      </c>
      <c r="I241" s="58"/>
      <c r="J241" s="68">
        <v>-3</v>
      </c>
      <c r="K241" s="58"/>
      <c r="L241" s="63">
        <v>28799679.809999999</v>
      </c>
      <c r="M241" s="58"/>
      <c r="N241" s="63">
        <v>889607</v>
      </c>
      <c r="O241" s="63"/>
      <c r="P241" s="66">
        <v>3.09</v>
      </c>
      <c r="Q241" s="52"/>
    </row>
    <row r="242" spans="1:17" s="38" customFormat="1" x14ac:dyDescent="0.25">
      <c r="A242" s="58">
        <v>345</v>
      </c>
      <c r="B242" s="58" t="s">
        <v>45</v>
      </c>
      <c r="C242" s="73"/>
      <c r="D242" s="99">
        <v>48760</v>
      </c>
      <c r="E242" s="58"/>
      <c r="F242" s="129">
        <v>50</v>
      </c>
      <c r="G242" s="58" t="s">
        <v>4</v>
      </c>
      <c r="H242" s="129" t="s">
        <v>305</v>
      </c>
      <c r="I242" s="58"/>
      <c r="J242" s="68">
        <v>-2</v>
      </c>
      <c r="K242" s="73"/>
      <c r="L242" s="63">
        <v>29810853.449999999</v>
      </c>
      <c r="M242" s="58"/>
      <c r="N242" s="63">
        <v>956997</v>
      </c>
      <c r="O242" s="63"/>
      <c r="P242" s="66">
        <v>3.21</v>
      </c>
      <c r="Q242" s="52"/>
    </row>
    <row r="243" spans="1:17" x14ac:dyDescent="0.25">
      <c r="A243" s="58">
        <v>346</v>
      </c>
      <c r="B243" s="58" t="s">
        <v>281</v>
      </c>
      <c r="C243" s="73"/>
      <c r="D243" s="99">
        <v>48760</v>
      </c>
      <c r="E243" s="58"/>
      <c r="F243" s="129">
        <v>50</v>
      </c>
      <c r="G243" s="58" t="s">
        <v>4</v>
      </c>
      <c r="H243" s="129" t="s">
        <v>307</v>
      </c>
      <c r="I243" s="58"/>
      <c r="J243" s="68">
        <v>-2</v>
      </c>
      <c r="K243" s="58"/>
      <c r="L243" s="64">
        <v>2599157.79</v>
      </c>
      <c r="M243" s="58"/>
      <c r="N243" s="64">
        <v>83452</v>
      </c>
      <c r="O243" s="67"/>
      <c r="P243" s="66">
        <v>3.21</v>
      </c>
      <c r="Q243" s="52"/>
    </row>
    <row r="244" spans="1:17" s="38" customFormat="1" x14ac:dyDescent="0.25">
      <c r="A244" s="58" t="s">
        <v>6</v>
      </c>
      <c r="B244" s="73" t="s">
        <v>93</v>
      </c>
      <c r="C244" s="73"/>
      <c r="D244" s="99"/>
      <c r="E244" s="58"/>
      <c r="F244" s="129"/>
      <c r="G244" s="58"/>
      <c r="H244" s="129"/>
      <c r="I244" s="58"/>
      <c r="J244" s="68"/>
      <c r="K244" s="73"/>
      <c r="L244" s="65">
        <f>+SUBTOTAL(9,L237:L243)</f>
        <v>252587714.57999998</v>
      </c>
      <c r="M244" s="73"/>
      <c r="N244" s="65">
        <f>+SUBTOTAL(9,N237:N243)</f>
        <v>11257950</v>
      </c>
      <c r="O244" s="65"/>
      <c r="P244" s="125">
        <f>+N244/L244*100</f>
        <v>4.4570457509066079</v>
      </c>
      <c r="Q244" s="52"/>
    </row>
    <row r="245" spans="1:17" x14ac:dyDescent="0.25">
      <c r="A245" s="58" t="s">
        <v>6</v>
      </c>
      <c r="B245" s="58" t="s">
        <v>6</v>
      </c>
      <c r="C245" s="73"/>
      <c r="D245" s="99"/>
      <c r="E245" s="58"/>
      <c r="F245" s="129"/>
      <c r="G245" s="58"/>
      <c r="H245" s="129"/>
      <c r="I245" s="58"/>
      <c r="J245" s="68"/>
      <c r="K245" s="58"/>
      <c r="L245" s="58"/>
      <c r="M245" s="58"/>
      <c r="N245" s="58"/>
      <c r="O245" s="58"/>
      <c r="P245" s="66"/>
      <c r="Q245" s="52"/>
    </row>
    <row r="246" spans="1:17" x14ac:dyDescent="0.25">
      <c r="A246" s="73" t="s">
        <v>6</v>
      </c>
      <c r="B246" s="73" t="s">
        <v>94</v>
      </c>
      <c r="C246" s="73"/>
      <c r="D246" s="99"/>
      <c r="E246" s="58"/>
      <c r="F246" s="129"/>
      <c r="G246" s="58"/>
      <c r="H246" s="129"/>
      <c r="I246" s="58"/>
      <c r="J246" s="68"/>
      <c r="K246" s="58"/>
      <c r="L246" s="63"/>
      <c r="M246" s="58"/>
      <c r="N246" s="63"/>
      <c r="O246" s="63"/>
      <c r="P246" s="66"/>
      <c r="Q246" s="52"/>
    </row>
    <row r="247" spans="1:17" x14ac:dyDescent="0.25">
      <c r="A247" s="58">
        <v>341</v>
      </c>
      <c r="B247" s="58" t="s">
        <v>42</v>
      </c>
      <c r="C247" s="73"/>
      <c r="D247" s="99">
        <v>48760</v>
      </c>
      <c r="E247" s="58"/>
      <c r="F247" s="129">
        <v>80</v>
      </c>
      <c r="G247" s="58" t="s">
        <v>4</v>
      </c>
      <c r="H247" s="129" t="s">
        <v>300</v>
      </c>
      <c r="I247" s="58"/>
      <c r="J247" s="68">
        <v>-2</v>
      </c>
      <c r="K247" s="58"/>
      <c r="L247" s="63">
        <v>3203159.07</v>
      </c>
      <c r="M247" s="58"/>
      <c r="N247" s="63">
        <v>106359</v>
      </c>
      <c r="O247" s="63"/>
      <c r="P247" s="66">
        <v>3.32</v>
      </c>
      <c r="Q247" s="52"/>
    </row>
    <row r="248" spans="1:17" x14ac:dyDescent="0.25">
      <c r="A248" s="58">
        <v>342</v>
      </c>
      <c r="B248" s="58" t="s">
        <v>87</v>
      </c>
      <c r="C248" s="73"/>
      <c r="D248" s="99">
        <v>48760</v>
      </c>
      <c r="E248" s="58"/>
      <c r="F248" s="129">
        <v>50</v>
      </c>
      <c r="G248" s="58" t="s">
        <v>4</v>
      </c>
      <c r="H248" s="129" t="s">
        <v>303</v>
      </c>
      <c r="I248" s="58"/>
      <c r="J248" s="68">
        <v>-3</v>
      </c>
      <c r="K248" s="58"/>
      <c r="L248" s="63">
        <v>742434</v>
      </c>
      <c r="M248" s="58"/>
      <c r="N248" s="63">
        <v>26748</v>
      </c>
      <c r="O248" s="63"/>
      <c r="P248" s="66">
        <v>3.6</v>
      </c>
      <c r="Q248" s="52"/>
    </row>
    <row r="249" spans="1:17" x14ac:dyDescent="0.25">
      <c r="A249" s="58">
        <v>343</v>
      </c>
      <c r="B249" s="58" t="s">
        <v>88</v>
      </c>
      <c r="C249" s="73"/>
      <c r="D249" s="99">
        <v>48760</v>
      </c>
      <c r="E249" s="58"/>
      <c r="F249" s="129">
        <v>50</v>
      </c>
      <c r="G249" s="58" t="s">
        <v>4</v>
      </c>
      <c r="H249" s="129" t="s">
        <v>304</v>
      </c>
      <c r="I249" s="58"/>
      <c r="J249" s="68">
        <v>-3</v>
      </c>
      <c r="K249" s="58"/>
      <c r="L249" s="63">
        <v>121964622.64</v>
      </c>
      <c r="M249" s="58"/>
      <c r="N249" s="63">
        <v>4533303</v>
      </c>
      <c r="O249" s="63"/>
      <c r="P249" s="66">
        <v>3.72</v>
      </c>
      <c r="Q249" s="52"/>
    </row>
    <row r="250" spans="1:17" x14ac:dyDescent="0.25">
      <c r="A250" s="58">
        <v>343.2</v>
      </c>
      <c r="B250" s="58" t="s">
        <v>322</v>
      </c>
      <c r="C250" s="73"/>
      <c r="D250" s="99">
        <v>48760</v>
      </c>
      <c r="E250" s="58"/>
      <c r="F250" s="129">
        <v>9</v>
      </c>
      <c r="G250" s="58" t="s">
        <v>4</v>
      </c>
      <c r="H250" s="129" t="s">
        <v>306</v>
      </c>
      <c r="I250" s="58"/>
      <c r="J250" s="68">
        <v>35</v>
      </c>
      <c r="K250" s="58"/>
      <c r="L250" s="63">
        <v>24160829.5</v>
      </c>
      <c r="M250" s="58"/>
      <c r="N250" s="63">
        <v>1781463</v>
      </c>
      <c r="O250" s="63"/>
      <c r="P250" s="66">
        <v>7.37</v>
      </c>
      <c r="Q250" s="52"/>
    </row>
    <row r="251" spans="1:17" s="38" customFormat="1" x14ac:dyDescent="0.25">
      <c r="A251" s="58">
        <v>344</v>
      </c>
      <c r="B251" s="58" t="s">
        <v>89</v>
      </c>
      <c r="C251" s="73"/>
      <c r="D251" s="99">
        <v>48760</v>
      </c>
      <c r="E251" s="58"/>
      <c r="F251" s="129">
        <v>60</v>
      </c>
      <c r="G251" s="58" t="s">
        <v>4</v>
      </c>
      <c r="H251" s="129" t="s">
        <v>300</v>
      </c>
      <c r="I251" s="58"/>
      <c r="J251" s="68">
        <v>-3</v>
      </c>
      <c r="K251" s="73"/>
      <c r="L251" s="63">
        <v>31767828.210000001</v>
      </c>
      <c r="M251" s="58"/>
      <c r="N251" s="63">
        <v>1036294</v>
      </c>
      <c r="O251" s="63"/>
      <c r="P251" s="66">
        <v>3.26</v>
      </c>
      <c r="Q251" s="52"/>
    </row>
    <row r="252" spans="1:17" x14ac:dyDescent="0.25">
      <c r="A252" s="58">
        <v>345</v>
      </c>
      <c r="B252" s="58" t="s">
        <v>45</v>
      </c>
      <c r="C252" s="73"/>
      <c r="D252" s="99">
        <v>48760</v>
      </c>
      <c r="E252" s="58"/>
      <c r="F252" s="129">
        <v>50</v>
      </c>
      <c r="G252" s="58" t="s">
        <v>4</v>
      </c>
      <c r="H252" s="129" t="s">
        <v>305</v>
      </c>
      <c r="I252" s="58"/>
      <c r="J252" s="68">
        <v>-2</v>
      </c>
      <c r="K252" s="58"/>
      <c r="L252" s="63">
        <v>24918022.579999998</v>
      </c>
      <c r="M252" s="58"/>
      <c r="N252" s="63">
        <v>828235</v>
      </c>
      <c r="O252" s="63"/>
      <c r="P252" s="66">
        <v>3.32</v>
      </c>
      <c r="Q252" s="52"/>
    </row>
    <row r="253" spans="1:17" s="38" customFormat="1" x14ac:dyDescent="0.25">
      <c r="A253" s="58">
        <v>346</v>
      </c>
      <c r="B253" s="58" t="s">
        <v>281</v>
      </c>
      <c r="C253" s="73"/>
      <c r="D253" s="99">
        <v>48760</v>
      </c>
      <c r="E253" s="58"/>
      <c r="F253" s="129">
        <v>50</v>
      </c>
      <c r="G253" s="58" t="s">
        <v>4</v>
      </c>
      <c r="H253" s="129" t="s">
        <v>307</v>
      </c>
      <c r="I253" s="58"/>
      <c r="J253" s="68">
        <v>-2</v>
      </c>
      <c r="K253" s="73"/>
      <c r="L253" s="64">
        <v>1810688.03</v>
      </c>
      <c r="M253" s="58"/>
      <c r="N253" s="64">
        <v>58645</v>
      </c>
      <c r="O253" s="67"/>
      <c r="P253" s="66">
        <v>3.24</v>
      </c>
      <c r="Q253" s="52"/>
    </row>
    <row r="254" spans="1:17" x14ac:dyDescent="0.25">
      <c r="A254" s="58" t="s">
        <v>6</v>
      </c>
      <c r="B254" s="73" t="s">
        <v>95</v>
      </c>
      <c r="C254" s="73"/>
      <c r="D254" s="99"/>
      <c r="E254" s="58"/>
      <c r="F254" s="129"/>
      <c r="G254" s="58"/>
      <c r="H254" s="129"/>
      <c r="I254" s="58"/>
      <c r="J254" s="68"/>
      <c r="K254" s="58"/>
      <c r="L254" s="83">
        <f>+SUBTOTAL(9,L247:L253)</f>
        <v>208567584.03</v>
      </c>
      <c r="M254" s="73"/>
      <c r="N254" s="83">
        <f>+SUBTOTAL(9,N247:N253)</f>
        <v>8371047</v>
      </c>
      <c r="O254" s="88"/>
      <c r="P254" s="125">
        <f>+N254/L254*100</f>
        <v>4.0135896663577038</v>
      </c>
      <c r="Q254" s="52"/>
    </row>
    <row r="255" spans="1:17" x14ac:dyDescent="0.25">
      <c r="A255" s="58"/>
      <c r="B255" s="73" t="s">
        <v>6</v>
      </c>
      <c r="C255" s="73"/>
      <c r="D255" s="99"/>
      <c r="E255" s="58"/>
      <c r="F255" s="129"/>
      <c r="G255" s="58"/>
      <c r="H255" s="129"/>
      <c r="I255" s="58"/>
      <c r="J255" s="68"/>
      <c r="K255" s="58"/>
      <c r="L255" s="88"/>
      <c r="M255" s="73"/>
      <c r="N255" s="88"/>
      <c r="O255" s="88"/>
      <c r="P255" s="125"/>
      <c r="Q255" s="52"/>
    </row>
    <row r="256" spans="1:17" x14ac:dyDescent="0.25">
      <c r="A256" s="124" t="s">
        <v>185</v>
      </c>
      <c r="B256" s="73"/>
      <c r="C256" s="73"/>
      <c r="D256" s="99"/>
      <c r="E256" s="58"/>
      <c r="F256" s="129"/>
      <c r="G256" s="58"/>
      <c r="H256" s="129"/>
      <c r="I256" s="58"/>
      <c r="J256" s="68"/>
      <c r="K256" s="58"/>
      <c r="L256" s="121">
        <f>+SUBTOTAL(9,L226:L255)</f>
        <v>636136281.91000009</v>
      </c>
      <c r="M256" s="73"/>
      <c r="N256" s="121">
        <f>+SUBTOTAL(9,N226:N255)</f>
        <v>27471426</v>
      </c>
      <c r="O256" s="121"/>
      <c r="P256" s="116">
        <f>+N256/L256*100</f>
        <v>4.3184812407676239</v>
      </c>
      <c r="Q256" s="52"/>
    </row>
    <row r="257" spans="1:17" x14ac:dyDescent="0.25">
      <c r="A257" s="124"/>
      <c r="B257" s="73" t="s">
        <v>6</v>
      </c>
      <c r="C257" s="73"/>
      <c r="D257" s="99"/>
      <c r="E257" s="58"/>
      <c r="F257" s="129"/>
      <c r="G257" s="58"/>
      <c r="H257" s="129"/>
      <c r="I257" s="58"/>
      <c r="J257" s="68"/>
      <c r="K257" s="58"/>
      <c r="L257" s="65"/>
      <c r="M257" s="73"/>
      <c r="N257" s="65"/>
      <c r="O257" s="65"/>
      <c r="P257" s="66"/>
      <c r="Q257" s="52"/>
    </row>
    <row r="258" spans="1:17" x14ac:dyDescent="0.25">
      <c r="A258" s="124"/>
      <c r="B258" s="73" t="s">
        <v>6</v>
      </c>
      <c r="C258" s="73"/>
      <c r="D258" s="99"/>
      <c r="E258" s="58"/>
      <c r="F258" s="129"/>
      <c r="G258" s="58"/>
      <c r="H258" s="129"/>
      <c r="I258" s="58"/>
      <c r="J258" s="68"/>
      <c r="K258" s="58"/>
      <c r="L258" s="65"/>
      <c r="M258" s="73"/>
      <c r="N258" s="65"/>
      <c r="O258" s="65"/>
      <c r="P258" s="66"/>
      <c r="Q258" s="52"/>
    </row>
    <row r="259" spans="1:17" x14ac:dyDescent="0.25">
      <c r="A259" s="124" t="s">
        <v>186</v>
      </c>
      <c r="B259" s="73"/>
      <c r="C259" s="73"/>
      <c r="D259" s="99"/>
      <c r="E259" s="58"/>
      <c r="F259" s="129"/>
      <c r="G259" s="58"/>
      <c r="H259" s="129"/>
      <c r="I259" s="58"/>
      <c r="J259" s="68"/>
      <c r="K259" s="58"/>
      <c r="L259" s="65"/>
      <c r="M259" s="73"/>
      <c r="N259" s="65"/>
      <c r="O259" s="65"/>
      <c r="P259" s="66"/>
      <c r="Q259" s="52"/>
    </row>
    <row r="260" spans="1:17" x14ac:dyDescent="0.25">
      <c r="A260" s="58" t="s">
        <v>6</v>
      </c>
      <c r="B260" s="58" t="s">
        <v>6</v>
      </c>
      <c r="C260" s="73"/>
      <c r="D260" s="99"/>
      <c r="E260" s="58"/>
      <c r="F260" s="129"/>
      <c r="G260" s="58"/>
      <c r="H260" s="129"/>
      <c r="I260" s="58"/>
      <c r="J260" s="68"/>
      <c r="K260" s="58"/>
      <c r="L260" s="58"/>
      <c r="M260" s="58"/>
      <c r="N260" s="58"/>
      <c r="O260" s="58"/>
      <c r="P260" s="66"/>
      <c r="Q260" s="52"/>
    </row>
    <row r="261" spans="1:17" x14ac:dyDescent="0.25">
      <c r="A261" s="73" t="s">
        <v>6</v>
      </c>
      <c r="B261" s="73" t="s">
        <v>96</v>
      </c>
      <c r="C261" s="73"/>
      <c r="D261" s="99"/>
      <c r="E261" s="58"/>
      <c r="F261" s="129"/>
      <c r="G261" s="58"/>
      <c r="H261" s="129"/>
      <c r="I261" s="58"/>
      <c r="J261" s="68"/>
      <c r="K261" s="58"/>
      <c r="L261" s="63"/>
      <c r="M261" s="58"/>
      <c r="N261" s="63"/>
      <c r="O261" s="63"/>
      <c r="P261" s="66"/>
      <c r="Q261" s="52"/>
    </row>
    <row r="262" spans="1:17" x14ac:dyDescent="0.25">
      <c r="A262" s="58">
        <v>341</v>
      </c>
      <c r="B262" s="58" t="s">
        <v>42</v>
      </c>
      <c r="C262" s="73"/>
      <c r="D262" s="99">
        <v>52412</v>
      </c>
      <c r="E262" s="58"/>
      <c r="F262" s="129">
        <v>80</v>
      </c>
      <c r="G262" s="58" t="s">
        <v>4</v>
      </c>
      <c r="H262" s="129" t="s">
        <v>300</v>
      </c>
      <c r="I262" s="58"/>
      <c r="J262" s="68">
        <v>-2</v>
      </c>
      <c r="K262" s="58"/>
      <c r="L262" s="63">
        <v>8824311.5299999993</v>
      </c>
      <c r="M262" s="58"/>
      <c r="N262" s="63">
        <v>219464</v>
      </c>
      <c r="O262" s="63"/>
      <c r="P262" s="66">
        <v>2.4900000000000002</v>
      </c>
      <c r="Q262" s="52"/>
    </row>
    <row r="263" spans="1:17" x14ac:dyDescent="0.25">
      <c r="A263" s="58">
        <v>342</v>
      </c>
      <c r="B263" s="58" t="s">
        <v>87</v>
      </c>
      <c r="C263" s="73"/>
      <c r="D263" s="99">
        <v>52412</v>
      </c>
      <c r="E263" s="58"/>
      <c r="F263" s="129">
        <v>50</v>
      </c>
      <c r="G263" s="58" t="s">
        <v>4</v>
      </c>
      <c r="H263" s="129" t="s">
        <v>303</v>
      </c>
      <c r="I263" s="58"/>
      <c r="J263" s="68">
        <v>-3</v>
      </c>
      <c r="K263" s="58"/>
      <c r="L263" s="63">
        <v>794049.27</v>
      </c>
      <c r="M263" s="58"/>
      <c r="N263" s="63">
        <v>17811</v>
      </c>
      <c r="O263" s="63"/>
      <c r="P263" s="66">
        <v>2.2400000000000002</v>
      </c>
      <c r="Q263" s="52"/>
    </row>
    <row r="264" spans="1:17" x14ac:dyDescent="0.25">
      <c r="A264" s="58">
        <v>343</v>
      </c>
      <c r="B264" s="58" t="s">
        <v>88</v>
      </c>
      <c r="C264" s="73"/>
      <c r="D264" s="99">
        <v>52412</v>
      </c>
      <c r="E264" s="58"/>
      <c r="F264" s="129">
        <v>50</v>
      </c>
      <c r="G264" s="58" t="s">
        <v>4</v>
      </c>
      <c r="H264" s="129" t="s">
        <v>304</v>
      </c>
      <c r="I264" s="58"/>
      <c r="J264" s="68">
        <v>-3</v>
      </c>
      <c r="K264" s="58"/>
      <c r="L264" s="63">
        <v>3709607.1</v>
      </c>
      <c r="M264" s="58"/>
      <c r="N264" s="63">
        <v>140380</v>
      </c>
      <c r="O264" s="63"/>
      <c r="P264" s="66">
        <v>3.78</v>
      </c>
      <c r="Q264" s="52"/>
    </row>
    <row r="265" spans="1:17" s="38" customFormat="1" x14ac:dyDescent="0.25">
      <c r="A265" s="58">
        <v>343.2</v>
      </c>
      <c r="B265" s="58" t="s">
        <v>322</v>
      </c>
      <c r="C265" s="73"/>
      <c r="D265" s="99">
        <v>52412</v>
      </c>
      <c r="E265" s="58"/>
      <c r="F265" s="129">
        <v>9</v>
      </c>
      <c r="G265" s="58" t="s">
        <v>4</v>
      </c>
      <c r="H265" s="129" t="s">
        <v>306</v>
      </c>
      <c r="I265" s="58"/>
      <c r="J265" s="68">
        <v>35</v>
      </c>
      <c r="K265" s="73"/>
      <c r="L265" s="63">
        <v>441576.73</v>
      </c>
      <c r="M265" s="58"/>
      <c r="N265" s="63">
        <v>31888</v>
      </c>
      <c r="O265" s="63"/>
      <c r="P265" s="66">
        <v>7.22</v>
      </c>
      <c r="Q265" s="52"/>
    </row>
    <row r="266" spans="1:17" x14ac:dyDescent="0.25">
      <c r="A266" s="58">
        <v>344</v>
      </c>
      <c r="B266" s="58" t="s">
        <v>89</v>
      </c>
      <c r="C266" s="73"/>
      <c r="D266" s="99">
        <v>52412</v>
      </c>
      <c r="E266" s="58"/>
      <c r="F266" s="129">
        <v>60</v>
      </c>
      <c r="G266" s="58" t="s">
        <v>4</v>
      </c>
      <c r="H266" s="129" t="s">
        <v>300</v>
      </c>
      <c r="I266" s="58"/>
      <c r="J266" s="68">
        <v>-3</v>
      </c>
      <c r="K266" s="58"/>
      <c r="L266" s="63">
        <v>230729.01</v>
      </c>
      <c r="M266" s="58"/>
      <c r="N266" s="63">
        <v>8447</v>
      </c>
      <c r="O266" s="63"/>
      <c r="P266" s="66">
        <v>3.66</v>
      </c>
      <c r="Q266" s="52"/>
    </row>
    <row r="267" spans="1:17" s="38" customFormat="1" x14ac:dyDescent="0.25">
      <c r="A267" s="58">
        <v>345</v>
      </c>
      <c r="B267" s="58" t="s">
        <v>45</v>
      </c>
      <c r="C267" s="73"/>
      <c r="D267" s="99">
        <v>52412</v>
      </c>
      <c r="E267" s="58"/>
      <c r="F267" s="129">
        <v>50</v>
      </c>
      <c r="G267" s="58" t="s">
        <v>4</v>
      </c>
      <c r="H267" s="129" t="s">
        <v>305</v>
      </c>
      <c r="I267" s="58"/>
      <c r="J267" s="68">
        <v>-2</v>
      </c>
      <c r="K267" s="73"/>
      <c r="L267" s="63">
        <v>1163312.03</v>
      </c>
      <c r="M267" s="58"/>
      <c r="N267" s="63">
        <v>41075</v>
      </c>
      <c r="O267" s="63"/>
      <c r="P267" s="66">
        <v>3.53</v>
      </c>
      <c r="Q267" s="52"/>
    </row>
    <row r="268" spans="1:17" x14ac:dyDescent="0.25">
      <c r="A268" s="58">
        <v>346</v>
      </c>
      <c r="B268" s="58" t="s">
        <v>281</v>
      </c>
      <c r="C268" s="73"/>
      <c r="D268" s="99">
        <v>52412</v>
      </c>
      <c r="E268" s="58"/>
      <c r="F268" s="129">
        <v>50</v>
      </c>
      <c r="G268" s="58" t="s">
        <v>4</v>
      </c>
      <c r="H268" s="129" t="s">
        <v>307</v>
      </c>
      <c r="I268" s="58"/>
      <c r="J268" s="68">
        <v>-2</v>
      </c>
      <c r="K268" s="58"/>
      <c r="L268" s="64">
        <v>768814.83</v>
      </c>
      <c r="M268" s="58"/>
      <c r="N268" s="64">
        <v>22945</v>
      </c>
      <c r="O268" s="67"/>
      <c r="P268" s="66">
        <v>2.98</v>
      </c>
      <c r="Q268" s="52"/>
    </row>
    <row r="269" spans="1:17" x14ac:dyDescent="0.25">
      <c r="A269" s="58" t="s">
        <v>6</v>
      </c>
      <c r="B269" s="73" t="s">
        <v>97</v>
      </c>
      <c r="C269" s="73"/>
      <c r="D269" s="99"/>
      <c r="E269" s="58"/>
      <c r="F269" s="129"/>
      <c r="G269" s="58"/>
      <c r="H269" s="129"/>
      <c r="I269" s="58"/>
      <c r="J269" s="68"/>
      <c r="K269" s="58"/>
      <c r="L269" s="65">
        <f>+SUBTOTAL(9,L262:L268)</f>
        <v>15932400.499999998</v>
      </c>
      <c r="M269" s="73"/>
      <c r="N269" s="65">
        <f>+SUBTOTAL(9,N262:N268)</f>
        <v>482010</v>
      </c>
      <c r="O269" s="65"/>
      <c r="P269" s="125">
        <f>+N269/L269*100</f>
        <v>3.0253444859109591</v>
      </c>
      <c r="Q269" s="52"/>
    </row>
    <row r="270" spans="1:17" x14ac:dyDescent="0.25">
      <c r="A270" s="73" t="s">
        <v>6</v>
      </c>
      <c r="B270" s="73" t="s">
        <v>6</v>
      </c>
      <c r="C270" s="73"/>
      <c r="D270" s="99"/>
      <c r="E270" s="58"/>
      <c r="F270" s="129"/>
      <c r="G270" s="58"/>
      <c r="H270" s="129"/>
      <c r="I270" s="58"/>
      <c r="J270" s="68"/>
      <c r="K270" s="58"/>
      <c r="L270" s="58"/>
      <c r="M270" s="58"/>
      <c r="N270" s="58"/>
      <c r="O270" s="58"/>
      <c r="P270" s="66"/>
      <c r="Q270" s="52"/>
    </row>
    <row r="271" spans="1:17" x14ac:dyDescent="0.25">
      <c r="A271" s="73" t="s">
        <v>6</v>
      </c>
      <c r="B271" s="73" t="s">
        <v>98</v>
      </c>
      <c r="C271" s="73"/>
      <c r="D271" s="99"/>
      <c r="E271" s="58"/>
      <c r="F271" s="129"/>
      <c r="G271" s="58"/>
      <c r="H271" s="129"/>
      <c r="I271" s="58"/>
      <c r="J271" s="68"/>
      <c r="K271" s="58"/>
      <c r="L271" s="63"/>
      <c r="M271" s="58"/>
      <c r="N271" s="63"/>
      <c r="O271" s="63"/>
      <c r="P271" s="66"/>
      <c r="Q271" s="52"/>
    </row>
    <row r="272" spans="1:17" x14ac:dyDescent="0.25">
      <c r="A272" s="58">
        <v>341</v>
      </c>
      <c r="B272" s="58" t="s">
        <v>42</v>
      </c>
      <c r="C272" s="73"/>
      <c r="D272" s="99">
        <v>52412</v>
      </c>
      <c r="E272" s="58"/>
      <c r="F272" s="129">
        <v>80</v>
      </c>
      <c r="G272" s="58" t="s">
        <v>4</v>
      </c>
      <c r="H272" s="129" t="s">
        <v>300</v>
      </c>
      <c r="I272" s="58"/>
      <c r="J272" s="68">
        <v>-2</v>
      </c>
      <c r="K272" s="58"/>
      <c r="L272" s="63">
        <v>28751597.359999999</v>
      </c>
      <c r="M272" s="58"/>
      <c r="N272" s="63">
        <v>761861</v>
      </c>
      <c r="O272" s="63"/>
      <c r="P272" s="66">
        <v>2.65</v>
      </c>
      <c r="Q272" s="52"/>
    </row>
    <row r="273" spans="1:17" x14ac:dyDescent="0.25">
      <c r="A273" s="58">
        <v>342</v>
      </c>
      <c r="B273" s="58" t="s">
        <v>87</v>
      </c>
      <c r="C273" s="73"/>
      <c r="D273" s="99">
        <v>52412</v>
      </c>
      <c r="E273" s="58"/>
      <c r="F273" s="129">
        <v>50</v>
      </c>
      <c r="G273" s="58" t="s">
        <v>4</v>
      </c>
      <c r="H273" s="129" t="s">
        <v>303</v>
      </c>
      <c r="I273" s="58"/>
      <c r="J273" s="68">
        <v>-3</v>
      </c>
      <c r="K273" s="58"/>
      <c r="L273" s="63">
        <v>6194174.5700000003</v>
      </c>
      <c r="M273" s="58"/>
      <c r="N273" s="63">
        <v>178852</v>
      </c>
      <c r="O273" s="63"/>
      <c r="P273" s="66">
        <v>2.89</v>
      </c>
      <c r="Q273" s="52"/>
    </row>
    <row r="274" spans="1:17" s="38" customFormat="1" x14ac:dyDescent="0.25">
      <c r="A274" s="58">
        <v>343</v>
      </c>
      <c r="B274" s="58" t="s">
        <v>88</v>
      </c>
      <c r="C274" s="73"/>
      <c r="D274" s="99">
        <v>52412</v>
      </c>
      <c r="E274" s="58"/>
      <c r="F274" s="129">
        <v>50</v>
      </c>
      <c r="G274" s="58" t="s">
        <v>4</v>
      </c>
      <c r="H274" s="129" t="s">
        <v>304</v>
      </c>
      <c r="I274" s="58"/>
      <c r="J274" s="68">
        <v>-3</v>
      </c>
      <c r="K274" s="73"/>
      <c r="L274" s="63">
        <v>367522550.75</v>
      </c>
      <c r="M274" s="58"/>
      <c r="N274" s="63">
        <v>12362824</v>
      </c>
      <c r="O274" s="63"/>
      <c r="P274" s="66">
        <v>3.36</v>
      </c>
      <c r="Q274" s="52"/>
    </row>
    <row r="275" spans="1:17" x14ac:dyDescent="0.25">
      <c r="A275" s="58">
        <v>343.2</v>
      </c>
      <c r="B275" s="58" t="s">
        <v>322</v>
      </c>
      <c r="C275" s="73"/>
      <c r="D275" s="99">
        <v>52412</v>
      </c>
      <c r="E275" s="58"/>
      <c r="F275" s="129">
        <v>9</v>
      </c>
      <c r="G275" s="58" t="s">
        <v>4</v>
      </c>
      <c r="H275" s="129" t="s">
        <v>306</v>
      </c>
      <c r="I275" s="58"/>
      <c r="J275" s="68">
        <v>35</v>
      </c>
      <c r="K275" s="58"/>
      <c r="L275" s="63">
        <v>302123630.85000002</v>
      </c>
      <c r="M275" s="58"/>
      <c r="N275" s="63">
        <v>21817858</v>
      </c>
      <c r="O275" s="63"/>
      <c r="P275" s="66">
        <v>7.22</v>
      </c>
      <c r="Q275" s="52"/>
    </row>
    <row r="276" spans="1:17" s="38" customFormat="1" x14ac:dyDescent="0.25">
      <c r="A276" s="58">
        <v>344</v>
      </c>
      <c r="B276" s="58" t="s">
        <v>89</v>
      </c>
      <c r="C276" s="73"/>
      <c r="D276" s="99">
        <v>52412</v>
      </c>
      <c r="E276" s="58"/>
      <c r="F276" s="129">
        <v>60</v>
      </c>
      <c r="G276" s="58" t="s">
        <v>4</v>
      </c>
      <c r="H276" s="129" t="s">
        <v>300</v>
      </c>
      <c r="I276" s="58"/>
      <c r="J276" s="68">
        <v>-3</v>
      </c>
      <c r="K276" s="73"/>
      <c r="L276" s="63">
        <v>57280634.57</v>
      </c>
      <c r="M276" s="58"/>
      <c r="N276" s="63">
        <v>1663763</v>
      </c>
      <c r="O276" s="63"/>
      <c r="P276" s="66">
        <v>2.9</v>
      </c>
      <c r="Q276" s="52"/>
    </row>
    <row r="277" spans="1:17" x14ac:dyDescent="0.25">
      <c r="A277" s="58">
        <v>345</v>
      </c>
      <c r="B277" s="58" t="s">
        <v>45</v>
      </c>
      <c r="C277" s="73"/>
      <c r="D277" s="99">
        <v>52412</v>
      </c>
      <c r="E277" s="58"/>
      <c r="F277" s="129">
        <v>50</v>
      </c>
      <c r="G277" s="58" t="s">
        <v>4</v>
      </c>
      <c r="H277" s="129" t="s">
        <v>305</v>
      </c>
      <c r="I277" s="58"/>
      <c r="J277" s="68">
        <v>-2</v>
      </c>
      <c r="K277" s="58"/>
      <c r="L277" s="63">
        <v>55628984.539999999</v>
      </c>
      <c r="M277" s="58"/>
      <c r="N277" s="63">
        <v>1539029</v>
      </c>
      <c r="O277" s="63"/>
      <c r="P277" s="66">
        <v>2.77</v>
      </c>
      <c r="Q277" s="52"/>
    </row>
    <row r="278" spans="1:17" x14ac:dyDescent="0.25">
      <c r="A278" s="58">
        <v>346</v>
      </c>
      <c r="B278" s="58" t="s">
        <v>281</v>
      </c>
      <c r="C278" s="73"/>
      <c r="D278" s="99">
        <v>52412</v>
      </c>
      <c r="E278" s="58"/>
      <c r="F278" s="129">
        <v>50</v>
      </c>
      <c r="G278" s="58" t="s">
        <v>4</v>
      </c>
      <c r="H278" s="129" t="s">
        <v>307</v>
      </c>
      <c r="I278" s="58"/>
      <c r="J278" s="68">
        <v>-2</v>
      </c>
      <c r="K278" s="58"/>
      <c r="L278" s="64">
        <v>3539475.86</v>
      </c>
      <c r="M278" s="58"/>
      <c r="N278" s="64">
        <v>102810</v>
      </c>
      <c r="O278" s="67"/>
      <c r="P278" s="66">
        <v>2.9</v>
      </c>
      <c r="Q278" s="52"/>
    </row>
    <row r="279" spans="1:17" x14ac:dyDescent="0.25">
      <c r="A279" s="58" t="s">
        <v>6</v>
      </c>
      <c r="B279" s="73" t="s">
        <v>99</v>
      </c>
      <c r="C279" s="73"/>
      <c r="D279" s="99"/>
      <c r="E279" s="58"/>
      <c r="F279" s="129"/>
      <c r="G279" s="58"/>
      <c r="H279" s="129"/>
      <c r="I279" s="58"/>
      <c r="J279" s="68"/>
      <c r="K279" s="58"/>
      <c r="L279" s="65">
        <f>+SUBTOTAL(9,L272:L278)</f>
        <v>821041048.5</v>
      </c>
      <c r="M279" s="73"/>
      <c r="N279" s="65">
        <f>+SUBTOTAL(9,N272:N278)</f>
        <v>38426997</v>
      </c>
      <c r="O279" s="65"/>
      <c r="P279" s="125">
        <f>+N279/L279*100</f>
        <v>4.6802772005375557</v>
      </c>
      <c r="Q279" s="52"/>
    </row>
    <row r="280" spans="1:17" x14ac:dyDescent="0.25">
      <c r="A280" s="58" t="s">
        <v>6</v>
      </c>
      <c r="B280" s="58" t="s">
        <v>6</v>
      </c>
      <c r="C280" s="73"/>
      <c r="D280" s="99"/>
      <c r="E280" s="58"/>
      <c r="F280" s="129"/>
      <c r="G280" s="58"/>
      <c r="H280" s="129"/>
      <c r="I280" s="58"/>
      <c r="J280" s="68"/>
      <c r="K280" s="58"/>
      <c r="L280" s="58"/>
      <c r="M280" s="58"/>
      <c r="N280" s="58"/>
      <c r="O280" s="58"/>
      <c r="P280" s="66"/>
      <c r="Q280" s="52"/>
    </row>
    <row r="281" spans="1:17" x14ac:dyDescent="0.25">
      <c r="A281" s="73" t="s">
        <v>6</v>
      </c>
      <c r="B281" s="73" t="s">
        <v>100</v>
      </c>
      <c r="C281" s="73"/>
      <c r="D281" s="99"/>
      <c r="E281" s="58"/>
      <c r="F281" s="129"/>
      <c r="G281" s="58"/>
      <c r="H281" s="129"/>
      <c r="I281" s="58"/>
      <c r="J281" s="68"/>
      <c r="K281" s="58"/>
      <c r="L281" s="63"/>
      <c r="M281" s="58"/>
      <c r="N281" s="63"/>
      <c r="O281" s="63"/>
      <c r="P281" s="66"/>
      <c r="Q281" s="52"/>
    </row>
    <row r="282" spans="1:17" x14ac:dyDescent="0.25">
      <c r="A282" s="58">
        <v>341</v>
      </c>
      <c r="B282" s="58" t="s">
        <v>42</v>
      </c>
      <c r="C282" s="73"/>
      <c r="D282" s="99">
        <v>52412</v>
      </c>
      <c r="E282" s="58"/>
      <c r="F282" s="129">
        <v>80</v>
      </c>
      <c r="G282" s="58" t="s">
        <v>4</v>
      </c>
      <c r="H282" s="129" t="s">
        <v>300</v>
      </c>
      <c r="I282" s="58"/>
      <c r="J282" s="68">
        <v>-2</v>
      </c>
      <c r="K282" s="58"/>
      <c r="L282" s="63">
        <v>10445289.15</v>
      </c>
      <c r="M282" s="58"/>
      <c r="N282" s="63">
        <v>368771</v>
      </c>
      <c r="O282" s="63"/>
      <c r="P282" s="66">
        <v>3.53</v>
      </c>
      <c r="Q282" s="52"/>
    </row>
    <row r="283" spans="1:17" s="38" customFormat="1" x14ac:dyDescent="0.25">
      <c r="A283" s="58">
        <v>342</v>
      </c>
      <c r="B283" s="58" t="s">
        <v>87</v>
      </c>
      <c r="C283" s="73"/>
      <c r="D283" s="99">
        <v>52412</v>
      </c>
      <c r="E283" s="58"/>
      <c r="F283" s="129">
        <v>50</v>
      </c>
      <c r="G283" s="58" t="s">
        <v>4</v>
      </c>
      <c r="H283" s="129" t="s">
        <v>303</v>
      </c>
      <c r="I283" s="58"/>
      <c r="J283" s="68">
        <v>-3</v>
      </c>
      <c r="K283" s="73"/>
      <c r="L283" s="63">
        <v>13425923.449999999</v>
      </c>
      <c r="M283" s="58"/>
      <c r="N283" s="63">
        <v>504571</v>
      </c>
      <c r="O283" s="63"/>
      <c r="P283" s="66">
        <v>3.76</v>
      </c>
      <c r="Q283" s="52"/>
    </row>
    <row r="284" spans="1:17" x14ac:dyDescent="0.25">
      <c r="A284" s="58">
        <v>343</v>
      </c>
      <c r="B284" s="58" t="s">
        <v>88</v>
      </c>
      <c r="C284" s="73"/>
      <c r="D284" s="99">
        <v>52412</v>
      </c>
      <c r="E284" s="58"/>
      <c r="F284" s="129">
        <v>50</v>
      </c>
      <c r="G284" s="58" t="s">
        <v>4</v>
      </c>
      <c r="H284" s="129" t="s">
        <v>304</v>
      </c>
      <c r="I284" s="58"/>
      <c r="J284" s="68">
        <v>-3</v>
      </c>
      <c r="K284" s="58"/>
      <c r="L284" s="63">
        <v>164165758.75999999</v>
      </c>
      <c r="M284" s="58"/>
      <c r="N284" s="63">
        <v>6595542</v>
      </c>
      <c r="O284" s="63"/>
      <c r="P284" s="66">
        <v>4.0199999999999996</v>
      </c>
      <c r="Q284" s="52"/>
    </row>
    <row r="285" spans="1:17" s="38" customFormat="1" x14ac:dyDescent="0.25">
      <c r="A285" s="58">
        <v>343.2</v>
      </c>
      <c r="B285" s="58" t="s">
        <v>322</v>
      </c>
      <c r="C285" s="73"/>
      <c r="D285" s="99">
        <v>52412</v>
      </c>
      <c r="E285" s="58"/>
      <c r="F285" s="129">
        <v>25</v>
      </c>
      <c r="G285" s="58" t="s">
        <v>4</v>
      </c>
      <c r="H285" s="129" t="s">
        <v>304</v>
      </c>
      <c r="I285" s="58"/>
      <c r="J285" s="68">
        <v>29</v>
      </c>
      <c r="K285" s="73"/>
      <c r="L285" s="63">
        <v>20183733.07</v>
      </c>
      <c r="M285" s="58"/>
      <c r="N285" s="63">
        <v>647655</v>
      </c>
      <c r="O285" s="63"/>
      <c r="P285" s="66">
        <v>3.21</v>
      </c>
      <c r="Q285" s="52"/>
    </row>
    <row r="286" spans="1:17" s="38" customFormat="1" x14ac:dyDescent="0.25">
      <c r="A286" s="58">
        <v>344</v>
      </c>
      <c r="B286" s="58" t="s">
        <v>89</v>
      </c>
      <c r="C286" s="73"/>
      <c r="D286" s="99">
        <v>52412</v>
      </c>
      <c r="E286" s="58"/>
      <c r="F286" s="129">
        <v>60</v>
      </c>
      <c r="G286" s="58" t="s">
        <v>4</v>
      </c>
      <c r="H286" s="129" t="s">
        <v>300</v>
      </c>
      <c r="I286" s="58"/>
      <c r="J286" s="68">
        <v>-3</v>
      </c>
      <c r="K286" s="73"/>
      <c r="L286" s="63">
        <v>46926129.969999999</v>
      </c>
      <c r="M286" s="58"/>
      <c r="N286" s="63">
        <v>1696151</v>
      </c>
      <c r="O286" s="63"/>
      <c r="P286" s="66">
        <v>3.61</v>
      </c>
      <c r="Q286" s="52"/>
    </row>
    <row r="287" spans="1:17" s="38" customFormat="1" x14ac:dyDescent="0.25">
      <c r="A287" s="58">
        <v>345</v>
      </c>
      <c r="B287" s="58" t="s">
        <v>45</v>
      </c>
      <c r="C287" s="73"/>
      <c r="D287" s="99">
        <v>52412</v>
      </c>
      <c r="E287" s="58"/>
      <c r="F287" s="129">
        <v>50</v>
      </c>
      <c r="G287" s="58" t="s">
        <v>4</v>
      </c>
      <c r="H287" s="129" t="s">
        <v>305</v>
      </c>
      <c r="I287" s="58"/>
      <c r="J287" s="68">
        <v>-2</v>
      </c>
      <c r="K287" s="73"/>
      <c r="L287" s="63">
        <v>32964436.82</v>
      </c>
      <c r="M287" s="58"/>
      <c r="N287" s="63">
        <v>1180213</v>
      </c>
      <c r="O287" s="63"/>
      <c r="P287" s="66">
        <v>3.58</v>
      </c>
      <c r="Q287" s="52"/>
    </row>
    <row r="288" spans="1:17" s="38" customFormat="1" x14ac:dyDescent="0.25">
      <c r="A288" s="58">
        <v>346</v>
      </c>
      <c r="B288" s="58" t="s">
        <v>281</v>
      </c>
      <c r="C288" s="73"/>
      <c r="D288" s="99">
        <v>52412</v>
      </c>
      <c r="E288" s="58"/>
      <c r="F288" s="129">
        <v>50</v>
      </c>
      <c r="G288" s="58" t="s">
        <v>4</v>
      </c>
      <c r="H288" s="129" t="s">
        <v>307</v>
      </c>
      <c r="I288" s="58"/>
      <c r="J288" s="68">
        <v>-2</v>
      </c>
      <c r="K288" s="73"/>
      <c r="L288" s="64">
        <v>1734913.3</v>
      </c>
      <c r="M288" s="58"/>
      <c r="N288" s="64">
        <v>64343</v>
      </c>
      <c r="O288" s="67"/>
      <c r="P288" s="66">
        <v>3.71</v>
      </c>
      <c r="Q288" s="52"/>
    </row>
    <row r="289" spans="1:17" s="38" customFormat="1" x14ac:dyDescent="0.25">
      <c r="A289" s="58" t="s">
        <v>6</v>
      </c>
      <c r="B289" s="73" t="s">
        <v>101</v>
      </c>
      <c r="C289" s="73"/>
      <c r="D289" s="99"/>
      <c r="E289" s="58"/>
      <c r="F289" s="129"/>
      <c r="G289" s="58"/>
      <c r="H289" s="129"/>
      <c r="I289" s="58"/>
      <c r="J289" s="68"/>
      <c r="K289" s="73"/>
      <c r="L289" s="83">
        <f>+SUBTOTAL(9,L282:L288)</f>
        <v>289846184.51999998</v>
      </c>
      <c r="M289" s="73"/>
      <c r="N289" s="83">
        <f>+SUBTOTAL(9,N282:N288)</f>
        <v>11057246</v>
      </c>
      <c r="O289" s="88"/>
      <c r="P289" s="125">
        <f>+N289/L289*100</f>
        <v>3.8148668468109594</v>
      </c>
      <c r="Q289" s="52"/>
    </row>
    <row r="290" spans="1:17" s="38" customFormat="1" x14ac:dyDescent="0.25">
      <c r="A290" s="58"/>
      <c r="B290" s="73" t="s">
        <v>6</v>
      </c>
      <c r="C290" s="73"/>
      <c r="D290" s="99"/>
      <c r="E290" s="58"/>
      <c r="F290" s="129"/>
      <c r="G290" s="58"/>
      <c r="H290" s="129"/>
      <c r="I290" s="58"/>
      <c r="J290" s="68"/>
      <c r="K290" s="73"/>
      <c r="L290" s="65"/>
      <c r="M290" s="73"/>
      <c r="N290" s="65"/>
      <c r="O290" s="65"/>
      <c r="P290" s="66"/>
      <c r="Q290" s="52"/>
    </row>
    <row r="291" spans="1:17" s="38" customFormat="1" x14ac:dyDescent="0.25">
      <c r="A291" s="124" t="s">
        <v>187</v>
      </c>
      <c r="B291" s="73"/>
      <c r="C291" s="73"/>
      <c r="D291" s="99"/>
      <c r="E291" s="58"/>
      <c r="F291" s="129"/>
      <c r="G291" s="58"/>
      <c r="H291" s="129"/>
      <c r="I291" s="58"/>
      <c r="J291" s="68"/>
      <c r="K291" s="73"/>
      <c r="L291" s="121">
        <f>+SUBTOTAL(9,L260:L290)</f>
        <v>1126819633.52</v>
      </c>
      <c r="M291" s="73"/>
      <c r="N291" s="121">
        <f>+SUBTOTAL(9,N260:N290)</f>
        <v>49966253</v>
      </c>
      <c r="O291" s="121"/>
      <c r="P291" s="116">
        <f>+N291/L291*100</f>
        <v>4.4342724881278128</v>
      </c>
      <c r="Q291" s="52"/>
    </row>
    <row r="292" spans="1:17" s="38" customFormat="1" x14ac:dyDescent="0.25">
      <c r="A292" s="124"/>
      <c r="B292" s="73" t="s">
        <v>6</v>
      </c>
      <c r="C292" s="73"/>
      <c r="D292" s="99"/>
      <c r="E292" s="58"/>
      <c r="F292" s="129"/>
      <c r="G292" s="58"/>
      <c r="H292" s="129"/>
      <c r="I292" s="58"/>
      <c r="J292" s="68"/>
      <c r="K292" s="73"/>
      <c r="L292" s="121"/>
      <c r="M292" s="73"/>
      <c r="N292" s="121"/>
      <c r="O292" s="121"/>
      <c r="P292" s="116"/>
      <c r="Q292" s="52"/>
    </row>
    <row r="293" spans="1:17" s="38" customFormat="1" x14ac:dyDescent="0.25">
      <c r="A293" s="124"/>
      <c r="B293" s="73"/>
      <c r="C293" s="73"/>
      <c r="D293" s="99"/>
      <c r="E293" s="58"/>
      <c r="F293" s="129"/>
      <c r="G293" s="58"/>
      <c r="H293" s="129"/>
      <c r="I293" s="58"/>
      <c r="J293" s="68"/>
      <c r="K293" s="73"/>
      <c r="L293" s="121"/>
      <c r="M293" s="73"/>
      <c r="N293" s="121"/>
      <c r="O293" s="121"/>
      <c r="P293" s="116"/>
      <c r="Q293" s="52"/>
    </row>
    <row r="294" spans="1:17" s="38" customFormat="1" x14ac:dyDescent="0.25">
      <c r="A294" s="124" t="s">
        <v>188</v>
      </c>
      <c r="B294" s="73"/>
      <c r="C294" s="73"/>
      <c r="D294" s="99"/>
      <c r="E294" s="58"/>
      <c r="F294" s="129"/>
      <c r="G294" s="58"/>
      <c r="H294" s="129"/>
      <c r="I294" s="58"/>
      <c r="J294" s="68"/>
      <c r="K294" s="73"/>
      <c r="L294" s="58"/>
      <c r="M294" s="58"/>
      <c r="N294" s="58"/>
      <c r="O294" s="58"/>
      <c r="P294" s="66"/>
      <c r="Q294" s="52"/>
    </row>
    <row r="295" spans="1:17" s="38" customFormat="1" x14ac:dyDescent="0.25">
      <c r="A295" s="124"/>
      <c r="B295" s="73"/>
      <c r="C295" s="73"/>
      <c r="D295" s="99"/>
      <c r="E295" s="58"/>
      <c r="F295" s="129"/>
      <c r="G295" s="58"/>
      <c r="H295" s="129"/>
      <c r="I295" s="58"/>
      <c r="J295" s="68"/>
      <c r="K295" s="73"/>
      <c r="L295" s="58"/>
      <c r="M295" s="58"/>
      <c r="N295" s="58"/>
      <c r="O295" s="58"/>
      <c r="P295" s="66"/>
      <c r="Q295" s="52"/>
    </row>
    <row r="296" spans="1:17" s="38" customFormat="1" x14ac:dyDescent="0.25">
      <c r="A296" s="73" t="s">
        <v>6</v>
      </c>
      <c r="B296" s="73" t="s">
        <v>102</v>
      </c>
      <c r="C296" s="73"/>
      <c r="D296" s="99"/>
      <c r="E296" s="58"/>
      <c r="F296" s="129"/>
      <c r="G296" s="58"/>
      <c r="H296" s="129"/>
      <c r="I296" s="58"/>
      <c r="J296" s="68"/>
      <c r="K296" s="73"/>
      <c r="L296" s="63"/>
      <c r="M296" s="58"/>
      <c r="N296" s="63"/>
      <c r="O296" s="63"/>
      <c r="P296" s="66"/>
      <c r="Q296" s="52"/>
    </row>
    <row r="297" spans="1:17" x14ac:dyDescent="0.25">
      <c r="A297" s="58">
        <v>341</v>
      </c>
      <c r="B297" s="58" t="s">
        <v>42</v>
      </c>
      <c r="C297" s="73"/>
      <c r="D297" s="99">
        <v>53143</v>
      </c>
      <c r="E297" s="58"/>
      <c r="F297" s="129">
        <v>80</v>
      </c>
      <c r="G297" s="58" t="s">
        <v>4</v>
      </c>
      <c r="H297" s="129" t="s">
        <v>300</v>
      </c>
      <c r="I297" s="58"/>
      <c r="J297" s="68">
        <v>-2</v>
      </c>
      <c r="K297" s="58"/>
      <c r="L297" s="63">
        <v>28927928.829999998</v>
      </c>
      <c r="M297" s="58"/>
      <c r="N297" s="63">
        <v>774539</v>
      </c>
      <c r="O297" s="63"/>
      <c r="P297" s="66">
        <v>2.68</v>
      </c>
      <c r="Q297" s="52"/>
    </row>
    <row r="298" spans="1:17" s="38" customFormat="1" x14ac:dyDescent="0.25">
      <c r="A298" s="58">
        <v>342</v>
      </c>
      <c r="B298" s="58" t="s">
        <v>87</v>
      </c>
      <c r="C298" s="73"/>
      <c r="D298" s="99">
        <v>53143</v>
      </c>
      <c r="E298" s="58"/>
      <c r="F298" s="129">
        <v>50</v>
      </c>
      <c r="G298" s="58" t="s">
        <v>4</v>
      </c>
      <c r="H298" s="129" t="s">
        <v>303</v>
      </c>
      <c r="I298" s="58"/>
      <c r="J298" s="68">
        <v>-3</v>
      </c>
      <c r="K298" s="73"/>
      <c r="L298" s="63">
        <v>4008361.1</v>
      </c>
      <c r="M298" s="58"/>
      <c r="N298" s="63">
        <v>117518</v>
      </c>
      <c r="O298" s="63"/>
      <c r="P298" s="66">
        <v>2.93</v>
      </c>
      <c r="Q298" s="52"/>
    </row>
    <row r="299" spans="1:17" x14ac:dyDescent="0.25">
      <c r="A299" s="58">
        <v>343</v>
      </c>
      <c r="B299" s="58" t="s">
        <v>88</v>
      </c>
      <c r="C299" s="73"/>
      <c r="D299" s="99">
        <v>53143</v>
      </c>
      <c r="E299" s="58"/>
      <c r="F299" s="129">
        <v>50</v>
      </c>
      <c r="G299" s="58" t="s">
        <v>4</v>
      </c>
      <c r="H299" s="129" t="s">
        <v>304</v>
      </c>
      <c r="I299" s="58"/>
      <c r="J299" s="68">
        <v>-3</v>
      </c>
      <c r="K299" s="58"/>
      <c r="L299" s="63">
        <v>236795037.63999999</v>
      </c>
      <c r="M299" s="58"/>
      <c r="N299" s="63">
        <v>7309129</v>
      </c>
      <c r="O299" s="63"/>
      <c r="P299" s="66">
        <v>3.09</v>
      </c>
      <c r="Q299" s="52"/>
    </row>
    <row r="300" spans="1:17" x14ac:dyDescent="0.25">
      <c r="A300" s="58">
        <v>343.2</v>
      </c>
      <c r="B300" s="58" t="s">
        <v>322</v>
      </c>
      <c r="C300" s="73"/>
      <c r="D300" s="99">
        <v>53143</v>
      </c>
      <c r="E300" s="58"/>
      <c r="F300" s="129">
        <v>9</v>
      </c>
      <c r="G300" s="58" t="s">
        <v>4</v>
      </c>
      <c r="H300" s="129" t="s">
        <v>306</v>
      </c>
      <c r="I300" s="58"/>
      <c r="J300" s="68">
        <v>35</v>
      </c>
      <c r="K300" s="58"/>
      <c r="L300" s="63">
        <v>146248667.56</v>
      </c>
      <c r="M300" s="58"/>
      <c r="N300" s="63">
        <v>10561348</v>
      </c>
      <c r="O300" s="63"/>
      <c r="P300" s="66">
        <v>7.22</v>
      </c>
      <c r="Q300" s="52"/>
    </row>
    <row r="301" spans="1:17" x14ac:dyDescent="0.25">
      <c r="A301" s="58">
        <v>344</v>
      </c>
      <c r="B301" s="58" t="s">
        <v>89</v>
      </c>
      <c r="C301" s="73"/>
      <c r="D301" s="99">
        <v>53143</v>
      </c>
      <c r="E301" s="58"/>
      <c r="F301" s="129">
        <v>60</v>
      </c>
      <c r="G301" s="58" t="s">
        <v>4</v>
      </c>
      <c r="H301" s="129" t="s">
        <v>300</v>
      </c>
      <c r="I301" s="58"/>
      <c r="J301" s="68">
        <v>-3</v>
      </c>
      <c r="K301" s="58"/>
      <c r="L301" s="63">
        <v>41417901.789999999</v>
      </c>
      <c r="M301" s="58"/>
      <c r="N301" s="63">
        <v>1147783</v>
      </c>
      <c r="O301" s="63"/>
      <c r="P301" s="66">
        <v>2.77</v>
      </c>
      <c r="Q301" s="52"/>
    </row>
    <row r="302" spans="1:17" x14ac:dyDescent="0.25">
      <c r="A302" s="58">
        <v>345</v>
      </c>
      <c r="B302" s="58" t="s">
        <v>45</v>
      </c>
      <c r="C302" s="73"/>
      <c r="D302" s="99">
        <v>53143</v>
      </c>
      <c r="E302" s="58"/>
      <c r="F302" s="129">
        <v>50</v>
      </c>
      <c r="G302" s="58" t="s">
        <v>4</v>
      </c>
      <c r="H302" s="129" t="s">
        <v>305</v>
      </c>
      <c r="I302" s="58"/>
      <c r="J302" s="68">
        <v>-2</v>
      </c>
      <c r="K302" s="58"/>
      <c r="L302" s="63">
        <v>45110148.490000002</v>
      </c>
      <c r="M302" s="58"/>
      <c r="N302" s="63">
        <v>1266131</v>
      </c>
      <c r="O302" s="63"/>
      <c r="P302" s="66">
        <v>2.81</v>
      </c>
      <c r="Q302" s="52"/>
    </row>
    <row r="303" spans="1:17" x14ac:dyDescent="0.25">
      <c r="A303" s="58">
        <v>346</v>
      </c>
      <c r="B303" s="58" t="s">
        <v>281</v>
      </c>
      <c r="C303" s="73"/>
      <c r="D303" s="99">
        <v>53143</v>
      </c>
      <c r="E303" s="58"/>
      <c r="F303" s="129">
        <v>50</v>
      </c>
      <c r="G303" s="58" t="s">
        <v>4</v>
      </c>
      <c r="H303" s="129" t="s">
        <v>307</v>
      </c>
      <c r="I303" s="58"/>
      <c r="J303" s="68">
        <v>-2</v>
      </c>
      <c r="K303" s="58"/>
      <c r="L303" s="64">
        <v>10976397.029999999</v>
      </c>
      <c r="M303" s="58"/>
      <c r="N303" s="64">
        <v>321067</v>
      </c>
      <c r="O303" s="67"/>
      <c r="P303" s="66">
        <v>2.93</v>
      </c>
      <c r="Q303" s="52"/>
    </row>
    <row r="304" spans="1:17" x14ac:dyDescent="0.25">
      <c r="A304" s="58" t="s">
        <v>6</v>
      </c>
      <c r="B304" s="73" t="s">
        <v>103</v>
      </c>
      <c r="C304" s="73"/>
      <c r="D304" s="99"/>
      <c r="E304" s="58"/>
      <c r="F304" s="129"/>
      <c r="G304" s="58"/>
      <c r="H304" s="129"/>
      <c r="I304" s="58"/>
      <c r="J304" s="68"/>
      <c r="K304" s="58"/>
      <c r="L304" s="83">
        <f>+SUBTOTAL(9,L297:L303)</f>
        <v>513484442.44</v>
      </c>
      <c r="M304" s="73"/>
      <c r="N304" s="83">
        <f>+SUBTOTAL(9,N297:N303)</f>
        <v>21497515</v>
      </c>
      <c r="O304" s="88"/>
      <c r="P304" s="125">
        <f>+N304/L304*100</f>
        <v>4.186595196116766</v>
      </c>
      <c r="Q304" s="52"/>
    </row>
    <row r="305" spans="1:17" x14ac:dyDescent="0.25">
      <c r="A305" s="58"/>
      <c r="B305" s="73" t="s">
        <v>6</v>
      </c>
      <c r="C305" s="73"/>
      <c r="D305" s="99"/>
      <c r="E305" s="58"/>
      <c r="F305" s="129"/>
      <c r="G305" s="58"/>
      <c r="H305" s="129"/>
      <c r="I305" s="58"/>
      <c r="J305" s="68"/>
      <c r="K305" s="58"/>
      <c r="L305" s="65"/>
      <c r="M305" s="73"/>
      <c r="N305" s="65"/>
      <c r="O305" s="65"/>
      <c r="P305" s="66"/>
      <c r="Q305" s="52"/>
    </row>
    <row r="306" spans="1:17" x14ac:dyDescent="0.25">
      <c r="A306" s="124" t="s">
        <v>189</v>
      </c>
      <c r="B306" s="73"/>
      <c r="C306" s="73"/>
      <c r="D306" s="99"/>
      <c r="E306" s="58"/>
      <c r="F306" s="129"/>
      <c r="G306" s="58"/>
      <c r="H306" s="129"/>
      <c r="I306" s="58"/>
      <c r="J306" s="68"/>
      <c r="K306" s="58"/>
      <c r="L306" s="121">
        <f>+SUBTOTAL(9,L296:L305)</f>
        <v>513484442.44</v>
      </c>
      <c r="M306" s="73"/>
      <c r="N306" s="121">
        <f>+SUBTOTAL(9,N296:N305)</f>
        <v>21497515</v>
      </c>
      <c r="O306" s="121"/>
      <c r="P306" s="116">
        <f>+N306/L306*100</f>
        <v>4.186595196116766</v>
      </c>
      <c r="Q306" s="52"/>
    </row>
    <row r="307" spans="1:17" x14ac:dyDescent="0.25">
      <c r="A307" s="124"/>
      <c r="B307" s="73" t="s">
        <v>6</v>
      </c>
      <c r="C307" s="73"/>
      <c r="D307" s="99"/>
      <c r="E307" s="58"/>
      <c r="F307" s="129"/>
      <c r="G307" s="58"/>
      <c r="H307" s="129"/>
      <c r="I307" s="58"/>
      <c r="J307" s="68"/>
      <c r="K307" s="58"/>
      <c r="L307" s="65"/>
      <c r="M307" s="73"/>
      <c r="N307" s="65"/>
      <c r="O307" s="65"/>
      <c r="P307" s="66"/>
      <c r="Q307" s="52"/>
    </row>
    <row r="308" spans="1:17" x14ac:dyDescent="0.25">
      <c r="A308" s="124"/>
      <c r="B308" s="73" t="s">
        <v>6</v>
      </c>
      <c r="C308" s="73"/>
      <c r="D308" s="99"/>
      <c r="E308" s="58"/>
      <c r="F308" s="129"/>
      <c r="G308" s="58"/>
      <c r="H308" s="129"/>
      <c r="I308" s="58"/>
      <c r="J308" s="68"/>
      <c r="K308" s="58"/>
      <c r="L308" s="65"/>
      <c r="M308" s="73"/>
      <c r="N308" s="65"/>
      <c r="O308" s="65"/>
      <c r="P308" s="66"/>
      <c r="Q308" s="52"/>
    </row>
    <row r="309" spans="1:17" x14ac:dyDescent="0.25">
      <c r="A309" s="124" t="s">
        <v>190</v>
      </c>
      <c r="B309" s="73"/>
      <c r="C309" s="73"/>
      <c r="D309" s="99"/>
      <c r="E309" s="58"/>
      <c r="F309" s="129"/>
      <c r="G309" s="58"/>
      <c r="H309" s="129"/>
      <c r="I309" s="58"/>
      <c r="J309" s="68"/>
      <c r="K309" s="58"/>
      <c r="L309" s="65"/>
      <c r="M309" s="73"/>
      <c r="N309" s="65"/>
      <c r="O309" s="65"/>
      <c r="P309" s="66"/>
      <c r="Q309" s="52"/>
    </row>
    <row r="310" spans="1:17" s="38" customFormat="1" x14ac:dyDescent="0.25">
      <c r="A310" s="73" t="s">
        <v>6</v>
      </c>
      <c r="B310" s="73" t="s">
        <v>6</v>
      </c>
      <c r="C310" s="73"/>
      <c r="D310" s="99"/>
      <c r="E310" s="58"/>
      <c r="F310" s="129"/>
      <c r="G310" s="58"/>
      <c r="H310" s="129"/>
      <c r="I310" s="58"/>
      <c r="J310" s="68"/>
      <c r="K310" s="73"/>
      <c r="L310" s="58"/>
      <c r="M310" s="58"/>
      <c r="N310" s="58"/>
      <c r="O310" s="58"/>
      <c r="P310" s="66"/>
      <c r="Q310" s="52"/>
    </row>
    <row r="311" spans="1:17" x14ac:dyDescent="0.25">
      <c r="A311" s="73" t="s">
        <v>6</v>
      </c>
      <c r="B311" s="73" t="s">
        <v>51</v>
      </c>
      <c r="C311" s="73"/>
      <c r="D311" s="99"/>
      <c r="E311" s="58"/>
      <c r="F311" s="129"/>
      <c r="G311" s="58"/>
      <c r="H311" s="129"/>
      <c r="I311" s="58"/>
      <c r="J311" s="68"/>
      <c r="K311" s="58"/>
      <c r="L311" s="63"/>
      <c r="M311" s="58"/>
      <c r="N311" s="63"/>
      <c r="O311" s="63"/>
      <c r="P311" s="66"/>
      <c r="Q311" s="52"/>
    </row>
    <row r="312" spans="1:17" s="38" customFormat="1" x14ac:dyDescent="0.25">
      <c r="A312" s="58">
        <v>341</v>
      </c>
      <c r="B312" s="58" t="s">
        <v>42</v>
      </c>
      <c r="C312" s="73"/>
      <c r="D312" s="99">
        <v>49125</v>
      </c>
      <c r="E312" s="58"/>
      <c r="F312" s="129">
        <v>80</v>
      </c>
      <c r="G312" s="58" t="s">
        <v>4</v>
      </c>
      <c r="H312" s="129" t="s">
        <v>300</v>
      </c>
      <c r="I312" s="58"/>
      <c r="J312" s="68">
        <v>-2</v>
      </c>
      <c r="K312" s="73"/>
      <c r="L312" s="63">
        <v>49379840.009999998</v>
      </c>
      <c r="M312" s="58"/>
      <c r="N312" s="63">
        <v>1560067</v>
      </c>
      <c r="O312" s="63"/>
      <c r="P312" s="66">
        <v>3.16</v>
      </c>
      <c r="Q312" s="52"/>
    </row>
    <row r="313" spans="1:17" x14ac:dyDescent="0.25">
      <c r="A313" s="58">
        <v>342</v>
      </c>
      <c r="B313" s="58" t="s">
        <v>87</v>
      </c>
      <c r="C313" s="73"/>
      <c r="D313" s="99">
        <v>49125</v>
      </c>
      <c r="E313" s="58"/>
      <c r="F313" s="129">
        <v>50</v>
      </c>
      <c r="G313" s="58" t="s">
        <v>4</v>
      </c>
      <c r="H313" s="129" t="s">
        <v>303</v>
      </c>
      <c r="I313" s="58"/>
      <c r="J313" s="68">
        <v>-3</v>
      </c>
      <c r="K313" s="58"/>
      <c r="L313" s="63">
        <v>4766330.58</v>
      </c>
      <c r="M313" s="58"/>
      <c r="N313" s="63">
        <v>164475</v>
      </c>
      <c r="O313" s="63"/>
      <c r="P313" s="66">
        <v>3.45</v>
      </c>
      <c r="Q313" s="52"/>
    </row>
    <row r="314" spans="1:17" x14ac:dyDescent="0.25">
      <c r="A314" s="58">
        <v>343</v>
      </c>
      <c r="B314" s="58" t="s">
        <v>88</v>
      </c>
      <c r="C314" s="73"/>
      <c r="D314" s="99">
        <v>49125</v>
      </c>
      <c r="E314" s="58"/>
      <c r="F314" s="129">
        <v>50</v>
      </c>
      <c r="G314" s="58" t="s">
        <v>4</v>
      </c>
      <c r="H314" s="129" t="s">
        <v>304</v>
      </c>
      <c r="I314" s="58"/>
      <c r="J314" s="68">
        <v>-3</v>
      </c>
      <c r="K314" s="58"/>
      <c r="L314" s="63">
        <v>22788939.550000001</v>
      </c>
      <c r="M314" s="58"/>
      <c r="N314" s="63">
        <v>911905</v>
      </c>
      <c r="O314" s="63"/>
      <c r="P314" s="66">
        <v>4</v>
      </c>
      <c r="Q314" s="52"/>
    </row>
    <row r="315" spans="1:17" x14ac:dyDescent="0.25">
      <c r="A315" s="58">
        <v>343.2</v>
      </c>
      <c r="B315" s="58" t="s">
        <v>322</v>
      </c>
      <c r="C315" s="73"/>
      <c r="D315" s="99">
        <v>49125</v>
      </c>
      <c r="E315" s="58"/>
      <c r="F315" s="129">
        <v>9</v>
      </c>
      <c r="G315" s="58" t="s">
        <v>4</v>
      </c>
      <c r="H315" s="129" t="s">
        <v>306</v>
      </c>
      <c r="I315" s="58"/>
      <c r="J315" s="68">
        <v>35</v>
      </c>
      <c r="K315" s="58"/>
      <c r="L315" s="63">
        <v>2230421.5499999998</v>
      </c>
      <c r="M315" s="58"/>
      <c r="N315" s="63">
        <v>161548</v>
      </c>
      <c r="O315" s="63"/>
      <c r="P315" s="66">
        <v>7.24</v>
      </c>
      <c r="Q315" s="52"/>
    </row>
    <row r="316" spans="1:17" x14ac:dyDescent="0.25">
      <c r="A316" s="58">
        <v>345</v>
      </c>
      <c r="B316" s="58" t="s">
        <v>45</v>
      </c>
      <c r="C316" s="73"/>
      <c r="D316" s="99">
        <v>49125</v>
      </c>
      <c r="E316" s="58"/>
      <c r="F316" s="129">
        <v>50</v>
      </c>
      <c r="G316" s="58" t="s">
        <v>4</v>
      </c>
      <c r="H316" s="129" t="s">
        <v>305</v>
      </c>
      <c r="I316" s="58"/>
      <c r="J316" s="68">
        <v>-2</v>
      </c>
      <c r="K316" s="58"/>
      <c r="L316" s="63">
        <v>5321992.45</v>
      </c>
      <c r="M316" s="58"/>
      <c r="N316" s="63">
        <v>163525</v>
      </c>
      <c r="O316" s="63"/>
      <c r="P316" s="66">
        <v>3.07</v>
      </c>
      <c r="Q316" s="52"/>
    </row>
    <row r="317" spans="1:17" x14ac:dyDescent="0.25">
      <c r="A317" s="58">
        <v>346</v>
      </c>
      <c r="B317" s="58" t="s">
        <v>281</v>
      </c>
      <c r="C317" s="73"/>
      <c r="D317" s="99">
        <v>49125</v>
      </c>
      <c r="E317" s="58"/>
      <c r="F317" s="129">
        <v>50</v>
      </c>
      <c r="G317" s="58" t="s">
        <v>4</v>
      </c>
      <c r="H317" s="129" t="s">
        <v>307</v>
      </c>
      <c r="I317" s="58"/>
      <c r="J317" s="68">
        <v>-2</v>
      </c>
      <c r="K317" s="58"/>
      <c r="L317" s="64">
        <v>4194043.23</v>
      </c>
      <c r="M317" s="58"/>
      <c r="N317" s="64">
        <v>135080</v>
      </c>
      <c r="O317" s="67"/>
      <c r="P317" s="66">
        <v>3.22</v>
      </c>
      <c r="Q317" s="52"/>
    </row>
    <row r="318" spans="1:17" s="38" customFormat="1" x14ac:dyDescent="0.25">
      <c r="A318" s="58" t="s">
        <v>6</v>
      </c>
      <c r="B318" s="73" t="s">
        <v>52</v>
      </c>
      <c r="C318" s="73"/>
      <c r="D318" s="99"/>
      <c r="E318" s="58"/>
      <c r="F318" s="129"/>
      <c r="G318" s="58"/>
      <c r="H318" s="129"/>
      <c r="I318" s="58"/>
      <c r="J318" s="68"/>
      <c r="K318" s="73"/>
      <c r="L318" s="65">
        <f>+SUBTOTAL(9,L312:L317)</f>
        <v>88681567.370000005</v>
      </c>
      <c r="M318" s="73"/>
      <c r="N318" s="65">
        <f>+SUBTOTAL(9,N312:N317)</f>
        <v>3096600</v>
      </c>
      <c r="O318" s="65"/>
      <c r="P318" s="125">
        <f>+N318/L318*100</f>
        <v>3.491819204187347</v>
      </c>
      <c r="Q318" s="52"/>
    </row>
    <row r="319" spans="1:17" x14ac:dyDescent="0.25">
      <c r="A319" s="58" t="s">
        <v>6</v>
      </c>
      <c r="B319" s="58" t="s">
        <v>6</v>
      </c>
      <c r="C319" s="73"/>
      <c r="D319" s="99"/>
      <c r="E319" s="58"/>
      <c r="F319" s="129"/>
      <c r="G319" s="58"/>
      <c r="H319" s="129"/>
      <c r="I319" s="58"/>
      <c r="J319" s="68"/>
      <c r="K319" s="58"/>
      <c r="L319" s="58"/>
      <c r="M319" s="58"/>
      <c r="N319" s="58"/>
      <c r="O319" s="58"/>
      <c r="P319" s="66"/>
      <c r="Q319" s="52"/>
    </row>
    <row r="320" spans="1:17" x14ac:dyDescent="0.25">
      <c r="A320" s="73" t="s">
        <v>6</v>
      </c>
      <c r="B320" s="73" t="s">
        <v>104</v>
      </c>
      <c r="C320" s="73"/>
      <c r="D320" s="99"/>
      <c r="E320" s="58"/>
      <c r="F320" s="129"/>
      <c r="G320" s="58"/>
      <c r="H320" s="129"/>
      <c r="I320" s="58"/>
      <c r="J320" s="68"/>
      <c r="K320" s="58"/>
      <c r="L320" s="63"/>
      <c r="M320" s="58"/>
      <c r="N320" s="63"/>
      <c r="O320" s="63"/>
      <c r="P320" s="66"/>
      <c r="Q320" s="52"/>
    </row>
    <row r="321" spans="1:17" x14ac:dyDescent="0.25">
      <c r="A321" s="58">
        <v>341</v>
      </c>
      <c r="B321" s="58" t="s">
        <v>42</v>
      </c>
      <c r="C321" s="73"/>
      <c r="D321" s="99">
        <v>49125</v>
      </c>
      <c r="E321" s="58"/>
      <c r="F321" s="129">
        <v>80</v>
      </c>
      <c r="G321" s="58" t="s">
        <v>4</v>
      </c>
      <c r="H321" s="129" t="s">
        <v>300</v>
      </c>
      <c r="I321" s="58"/>
      <c r="J321" s="68">
        <v>-2</v>
      </c>
      <c r="K321" s="58"/>
      <c r="L321" s="63">
        <v>1660027.77</v>
      </c>
      <c r="M321" s="58"/>
      <c r="N321" s="63">
        <v>49496</v>
      </c>
      <c r="O321" s="63"/>
      <c r="P321" s="66">
        <v>2.98</v>
      </c>
      <c r="Q321" s="52"/>
    </row>
    <row r="322" spans="1:17" x14ac:dyDescent="0.25">
      <c r="A322" s="58">
        <v>342</v>
      </c>
      <c r="B322" s="58" t="s">
        <v>87</v>
      </c>
      <c r="C322" s="73"/>
      <c r="D322" s="99">
        <v>49125</v>
      </c>
      <c r="E322" s="58"/>
      <c r="F322" s="129">
        <v>50</v>
      </c>
      <c r="G322" s="58" t="s">
        <v>4</v>
      </c>
      <c r="H322" s="129" t="s">
        <v>303</v>
      </c>
      <c r="I322" s="58"/>
      <c r="J322" s="68">
        <v>-3</v>
      </c>
      <c r="K322" s="58"/>
      <c r="L322" s="63">
        <v>178721.42</v>
      </c>
      <c r="M322" s="58"/>
      <c r="N322" s="63">
        <v>5624</v>
      </c>
      <c r="O322" s="63"/>
      <c r="P322" s="66">
        <v>3.15</v>
      </c>
      <c r="Q322" s="52"/>
    </row>
    <row r="323" spans="1:17" x14ac:dyDescent="0.25">
      <c r="A323" s="58">
        <v>343</v>
      </c>
      <c r="B323" s="58" t="s">
        <v>88</v>
      </c>
      <c r="C323" s="73"/>
      <c r="D323" s="99">
        <v>49125</v>
      </c>
      <c r="E323" s="58"/>
      <c r="F323" s="129">
        <v>50</v>
      </c>
      <c r="G323" s="58" t="s">
        <v>4</v>
      </c>
      <c r="H323" s="129" t="s">
        <v>304</v>
      </c>
      <c r="I323" s="58"/>
      <c r="J323" s="68">
        <v>-3</v>
      </c>
      <c r="K323" s="58"/>
      <c r="L323" s="63">
        <v>152279614.02000001</v>
      </c>
      <c r="M323" s="58"/>
      <c r="N323" s="63">
        <v>5785901</v>
      </c>
      <c r="O323" s="63"/>
      <c r="P323" s="66">
        <v>3.8</v>
      </c>
      <c r="Q323" s="52"/>
    </row>
    <row r="324" spans="1:17" x14ac:dyDescent="0.25">
      <c r="A324" s="58">
        <v>343.2</v>
      </c>
      <c r="B324" s="58" t="s">
        <v>322</v>
      </c>
      <c r="C324" s="73"/>
      <c r="D324" s="99">
        <v>49125</v>
      </c>
      <c r="E324" s="58"/>
      <c r="F324" s="129">
        <v>9</v>
      </c>
      <c r="G324" s="58" t="s">
        <v>4</v>
      </c>
      <c r="H324" s="129" t="s">
        <v>306</v>
      </c>
      <c r="I324" s="58"/>
      <c r="J324" s="68">
        <v>35</v>
      </c>
      <c r="K324" s="58"/>
      <c r="L324" s="63">
        <v>67628798.829999998</v>
      </c>
      <c r="M324" s="58"/>
      <c r="N324" s="63">
        <v>4963800</v>
      </c>
      <c r="O324" s="63"/>
      <c r="P324" s="66">
        <v>7.34</v>
      </c>
      <c r="Q324" s="52"/>
    </row>
    <row r="325" spans="1:17" x14ac:dyDescent="0.25">
      <c r="A325" s="58">
        <v>344</v>
      </c>
      <c r="B325" s="58" t="s">
        <v>89</v>
      </c>
      <c r="C325" s="73"/>
      <c r="D325" s="99">
        <v>49125</v>
      </c>
      <c r="E325" s="58"/>
      <c r="F325" s="129">
        <v>60</v>
      </c>
      <c r="G325" s="58" t="s">
        <v>4</v>
      </c>
      <c r="H325" s="129" t="s">
        <v>300</v>
      </c>
      <c r="I325" s="58"/>
      <c r="J325" s="68">
        <v>-3</v>
      </c>
      <c r="K325" s="58"/>
      <c r="L325" s="63">
        <v>26577658.120000001</v>
      </c>
      <c r="M325" s="58"/>
      <c r="N325" s="63">
        <v>989920</v>
      </c>
      <c r="O325" s="63"/>
      <c r="P325" s="66">
        <v>3.72</v>
      </c>
      <c r="Q325" s="52"/>
    </row>
    <row r="326" spans="1:17" s="38" customFormat="1" x14ac:dyDescent="0.25">
      <c r="A326" s="58">
        <v>345</v>
      </c>
      <c r="B326" s="58" t="s">
        <v>45</v>
      </c>
      <c r="C326" s="73"/>
      <c r="D326" s="99">
        <v>49125</v>
      </c>
      <c r="E326" s="58"/>
      <c r="F326" s="129">
        <v>50</v>
      </c>
      <c r="G326" s="58" t="s">
        <v>4</v>
      </c>
      <c r="H326" s="129" t="s">
        <v>305</v>
      </c>
      <c r="I326" s="58"/>
      <c r="J326" s="68">
        <v>-2</v>
      </c>
      <c r="K326" s="73"/>
      <c r="L326" s="63">
        <v>28440137.609999999</v>
      </c>
      <c r="M326" s="58"/>
      <c r="N326" s="63">
        <v>947997</v>
      </c>
      <c r="O326" s="63"/>
      <c r="P326" s="66">
        <v>3.33</v>
      </c>
      <c r="Q326" s="52"/>
    </row>
    <row r="327" spans="1:17" x14ac:dyDescent="0.25">
      <c r="A327" s="58">
        <v>346</v>
      </c>
      <c r="B327" s="58" t="s">
        <v>281</v>
      </c>
      <c r="C327" s="73"/>
      <c r="D327" s="99">
        <v>49125</v>
      </c>
      <c r="E327" s="58"/>
      <c r="F327" s="129">
        <v>50</v>
      </c>
      <c r="G327" s="58" t="s">
        <v>4</v>
      </c>
      <c r="H327" s="129" t="s">
        <v>307</v>
      </c>
      <c r="I327" s="58"/>
      <c r="J327" s="68">
        <v>-2</v>
      </c>
      <c r="K327" s="58"/>
      <c r="L327" s="64">
        <v>569569.49</v>
      </c>
      <c r="M327" s="58"/>
      <c r="N327" s="64">
        <v>17712</v>
      </c>
      <c r="O327" s="67"/>
      <c r="P327" s="66">
        <v>3.11</v>
      </c>
      <c r="Q327" s="52"/>
    </row>
    <row r="328" spans="1:17" s="38" customFormat="1" x14ac:dyDescent="0.25">
      <c r="A328" s="58" t="s">
        <v>6</v>
      </c>
      <c r="B328" s="73" t="s">
        <v>105</v>
      </c>
      <c r="C328" s="73"/>
      <c r="D328" s="99"/>
      <c r="E328" s="58"/>
      <c r="F328" s="129"/>
      <c r="G328" s="58"/>
      <c r="H328" s="129"/>
      <c r="I328" s="58"/>
      <c r="J328" s="68"/>
      <c r="K328" s="73"/>
      <c r="L328" s="65">
        <f>+SUBTOTAL(9,L321:L327)</f>
        <v>277334527.26000005</v>
      </c>
      <c r="M328" s="73"/>
      <c r="N328" s="65">
        <f>+SUBTOTAL(9,N321:N327)</f>
        <v>12760450</v>
      </c>
      <c r="O328" s="65"/>
      <c r="P328" s="125">
        <f>+N328/L328*100</f>
        <v>4.601103990213641</v>
      </c>
      <c r="Q328" s="52"/>
    </row>
    <row r="329" spans="1:17" x14ac:dyDescent="0.25">
      <c r="A329" s="58" t="s">
        <v>6</v>
      </c>
      <c r="B329" s="58" t="s">
        <v>6</v>
      </c>
      <c r="C329" s="73"/>
      <c r="D329" s="99"/>
      <c r="E329" s="58"/>
      <c r="F329" s="129"/>
      <c r="G329" s="58"/>
      <c r="H329" s="129"/>
      <c r="I329" s="58"/>
      <c r="J329" s="68"/>
      <c r="K329" s="58"/>
      <c r="L329" s="58"/>
      <c r="M329" s="58"/>
      <c r="N329" s="58"/>
      <c r="O329" s="58"/>
      <c r="P329" s="66"/>
      <c r="Q329" s="52"/>
    </row>
    <row r="330" spans="1:17" x14ac:dyDescent="0.25">
      <c r="A330" s="73" t="s">
        <v>6</v>
      </c>
      <c r="B330" s="73" t="s">
        <v>106</v>
      </c>
      <c r="C330" s="73"/>
      <c r="D330" s="99"/>
      <c r="E330" s="58"/>
      <c r="F330" s="129"/>
      <c r="G330" s="58"/>
      <c r="H330" s="129"/>
      <c r="I330" s="58"/>
      <c r="J330" s="68"/>
      <c r="K330" s="58"/>
      <c r="L330" s="63"/>
      <c r="M330" s="58"/>
      <c r="N330" s="63"/>
      <c r="O330" s="63"/>
      <c r="P330" s="66"/>
      <c r="Q330" s="52"/>
    </row>
    <row r="331" spans="1:17" x14ac:dyDescent="0.25">
      <c r="A331" s="58">
        <v>341</v>
      </c>
      <c r="B331" s="58" t="s">
        <v>42</v>
      </c>
      <c r="C331" s="73"/>
      <c r="D331" s="99">
        <v>49125</v>
      </c>
      <c r="E331" s="58"/>
      <c r="F331" s="129">
        <v>80</v>
      </c>
      <c r="G331" s="58" t="s">
        <v>4</v>
      </c>
      <c r="H331" s="129" t="s">
        <v>300</v>
      </c>
      <c r="I331" s="58"/>
      <c r="J331" s="68">
        <v>-2</v>
      </c>
      <c r="K331" s="58"/>
      <c r="L331" s="63">
        <v>1498689.69</v>
      </c>
      <c r="M331" s="58"/>
      <c r="N331" s="63">
        <v>50367</v>
      </c>
      <c r="O331" s="63"/>
      <c r="P331" s="66">
        <v>3.36</v>
      </c>
      <c r="Q331" s="52"/>
    </row>
    <row r="332" spans="1:17" x14ac:dyDescent="0.25">
      <c r="A332" s="58">
        <v>342</v>
      </c>
      <c r="B332" s="58" t="s">
        <v>87</v>
      </c>
      <c r="C332" s="73"/>
      <c r="D332" s="99">
        <v>49125</v>
      </c>
      <c r="E332" s="58"/>
      <c r="F332" s="129">
        <v>50</v>
      </c>
      <c r="G332" s="58" t="s">
        <v>4</v>
      </c>
      <c r="H332" s="129" t="s">
        <v>303</v>
      </c>
      <c r="I332" s="58"/>
      <c r="J332" s="68">
        <v>-3</v>
      </c>
      <c r="K332" s="58"/>
      <c r="L332" s="63">
        <v>178314.5</v>
      </c>
      <c r="M332" s="58"/>
      <c r="N332" s="63">
        <v>5611</v>
      </c>
      <c r="O332" s="63"/>
      <c r="P332" s="66">
        <v>3.15</v>
      </c>
      <c r="Q332" s="52"/>
    </row>
    <row r="333" spans="1:17" x14ac:dyDescent="0.25">
      <c r="A333" s="58">
        <v>343</v>
      </c>
      <c r="B333" s="58" t="s">
        <v>88</v>
      </c>
      <c r="C333" s="73"/>
      <c r="D333" s="99">
        <v>49125</v>
      </c>
      <c r="E333" s="58"/>
      <c r="F333" s="129">
        <v>50</v>
      </c>
      <c r="G333" s="58" t="s">
        <v>4</v>
      </c>
      <c r="H333" s="129" t="s">
        <v>304</v>
      </c>
      <c r="I333" s="58"/>
      <c r="J333" s="68">
        <v>-3</v>
      </c>
      <c r="K333" s="58"/>
      <c r="L333" s="63">
        <v>157866532.25</v>
      </c>
      <c r="M333" s="58"/>
      <c r="N333" s="63">
        <v>6274125</v>
      </c>
      <c r="O333" s="63"/>
      <c r="P333" s="66">
        <v>3.97</v>
      </c>
      <c r="Q333" s="52"/>
    </row>
    <row r="334" spans="1:17" x14ac:dyDescent="0.25">
      <c r="A334" s="58">
        <v>343.2</v>
      </c>
      <c r="B334" s="58" t="s">
        <v>322</v>
      </c>
      <c r="C334" s="73"/>
      <c r="D334" s="99">
        <v>49125</v>
      </c>
      <c r="E334" s="58"/>
      <c r="F334" s="129">
        <v>9</v>
      </c>
      <c r="G334" s="58" t="s">
        <v>4</v>
      </c>
      <c r="H334" s="129" t="s">
        <v>306</v>
      </c>
      <c r="I334" s="58"/>
      <c r="J334" s="68">
        <v>35</v>
      </c>
      <c r="K334" s="58"/>
      <c r="L334" s="63">
        <v>100540569.59999999</v>
      </c>
      <c r="M334" s="58"/>
      <c r="N334" s="63">
        <v>7360245</v>
      </c>
      <c r="O334" s="63"/>
      <c r="P334" s="66">
        <v>7.32</v>
      </c>
      <c r="Q334" s="52"/>
    </row>
    <row r="335" spans="1:17" s="38" customFormat="1" x14ac:dyDescent="0.25">
      <c r="A335" s="58">
        <v>344</v>
      </c>
      <c r="B335" s="58" t="s">
        <v>89</v>
      </c>
      <c r="C335" s="73"/>
      <c r="D335" s="99">
        <v>49125</v>
      </c>
      <c r="E335" s="58"/>
      <c r="F335" s="129">
        <v>60</v>
      </c>
      <c r="G335" s="58" t="s">
        <v>4</v>
      </c>
      <c r="H335" s="129" t="s">
        <v>300</v>
      </c>
      <c r="I335" s="58"/>
      <c r="J335" s="68">
        <v>-3</v>
      </c>
      <c r="K335" s="73"/>
      <c r="L335" s="63">
        <v>32812956.829999998</v>
      </c>
      <c r="M335" s="58"/>
      <c r="N335" s="63">
        <v>1190575</v>
      </c>
      <c r="O335" s="63"/>
      <c r="P335" s="66">
        <v>3.63</v>
      </c>
      <c r="Q335" s="52"/>
    </row>
    <row r="336" spans="1:17" x14ac:dyDescent="0.25">
      <c r="A336" s="58">
        <v>345</v>
      </c>
      <c r="B336" s="58" t="s">
        <v>45</v>
      </c>
      <c r="C336" s="73"/>
      <c r="D336" s="99">
        <v>49125</v>
      </c>
      <c r="E336" s="58"/>
      <c r="F336" s="129">
        <v>50</v>
      </c>
      <c r="G336" s="58" t="s">
        <v>4</v>
      </c>
      <c r="H336" s="129" t="s">
        <v>305</v>
      </c>
      <c r="I336" s="58"/>
      <c r="J336" s="68">
        <v>-2</v>
      </c>
      <c r="K336" s="58"/>
      <c r="L336" s="63">
        <v>25564310.940000001</v>
      </c>
      <c r="M336" s="58"/>
      <c r="N336" s="63">
        <v>857838</v>
      </c>
      <c r="O336" s="63"/>
      <c r="P336" s="66">
        <v>3.36</v>
      </c>
      <c r="Q336" s="52"/>
    </row>
    <row r="337" spans="1:17" s="38" customFormat="1" x14ac:dyDescent="0.25">
      <c r="A337" s="58">
        <v>346</v>
      </c>
      <c r="B337" s="58" t="s">
        <v>281</v>
      </c>
      <c r="C337" s="73"/>
      <c r="D337" s="99">
        <v>49125</v>
      </c>
      <c r="E337" s="58"/>
      <c r="F337" s="129">
        <v>50</v>
      </c>
      <c r="G337" s="58" t="s">
        <v>4</v>
      </c>
      <c r="H337" s="129" t="s">
        <v>307</v>
      </c>
      <c r="I337" s="58"/>
      <c r="J337" s="68">
        <v>-2</v>
      </c>
      <c r="K337" s="73"/>
      <c r="L337" s="64">
        <v>826193.83</v>
      </c>
      <c r="M337" s="58"/>
      <c r="N337" s="64">
        <v>31438</v>
      </c>
      <c r="O337" s="67"/>
      <c r="P337" s="66">
        <v>3.81</v>
      </c>
      <c r="Q337" s="52"/>
    </row>
    <row r="338" spans="1:17" x14ac:dyDescent="0.25">
      <c r="A338" s="58" t="s">
        <v>6</v>
      </c>
      <c r="B338" s="73" t="s">
        <v>107</v>
      </c>
      <c r="C338" s="73"/>
      <c r="D338" s="99"/>
      <c r="E338" s="58"/>
      <c r="F338" s="129"/>
      <c r="G338" s="58"/>
      <c r="H338" s="129"/>
      <c r="I338" s="58"/>
      <c r="J338" s="68"/>
      <c r="K338" s="58"/>
      <c r="L338" s="65">
        <f>+SUBTOTAL(9,L331:L337)</f>
        <v>319287567.63999999</v>
      </c>
      <c r="M338" s="73"/>
      <c r="N338" s="65">
        <f>+SUBTOTAL(9,N331:N337)</f>
        <v>15770199</v>
      </c>
      <c r="O338" s="65"/>
      <c r="P338" s="125">
        <f>+N338/L338*100</f>
        <v>4.9391835443405245</v>
      </c>
      <c r="Q338" s="52"/>
    </row>
    <row r="339" spans="1:17" x14ac:dyDescent="0.25">
      <c r="A339" s="58" t="s">
        <v>6</v>
      </c>
      <c r="B339" s="58" t="s">
        <v>6</v>
      </c>
      <c r="C339" s="73"/>
      <c r="D339" s="99"/>
      <c r="E339" s="58"/>
      <c r="F339" s="129"/>
      <c r="G339" s="58"/>
      <c r="H339" s="129"/>
      <c r="I339" s="58"/>
      <c r="J339" s="68"/>
      <c r="K339" s="58"/>
      <c r="L339" s="58"/>
      <c r="M339" s="58"/>
      <c r="N339" s="58"/>
      <c r="O339" s="58"/>
      <c r="P339" s="66"/>
      <c r="Q339" s="52"/>
    </row>
    <row r="340" spans="1:17" x14ac:dyDescent="0.25">
      <c r="A340" s="73" t="s">
        <v>6</v>
      </c>
      <c r="B340" s="73" t="s">
        <v>108</v>
      </c>
      <c r="C340" s="73"/>
      <c r="D340" s="99"/>
      <c r="E340" s="58"/>
      <c r="F340" s="129"/>
      <c r="G340" s="58"/>
      <c r="H340" s="129"/>
      <c r="I340" s="58"/>
      <c r="J340" s="68"/>
      <c r="K340" s="58"/>
      <c r="L340" s="63"/>
      <c r="M340" s="58"/>
      <c r="N340" s="63"/>
      <c r="O340" s="63"/>
      <c r="P340" s="66"/>
      <c r="Q340" s="52"/>
    </row>
    <row r="341" spans="1:17" x14ac:dyDescent="0.25">
      <c r="A341" s="58">
        <v>341</v>
      </c>
      <c r="B341" s="58" t="s">
        <v>42</v>
      </c>
      <c r="C341" s="73"/>
      <c r="D341" s="99">
        <v>53143</v>
      </c>
      <c r="E341" s="58"/>
      <c r="F341" s="129">
        <v>80</v>
      </c>
      <c r="G341" s="58" t="s">
        <v>4</v>
      </c>
      <c r="H341" s="129" t="s">
        <v>300</v>
      </c>
      <c r="I341" s="58"/>
      <c r="J341" s="68">
        <v>-2</v>
      </c>
      <c r="K341" s="58"/>
      <c r="L341" s="63">
        <v>23755210.07</v>
      </c>
      <c r="M341" s="58"/>
      <c r="N341" s="63">
        <v>637408</v>
      </c>
      <c r="O341" s="63"/>
      <c r="P341" s="66">
        <v>2.68</v>
      </c>
      <c r="Q341" s="52"/>
    </row>
    <row r="342" spans="1:17" x14ac:dyDescent="0.25">
      <c r="A342" s="58">
        <v>342</v>
      </c>
      <c r="B342" s="58" t="s">
        <v>87</v>
      </c>
      <c r="C342" s="73"/>
      <c r="D342" s="99">
        <v>53143</v>
      </c>
      <c r="E342" s="58"/>
      <c r="F342" s="129">
        <v>50</v>
      </c>
      <c r="G342" s="58" t="s">
        <v>4</v>
      </c>
      <c r="H342" s="129" t="s">
        <v>303</v>
      </c>
      <c r="I342" s="58"/>
      <c r="J342" s="68">
        <v>-3</v>
      </c>
      <c r="K342" s="58"/>
      <c r="L342" s="63">
        <v>11392824.300000001</v>
      </c>
      <c r="M342" s="58"/>
      <c r="N342" s="63">
        <v>333613</v>
      </c>
      <c r="O342" s="63"/>
      <c r="P342" s="66">
        <v>2.93</v>
      </c>
      <c r="Q342" s="52"/>
    </row>
    <row r="343" spans="1:17" x14ac:dyDescent="0.25">
      <c r="A343" s="58">
        <v>343</v>
      </c>
      <c r="B343" s="58" t="s">
        <v>88</v>
      </c>
      <c r="C343" s="73"/>
      <c r="D343" s="99">
        <v>53143</v>
      </c>
      <c r="E343" s="58"/>
      <c r="F343" s="129">
        <v>50</v>
      </c>
      <c r="G343" s="58" t="s">
        <v>4</v>
      </c>
      <c r="H343" s="129" t="s">
        <v>304</v>
      </c>
      <c r="I343" s="58"/>
      <c r="J343" s="68">
        <v>-3</v>
      </c>
      <c r="K343" s="58"/>
      <c r="L343" s="63">
        <v>256002412.31999999</v>
      </c>
      <c r="M343" s="58"/>
      <c r="N343" s="63">
        <v>7989561</v>
      </c>
      <c r="O343" s="63"/>
      <c r="P343" s="66">
        <v>3.12</v>
      </c>
      <c r="Q343" s="52"/>
    </row>
    <row r="344" spans="1:17" s="38" customFormat="1" x14ac:dyDescent="0.25">
      <c r="A344" s="58">
        <v>343.2</v>
      </c>
      <c r="B344" s="58" t="s">
        <v>322</v>
      </c>
      <c r="C344" s="73"/>
      <c r="D344" s="99">
        <v>53143</v>
      </c>
      <c r="E344" s="58"/>
      <c r="F344" s="129">
        <v>9</v>
      </c>
      <c r="G344" s="58" t="s">
        <v>4</v>
      </c>
      <c r="H344" s="129" t="s">
        <v>306</v>
      </c>
      <c r="I344" s="58"/>
      <c r="J344" s="68">
        <v>35</v>
      </c>
      <c r="K344" s="73"/>
      <c r="L344" s="63">
        <v>213276993.65000001</v>
      </c>
      <c r="M344" s="58"/>
      <c r="N344" s="63">
        <v>15401798</v>
      </c>
      <c r="O344" s="63"/>
      <c r="P344" s="66">
        <v>7.22</v>
      </c>
      <c r="Q344" s="52"/>
    </row>
    <row r="345" spans="1:17" x14ac:dyDescent="0.25">
      <c r="A345" s="58">
        <v>344</v>
      </c>
      <c r="B345" s="58" t="s">
        <v>89</v>
      </c>
      <c r="C345" s="73"/>
      <c r="D345" s="99">
        <v>53143</v>
      </c>
      <c r="E345" s="58"/>
      <c r="F345" s="129">
        <v>60</v>
      </c>
      <c r="G345" s="58" t="s">
        <v>4</v>
      </c>
      <c r="H345" s="129" t="s">
        <v>300</v>
      </c>
      <c r="I345" s="58"/>
      <c r="J345" s="68">
        <v>-3</v>
      </c>
      <c r="K345" s="58"/>
      <c r="L345" s="63">
        <v>41069899.539999999</v>
      </c>
      <c r="M345" s="58"/>
      <c r="N345" s="63">
        <v>1140799</v>
      </c>
      <c r="O345" s="63"/>
      <c r="P345" s="66">
        <v>2.78</v>
      </c>
      <c r="Q345" s="52"/>
    </row>
    <row r="346" spans="1:17" s="38" customFormat="1" x14ac:dyDescent="0.25">
      <c r="A346" s="58">
        <v>345</v>
      </c>
      <c r="B346" s="58" t="s">
        <v>45</v>
      </c>
      <c r="C346" s="73"/>
      <c r="D346" s="99">
        <v>53143</v>
      </c>
      <c r="E346" s="58"/>
      <c r="F346" s="129">
        <v>50</v>
      </c>
      <c r="G346" s="58" t="s">
        <v>4</v>
      </c>
      <c r="H346" s="129" t="s">
        <v>305</v>
      </c>
      <c r="I346" s="58"/>
      <c r="J346" s="68">
        <v>-2</v>
      </c>
      <c r="K346" s="73"/>
      <c r="L346" s="63">
        <v>51655997.960000001</v>
      </c>
      <c r="M346" s="58"/>
      <c r="N346" s="63">
        <v>1437166</v>
      </c>
      <c r="O346" s="63"/>
      <c r="P346" s="66">
        <v>2.78</v>
      </c>
      <c r="Q346" s="52"/>
    </row>
    <row r="347" spans="1:17" x14ac:dyDescent="0.25">
      <c r="A347" s="58">
        <v>346</v>
      </c>
      <c r="B347" s="58" t="s">
        <v>281</v>
      </c>
      <c r="C347" s="73"/>
      <c r="D347" s="99">
        <v>53143</v>
      </c>
      <c r="E347" s="58"/>
      <c r="F347" s="129">
        <v>50</v>
      </c>
      <c r="G347" s="58" t="s">
        <v>4</v>
      </c>
      <c r="H347" s="129" t="s">
        <v>307</v>
      </c>
      <c r="I347" s="58"/>
      <c r="J347" s="68">
        <v>-2</v>
      </c>
      <c r="K347" s="58"/>
      <c r="L347" s="64">
        <v>4899016.78</v>
      </c>
      <c r="M347" s="58"/>
      <c r="N347" s="64">
        <v>146203</v>
      </c>
      <c r="O347" s="67"/>
      <c r="P347" s="66">
        <v>2.98</v>
      </c>
      <c r="Q347" s="52"/>
    </row>
    <row r="348" spans="1:17" x14ac:dyDescent="0.25">
      <c r="A348" s="58" t="s">
        <v>6</v>
      </c>
      <c r="B348" s="73" t="s">
        <v>109</v>
      </c>
      <c r="C348" s="73"/>
      <c r="D348" s="99"/>
      <c r="E348" s="58"/>
      <c r="F348" s="129"/>
      <c r="G348" s="58"/>
      <c r="H348" s="129"/>
      <c r="I348" s="58"/>
      <c r="J348" s="68"/>
      <c r="K348" s="58"/>
      <c r="L348" s="83">
        <f>+SUBTOTAL(9,L341:L347)</f>
        <v>602052354.62</v>
      </c>
      <c r="M348" s="73"/>
      <c r="N348" s="83">
        <f>+SUBTOTAL(9,N341:N347)</f>
        <v>27086548</v>
      </c>
      <c r="O348" s="88"/>
      <c r="P348" s="125">
        <f>+N348/L348*100</f>
        <v>4.499035306837448</v>
      </c>
      <c r="Q348" s="52"/>
    </row>
    <row r="349" spans="1:17" x14ac:dyDescent="0.25">
      <c r="A349" s="58"/>
      <c r="B349" s="73" t="s">
        <v>6</v>
      </c>
      <c r="C349" s="73"/>
      <c r="D349" s="99"/>
      <c r="E349" s="58"/>
      <c r="F349" s="129"/>
      <c r="G349" s="58"/>
      <c r="H349" s="129"/>
      <c r="I349" s="58"/>
      <c r="J349" s="68"/>
      <c r="K349" s="58"/>
      <c r="L349" s="88"/>
      <c r="M349" s="73"/>
      <c r="N349" s="88"/>
      <c r="O349" s="88"/>
      <c r="P349" s="125"/>
      <c r="Q349" s="52"/>
    </row>
    <row r="350" spans="1:17" ht="12.75" customHeight="1" x14ac:dyDescent="0.25">
      <c r="A350" s="124" t="s">
        <v>191</v>
      </c>
      <c r="B350" s="73"/>
      <c r="C350" s="73"/>
      <c r="D350" s="99"/>
      <c r="E350" s="58"/>
      <c r="F350" s="129"/>
      <c r="G350" s="58"/>
      <c r="H350" s="129"/>
      <c r="I350" s="58"/>
      <c r="J350" s="68"/>
      <c r="K350" s="58"/>
      <c r="L350" s="121">
        <f>+SUBTOTAL(9,L311:L348)</f>
        <v>1287356016.8900003</v>
      </c>
      <c r="M350" s="73"/>
      <c r="N350" s="121">
        <f>+SUBTOTAL(9,N311:N348)</f>
        <v>58713797</v>
      </c>
      <c r="O350" s="121"/>
      <c r="P350" s="116">
        <f>+N350/L350*100</f>
        <v>4.5608049544710267</v>
      </c>
      <c r="Q350" s="52"/>
    </row>
    <row r="351" spans="1:17" ht="12.75" customHeight="1" x14ac:dyDescent="0.25">
      <c r="A351" s="124"/>
      <c r="B351" s="73"/>
      <c r="C351" s="73"/>
      <c r="D351" s="99"/>
      <c r="E351" s="58"/>
      <c r="F351" s="129"/>
      <c r="G351" s="58"/>
      <c r="H351" s="129"/>
      <c r="I351" s="58"/>
      <c r="J351" s="68"/>
      <c r="K351" s="58"/>
      <c r="L351" s="121"/>
      <c r="M351" s="73"/>
      <c r="N351" s="121"/>
      <c r="O351" s="121"/>
      <c r="P351" s="116"/>
      <c r="Q351" s="52"/>
    </row>
    <row r="352" spans="1:17" x14ac:dyDescent="0.25">
      <c r="A352" s="124"/>
      <c r="B352" s="73" t="s">
        <v>6</v>
      </c>
      <c r="C352" s="73"/>
      <c r="D352" s="99"/>
      <c r="E352" s="58"/>
      <c r="F352" s="129"/>
      <c r="G352" s="58"/>
      <c r="H352" s="129"/>
      <c r="I352" s="58"/>
      <c r="J352" s="68"/>
      <c r="K352" s="58"/>
      <c r="L352" s="65"/>
      <c r="M352" s="73"/>
      <c r="N352" s="65"/>
      <c r="O352" s="65"/>
      <c r="P352" s="66"/>
      <c r="Q352" s="52"/>
    </row>
    <row r="353" spans="1:17" x14ac:dyDescent="0.25">
      <c r="A353" s="124" t="s">
        <v>192</v>
      </c>
      <c r="B353" s="73"/>
      <c r="C353" s="73"/>
      <c r="D353" s="99"/>
      <c r="E353" s="58"/>
      <c r="F353" s="129"/>
      <c r="G353" s="58"/>
      <c r="H353" s="129"/>
      <c r="I353" s="58"/>
      <c r="J353" s="68"/>
      <c r="K353" s="58"/>
      <c r="L353" s="65"/>
      <c r="M353" s="73"/>
      <c r="N353" s="65"/>
      <c r="O353" s="65"/>
      <c r="P353" s="66"/>
      <c r="Q353" s="52"/>
    </row>
    <row r="354" spans="1:17" x14ac:dyDescent="0.25">
      <c r="A354" s="58" t="s">
        <v>6</v>
      </c>
      <c r="B354" s="58" t="s">
        <v>6</v>
      </c>
      <c r="C354" s="73"/>
      <c r="D354" s="99"/>
      <c r="E354" s="58"/>
      <c r="F354" s="129"/>
      <c r="G354" s="58"/>
      <c r="H354" s="129"/>
      <c r="I354" s="58"/>
      <c r="J354" s="68"/>
      <c r="K354" s="58"/>
      <c r="L354" s="58"/>
      <c r="M354" s="58"/>
      <c r="N354" s="58"/>
      <c r="O354" s="58"/>
      <c r="P354" s="66"/>
      <c r="Q354" s="52"/>
    </row>
    <row r="355" spans="1:17" s="38" customFormat="1" x14ac:dyDescent="0.25">
      <c r="A355" s="73" t="s">
        <v>6</v>
      </c>
      <c r="B355" s="73" t="s">
        <v>110</v>
      </c>
      <c r="C355" s="73"/>
      <c r="D355" s="99"/>
      <c r="E355" s="58"/>
      <c r="F355" s="129"/>
      <c r="G355" s="58"/>
      <c r="H355" s="129"/>
      <c r="I355" s="58"/>
      <c r="J355" s="68"/>
      <c r="K355" s="73"/>
      <c r="L355" s="63"/>
      <c r="M355" s="58"/>
      <c r="N355" s="63"/>
      <c r="O355" s="63"/>
      <c r="P355" s="66"/>
      <c r="Q355" s="52"/>
    </row>
    <row r="356" spans="1:17" x14ac:dyDescent="0.25">
      <c r="A356" s="58">
        <v>341</v>
      </c>
      <c r="B356" s="58" t="s">
        <v>42</v>
      </c>
      <c r="C356" s="73"/>
      <c r="D356" s="99">
        <v>52412</v>
      </c>
      <c r="E356" s="58"/>
      <c r="F356" s="129">
        <v>80</v>
      </c>
      <c r="G356" s="58" t="s">
        <v>4</v>
      </c>
      <c r="H356" s="129" t="s">
        <v>300</v>
      </c>
      <c r="I356" s="58"/>
      <c r="J356" s="68">
        <v>-2</v>
      </c>
      <c r="K356" s="58"/>
      <c r="L356" s="63">
        <v>71585766.140000001</v>
      </c>
      <c r="M356" s="58"/>
      <c r="N356" s="63">
        <v>1828012</v>
      </c>
      <c r="O356" s="63"/>
      <c r="P356" s="66">
        <v>2.5499999999999998</v>
      </c>
      <c r="Q356" s="52"/>
    </row>
    <row r="357" spans="1:17" s="38" customFormat="1" x14ac:dyDescent="0.25">
      <c r="A357" s="58">
        <v>342</v>
      </c>
      <c r="B357" s="58" t="s">
        <v>87</v>
      </c>
      <c r="C357" s="73"/>
      <c r="D357" s="99">
        <v>52412</v>
      </c>
      <c r="E357" s="58"/>
      <c r="F357" s="129">
        <v>50</v>
      </c>
      <c r="G357" s="58" t="s">
        <v>4</v>
      </c>
      <c r="H357" s="129" t="s">
        <v>303</v>
      </c>
      <c r="I357" s="58"/>
      <c r="J357" s="68">
        <v>-3</v>
      </c>
      <c r="K357" s="73"/>
      <c r="L357" s="63">
        <v>88874.62</v>
      </c>
      <c r="M357" s="58"/>
      <c r="N357" s="63">
        <v>2603</v>
      </c>
      <c r="O357" s="63"/>
      <c r="P357" s="66">
        <v>2.93</v>
      </c>
      <c r="Q357" s="52"/>
    </row>
    <row r="358" spans="1:17" x14ac:dyDescent="0.25">
      <c r="A358" s="58">
        <v>343</v>
      </c>
      <c r="B358" s="58" t="s">
        <v>88</v>
      </c>
      <c r="C358" s="73"/>
      <c r="D358" s="99">
        <v>52412</v>
      </c>
      <c r="E358" s="58"/>
      <c r="F358" s="129">
        <v>50</v>
      </c>
      <c r="G358" s="58" t="s">
        <v>4</v>
      </c>
      <c r="H358" s="129" t="s">
        <v>304</v>
      </c>
      <c r="I358" s="58"/>
      <c r="J358" s="68">
        <v>-3</v>
      </c>
      <c r="K358" s="58"/>
      <c r="L358" s="63">
        <v>5932377.7999999998</v>
      </c>
      <c r="M358" s="58"/>
      <c r="N358" s="63">
        <v>200553</v>
      </c>
      <c r="O358" s="63"/>
      <c r="P358" s="66">
        <v>3.38</v>
      </c>
      <c r="Q358" s="52"/>
    </row>
    <row r="359" spans="1:17" x14ac:dyDescent="0.25">
      <c r="A359" s="58">
        <v>344</v>
      </c>
      <c r="B359" s="58" t="s">
        <v>89</v>
      </c>
      <c r="C359" s="73"/>
      <c r="D359" s="99">
        <v>52412</v>
      </c>
      <c r="E359" s="58"/>
      <c r="F359" s="129">
        <v>60</v>
      </c>
      <c r="G359" s="58" t="s">
        <v>4</v>
      </c>
      <c r="H359" s="129" t="s">
        <v>300</v>
      </c>
      <c r="I359" s="58"/>
      <c r="J359" s="68">
        <v>-3</v>
      </c>
      <c r="K359" s="58"/>
      <c r="L359" s="63">
        <v>200500.19</v>
      </c>
      <c r="M359" s="58"/>
      <c r="N359" s="63">
        <v>6834</v>
      </c>
      <c r="O359" s="63"/>
      <c r="P359" s="66">
        <v>3.41</v>
      </c>
      <c r="Q359" s="52"/>
    </row>
    <row r="360" spans="1:17" x14ac:dyDescent="0.25">
      <c r="A360" s="58">
        <v>345</v>
      </c>
      <c r="B360" s="58" t="s">
        <v>45</v>
      </c>
      <c r="C360" s="73"/>
      <c r="D360" s="99">
        <v>52412</v>
      </c>
      <c r="E360" s="58"/>
      <c r="F360" s="129">
        <v>50</v>
      </c>
      <c r="G360" s="58" t="s">
        <v>4</v>
      </c>
      <c r="H360" s="129" t="s">
        <v>305</v>
      </c>
      <c r="I360" s="58"/>
      <c r="J360" s="68">
        <v>-2</v>
      </c>
      <c r="K360" s="58"/>
      <c r="L360" s="63">
        <v>2142788.61</v>
      </c>
      <c r="M360" s="58"/>
      <c r="N360" s="63">
        <v>65322</v>
      </c>
      <c r="O360" s="63"/>
      <c r="P360" s="66">
        <v>3.05</v>
      </c>
      <c r="Q360" s="52"/>
    </row>
    <row r="361" spans="1:17" x14ac:dyDescent="0.25">
      <c r="A361" s="58">
        <v>346</v>
      </c>
      <c r="B361" s="58" t="s">
        <v>281</v>
      </c>
      <c r="C361" s="73"/>
      <c r="D361" s="99">
        <v>52412</v>
      </c>
      <c r="E361" s="58"/>
      <c r="F361" s="129">
        <v>50</v>
      </c>
      <c r="G361" s="58" t="s">
        <v>4</v>
      </c>
      <c r="H361" s="129" t="s">
        <v>307</v>
      </c>
      <c r="I361" s="58"/>
      <c r="J361" s="68">
        <v>-2</v>
      </c>
      <c r="K361" s="58"/>
      <c r="L361" s="64">
        <v>2233761.73</v>
      </c>
      <c r="M361" s="58"/>
      <c r="N361" s="64">
        <v>68478</v>
      </c>
      <c r="O361" s="67"/>
      <c r="P361" s="66">
        <v>3.07</v>
      </c>
      <c r="Q361" s="52"/>
    </row>
    <row r="362" spans="1:17" x14ac:dyDescent="0.25">
      <c r="A362" s="58" t="s">
        <v>6</v>
      </c>
      <c r="B362" s="73" t="s">
        <v>111</v>
      </c>
      <c r="C362" s="73"/>
      <c r="D362" s="99"/>
      <c r="E362" s="58"/>
      <c r="F362" s="129"/>
      <c r="G362" s="58"/>
      <c r="H362" s="129"/>
      <c r="I362" s="58"/>
      <c r="J362" s="68"/>
      <c r="K362" s="58"/>
      <c r="L362" s="65">
        <f>+SUBTOTAL(9,L356:L361)</f>
        <v>82184069.090000004</v>
      </c>
      <c r="M362" s="73"/>
      <c r="N362" s="65">
        <f>+SUBTOTAL(9,N356:N361)</f>
        <v>2171802</v>
      </c>
      <c r="O362" s="65"/>
      <c r="P362" s="125">
        <f>+N362/L362*100</f>
        <v>2.6426070454380319</v>
      </c>
      <c r="Q362" s="52"/>
    </row>
    <row r="363" spans="1:17" x14ac:dyDescent="0.25">
      <c r="A363" s="58" t="s">
        <v>6</v>
      </c>
      <c r="B363" s="58" t="s">
        <v>6</v>
      </c>
      <c r="C363" s="73"/>
      <c r="D363" s="99"/>
      <c r="E363" s="58"/>
      <c r="F363" s="129"/>
      <c r="G363" s="58"/>
      <c r="H363" s="129"/>
      <c r="I363" s="58"/>
      <c r="J363" s="68"/>
      <c r="K363" s="58"/>
      <c r="L363" s="58"/>
      <c r="M363" s="58"/>
      <c r="N363" s="58"/>
      <c r="O363" s="58"/>
      <c r="P363" s="66"/>
      <c r="Q363" s="52"/>
    </row>
    <row r="364" spans="1:17" x14ac:dyDescent="0.25">
      <c r="A364" s="73" t="s">
        <v>6</v>
      </c>
      <c r="B364" s="73" t="s">
        <v>112</v>
      </c>
      <c r="C364" s="73"/>
      <c r="D364" s="99"/>
      <c r="E364" s="58"/>
      <c r="F364" s="129"/>
      <c r="G364" s="58"/>
      <c r="H364" s="129"/>
      <c r="I364" s="58"/>
      <c r="J364" s="68"/>
      <c r="K364" s="58"/>
      <c r="L364" s="63"/>
      <c r="M364" s="58"/>
      <c r="N364" s="63"/>
      <c r="O364" s="63"/>
      <c r="P364" s="66"/>
      <c r="Q364" s="52"/>
    </row>
    <row r="365" spans="1:17" x14ac:dyDescent="0.25">
      <c r="A365" s="58">
        <v>341</v>
      </c>
      <c r="B365" s="58" t="s">
        <v>42</v>
      </c>
      <c r="C365" s="73"/>
      <c r="D365" s="99">
        <v>52412</v>
      </c>
      <c r="E365" s="58"/>
      <c r="F365" s="129">
        <v>80</v>
      </c>
      <c r="G365" s="58" t="s">
        <v>4</v>
      </c>
      <c r="H365" s="129" t="s">
        <v>300</v>
      </c>
      <c r="I365" s="58"/>
      <c r="J365" s="68">
        <v>-2</v>
      </c>
      <c r="K365" s="73"/>
      <c r="L365" s="63">
        <v>7424610.4400000004</v>
      </c>
      <c r="M365" s="58"/>
      <c r="N365" s="63">
        <v>178864</v>
      </c>
      <c r="O365" s="63"/>
      <c r="P365" s="66">
        <v>2.41</v>
      </c>
      <c r="Q365" s="52"/>
    </row>
    <row r="366" spans="1:17" x14ac:dyDescent="0.25">
      <c r="A366" s="58">
        <v>342</v>
      </c>
      <c r="B366" s="58" t="s">
        <v>87</v>
      </c>
      <c r="C366" s="73"/>
      <c r="D366" s="99">
        <v>52412</v>
      </c>
      <c r="E366" s="58"/>
      <c r="F366" s="129">
        <v>50</v>
      </c>
      <c r="G366" s="58" t="s">
        <v>4</v>
      </c>
      <c r="H366" s="129" t="s">
        <v>303</v>
      </c>
      <c r="I366" s="58"/>
      <c r="J366" s="68">
        <v>-3</v>
      </c>
      <c r="K366" s="58"/>
      <c r="L366" s="63">
        <v>1803716.55</v>
      </c>
      <c r="M366" s="58"/>
      <c r="N366" s="63">
        <v>53886</v>
      </c>
      <c r="O366" s="63"/>
      <c r="P366" s="66">
        <v>2.99</v>
      </c>
      <c r="Q366" s="52"/>
    </row>
    <row r="367" spans="1:17" x14ac:dyDescent="0.25">
      <c r="A367" s="58">
        <v>343</v>
      </c>
      <c r="B367" s="58" t="s">
        <v>88</v>
      </c>
      <c r="C367" s="73"/>
      <c r="D367" s="99">
        <v>52412</v>
      </c>
      <c r="E367" s="58"/>
      <c r="F367" s="129">
        <v>50</v>
      </c>
      <c r="G367" s="58" t="s">
        <v>4</v>
      </c>
      <c r="H367" s="129" t="s">
        <v>304</v>
      </c>
      <c r="I367" s="58"/>
      <c r="J367" s="68">
        <v>-3</v>
      </c>
      <c r="K367" s="73"/>
      <c r="L367" s="63">
        <v>196875732.49000001</v>
      </c>
      <c r="M367" s="58"/>
      <c r="N367" s="63">
        <v>6321430</v>
      </c>
      <c r="O367" s="63"/>
      <c r="P367" s="66">
        <v>3.21</v>
      </c>
      <c r="Q367" s="52"/>
    </row>
    <row r="368" spans="1:17" x14ac:dyDescent="0.25">
      <c r="A368" s="58">
        <v>343.2</v>
      </c>
      <c r="B368" s="58" t="s">
        <v>322</v>
      </c>
      <c r="C368" s="73"/>
      <c r="D368" s="99">
        <v>52412</v>
      </c>
      <c r="E368" s="58"/>
      <c r="F368" s="129">
        <v>9</v>
      </c>
      <c r="G368" s="58" t="s">
        <v>4</v>
      </c>
      <c r="H368" s="129" t="s">
        <v>306</v>
      </c>
      <c r="I368" s="58"/>
      <c r="J368" s="68">
        <v>35</v>
      </c>
      <c r="K368" s="58"/>
      <c r="L368" s="63">
        <v>140077308</v>
      </c>
      <c r="M368" s="58"/>
      <c r="N368" s="63">
        <v>10115683</v>
      </c>
      <c r="O368" s="63"/>
      <c r="P368" s="66">
        <v>7.22</v>
      </c>
      <c r="Q368" s="52"/>
    </row>
    <row r="369" spans="1:17" x14ac:dyDescent="0.25">
      <c r="A369" s="58">
        <v>344</v>
      </c>
      <c r="B369" s="58" t="s">
        <v>89</v>
      </c>
      <c r="C369" s="73"/>
      <c r="D369" s="99">
        <v>52412</v>
      </c>
      <c r="E369" s="58"/>
      <c r="F369" s="129">
        <v>60</v>
      </c>
      <c r="G369" s="58" t="s">
        <v>4</v>
      </c>
      <c r="H369" s="129" t="s">
        <v>300</v>
      </c>
      <c r="I369" s="58"/>
      <c r="J369" s="68">
        <v>-3</v>
      </c>
      <c r="K369" s="58"/>
      <c r="L369" s="63">
        <v>32820452.030000001</v>
      </c>
      <c r="M369" s="58"/>
      <c r="N369" s="63">
        <v>970633</v>
      </c>
      <c r="O369" s="63"/>
      <c r="P369" s="66">
        <v>2.96</v>
      </c>
      <c r="Q369" s="52"/>
    </row>
    <row r="370" spans="1:17" x14ac:dyDescent="0.25">
      <c r="A370" s="58">
        <v>345</v>
      </c>
      <c r="B370" s="58" t="s">
        <v>45</v>
      </c>
      <c r="C370" s="73"/>
      <c r="D370" s="99">
        <v>52412</v>
      </c>
      <c r="E370" s="58"/>
      <c r="F370" s="129">
        <v>50</v>
      </c>
      <c r="G370" s="58" t="s">
        <v>4</v>
      </c>
      <c r="H370" s="129" t="s">
        <v>305</v>
      </c>
      <c r="I370" s="58"/>
      <c r="J370" s="68">
        <v>-2</v>
      </c>
      <c r="K370" s="58"/>
      <c r="L370" s="63">
        <v>35200492.32</v>
      </c>
      <c r="M370" s="58"/>
      <c r="N370" s="63">
        <v>989186</v>
      </c>
      <c r="O370" s="63"/>
      <c r="P370" s="66">
        <v>2.81</v>
      </c>
      <c r="Q370" s="52"/>
    </row>
    <row r="371" spans="1:17" x14ac:dyDescent="0.25">
      <c r="A371" s="58">
        <v>346</v>
      </c>
      <c r="B371" s="58" t="s">
        <v>281</v>
      </c>
      <c r="C371" s="73"/>
      <c r="D371" s="99">
        <v>52412</v>
      </c>
      <c r="E371" s="58"/>
      <c r="F371" s="129">
        <v>50</v>
      </c>
      <c r="G371" s="58" t="s">
        <v>4</v>
      </c>
      <c r="H371" s="129" t="s">
        <v>307</v>
      </c>
      <c r="I371" s="58"/>
      <c r="J371" s="68">
        <v>-2</v>
      </c>
      <c r="K371" s="58"/>
      <c r="L371" s="64">
        <v>3326652.74</v>
      </c>
      <c r="M371" s="58"/>
      <c r="N371" s="64">
        <v>98209</v>
      </c>
      <c r="O371" s="67"/>
      <c r="P371" s="66">
        <v>2.95</v>
      </c>
      <c r="Q371" s="52"/>
    </row>
    <row r="372" spans="1:17" x14ac:dyDescent="0.25">
      <c r="A372" s="58" t="s">
        <v>6</v>
      </c>
      <c r="B372" s="73" t="s">
        <v>113</v>
      </c>
      <c r="C372" s="73"/>
      <c r="D372" s="99"/>
      <c r="E372" s="58"/>
      <c r="F372" s="129"/>
      <c r="G372" s="58"/>
      <c r="H372" s="129"/>
      <c r="I372" s="58"/>
      <c r="J372" s="68"/>
      <c r="K372" s="58"/>
      <c r="L372" s="65">
        <f>+SUBTOTAL(9,L365:L371)</f>
        <v>417528964.56999999</v>
      </c>
      <c r="M372" s="73"/>
      <c r="N372" s="65">
        <f>+SUBTOTAL(9,N365:N371)</f>
        <v>18727891</v>
      </c>
      <c r="O372" s="65"/>
      <c r="P372" s="125">
        <f>+N372/L372*100</f>
        <v>4.4854112143542588</v>
      </c>
      <c r="Q372" s="52"/>
    </row>
    <row r="373" spans="1:17" x14ac:dyDescent="0.25">
      <c r="A373" s="58" t="s">
        <v>6</v>
      </c>
      <c r="B373" s="58" t="s">
        <v>6</v>
      </c>
      <c r="C373" s="73"/>
      <c r="D373" s="99"/>
      <c r="E373" s="58"/>
      <c r="F373" s="129"/>
      <c r="G373" s="58"/>
      <c r="H373" s="129"/>
      <c r="I373" s="58"/>
      <c r="J373" s="68"/>
      <c r="K373" s="58"/>
      <c r="L373" s="58"/>
      <c r="M373" s="58"/>
      <c r="N373" s="58"/>
      <c r="O373" s="58"/>
      <c r="P373" s="66"/>
      <c r="Q373" s="52"/>
    </row>
    <row r="374" spans="1:17" x14ac:dyDescent="0.25">
      <c r="A374" s="73" t="s">
        <v>6</v>
      </c>
      <c r="B374" s="73" t="s">
        <v>114</v>
      </c>
      <c r="C374" s="73"/>
      <c r="D374" s="99"/>
      <c r="E374" s="58"/>
      <c r="F374" s="129"/>
      <c r="G374" s="58"/>
      <c r="H374" s="129"/>
      <c r="I374" s="58"/>
      <c r="J374" s="68"/>
      <c r="K374" s="58"/>
      <c r="L374" s="63"/>
      <c r="M374" s="58"/>
      <c r="N374" s="63"/>
      <c r="O374" s="63"/>
      <c r="P374" s="66"/>
      <c r="Q374" s="52"/>
    </row>
    <row r="375" spans="1:17" x14ac:dyDescent="0.25">
      <c r="A375" s="58">
        <v>341</v>
      </c>
      <c r="B375" s="58" t="s">
        <v>42</v>
      </c>
      <c r="C375" s="73"/>
      <c r="D375" s="99">
        <v>52047</v>
      </c>
      <c r="E375" s="58"/>
      <c r="F375" s="129">
        <v>80</v>
      </c>
      <c r="G375" s="58" t="s">
        <v>4</v>
      </c>
      <c r="H375" s="129" t="s">
        <v>300</v>
      </c>
      <c r="I375" s="58"/>
      <c r="J375" s="68">
        <v>-2</v>
      </c>
      <c r="K375" s="73"/>
      <c r="L375" s="63">
        <v>7275952.9800000004</v>
      </c>
      <c r="M375" s="58"/>
      <c r="N375" s="63">
        <v>181639</v>
      </c>
      <c r="O375" s="63"/>
      <c r="P375" s="66">
        <v>2.5</v>
      </c>
      <c r="Q375" s="52"/>
    </row>
    <row r="376" spans="1:17" x14ac:dyDescent="0.25">
      <c r="A376" s="58">
        <v>342</v>
      </c>
      <c r="B376" s="58" t="s">
        <v>87</v>
      </c>
      <c r="C376" s="73"/>
      <c r="D376" s="99">
        <v>52047</v>
      </c>
      <c r="E376" s="58"/>
      <c r="F376" s="129">
        <v>50</v>
      </c>
      <c r="G376" s="58" t="s">
        <v>4</v>
      </c>
      <c r="H376" s="129" t="s">
        <v>303</v>
      </c>
      <c r="I376" s="58"/>
      <c r="J376" s="68">
        <v>-3</v>
      </c>
      <c r="K376" s="58"/>
      <c r="L376" s="63">
        <v>1814775.85</v>
      </c>
      <c r="M376" s="58"/>
      <c r="N376" s="63">
        <v>54358</v>
      </c>
      <c r="O376" s="63"/>
      <c r="P376" s="66">
        <v>3</v>
      </c>
      <c r="Q376" s="52"/>
    </row>
    <row r="377" spans="1:17" x14ac:dyDescent="0.25">
      <c r="A377" s="58">
        <v>343</v>
      </c>
      <c r="B377" s="58" t="s">
        <v>88</v>
      </c>
      <c r="C377" s="73"/>
      <c r="D377" s="99">
        <v>52047</v>
      </c>
      <c r="E377" s="58"/>
      <c r="F377" s="129">
        <v>50</v>
      </c>
      <c r="G377" s="58" t="s">
        <v>4</v>
      </c>
      <c r="H377" s="129" t="s">
        <v>304</v>
      </c>
      <c r="I377" s="58"/>
      <c r="J377" s="68">
        <v>-3</v>
      </c>
      <c r="K377" s="73"/>
      <c r="L377" s="63">
        <v>214894007.50999999</v>
      </c>
      <c r="M377" s="58"/>
      <c r="N377" s="63">
        <v>7079624</v>
      </c>
      <c r="O377" s="63"/>
      <c r="P377" s="66">
        <v>3.29</v>
      </c>
      <c r="Q377" s="52"/>
    </row>
    <row r="378" spans="1:17" x14ac:dyDescent="0.25">
      <c r="A378" s="58">
        <v>343.2</v>
      </c>
      <c r="B378" s="58" t="s">
        <v>322</v>
      </c>
      <c r="C378" s="73"/>
      <c r="D378" s="99">
        <v>52047</v>
      </c>
      <c r="E378" s="58"/>
      <c r="F378" s="129">
        <v>9</v>
      </c>
      <c r="G378" s="58" t="s">
        <v>4</v>
      </c>
      <c r="H378" s="129" t="s">
        <v>306</v>
      </c>
      <c r="I378" s="58"/>
      <c r="J378" s="68">
        <v>35</v>
      </c>
      <c r="K378" s="58"/>
      <c r="L378" s="63">
        <v>126367537.97</v>
      </c>
      <c r="M378" s="58"/>
      <c r="N378" s="63">
        <v>9127854</v>
      </c>
      <c r="O378" s="63"/>
      <c r="P378" s="66">
        <v>7.22</v>
      </c>
      <c r="Q378" s="52"/>
    </row>
    <row r="379" spans="1:17" x14ac:dyDescent="0.25">
      <c r="A379" s="58">
        <v>344</v>
      </c>
      <c r="B379" s="58" t="s">
        <v>89</v>
      </c>
      <c r="C379" s="73"/>
      <c r="D379" s="99">
        <v>52047</v>
      </c>
      <c r="E379" s="58"/>
      <c r="F379" s="129">
        <v>60</v>
      </c>
      <c r="G379" s="58" t="s">
        <v>4</v>
      </c>
      <c r="H379" s="129" t="s">
        <v>300</v>
      </c>
      <c r="I379" s="58"/>
      <c r="J379" s="68">
        <v>-3</v>
      </c>
      <c r="K379" s="58"/>
      <c r="L379" s="63">
        <v>32632811.859999999</v>
      </c>
      <c r="M379" s="58"/>
      <c r="N379" s="63">
        <v>968004</v>
      </c>
      <c r="O379" s="63"/>
      <c r="P379" s="66">
        <v>2.97</v>
      </c>
      <c r="Q379" s="52"/>
    </row>
    <row r="380" spans="1:17" x14ac:dyDescent="0.25">
      <c r="A380" s="58">
        <v>345</v>
      </c>
      <c r="B380" s="58" t="s">
        <v>45</v>
      </c>
      <c r="C380" s="73"/>
      <c r="D380" s="99">
        <v>52047</v>
      </c>
      <c r="E380" s="58"/>
      <c r="F380" s="129">
        <v>50</v>
      </c>
      <c r="G380" s="58" t="s">
        <v>4</v>
      </c>
      <c r="H380" s="129" t="s">
        <v>305</v>
      </c>
      <c r="I380" s="58"/>
      <c r="J380" s="68">
        <v>-2</v>
      </c>
      <c r="K380" s="58"/>
      <c r="L380" s="63">
        <v>34685483.280000001</v>
      </c>
      <c r="M380" s="58"/>
      <c r="N380" s="63">
        <v>989693</v>
      </c>
      <c r="O380" s="63"/>
      <c r="P380" s="66">
        <v>2.85</v>
      </c>
      <c r="Q380" s="52"/>
    </row>
    <row r="381" spans="1:17" x14ac:dyDescent="0.25">
      <c r="A381" s="58">
        <v>346</v>
      </c>
      <c r="B381" s="58" t="s">
        <v>281</v>
      </c>
      <c r="C381" s="73"/>
      <c r="D381" s="99">
        <v>52047</v>
      </c>
      <c r="E381" s="58"/>
      <c r="F381" s="129">
        <v>50</v>
      </c>
      <c r="G381" s="58" t="s">
        <v>4</v>
      </c>
      <c r="H381" s="129" t="s">
        <v>307</v>
      </c>
      <c r="I381" s="58"/>
      <c r="J381" s="68">
        <v>-2</v>
      </c>
      <c r="K381" s="58"/>
      <c r="L381" s="64">
        <v>2899894.15</v>
      </c>
      <c r="M381" s="58"/>
      <c r="N381" s="64">
        <v>87043</v>
      </c>
      <c r="O381" s="67"/>
      <c r="P381" s="66">
        <v>3</v>
      </c>
      <c r="Q381" s="52"/>
    </row>
    <row r="382" spans="1:17" s="38" customFormat="1" x14ac:dyDescent="0.25">
      <c r="A382" s="58" t="s">
        <v>6</v>
      </c>
      <c r="B382" s="73" t="s">
        <v>115</v>
      </c>
      <c r="C382" s="73"/>
      <c r="D382" s="99"/>
      <c r="E382" s="58"/>
      <c r="F382" s="129"/>
      <c r="G382" s="58"/>
      <c r="H382" s="129"/>
      <c r="I382" s="58"/>
      <c r="J382" s="68"/>
      <c r="K382" s="58"/>
      <c r="L382" s="83">
        <f>+SUBTOTAL(9,L375:L381)</f>
        <v>420570463.60000002</v>
      </c>
      <c r="M382" s="73"/>
      <c r="N382" s="83">
        <f>+SUBTOTAL(9,N375:N381)</f>
        <v>18488215</v>
      </c>
      <c r="O382" s="88"/>
      <c r="P382" s="125">
        <f>+N382/L382*100</f>
        <v>4.3959851202446636</v>
      </c>
      <c r="Q382" s="52"/>
    </row>
    <row r="383" spans="1:17" s="38" customFormat="1" x14ac:dyDescent="0.25">
      <c r="A383" s="58"/>
      <c r="B383" s="73" t="s">
        <v>6</v>
      </c>
      <c r="C383" s="73"/>
      <c r="D383" s="99"/>
      <c r="E383" s="58"/>
      <c r="F383" s="129"/>
      <c r="G383" s="58"/>
      <c r="H383" s="129"/>
      <c r="I383" s="58"/>
      <c r="J383" s="68"/>
      <c r="K383" s="58"/>
      <c r="L383" s="65"/>
      <c r="M383" s="73"/>
      <c r="N383" s="65"/>
      <c r="O383" s="65"/>
      <c r="P383" s="66"/>
      <c r="Q383" s="52"/>
    </row>
    <row r="384" spans="1:17" s="38" customFormat="1" x14ac:dyDescent="0.25">
      <c r="A384" s="124" t="s">
        <v>193</v>
      </c>
      <c r="B384" s="73"/>
      <c r="C384" s="73"/>
      <c r="D384" s="99"/>
      <c r="E384" s="58"/>
      <c r="F384" s="129"/>
      <c r="G384" s="58"/>
      <c r="H384" s="129"/>
      <c r="I384" s="58"/>
      <c r="J384" s="68"/>
      <c r="K384" s="58"/>
      <c r="L384" s="121">
        <f>+SUBTOTAL(9,L355:L383)</f>
        <v>920283497.25999999</v>
      </c>
      <c r="M384" s="124"/>
      <c r="N384" s="121">
        <f>+SUBTOTAL(9,N355:N383)</f>
        <v>39387908</v>
      </c>
      <c r="O384" s="121"/>
      <c r="P384" s="116">
        <f>+N384/L384*100</f>
        <v>4.2799754768254923</v>
      </c>
      <c r="Q384" s="52"/>
    </row>
    <row r="385" spans="1:17" s="38" customFormat="1" x14ac:dyDescent="0.25">
      <c r="A385" s="124"/>
      <c r="B385" s="73" t="s">
        <v>6</v>
      </c>
      <c r="C385" s="73"/>
      <c r="D385" s="99"/>
      <c r="E385" s="58"/>
      <c r="F385" s="129"/>
      <c r="G385" s="58"/>
      <c r="H385" s="129"/>
      <c r="I385" s="58"/>
      <c r="J385" s="68"/>
      <c r="K385" s="58"/>
      <c r="L385" s="65"/>
      <c r="M385" s="73"/>
      <c r="N385" s="65"/>
      <c r="O385" s="65"/>
      <c r="P385" s="66"/>
      <c r="Q385" s="52"/>
    </row>
    <row r="386" spans="1:17" s="38" customFormat="1" x14ac:dyDescent="0.25">
      <c r="A386" s="124"/>
      <c r="B386" s="73" t="s">
        <v>6</v>
      </c>
      <c r="C386" s="73"/>
      <c r="D386" s="99"/>
      <c r="E386" s="58"/>
      <c r="F386" s="129"/>
      <c r="G386" s="58"/>
      <c r="H386" s="129"/>
      <c r="I386" s="58"/>
      <c r="J386" s="68"/>
      <c r="K386" s="58"/>
      <c r="L386" s="65"/>
      <c r="M386" s="73"/>
      <c r="N386" s="65"/>
      <c r="O386" s="65"/>
      <c r="P386" s="66"/>
      <c r="Q386" s="52"/>
    </row>
    <row r="387" spans="1:17" s="38" customFormat="1" x14ac:dyDescent="0.25">
      <c r="A387" s="124" t="s">
        <v>194</v>
      </c>
      <c r="B387" s="73"/>
      <c r="C387" s="73"/>
      <c r="D387" s="99"/>
      <c r="E387" s="58"/>
      <c r="F387" s="129"/>
      <c r="G387" s="58"/>
      <c r="H387" s="129"/>
      <c r="I387" s="58"/>
      <c r="J387" s="68"/>
      <c r="K387" s="58"/>
      <c r="L387" s="65"/>
      <c r="M387" s="73"/>
      <c r="N387" s="65"/>
      <c r="O387" s="65"/>
      <c r="P387" s="66"/>
      <c r="Q387" s="52"/>
    </row>
    <row r="388" spans="1:17" x14ac:dyDescent="0.25">
      <c r="A388" s="58" t="s">
        <v>6</v>
      </c>
      <c r="B388" s="58" t="s">
        <v>6</v>
      </c>
      <c r="C388" s="73"/>
      <c r="D388" s="99"/>
      <c r="E388" s="58"/>
      <c r="F388" s="129"/>
      <c r="G388" s="58"/>
      <c r="H388" s="129"/>
      <c r="I388" s="58"/>
      <c r="J388" s="68"/>
      <c r="K388" s="58"/>
      <c r="L388" s="58"/>
      <c r="M388" s="58"/>
      <c r="N388" s="58"/>
      <c r="O388" s="58"/>
      <c r="P388" s="66"/>
      <c r="Q388" s="52"/>
    </row>
    <row r="389" spans="1:17" s="38" customFormat="1" x14ac:dyDescent="0.25">
      <c r="A389" s="73" t="s">
        <v>6</v>
      </c>
      <c r="B389" s="73" t="s">
        <v>116</v>
      </c>
      <c r="C389" s="73"/>
      <c r="D389" s="99"/>
      <c r="E389" s="58"/>
      <c r="F389" s="129"/>
      <c r="G389" s="58"/>
      <c r="H389" s="129"/>
      <c r="I389" s="58"/>
      <c r="J389" s="68"/>
      <c r="K389" s="73"/>
      <c r="L389" s="63"/>
      <c r="M389" s="58"/>
      <c r="N389" s="63"/>
      <c r="O389" s="63"/>
      <c r="P389" s="66"/>
      <c r="Q389" s="52"/>
    </row>
    <row r="390" spans="1:17" x14ac:dyDescent="0.25">
      <c r="A390" s="58">
        <v>341</v>
      </c>
      <c r="B390" s="58" t="s">
        <v>42</v>
      </c>
      <c r="C390" s="73"/>
      <c r="D390" s="99">
        <v>53873</v>
      </c>
      <c r="E390" s="58"/>
      <c r="F390" s="129">
        <v>80</v>
      </c>
      <c r="G390" s="58" t="s">
        <v>4</v>
      </c>
      <c r="H390" s="129" t="s">
        <v>300</v>
      </c>
      <c r="I390" s="58"/>
      <c r="J390" s="68">
        <v>-2</v>
      </c>
      <c r="K390" s="58"/>
      <c r="L390" s="63">
        <v>32284854.75</v>
      </c>
      <c r="M390" s="58"/>
      <c r="N390" s="63">
        <v>862567</v>
      </c>
      <c r="O390" s="63"/>
      <c r="P390" s="66">
        <v>2.67</v>
      </c>
      <c r="Q390" s="52"/>
    </row>
    <row r="391" spans="1:17" x14ac:dyDescent="0.25">
      <c r="A391" s="58">
        <v>342</v>
      </c>
      <c r="B391" s="58" t="s">
        <v>87</v>
      </c>
      <c r="C391" s="73"/>
      <c r="D391" s="99">
        <v>53873</v>
      </c>
      <c r="E391" s="58"/>
      <c r="F391" s="129">
        <v>50</v>
      </c>
      <c r="G391" s="58" t="s">
        <v>4</v>
      </c>
      <c r="H391" s="129" t="s">
        <v>303</v>
      </c>
      <c r="I391" s="58"/>
      <c r="J391" s="68">
        <v>-3</v>
      </c>
      <c r="K391" s="58"/>
      <c r="L391" s="63">
        <v>12410130.619999999</v>
      </c>
      <c r="M391" s="58"/>
      <c r="N391" s="63">
        <v>364566</v>
      </c>
      <c r="O391" s="63"/>
      <c r="P391" s="66">
        <v>2.94</v>
      </c>
      <c r="Q391" s="52"/>
    </row>
    <row r="392" spans="1:17" x14ac:dyDescent="0.25">
      <c r="A392" s="58">
        <v>343</v>
      </c>
      <c r="B392" s="58" t="s">
        <v>88</v>
      </c>
      <c r="C392" s="73"/>
      <c r="D392" s="99">
        <v>53873</v>
      </c>
      <c r="E392" s="58"/>
      <c r="F392" s="129">
        <v>50</v>
      </c>
      <c r="G392" s="58" t="s">
        <v>4</v>
      </c>
      <c r="H392" s="129" t="s">
        <v>304</v>
      </c>
      <c r="I392" s="58"/>
      <c r="J392" s="68">
        <v>-3</v>
      </c>
      <c r="K392" s="58"/>
      <c r="L392" s="63">
        <v>250685263.56999999</v>
      </c>
      <c r="M392" s="58"/>
      <c r="N392" s="63">
        <v>7665459</v>
      </c>
      <c r="O392" s="63"/>
      <c r="P392" s="66">
        <v>3.06</v>
      </c>
      <c r="Q392" s="52"/>
    </row>
    <row r="393" spans="1:17" x14ac:dyDescent="0.25">
      <c r="A393" s="58">
        <v>343.2</v>
      </c>
      <c r="B393" s="58" t="s">
        <v>322</v>
      </c>
      <c r="C393" s="73"/>
      <c r="D393" s="99">
        <v>53873</v>
      </c>
      <c r="E393" s="58"/>
      <c r="F393" s="129">
        <v>9</v>
      </c>
      <c r="G393" s="58" t="s">
        <v>4</v>
      </c>
      <c r="H393" s="129" t="s">
        <v>306</v>
      </c>
      <c r="I393" s="58"/>
      <c r="J393" s="68">
        <v>35</v>
      </c>
      <c r="K393" s="58"/>
      <c r="L393" s="63">
        <v>128220285.16</v>
      </c>
      <c r="M393" s="58"/>
      <c r="N393" s="63">
        <v>9259428</v>
      </c>
      <c r="O393" s="63"/>
      <c r="P393" s="66">
        <v>7.22</v>
      </c>
      <c r="Q393" s="52"/>
    </row>
    <row r="394" spans="1:17" x14ac:dyDescent="0.25">
      <c r="A394" s="58">
        <v>344</v>
      </c>
      <c r="B394" s="58" t="s">
        <v>89</v>
      </c>
      <c r="C394" s="73"/>
      <c r="D394" s="99">
        <v>53873</v>
      </c>
      <c r="E394" s="58"/>
      <c r="F394" s="129">
        <v>60</v>
      </c>
      <c r="G394" s="58" t="s">
        <v>4</v>
      </c>
      <c r="H394" s="129" t="s">
        <v>300</v>
      </c>
      <c r="I394" s="58"/>
      <c r="J394" s="68">
        <v>-3</v>
      </c>
      <c r="K394" s="58"/>
      <c r="L394" s="63">
        <v>41669541.859999999</v>
      </c>
      <c r="M394" s="58"/>
      <c r="N394" s="63">
        <v>1155573</v>
      </c>
      <c r="O394" s="63"/>
      <c r="P394" s="66">
        <v>2.77</v>
      </c>
      <c r="Q394" s="52"/>
    </row>
    <row r="395" spans="1:17" x14ac:dyDescent="0.25">
      <c r="A395" s="58">
        <v>345</v>
      </c>
      <c r="B395" s="58" t="s">
        <v>45</v>
      </c>
      <c r="C395" s="73"/>
      <c r="D395" s="99">
        <v>53873</v>
      </c>
      <c r="E395" s="58"/>
      <c r="F395" s="129">
        <v>50</v>
      </c>
      <c r="G395" s="58" t="s">
        <v>4</v>
      </c>
      <c r="H395" s="129" t="s">
        <v>305</v>
      </c>
      <c r="I395" s="58"/>
      <c r="J395" s="68">
        <v>-2</v>
      </c>
      <c r="K395" s="58"/>
      <c r="L395" s="63">
        <v>51980474.600000001</v>
      </c>
      <c r="M395" s="58"/>
      <c r="N395" s="63">
        <v>1444649</v>
      </c>
      <c r="O395" s="63"/>
      <c r="P395" s="66">
        <v>2.78</v>
      </c>
      <c r="Q395" s="52"/>
    </row>
    <row r="396" spans="1:17" s="38" customFormat="1" x14ac:dyDescent="0.25">
      <c r="A396" s="58">
        <v>346</v>
      </c>
      <c r="B396" s="58" t="s">
        <v>281</v>
      </c>
      <c r="C396" s="73"/>
      <c r="D396" s="99">
        <v>53873</v>
      </c>
      <c r="E396" s="58"/>
      <c r="F396" s="129">
        <v>50</v>
      </c>
      <c r="G396" s="58" t="s">
        <v>4</v>
      </c>
      <c r="H396" s="129" t="s">
        <v>307</v>
      </c>
      <c r="I396" s="58"/>
      <c r="J396" s="68">
        <v>-2</v>
      </c>
      <c r="K396" s="73"/>
      <c r="L396" s="64">
        <v>12433804.029999999</v>
      </c>
      <c r="M396" s="58"/>
      <c r="N396" s="64">
        <v>363521</v>
      </c>
      <c r="O396" s="67"/>
      <c r="P396" s="66">
        <v>2.92</v>
      </c>
      <c r="Q396" s="52"/>
    </row>
    <row r="397" spans="1:17" s="38" customFormat="1" x14ac:dyDescent="0.25">
      <c r="A397" s="58" t="s">
        <v>6</v>
      </c>
      <c r="B397" s="73" t="s">
        <v>117</v>
      </c>
      <c r="C397" s="73"/>
      <c r="D397" s="99"/>
      <c r="E397" s="58"/>
      <c r="F397" s="129"/>
      <c r="G397" s="58"/>
      <c r="H397" s="129"/>
      <c r="I397" s="58"/>
      <c r="J397" s="68"/>
      <c r="K397" s="73"/>
      <c r="L397" s="83">
        <f>+SUBTOTAL(9,L390:L396)</f>
        <v>529684354.59000003</v>
      </c>
      <c r="M397" s="73"/>
      <c r="N397" s="83">
        <f>+SUBTOTAL(9,N390:N396)</f>
        <v>21115763</v>
      </c>
      <c r="O397" s="88"/>
      <c r="P397" s="125">
        <f>+N397/L397*100</f>
        <v>3.9864804042295283</v>
      </c>
      <c r="Q397" s="52"/>
    </row>
    <row r="398" spans="1:17" s="38" customFormat="1" x14ac:dyDescent="0.25">
      <c r="A398" s="58"/>
      <c r="B398" s="73" t="s">
        <v>6</v>
      </c>
      <c r="C398" s="73"/>
      <c r="D398" s="99"/>
      <c r="E398" s="58"/>
      <c r="F398" s="129"/>
      <c r="G398" s="58"/>
      <c r="H398" s="129"/>
      <c r="I398" s="58"/>
      <c r="J398" s="68"/>
      <c r="K398" s="73"/>
      <c r="L398" s="88"/>
      <c r="M398" s="73"/>
      <c r="N398" s="88"/>
      <c r="O398" s="88"/>
      <c r="P398" s="66"/>
      <c r="Q398" s="52"/>
    </row>
    <row r="399" spans="1:17" s="38" customFormat="1" x14ac:dyDescent="0.25">
      <c r="A399" s="124" t="s">
        <v>195</v>
      </c>
      <c r="B399" s="73"/>
      <c r="C399" s="73"/>
      <c r="D399" s="99"/>
      <c r="E399" s="58"/>
      <c r="F399" s="129"/>
      <c r="G399" s="58"/>
      <c r="H399" s="129"/>
      <c r="I399" s="58"/>
      <c r="J399" s="68"/>
      <c r="K399" s="73"/>
      <c r="L399" s="87">
        <f>+SUBTOTAL(9,L390:L398)</f>
        <v>529684354.59000003</v>
      </c>
      <c r="M399" s="175"/>
      <c r="N399" s="87">
        <f>+SUBTOTAL(9,N390:N398)</f>
        <v>21115763</v>
      </c>
      <c r="O399" s="87"/>
      <c r="P399" s="116">
        <f>+N399/L399*100</f>
        <v>3.9864804042295283</v>
      </c>
      <c r="Q399" s="52"/>
    </row>
    <row r="400" spans="1:17" s="38" customFormat="1" x14ac:dyDescent="0.25">
      <c r="A400" s="124"/>
      <c r="B400" s="73" t="s">
        <v>6</v>
      </c>
      <c r="C400" s="73"/>
      <c r="D400" s="99"/>
      <c r="E400" s="58"/>
      <c r="F400" s="129"/>
      <c r="G400" s="58"/>
      <c r="H400" s="129"/>
      <c r="I400" s="58"/>
      <c r="J400" s="68"/>
      <c r="K400" s="73"/>
      <c r="L400" s="87"/>
      <c r="M400" s="73"/>
      <c r="N400" s="87"/>
      <c r="O400" s="87"/>
      <c r="P400" s="66"/>
      <c r="Q400" s="52"/>
    </row>
    <row r="401" spans="1:17" s="38" customFormat="1" x14ac:dyDescent="0.25">
      <c r="A401" s="124" t="s">
        <v>196</v>
      </c>
      <c r="B401" s="73"/>
      <c r="C401" s="73"/>
      <c r="D401" s="99"/>
      <c r="E401" s="58"/>
      <c r="F401" s="129"/>
      <c r="G401" s="58"/>
      <c r="H401" s="129"/>
      <c r="I401" s="58"/>
      <c r="J401" s="68"/>
      <c r="K401" s="73"/>
      <c r="L401" s="87"/>
      <c r="M401" s="73"/>
      <c r="N401" s="87"/>
      <c r="O401" s="87"/>
      <c r="P401" s="66"/>
      <c r="Q401" s="52"/>
    </row>
    <row r="402" spans="1:17" s="38" customFormat="1" x14ac:dyDescent="0.25">
      <c r="A402" s="58" t="s">
        <v>6</v>
      </c>
      <c r="B402" s="58" t="s">
        <v>6</v>
      </c>
      <c r="C402" s="73"/>
      <c r="D402" s="99"/>
      <c r="E402" s="58"/>
      <c r="F402" s="129"/>
      <c r="G402" s="58"/>
      <c r="H402" s="129"/>
      <c r="I402" s="58"/>
      <c r="J402" s="68"/>
      <c r="K402" s="73"/>
      <c r="L402" s="87"/>
      <c r="M402" s="73"/>
      <c r="N402" s="87"/>
      <c r="O402" s="87"/>
      <c r="P402" s="66"/>
      <c r="Q402" s="52"/>
    </row>
    <row r="403" spans="1:17" s="38" customFormat="1" x14ac:dyDescent="0.25">
      <c r="A403" s="73"/>
      <c r="B403" s="73" t="s">
        <v>118</v>
      </c>
      <c r="C403" s="73"/>
      <c r="D403" s="99"/>
      <c r="E403" s="58"/>
      <c r="F403" s="129"/>
      <c r="G403" s="58"/>
      <c r="H403" s="129"/>
      <c r="I403" s="58"/>
      <c r="J403" s="68"/>
      <c r="K403" s="73"/>
      <c r="L403" s="87"/>
      <c r="M403" s="73"/>
      <c r="N403" s="87"/>
      <c r="O403" s="87"/>
      <c r="P403" s="66"/>
      <c r="Q403" s="52"/>
    </row>
    <row r="404" spans="1:17" s="38" customFormat="1" x14ac:dyDescent="0.25">
      <c r="A404" s="58">
        <v>341</v>
      </c>
      <c r="B404" s="58" t="s">
        <v>42</v>
      </c>
      <c r="C404" s="73"/>
      <c r="D404" s="99">
        <v>55334</v>
      </c>
      <c r="E404" s="58"/>
      <c r="F404" s="129">
        <v>80</v>
      </c>
      <c r="G404" s="58" t="s">
        <v>4</v>
      </c>
      <c r="H404" s="129" t="s">
        <v>300</v>
      </c>
      <c r="I404" s="58"/>
      <c r="J404" s="68">
        <v>-2</v>
      </c>
      <c r="K404" s="73"/>
      <c r="L404" s="63">
        <v>3120797.9</v>
      </c>
      <c r="M404" s="58"/>
      <c r="N404" s="63">
        <v>83834</v>
      </c>
      <c r="O404" s="63"/>
      <c r="P404" s="66">
        <v>2.69</v>
      </c>
      <c r="Q404" s="52"/>
    </row>
    <row r="405" spans="1:17" s="38" customFormat="1" x14ac:dyDescent="0.25">
      <c r="A405" s="58">
        <v>342</v>
      </c>
      <c r="B405" s="58" t="s">
        <v>87</v>
      </c>
      <c r="C405" s="73"/>
      <c r="D405" s="99">
        <v>55334</v>
      </c>
      <c r="E405" s="58"/>
      <c r="F405" s="129">
        <v>50</v>
      </c>
      <c r="G405" s="58" t="s">
        <v>4</v>
      </c>
      <c r="H405" s="129" t="s">
        <v>303</v>
      </c>
      <c r="I405" s="58"/>
      <c r="J405" s="68">
        <v>-3</v>
      </c>
      <c r="K405" s="73"/>
      <c r="L405" s="63">
        <v>450604.22</v>
      </c>
      <c r="M405" s="58"/>
      <c r="N405" s="63">
        <v>13227</v>
      </c>
      <c r="O405" s="63"/>
      <c r="P405" s="66">
        <v>2.94</v>
      </c>
      <c r="Q405" s="52"/>
    </row>
    <row r="406" spans="1:17" s="38" customFormat="1" x14ac:dyDescent="0.25">
      <c r="A406" s="58">
        <v>343</v>
      </c>
      <c r="B406" s="58" t="s">
        <v>88</v>
      </c>
      <c r="C406" s="73"/>
      <c r="D406" s="99">
        <v>55334</v>
      </c>
      <c r="E406" s="58"/>
      <c r="F406" s="129">
        <v>50</v>
      </c>
      <c r="G406" s="58" t="s">
        <v>4</v>
      </c>
      <c r="H406" s="129" t="s">
        <v>304</v>
      </c>
      <c r="I406" s="58"/>
      <c r="J406" s="68">
        <v>-3</v>
      </c>
      <c r="K406" s="73"/>
      <c r="L406" s="63">
        <v>31206902.010000002</v>
      </c>
      <c r="M406" s="58"/>
      <c r="N406" s="63">
        <v>1008224</v>
      </c>
      <c r="O406" s="63"/>
      <c r="P406" s="66">
        <v>3.23</v>
      </c>
      <c r="Q406" s="52"/>
    </row>
    <row r="407" spans="1:17" s="38" customFormat="1" x14ac:dyDescent="0.25">
      <c r="A407" s="58">
        <v>343.2</v>
      </c>
      <c r="B407" s="58" t="s">
        <v>322</v>
      </c>
      <c r="C407" s="73"/>
      <c r="D407" s="99">
        <v>55334</v>
      </c>
      <c r="E407" s="58"/>
      <c r="F407" s="129">
        <v>9</v>
      </c>
      <c r="G407" s="58" t="s">
        <v>4</v>
      </c>
      <c r="H407" s="129" t="s">
        <v>306</v>
      </c>
      <c r="I407" s="58"/>
      <c r="J407" s="68">
        <v>35</v>
      </c>
      <c r="K407" s="73"/>
      <c r="L407" s="63">
        <v>126771982.41</v>
      </c>
      <c r="M407" s="58"/>
      <c r="N407" s="63">
        <v>9154839</v>
      </c>
      <c r="O407" s="63"/>
      <c r="P407" s="66">
        <v>7.22</v>
      </c>
      <c r="Q407" s="52"/>
    </row>
    <row r="408" spans="1:17" s="38" customFormat="1" x14ac:dyDescent="0.25">
      <c r="A408" s="58">
        <v>345</v>
      </c>
      <c r="B408" s="58" t="s">
        <v>45</v>
      </c>
      <c r="C408" s="73"/>
      <c r="D408" s="99">
        <v>55334</v>
      </c>
      <c r="E408" s="58"/>
      <c r="F408" s="129">
        <v>50</v>
      </c>
      <c r="G408" s="58" t="s">
        <v>4</v>
      </c>
      <c r="H408" s="129" t="s">
        <v>305</v>
      </c>
      <c r="I408" s="58"/>
      <c r="J408" s="68">
        <v>-2</v>
      </c>
      <c r="K408" s="73"/>
      <c r="L408" s="63">
        <v>1291341.6599999999</v>
      </c>
      <c r="M408" s="58"/>
      <c r="N408" s="63">
        <v>37624</v>
      </c>
      <c r="O408" s="63"/>
      <c r="P408" s="66">
        <v>2.91</v>
      </c>
      <c r="Q408" s="52"/>
    </row>
    <row r="409" spans="1:17" s="38" customFormat="1" x14ac:dyDescent="0.25">
      <c r="A409" s="58">
        <v>346</v>
      </c>
      <c r="B409" s="58" t="s">
        <v>281</v>
      </c>
      <c r="C409" s="73"/>
      <c r="D409" s="99">
        <v>55334</v>
      </c>
      <c r="E409" s="58"/>
      <c r="F409" s="129">
        <v>50</v>
      </c>
      <c r="G409" s="58" t="s">
        <v>4</v>
      </c>
      <c r="H409" s="129" t="s">
        <v>307</v>
      </c>
      <c r="I409" s="58"/>
      <c r="J409" s="68">
        <v>-2</v>
      </c>
      <c r="K409" s="73"/>
      <c r="L409" s="64">
        <v>836533.1</v>
      </c>
      <c r="M409" s="58"/>
      <c r="N409" s="64">
        <v>24804</v>
      </c>
      <c r="O409" s="67"/>
      <c r="P409" s="66">
        <v>2.97</v>
      </c>
      <c r="Q409" s="52"/>
    </row>
    <row r="410" spans="1:17" s="38" customFormat="1" x14ac:dyDescent="0.25">
      <c r="A410" s="58" t="s">
        <v>6</v>
      </c>
      <c r="B410" s="73" t="s">
        <v>119</v>
      </c>
      <c r="C410" s="73"/>
      <c r="D410" s="99"/>
      <c r="E410" s="58"/>
      <c r="F410" s="129"/>
      <c r="G410" s="58"/>
      <c r="H410" s="129"/>
      <c r="I410" s="58"/>
      <c r="J410" s="68"/>
      <c r="K410" s="73"/>
      <c r="L410" s="65">
        <f>+SUBTOTAL(9,L404:L409)</f>
        <v>163678161.29999998</v>
      </c>
      <c r="M410" s="73"/>
      <c r="N410" s="65">
        <f>+SUBTOTAL(9,N404:N409)</f>
        <v>10322552</v>
      </c>
      <c r="O410" s="65"/>
      <c r="P410" s="125">
        <f>+N410/L410*100</f>
        <v>6.3066153224193151</v>
      </c>
      <c r="Q410" s="52"/>
    </row>
    <row r="411" spans="1:17" s="38" customFormat="1" x14ac:dyDescent="0.25">
      <c r="A411" s="58" t="s">
        <v>6</v>
      </c>
      <c r="B411" s="58" t="s">
        <v>6</v>
      </c>
      <c r="C411" s="73"/>
      <c r="D411" s="99"/>
      <c r="E411" s="58"/>
      <c r="F411" s="129"/>
      <c r="G411" s="58"/>
      <c r="H411" s="129"/>
      <c r="I411" s="58"/>
      <c r="J411" s="68"/>
      <c r="K411" s="73"/>
      <c r="L411" s="87"/>
      <c r="M411" s="73"/>
      <c r="N411" s="87"/>
      <c r="O411" s="87"/>
      <c r="P411" s="66"/>
      <c r="Q411" s="52"/>
    </row>
    <row r="412" spans="1:17" s="38" customFormat="1" x14ac:dyDescent="0.25">
      <c r="A412" s="73" t="s">
        <v>6</v>
      </c>
      <c r="B412" s="73" t="s">
        <v>120</v>
      </c>
      <c r="C412" s="73"/>
      <c r="D412" s="99"/>
      <c r="E412" s="58"/>
      <c r="F412" s="129"/>
      <c r="G412" s="58"/>
      <c r="H412" s="129"/>
      <c r="I412" s="58"/>
      <c r="J412" s="68"/>
      <c r="K412" s="73"/>
      <c r="L412" s="87"/>
      <c r="M412" s="73"/>
      <c r="N412" s="87"/>
      <c r="O412" s="87"/>
      <c r="P412" s="66"/>
      <c r="Q412" s="52"/>
    </row>
    <row r="413" spans="1:17" s="38" customFormat="1" x14ac:dyDescent="0.25">
      <c r="A413" s="58">
        <v>341</v>
      </c>
      <c r="B413" s="58" t="s">
        <v>42</v>
      </c>
      <c r="C413" s="73"/>
      <c r="D413" s="99">
        <v>54604</v>
      </c>
      <c r="E413" s="58"/>
      <c r="F413" s="129">
        <v>80</v>
      </c>
      <c r="G413" s="58" t="s">
        <v>4</v>
      </c>
      <c r="H413" s="129" t="s">
        <v>300</v>
      </c>
      <c r="I413" s="58"/>
      <c r="J413" s="68">
        <v>-2</v>
      </c>
      <c r="K413" s="73"/>
      <c r="L413" s="63">
        <v>109835743.86</v>
      </c>
      <c r="M413" s="58"/>
      <c r="N413" s="63">
        <v>2944128</v>
      </c>
      <c r="O413" s="63"/>
      <c r="P413" s="66">
        <v>2.68</v>
      </c>
      <c r="Q413" s="52"/>
    </row>
    <row r="414" spans="1:17" s="38" customFormat="1" x14ac:dyDescent="0.25">
      <c r="A414" s="58">
        <v>342</v>
      </c>
      <c r="B414" s="58" t="s">
        <v>87</v>
      </c>
      <c r="C414" s="73"/>
      <c r="D414" s="99">
        <v>54604</v>
      </c>
      <c r="E414" s="58"/>
      <c r="F414" s="129">
        <v>50</v>
      </c>
      <c r="G414" s="58" t="s">
        <v>4</v>
      </c>
      <c r="H414" s="129" t="s">
        <v>303</v>
      </c>
      <c r="I414" s="58"/>
      <c r="J414" s="68">
        <v>-3</v>
      </c>
      <c r="K414" s="73"/>
      <c r="L414" s="63">
        <v>21806446.600000001</v>
      </c>
      <c r="M414" s="58"/>
      <c r="N414" s="63">
        <v>644693</v>
      </c>
      <c r="O414" s="63"/>
      <c r="P414" s="66">
        <v>2.96</v>
      </c>
      <c r="Q414" s="52"/>
    </row>
    <row r="415" spans="1:17" s="38" customFormat="1" x14ac:dyDescent="0.25">
      <c r="A415" s="58">
        <v>343</v>
      </c>
      <c r="B415" s="58" t="s">
        <v>88</v>
      </c>
      <c r="C415" s="73"/>
      <c r="D415" s="99">
        <v>54604</v>
      </c>
      <c r="E415" s="58"/>
      <c r="F415" s="129">
        <v>50</v>
      </c>
      <c r="G415" s="58" t="s">
        <v>4</v>
      </c>
      <c r="H415" s="129" t="s">
        <v>304</v>
      </c>
      <c r="I415" s="58"/>
      <c r="J415" s="68">
        <v>-3</v>
      </c>
      <c r="K415" s="73"/>
      <c r="L415" s="63">
        <v>300710821.35000002</v>
      </c>
      <c r="M415" s="58"/>
      <c r="N415" s="63">
        <v>9206911</v>
      </c>
      <c r="O415" s="63"/>
      <c r="P415" s="66">
        <v>3.06</v>
      </c>
      <c r="Q415" s="52"/>
    </row>
    <row r="416" spans="1:17" s="38" customFormat="1" x14ac:dyDescent="0.25">
      <c r="A416" s="58">
        <v>343.2</v>
      </c>
      <c r="B416" s="58" t="s">
        <v>322</v>
      </c>
      <c r="C416" s="73"/>
      <c r="D416" s="99">
        <v>54604</v>
      </c>
      <c r="E416" s="58"/>
      <c r="F416" s="129">
        <v>9</v>
      </c>
      <c r="G416" s="58" t="s">
        <v>4</v>
      </c>
      <c r="H416" s="129" t="s">
        <v>306</v>
      </c>
      <c r="I416" s="58"/>
      <c r="J416" s="68">
        <v>35</v>
      </c>
      <c r="K416" s="73"/>
      <c r="L416" s="63">
        <v>81954082.890000001</v>
      </c>
      <c r="M416" s="58"/>
      <c r="N416" s="63">
        <v>5918314</v>
      </c>
      <c r="O416" s="63"/>
      <c r="P416" s="66">
        <v>7.22</v>
      </c>
      <c r="Q416" s="52"/>
    </row>
    <row r="417" spans="1:17" s="38" customFormat="1" x14ac:dyDescent="0.25">
      <c r="A417" s="58">
        <v>344</v>
      </c>
      <c r="B417" s="58" t="s">
        <v>89</v>
      </c>
      <c r="C417" s="73"/>
      <c r="D417" s="99">
        <v>54604</v>
      </c>
      <c r="E417" s="58"/>
      <c r="F417" s="129">
        <v>60</v>
      </c>
      <c r="G417" s="58" t="s">
        <v>4</v>
      </c>
      <c r="H417" s="129" t="s">
        <v>300</v>
      </c>
      <c r="I417" s="58"/>
      <c r="J417" s="68">
        <v>-3</v>
      </c>
      <c r="K417" s="73"/>
      <c r="L417" s="63">
        <v>49469104.689999998</v>
      </c>
      <c r="M417" s="58"/>
      <c r="N417" s="63">
        <v>1374568</v>
      </c>
      <c r="O417" s="63"/>
      <c r="P417" s="66">
        <v>2.78</v>
      </c>
      <c r="Q417" s="52"/>
    </row>
    <row r="418" spans="1:17" s="38" customFormat="1" x14ac:dyDescent="0.25">
      <c r="A418" s="58">
        <v>345</v>
      </c>
      <c r="B418" s="58" t="s">
        <v>45</v>
      </c>
      <c r="C418" s="73"/>
      <c r="D418" s="99">
        <v>54604</v>
      </c>
      <c r="E418" s="58"/>
      <c r="F418" s="129">
        <v>50</v>
      </c>
      <c r="G418" s="58" t="s">
        <v>4</v>
      </c>
      <c r="H418" s="129" t="s">
        <v>305</v>
      </c>
      <c r="I418" s="58"/>
      <c r="J418" s="68">
        <v>-2</v>
      </c>
      <c r="K418" s="73"/>
      <c r="L418" s="63">
        <v>72300016.409999996</v>
      </c>
      <c r="M418" s="58"/>
      <c r="N418" s="63">
        <v>2010145</v>
      </c>
      <c r="O418" s="63"/>
      <c r="P418" s="66">
        <v>2.78</v>
      </c>
      <c r="Q418" s="52"/>
    </row>
    <row r="419" spans="1:17" s="38" customFormat="1" x14ac:dyDescent="0.25">
      <c r="A419" s="58">
        <v>346</v>
      </c>
      <c r="B419" s="58" t="s">
        <v>281</v>
      </c>
      <c r="C419" s="73"/>
      <c r="D419" s="99">
        <v>54604</v>
      </c>
      <c r="E419" s="58"/>
      <c r="F419" s="129">
        <v>50</v>
      </c>
      <c r="G419" s="58" t="s">
        <v>4</v>
      </c>
      <c r="H419" s="129" t="s">
        <v>307</v>
      </c>
      <c r="I419" s="58"/>
      <c r="J419" s="68">
        <v>-2</v>
      </c>
      <c r="K419" s="73"/>
      <c r="L419" s="64">
        <v>8042081.4800000004</v>
      </c>
      <c r="M419" s="58"/>
      <c r="N419" s="64">
        <v>234270</v>
      </c>
      <c r="O419" s="67"/>
      <c r="P419" s="66">
        <v>2.91</v>
      </c>
      <c r="Q419" s="52"/>
    </row>
    <row r="420" spans="1:17" s="38" customFormat="1" x14ac:dyDescent="0.25">
      <c r="A420" s="58" t="s">
        <v>6</v>
      </c>
      <c r="B420" s="73" t="s">
        <v>121</v>
      </c>
      <c r="C420" s="73"/>
      <c r="D420" s="99"/>
      <c r="E420" s="58"/>
      <c r="F420" s="129"/>
      <c r="G420" s="58"/>
      <c r="H420" s="129"/>
      <c r="I420" s="58"/>
      <c r="J420" s="68"/>
      <c r="K420" s="73"/>
      <c r="L420" s="65">
        <f>+SUBTOTAL(9,L413:L419)</f>
        <v>644118297.28000009</v>
      </c>
      <c r="M420" s="73"/>
      <c r="N420" s="65">
        <f>+SUBTOTAL(9,N413:N419)</f>
        <v>22333029</v>
      </c>
      <c r="O420" s="65"/>
      <c r="P420" s="125">
        <f>+N420/L420*100</f>
        <v>3.4672247464958708</v>
      </c>
      <c r="Q420" s="52"/>
    </row>
    <row r="421" spans="1:17" s="38" customFormat="1" x14ac:dyDescent="0.25">
      <c r="A421" s="58" t="s">
        <v>6</v>
      </c>
      <c r="B421" s="58" t="s">
        <v>6</v>
      </c>
      <c r="C421" s="73"/>
      <c r="D421" s="99"/>
      <c r="E421" s="58"/>
      <c r="F421" s="129"/>
      <c r="G421" s="58"/>
      <c r="H421" s="129"/>
      <c r="I421" s="58"/>
      <c r="J421" s="68"/>
      <c r="K421" s="73"/>
      <c r="L421" s="87"/>
      <c r="M421" s="73"/>
      <c r="N421" s="87"/>
      <c r="O421" s="87"/>
      <c r="P421" s="66"/>
      <c r="Q421" s="52"/>
    </row>
    <row r="422" spans="1:17" s="38" customFormat="1" x14ac:dyDescent="0.25">
      <c r="A422" s="73" t="s">
        <v>6</v>
      </c>
      <c r="B422" s="73" t="s">
        <v>122</v>
      </c>
      <c r="C422" s="73"/>
      <c r="D422" s="99"/>
      <c r="E422" s="58"/>
      <c r="F422" s="129"/>
      <c r="G422" s="58"/>
      <c r="H422" s="129"/>
      <c r="I422" s="58"/>
      <c r="J422" s="68"/>
      <c r="K422" s="73"/>
      <c r="L422" s="87"/>
      <c r="M422" s="73"/>
      <c r="N422" s="87"/>
      <c r="O422" s="87"/>
      <c r="P422" s="66"/>
      <c r="Q422" s="52"/>
    </row>
    <row r="423" spans="1:17" s="38" customFormat="1" x14ac:dyDescent="0.25">
      <c r="A423" s="58">
        <v>341</v>
      </c>
      <c r="B423" s="58" t="s">
        <v>42</v>
      </c>
      <c r="C423" s="73"/>
      <c r="D423" s="99">
        <v>54604</v>
      </c>
      <c r="E423" s="58"/>
      <c r="F423" s="129">
        <v>80</v>
      </c>
      <c r="G423" s="58" t="s">
        <v>4</v>
      </c>
      <c r="H423" s="129" t="s">
        <v>300</v>
      </c>
      <c r="I423" s="58"/>
      <c r="J423" s="68">
        <v>-2</v>
      </c>
      <c r="K423" s="73"/>
      <c r="L423" s="63">
        <v>39659645.950000003</v>
      </c>
      <c r="M423" s="58"/>
      <c r="N423" s="63">
        <v>1063085</v>
      </c>
      <c r="O423" s="63"/>
      <c r="P423" s="66">
        <v>2.68</v>
      </c>
      <c r="Q423" s="52"/>
    </row>
    <row r="424" spans="1:17" s="38" customFormat="1" x14ac:dyDescent="0.25">
      <c r="A424" s="58">
        <v>342</v>
      </c>
      <c r="B424" s="58" t="s">
        <v>87</v>
      </c>
      <c r="C424" s="73"/>
      <c r="D424" s="99">
        <v>54604</v>
      </c>
      <c r="E424" s="58"/>
      <c r="F424" s="129">
        <v>50</v>
      </c>
      <c r="G424" s="58" t="s">
        <v>4</v>
      </c>
      <c r="H424" s="129" t="s">
        <v>303</v>
      </c>
      <c r="I424" s="58"/>
      <c r="J424" s="68">
        <v>-3</v>
      </c>
      <c r="K424" s="73"/>
      <c r="L424" s="63">
        <v>7471457.0199999996</v>
      </c>
      <c r="M424" s="58"/>
      <c r="N424" s="63">
        <v>223319</v>
      </c>
      <c r="O424" s="63"/>
      <c r="P424" s="66">
        <v>2.99</v>
      </c>
      <c r="Q424" s="52"/>
    </row>
    <row r="425" spans="1:17" s="38" customFormat="1" x14ac:dyDescent="0.25">
      <c r="A425" s="58">
        <v>343</v>
      </c>
      <c r="B425" s="58" t="s">
        <v>88</v>
      </c>
      <c r="C425" s="73"/>
      <c r="D425" s="99">
        <v>54604</v>
      </c>
      <c r="E425" s="58"/>
      <c r="F425" s="129">
        <v>50</v>
      </c>
      <c r="G425" s="58" t="s">
        <v>4</v>
      </c>
      <c r="H425" s="129" t="s">
        <v>304</v>
      </c>
      <c r="I425" s="58"/>
      <c r="J425" s="68">
        <v>-3</v>
      </c>
      <c r="K425" s="73"/>
      <c r="L425" s="63">
        <v>255637284.5</v>
      </c>
      <c r="M425" s="58"/>
      <c r="N425" s="63">
        <v>7804907</v>
      </c>
      <c r="O425" s="63"/>
      <c r="P425" s="66">
        <v>3.05</v>
      </c>
      <c r="Q425" s="52"/>
    </row>
    <row r="426" spans="1:17" s="38" customFormat="1" x14ac:dyDescent="0.25">
      <c r="A426" s="58">
        <v>343.2</v>
      </c>
      <c r="B426" s="58" t="s">
        <v>322</v>
      </c>
      <c r="C426" s="73"/>
      <c r="D426" s="99">
        <v>54604</v>
      </c>
      <c r="E426" s="58"/>
      <c r="F426" s="129">
        <v>9</v>
      </c>
      <c r="G426" s="58" t="s">
        <v>4</v>
      </c>
      <c r="H426" s="129" t="s">
        <v>306</v>
      </c>
      <c r="I426" s="58"/>
      <c r="J426" s="68">
        <v>35</v>
      </c>
      <c r="K426" s="73"/>
      <c r="L426" s="63">
        <v>149878251.36000001</v>
      </c>
      <c r="M426" s="58"/>
      <c r="N426" s="63">
        <v>10823458</v>
      </c>
      <c r="O426" s="63"/>
      <c r="P426" s="66">
        <v>7.22</v>
      </c>
      <c r="Q426" s="52"/>
    </row>
    <row r="427" spans="1:17" s="38" customFormat="1" x14ac:dyDescent="0.25">
      <c r="A427" s="58">
        <v>344</v>
      </c>
      <c r="B427" s="58" t="s">
        <v>89</v>
      </c>
      <c r="C427" s="73"/>
      <c r="D427" s="99">
        <v>54604</v>
      </c>
      <c r="E427" s="58"/>
      <c r="F427" s="129">
        <v>60</v>
      </c>
      <c r="G427" s="58" t="s">
        <v>4</v>
      </c>
      <c r="H427" s="129" t="s">
        <v>300</v>
      </c>
      <c r="I427" s="58"/>
      <c r="J427" s="68">
        <v>-3</v>
      </c>
      <c r="K427" s="73"/>
      <c r="L427" s="63">
        <v>43599022.960000001</v>
      </c>
      <c r="M427" s="58"/>
      <c r="N427" s="63">
        <v>1213035</v>
      </c>
      <c r="O427" s="63"/>
      <c r="P427" s="66">
        <v>2.78</v>
      </c>
      <c r="Q427" s="52"/>
    </row>
    <row r="428" spans="1:17" s="38" customFormat="1" x14ac:dyDescent="0.25">
      <c r="A428" s="58">
        <v>345</v>
      </c>
      <c r="B428" s="58" t="s">
        <v>45</v>
      </c>
      <c r="C428" s="73"/>
      <c r="D428" s="99">
        <v>54604</v>
      </c>
      <c r="E428" s="58"/>
      <c r="F428" s="129">
        <v>50</v>
      </c>
      <c r="G428" s="58" t="s">
        <v>4</v>
      </c>
      <c r="H428" s="129" t="s">
        <v>305</v>
      </c>
      <c r="I428" s="58"/>
      <c r="J428" s="68">
        <v>-2</v>
      </c>
      <c r="K428" s="73"/>
      <c r="L428" s="63">
        <v>33177135.609999999</v>
      </c>
      <c r="M428" s="58"/>
      <c r="N428" s="63">
        <v>922368</v>
      </c>
      <c r="O428" s="63"/>
      <c r="P428" s="66">
        <v>2.78</v>
      </c>
      <c r="Q428" s="52"/>
    </row>
    <row r="429" spans="1:17" s="38" customFormat="1" x14ac:dyDescent="0.25">
      <c r="A429" s="58">
        <v>346</v>
      </c>
      <c r="B429" s="58" t="s">
        <v>281</v>
      </c>
      <c r="C429" s="73"/>
      <c r="D429" s="99">
        <v>54604</v>
      </c>
      <c r="E429" s="58"/>
      <c r="F429" s="129">
        <v>50</v>
      </c>
      <c r="G429" s="58" t="s">
        <v>4</v>
      </c>
      <c r="H429" s="129" t="s">
        <v>307</v>
      </c>
      <c r="I429" s="58"/>
      <c r="J429" s="68">
        <v>-2</v>
      </c>
      <c r="K429" s="73"/>
      <c r="L429" s="64">
        <v>11893351.16</v>
      </c>
      <c r="M429" s="58"/>
      <c r="N429" s="64">
        <v>352260</v>
      </c>
      <c r="O429" s="67"/>
      <c r="P429" s="66">
        <v>2.96</v>
      </c>
      <c r="Q429" s="52"/>
    </row>
    <row r="430" spans="1:17" s="38" customFormat="1" x14ac:dyDescent="0.25">
      <c r="A430" s="58" t="s">
        <v>6</v>
      </c>
      <c r="B430" s="73" t="s">
        <v>123</v>
      </c>
      <c r="C430" s="73"/>
      <c r="D430" s="99"/>
      <c r="E430" s="58"/>
      <c r="F430" s="129"/>
      <c r="G430" s="58"/>
      <c r="H430" s="129"/>
      <c r="I430" s="58"/>
      <c r="J430" s="68"/>
      <c r="K430" s="73"/>
      <c r="L430" s="65">
        <f>+SUBTOTAL(9,L423:L429)</f>
        <v>541316148.56000006</v>
      </c>
      <c r="M430" s="73"/>
      <c r="N430" s="65">
        <f>+SUBTOTAL(9,N423:N429)</f>
        <v>22402432</v>
      </c>
      <c r="O430" s="65"/>
      <c r="P430" s="125">
        <f>+N430/L430*100</f>
        <v>4.1385116737408563</v>
      </c>
      <c r="Q430" s="52"/>
    </row>
    <row r="431" spans="1:17" s="38" customFormat="1" x14ac:dyDescent="0.25">
      <c r="A431" s="58" t="s">
        <v>6</v>
      </c>
      <c r="B431" s="73" t="s">
        <v>6</v>
      </c>
      <c r="C431" s="73"/>
      <c r="D431" s="99"/>
      <c r="E431" s="58"/>
      <c r="F431" s="129"/>
      <c r="G431" s="58"/>
      <c r="H431" s="129"/>
      <c r="I431" s="58"/>
      <c r="J431" s="68"/>
      <c r="K431" s="73"/>
      <c r="L431" s="87"/>
      <c r="M431" s="73"/>
      <c r="N431" s="87"/>
      <c r="O431" s="87"/>
      <c r="P431" s="66"/>
      <c r="Q431" s="52"/>
    </row>
    <row r="432" spans="1:17" s="38" customFormat="1" x14ac:dyDescent="0.25">
      <c r="A432" s="58" t="s">
        <v>6</v>
      </c>
      <c r="B432" s="73" t="s">
        <v>124</v>
      </c>
      <c r="C432" s="73"/>
      <c r="D432" s="99"/>
      <c r="E432" s="58"/>
      <c r="F432" s="129"/>
      <c r="G432" s="58"/>
      <c r="H432" s="129"/>
      <c r="I432" s="58"/>
      <c r="J432" s="68"/>
      <c r="K432" s="73"/>
      <c r="L432" s="87"/>
      <c r="M432" s="73"/>
      <c r="N432" s="87"/>
      <c r="O432" s="87"/>
      <c r="P432" s="66"/>
      <c r="Q432" s="52"/>
    </row>
    <row r="433" spans="1:17" s="38" customFormat="1" x14ac:dyDescent="0.25">
      <c r="A433" s="58">
        <v>341</v>
      </c>
      <c r="B433" s="58" t="s">
        <v>42</v>
      </c>
      <c r="C433" s="73"/>
      <c r="D433" s="99">
        <v>55334</v>
      </c>
      <c r="E433" s="58"/>
      <c r="F433" s="129">
        <v>80</v>
      </c>
      <c r="G433" s="58" t="s">
        <v>4</v>
      </c>
      <c r="H433" s="129" t="s">
        <v>300</v>
      </c>
      <c r="I433" s="58"/>
      <c r="J433" s="68">
        <v>-2</v>
      </c>
      <c r="K433" s="73"/>
      <c r="L433" s="63">
        <v>57671242.119999997</v>
      </c>
      <c r="M433" s="58"/>
      <c r="N433" s="63">
        <v>1537469</v>
      </c>
      <c r="O433" s="63"/>
      <c r="P433" s="66">
        <v>2.67</v>
      </c>
      <c r="Q433" s="52"/>
    </row>
    <row r="434" spans="1:17" s="38" customFormat="1" x14ac:dyDescent="0.25">
      <c r="A434" s="58">
        <v>342</v>
      </c>
      <c r="B434" s="58" t="s">
        <v>87</v>
      </c>
      <c r="C434" s="73"/>
      <c r="D434" s="99">
        <v>55334</v>
      </c>
      <c r="E434" s="58"/>
      <c r="F434" s="129">
        <v>50</v>
      </c>
      <c r="G434" s="58" t="s">
        <v>4</v>
      </c>
      <c r="H434" s="129" t="s">
        <v>303</v>
      </c>
      <c r="I434" s="58"/>
      <c r="J434" s="68">
        <v>-3</v>
      </c>
      <c r="K434" s="73"/>
      <c r="L434" s="63">
        <v>10754858.289999999</v>
      </c>
      <c r="M434" s="58"/>
      <c r="N434" s="63">
        <v>317030</v>
      </c>
      <c r="O434" s="63"/>
      <c r="P434" s="66">
        <v>2.95</v>
      </c>
      <c r="Q434" s="52"/>
    </row>
    <row r="435" spans="1:17" s="38" customFormat="1" x14ac:dyDescent="0.25">
      <c r="A435" s="58">
        <v>343</v>
      </c>
      <c r="B435" s="58" t="s">
        <v>88</v>
      </c>
      <c r="C435" s="73"/>
      <c r="D435" s="99">
        <v>55334</v>
      </c>
      <c r="E435" s="58"/>
      <c r="F435" s="129">
        <v>50</v>
      </c>
      <c r="G435" s="58" t="s">
        <v>4</v>
      </c>
      <c r="H435" s="129" t="s">
        <v>304</v>
      </c>
      <c r="I435" s="58"/>
      <c r="J435" s="68">
        <v>-3</v>
      </c>
      <c r="K435" s="73"/>
      <c r="L435" s="63">
        <v>480389197</v>
      </c>
      <c r="M435" s="58"/>
      <c r="N435" s="63">
        <v>14507390</v>
      </c>
      <c r="O435" s="63"/>
      <c r="P435" s="66">
        <v>3.02</v>
      </c>
      <c r="Q435" s="52"/>
    </row>
    <row r="436" spans="1:17" s="38" customFormat="1" x14ac:dyDescent="0.25">
      <c r="A436" s="58">
        <v>343.2</v>
      </c>
      <c r="B436" s="58" t="s">
        <v>322</v>
      </c>
      <c r="C436" s="73"/>
      <c r="D436" s="99">
        <v>55334</v>
      </c>
      <c r="E436" s="58"/>
      <c r="F436" s="129">
        <v>9</v>
      </c>
      <c r="G436" s="58" t="s">
        <v>4</v>
      </c>
      <c r="H436" s="129" t="s">
        <v>306</v>
      </c>
      <c r="I436" s="58"/>
      <c r="J436" s="68">
        <v>35</v>
      </c>
      <c r="K436" s="73"/>
      <c r="L436" s="63">
        <v>98598036.450000003</v>
      </c>
      <c r="M436" s="58"/>
      <c r="N436" s="63">
        <v>7120257</v>
      </c>
      <c r="O436" s="63"/>
      <c r="P436" s="66">
        <v>7.22</v>
      </c>
      <c r="Q436" s="52"/>
    </row>
    <row r="437" spans="1:17" s="38" customFormat="1" x14ac:dyDescent="0.25">
      <c r="A437" s="58">
        <v>344</v>
      </c>
      <c r="B437" s="58" t="s">
        <v>89</v>
      </c>
      <c r="C437" s="73"/>
      <c r="D437" s="99">
        <v>55334</v>
      </c>
      <c r="E437" s="58"/>
      <c r="F437" s="129">
        <v>60</v>
      </c>
      <c r="G437" s="58" t="s">
        <v>4</v>
      </c>
      <c r="H437" s="129" t="s">
        <v>300</v>
      </c>
      <c r="I437" s="58"/>
      <c r="J437" s="68">
        <v>-3</v>
      </c>
      <c r="K437" s="73"/>
      <c r="L437" s="63">
        <v>64525280.159999996</v>
      </c>
      <c r="M437" s="58"/>
      <c r="N437" s="63">
        <v>1788090</v>
      </c>
      <c r="O437" s="63"/>
      <c r="P437" s="66">
        <v>2.77</v>
      </c>
      <c r="Q437" s="52"/>
    </row>
    <row r="438" spans="1:17" s="38" customFormat="1" x14ac:dyDescent="0.25">
      <c r="A438" s="58">
        <v>345</v>
      </c>
      <c r="B438" s="58" t="s">
        <v>45</v>
      </c>
      <c r="C438" s="73"/>
      <c r="D438" s="99">
        <v>55334</v>
      </c>
      <c r="E438" s="58"/>
      <c r="F438" s="129">
        <v>50</v>
      </c>
      <c r="G438" s="58" t="s">
        <v>4</v>
      </c>
      <c r="H438" s="129" t="s">
        <v>305</v>
      </c>
      <c r="I438" s="58"/>
      <c r="J438" s="68">
        <v>-2</v>
      </c>
      <c r="K438" s="73"/>
      <c r="L438" s="63">
        <v>48252609.780000001</v>
      </c>
      <c r="M438" s="58"/>
      <c r="N438" s="63">
        <v>1335296</v>
      </c>
      <c r="O438" s="63"/>
      <c r="P438" s="66">
        <v>2.77</v>
      </c>
      <c r="Q438" s="52"/>
    </row>
    <row r="439" spans="1:17" s="38" customFormat="1" x14ac:dyDescent="0.25">
      <c r="A439" s="58">
        <v>346</v>
      </c>
      <c r="B439" s="58" t="s">
        <v>281</v>
      </c>
      <c r="C439" s="73"/>
      <c r="D439" s="99">
        <v>55334</v>
      </c>
      <c r="E439" s="58"/>
      <c r="F439" s="129">
        <v>50</v>
      </c>
      <c r="G439" s="58" t="s">
        <v>4</v>
      </c>
      <c r="H439" s="129" t="s">
        <v>307</v>
      </c>
      <c r="I439" s="58"/>
      <c r="J439" s="68">
        <v>-2</v>
      </c>
      <c r="K439" s="73"/>
      <c r="L439" s="64">
        <v>12454465.92</v>
      </c>
      <c r="M439" s="58"/>
      <c r="N439" s="64">
        <v>361154</v>
      </c>
      <c r="O439" s="67"/>
      <c r="P439" s="66">
        <v>2.9</v>
      </c>
      <c r="Q439" s="52"/>
    </row>
    <row r="440" spans="1:17" s="38" customFormat="1" x14ac:dyDescent="0.25">
      <c r="A440" s="58" t="s">
        <v>6</v>
      </c>
      <c r="B440" s="73" t="s">
        <v>125</v>
      </c>
      <c r="C440" s="73"/>
      <c r="D440" s="99"/>
      <c r="E440" s="58"/>
      <c r="F440" s="129"/>
      <c r="G440" s="58"/>
      <c r="H440" s="129"/>
      <c r="I440" s="58"/>
      <c r="J440" s="68"/>
      <c r="K440" s="73"/>
      <c r="L440" s="83">
        <f>+SUBTOTAL(9,L433:L439)</f>
        <v>772645689.71999991</v>
      </c>
      <c r="M440" s="73"/>
      <c r="N440" s="83">
        <f>+SUBTOTAL(9,N433:N439)</f>
        <v>26966686</v>
      </c>
      <c r="O440" s="65"/>
      <c r="P440" s="125">
        <f>+N440/L440*100</f>
        <v>3.4901749092488297</v>
      </c>
      <c r="Q440" s="52"/>
    </row>
    <row r="441" spans="1:17" s="38" customFormat="1" x14ac:dyDescent="0.25">
      <c r="A441" s="58" t="s">
        <v>6</v>
      </c>
      <c r="B441" s="73" t="s">
        <v>6</v>
      </c>
      <c r="C441" s="73"/>
      <c r="D441" s="99"/>
      <c r="E441" s="58"/>
      <c r="F441" s="129"/>
      <c r="G441" s="58"/>
      <c r="H441" s="129"/>
      <c r="I441" s="58"/>
      <c r="J441" s="68"/>
      <c r="K441" s="73"/>
      <c r="L441" s="87"/>
      <c r="M441" s="73"/>
      <c r="N441" s="87"/>
      <c r="O441" s="87"/>
      <c r="P441" s="66"/>
      <c r="Q441" s="52"/>
    </row>
    <row r="442" spans="1:17" s="38" customFormat="1" x14ac:dyDescent="0.25">
      <c r="A442" s="124" t="s">
        <v>197</v>
      </c>
      <c r="B442" s="73"/>
      <c r="C442" s="73"/>
      <c r="D442" s="99"/>
      <c r="E442" s="58"/>
      <c r="F442" s="129"/>
      <c r="G442" s="58"/>
      <c r="H442" s="129"/>
      <c r="I442" s="58"/>
      <c r="J442" s="68"/>
      <c r="K442" s="73"/>
      <c r="L442" s="87">
        <f>+SUBTOTAL(9,L403:L441)</f>
        <v>2121758296.8600004</v>
      </c>
      <c r="M442" s="73"/>
      <c r="N442" s="87">
        <f>+SUBTOTAL(9,N403:N441)</f>
        <v>82024699</v>
      </c>
      <c r="O442" s="87"/>
      <c r="P442" s="116">
        <f>+N442/L442*100</f>
        <v>3.8658832686733793</v>
      </c>
      <c r="Q442" s="52"/>
    </row>
    <row r="443" spans="1:17" s="38" customFormat="1" x14ac:dyDescent="0.25">
      <c r="A443" s="124"/>
      <c r="B443" s="73" t="s">
        <v>6</v>
      </c>
      <c r="C443" s="73"/>
      <c r="D443" s="99"/>
      <c r="E443" s="58"/>
      <c r="F443" s="129"/>
      <c r="G443" s="58"/>
      <c r="H443" s="129"/>
      <c r="I443" s="58"/>
      <c r="J443" s="68"/>
      <c r="K443" s="73"/>
      <c r="L443" s="87"/>
      <c r="M443" s="73"/>
      <c r="N443" s="87"/>
      <c r="O443" s="87"/>
      <c r="P443" s="116"/>
      <c r="Q443" s="52"/>
    </row>
    <row r="444" spans="1:17" s="38" customFormat="1" x14ac:dyDescent="0.25">
      <c r="A444" s="124"/>
      <c r="B444" s="73" t="s">
        <v>6</v>
      </c>
      <c r="C444" s="73"/>
      <c r="D444" s="99"/>
      <c r="E444" s="58"/>
      <c r="F444" s="129"/>
      <c r="G444" s="58"/>
      <c r="H444" s="129"/>
      <c r="I444" s="58"/>
      <c r="J444" s="68"/>
      <c r="K444" s="73"/>
      <c r="L444" s="87"/>
      <c r="M444" s="73"/>
      <c r="N444" s="87"/>
      <c r="O444" s="87"/>
      <c r="P444" s="116"/>
      <c r="Q444" s="52"/>
    </row>
    <row r="445" spans="1:17" s="38" customFormat="1" x14ac:dyDescent="0.25">
      <c r="A445" s="124" t="s">
        <v>198</v>
      </c>
      <c r="B445" s="73"/>
      <c r="C445" s="73"/>
      <c r="D445" s="99"/>
      <c r="E445" s="58"/>
      <c r="F445" s="129"/>
      <c r="G445" s="58"/>
      <c r="H445" s="129"/>
      <c r="I445" s="58"/>
      <c r="J445" s="68"/>
      <c r="K445" s="73"/>
      <c r="L445" s="87"/>
      <c r="M445" s="73"/>
      <c r="N445" s="87"/>
      <c r="O445" s="87"/>
      <c r="P445" s="116"/>
      <c r="Q445" s="52"/>
    </row>
    <row r="446" spans="1:17" s="38" customFormat="1" x14ac:dyDescent="0.25">
      <c r="A446" s="124"/>
      <c r="B446" s="73" t="s">
        <v>6</v>
      </c>
      <c r="C446" s="73"/>
      <c r="D446" s="99"/>
      <c r="E446" s="58"/>
      <c r="F446" s="129"/>
      <c r="G446" s="58"/>
      <c r="H446" s="129"/>
      <c r="I446" s="58"/>
      <c r="J446" s="68"/>
      <c r="K446" s="73"/>
      <c r="L446" s="87"/>
      <c r="M446" s="73"/>
      <c r="N446" s="87"/>
      <c r="O446" s="87"/>
      <c r="P446" s="116"/>
      <c r="Q446" s="52"/>
    </row>
    <row r="447" spans="1:17" s="38" customFormat="1" x14ac:dyDescent="0.25">
      <c r="A447" s="58" t="s">
        <v>6</v>
      </c>
      <c r="B447" s="73" t="s">
        <v>126</v>
      </c>
      <c r="C447" s="73"/>
      <c r="D447" s="99"/>
      <c r="E447" s="58"/>
      <c r="F447" s="129"/>
      <c r="G447" s="58"/>
      <c r="H447" s="129"/>
      <c r="I447" s="58"/>
      <c r="J447" s="68"/>
      <c r="K447" s="73"/>
      <c r="L447" s="87"/>
      <c r="M447" s="73"/>
      <c r="N447" s="87"/>
      <c r="O447" s="87"/>
      <c r="P447" s="116"/>
      <c r="Q447" s="52"/>
    </row>
    <row r="448" spans="1:17" s="38" customFormat="1" x14ac:dyDescent="0.25">
      <c r="A448" s="58">
        <v>341</v>
      </c>
      <c r="B448" s="58" t="s">
        <v>42</v>
      </c>
      <c r="C448" s="73"/>
      <c r="D448" s="99">
        <v>56065</v>
      </c>
      <c r="E448" s="58"/>
      <c r="F448" s="129">
        <v>80</v>
      </c>
      <c r="G448" s="58" t="s">
        <v>4</v>
      </c>
      <c r="H448" s="129" t="s">
        <v>300</v>
      </c>
      <c r="I448" s="58"/>
      <c r="J448" s="68">
        <v>-2</v>
      </c>
      <c r="K448" s="73"/>
      <c r="L448" s="63">
        <v>82092869.269999996</v>
      </c>
      <c r="M448" s="58"/>
      <c r="N448" s="63">
        <v>2193088</v>
      </c>
      <c r="O448" s="63"/>
      <c r="P448" s="66">
        <v>2.67</v>
      </c>
      <c r="Q448" s="52"/>
    </row>
    <row r="449" spans="1:17" s="38" customFormat="1" x14ac:dyDescent="0.25">
      <c r="A449" s="58">
        <v>342</v>
      </c>
      <c r="B449" s="58" t="s">
        <v>87</v>
      </c>
      <c r="C449" s="73"/>
      <c r="D449" s="99">
        <v>56065</v>
      </c>
      <c r="E449" s="58"/>
      <c r="F449" s="129">
        <v>50</v>
      </c>
      <c r="G449" s="58" t="s">
        <v>4</v>
      </c>
      <c r="H449" s="129" t="s">
        <v>303</v>
      </c>
      <c r="I449" s="58"/>
      <c r="J449" s="68">
        <v>-3</v>
      </c>
      <c r="K449" s="73"/>
      <c r="L449" s="63">
        <v>47723727.920000002</v>
      </c>
      <c r="M449" s="58"/>
      <c r="N449" s="63">
        <v>1400412</v>
      </c>
      <c r="O449" s="63"/>
      <c r="P449" s="66">
        <v>2.93</v>
      </c>
      <c r="Q449" s="52"/>
    </row>
    <row r="450" spans="1:17" s="38" customFormat="1" x14ac:dyDescent="0.25">
      <c r="A450" s="58">
        <v>343</v>
      </c>
      <c r="B450" s="58" t="s">
        <v>88</v>
      </c>
      <c r="C450" s="73"/>
      <c r="D450" s="99">
        <v>56065</v>
      </c>
      <c r="E450" s="58"/>
      <c r="F450" s="129">
        <v>50</v>
      </c>
      <c r="G450" s="58" t="s">
        <v>4</v>
      </c>
      <c r="H450" s="129" t="s">
        <v>304</v>
      </c>
      <c r="I450" s="58"/>
      <c r="J450" s="68">
        <v>-3</v>
      </c>
      <c r="K450" s="73"/>
      <c r="L450" s="63">
        <v>385108675.64999998</v>
      </c>
      <c r="M450" s="58"/>
      <c r="N450" s="63">
        <v>11593863</v>
      </c>
      <c r="O450" s="63"/>
      <c r="P450" s="66">
        <v>3.01</v>
      </c>
      <c r="Q450" s="52"/>
    </row>
    <row r="451" spans="1:17" s="38" customFormat="1" x14ac:dyDescent="0.25">
      <c r="A451" s="58">
        <v>343.2</v>
      </c>
      <c r="B451" s="58" t="s">
        <v>322</v>
      </c>
      <c r="C451" s="73"/>
      <c r="D451" s="99">
        <v>56065</v>
      </c>
      <c r="E451" s="58"/>
      <c r="F451" s="129">
        <v>9</v>
      </c>
      <c r="G451" s="58" t="s">
        <v>4</v>
      </c>
      <c r="H451" s="129" t="s">
        <v>306</v>
      </c>
      <c r="I451" s="58"/>
      <c r="J451" s="68">
        <v>35</v>
      </c>
      <c r="K451" s="73"/>
      <c r="L451" s="63">
        <v>206255249.11000001</v>
      </c>
      <c r="M451" s="58"/>
      <c r="N451" s="63">
        <v>14894723</v>
      </c>
      <c r="O451" s="63"/>
      <c r="P451" s="66">
        <v>7.22</v>
      </c>
      <c r="Q451" s="52"/>
    </row>
    <row r="452" spans="1:17" s="38" customFormat="1" x14ac:dyDescent="0.25">
      <c r="A452" s="58">
        <v>344</v>
      </c>
      <c r="B452" s="58" t="s">
        <v>89</v>
      </c>
      <c r="C452" s="73"/>
      <c r="D452" s="99">
        <v>56065</v>
      </c>
      <c r="E452" s="58"/>
      <c r="F452" s="129">
        <v>60</v>
      </c>
      <c r="G452" s="58" t="s">
        <v>4</v>
      </c>
      <c r="H452" s="129" t="s">
        <v>300</v>
      </c>
      <c r="I452" s="58"/>
      <c r="J452" s="68">
        <v>-3</v>
      </c>
      <c r="K452" s="73"/>
      <c r="L452" s="63">
        <v>70269257.489999995</v>
      </c>
      <c r="M452" s="58"/>
      <c r="N452" s="63">
        <v>1941819</v>
      </c>
      <c r="O452" s="63"/>
      <c r="P452" s="66">
        <v>2.76</v>
      </c>
      <c r="Q452" s="52"/>
    </row>
    <row r="453" spans="1:17" s="38" customFormat="1" x14ac:dyDescent="0.25">
      <c r="A453" s="58">
        <v>345</v>
      </c>
      <c r="B453" s="58" t="s">
        <v>45</v>
      </c>
      <c r="C453" s="73"/>
      <c r="D453" s="99">
        <v>56065</v>
      </c>
      <c r="E453" s="58"/>
      <c r="F453" s="129">
        <v>50</v>
      </c>
      <c r="G453" s="58" t="s">
        <v>4</v>
      </c>
      <c r="H453" s="129" t="s">
        <v>305</v>
      </c>
      <c r="I453" s="58"/>
      <c r="J453" s="68">
        <v>-2</v>
      </c>
      <c r="K453" s="73"/>
      <c r="L453" s="63">
        <v>111693784.62</v>
      </c>
      <c r="M453" s="58"/>
      <c r="N453" s="63">
        <v>3093215</v>
      </c>
      <c r="O453" s="63"/>
      <c r="P453" s="66">
        <v>2.77</v>
      </c>
      <c r="Q453" s="52"/>
    </row>
    <row r="454" spans="1:17" s="38" customFormat="1" x14ac:dyDescent="0.25">
      <c r="A454" s="58">
        <v>346</v>
      </c>
      <c r="B454" s="58" t="s">
        <v>281</v>
      </c>
      <c r="C454" s="73"/>
      <c r="D454" s="99">
        <v>56065</v>
      </c>
      <c r="E454" s="58"/>
      <c r="F454" s="129">
        <v>50</v>
      </c>
      <c r="G454" s="58" t="s">
        <v>4</v>
      </c>
      <c r="H454" s="129" t="s">
        <v>307</v>
      </c>
      <c r="I454" s="58"/>
      <c r="J454" s="68">
        <v>-2</v>
      </c>
      <c r="K454" s="73"/>
      <c r="L454" s="64">
        <v>10309492.789999999</v>
      </c>
      <c r="M454" s="58"/>
      <c r="N454" s="64">
        <v>298911</v>
      </c>
      <c r="O454" s="67"/>
      <c r="P454" s="66">
        <v>2.9</v>
      </c>
      <c r="Q454" s="52"/>
    </row>
    <row r="455" spans="1:17" s="38" customFormat="1" x14ac:dyDescent="0.25">
      <c r="A455" s="58" t="s">
        <v>6</v>
      </c>
      <c r="B455" s="73" t="s">
        <v>127</v>
      </c>
      <c r="C455" s="73"/>
      <c r="D455" s="99"/>
      <c r="E455" s="58"/>
      <c r="F455" s="129"/>
      <c r="G455" s="58"/>
      <c r="H455" s="129"/>
      <c r="I455" s="58"/>
      <c r="J455" s="68"/>
      <c r="K455" s="73"/>
      <c r="L455" s="83">
        <f>+SUBTOTAL(9,L448:L454)</f>
        <v>913453056.85000002</v>
      </c>
      <c r="M455" s="73"/>
      <c r="N455" s="83">
        <f>+SUBTOTAL(9,N448:N454)</f>
        <v>35416031</v>
      </c>
      <c r="O455" s="65"/>
      <c r="P455" s="125">
        <f>+N455/L455*100</f>
        <v>3.8771593936234137</v>
      </c>
      <c r="Q455" s="52"/>
    </row>
    <row r="456" spans="1:17" s="38" customFormat="1" x14ac:dyDescent="0.25">
      <c r="A456" s="58"/>
      <c r="B456" s="73" t="s">
        <v>6</v>
      </c>
      <c r="C456" s="73"/>
      <c r="D456" s="99"/>
      <c r="E456" s="58"/>
      <c r="F456" s="129"/>
      <c r="G456" s="58"/>
      <c r="H456" s="129"/>
      <c r="I456" s="58"/>
      <c r="J456" s="68"/>
      <c r="K456" s="73"/>
      <c r="L456" s="87"/>
      <c r="M456" s="73"/>
      <c r="N456" s="87"/>
      <c r="O456" s="87"/>
      <c r="P456" s="116"/>
      <c r="Q456" s="52"/>
    </row>
    <row r="457" spans="1:17" s="38" customFormat="1" x14ac:dyDescent="0.25">
      <c r="A457" s="124" t="s">
        <v>199</v>
      </c>
      <c r="B457" s="73"/>
      <c r="C457" s="73"/>
      <c r="D457" s="99"/>
      <c r="E457" s="58"/>
      <c r="F457" s="129"/>
      <c r="G457" s="58"/>
      <c r="H457" s="129"/>
      <c r="I457" s="58"/>
      <c r="J457" s="68"/>
      <c r="K457" s="73"/>
      <c r="L457" s="87">
        <f>+SUBTOTAL(9,L447:L455)</f>
        <v>913453056.85000002</v>
      </c>
      <c r="M457" s="175"/>
      <c r="N457" s="87">
        <f>+SUBTOTAL(9,N447:N455)</f>
        <v>35416031</v>
      </c>
      <c r="O457" s="87"/>
      <c r="P457" s="116">
        <f>+N457/L457*100</f>
        <v>3.8771593936234137</v>
      </c>
      <c r="Q457" s="52"/>
    </row>
    <row r="458" spans="1:17" s="38" customFormat="1" x14ac:dyDescent="0.25">
      <c r="A458" s="124"/>
      <c r="B458" s="73" t="s">
        <v>6</v>
      </c>
      <c r="C458" s="73"/>
      <c r="D458" s="99"/>
      <c r="E458" s="58"/>
      <c r="F458" s="129"/>
      <c r="G458" s="58"/>
      <c r="H458" s="129"/>
      <c r="I458" s="58"/>
      <c r="J458" s="68"/>
      <c r="K458" s="73"/>
      <c r="L458" s="87"/>
      <c r="M458" s="73"/>
      <c r="N458" s="87"/>
      <c r="O458" s="87"/>
      <c r="P458" s="116"/>
      <c r="Q458" s="52"/>
    </row>
    <row r="459" spans="1:17" s="38" customFormat="1" x14ac:dyDescent="0.25">
      <c r="A459" s="124"/>
      <c r="B459" s="73" t="s">
        <v>6</v>
      </c>
      <c r="C459" s="73"/>
      <c r="D459" s="99"/>
      <c r="E459" s="58"/>
      <c r="F459" s="129"/>
      <c r="G459" s="58"/>
      <c r="H459" s="129"/>
      <c r="I459" s="58"/>
      <c r="J459" s="68"/>
      <c r="K459" s="73"/>
      <c r="L459" s="87"/>
      <c r="M459" s="73"/>
      <c r="N459" s="87"/>
      <c r="O459" s="87"/>
      <c r="P459" s="116"/>
      <c r="Q459" s="52"/>
    </row>
    <row r="460" spans="1:17" s="38" customFormat="1" x14ac:dyDescent="0.25">
      <c r="A460" s="124" t="s">
        <v>200</v>
      </c>
      <c r="B460" s="73"/>
      <c r="C460" s="73"/>
      <c r="D460" s="99"/>
      <c r="E460" s="58"/>
      <c r="F460" s="129"/>
      <c r="G460" s="58"/>
      <c r="H460" s="129"/>
      <c r="I460" s="58"/>
      <c r="J460" s="68"/>
      <c r="K460" s="73"/>
      <c r="L460" s="87"/>
      <c r="M460" s="73"/>
      <c r="N460" s="87"/>
      <c r="O460" s="87"/>
      <c r="P460" s="116"/>
      <c r="Q460" s="52"/>
    </row>
    <row r="461" spans="1:17" s="38" customFormat="1" x14ac:dyDescent="0.25">
      <c r="A461" s="124"/>
      <c r="B461" s="73" t="s">
        <v>6</v>
      </c>
      <c r="C461" s="73"/>
      <c r="D461" s="99"/>
      <c r="E461" s="58"/>
      <c r="F461" s="129"/>
      <c r="G461" s="58"/>
      <c r="H461" s="129"/>
      <c r="I461" s="58"/>
      <c r="J461" s="68"/>
      <c r="K461" s="73"/>
      <c r="L461" s="87"/>
      <c r="M461" s="73"/>
      <c r="N461" s="87"/>
      <c r="O461" s="87"/>
      <c r="P461" s="116"/>
      <c r="Q461" s="52"/>
    </row>
    <row r="462" spans="1:17" s="38" customFormat="1" x14ac:dyDescent="0.25">
      <c r="A462" s="58" t="s">
        <v>6</v>
      </c>
      <c r="B462" s="73" t="s">
        <v>128</v>
      </c>
      <c r="C462" s="73"/>
      <c r="D462" s="99"/>
      <c r="E462" s="58"/>
      <c r="F462" s="129"/>
      <c r="G462" s="58"/>
      <c r="H462" s="129"/>
      <c r="I462" s="58"/>
      <c r="J462" s="68"/>
      <c r="K462" s="73"/>
      <c r="L462" s="87"/>
      <c r="M462" s="73"/>
      <c r="N462" s="87"/>
      <c r="O462" s="87"/>
      <c r="P462" s="116"/>
      <c r="Q462" s="52"/>
    </row>
    <row r="463" spans="1:17" s="38" customFormat="1" x14ac:dyDescent="0.25">
      <c r="A463" s="58">
        <v>341</v>
      </c>
      <c r="B463" s="58" t="s">
        <v>42</v>
      </c>
      <c r="C463" s="73"/>
      <c r="D463" s="99">
        <v>56430</v>
      </c>
      <c r="E463" s="58"/>
      <c r="F463" s="129">
        <v>80</v>
      </c>
      <c r="G463" s="58" t="s">
        <v>4</v>
      </c>
      <c r="H463" s="129" t="s">
        <v>300</v>
      </c>
      <c r="I463" s="58"/>
      <c r="J463" s="68">
        <v>-2</v>
      </c>
      <c r="K463" s="73"/>
      <c r="L463" s="63">
        <v>80630957.950000003</v>
      </c>
      <c r="M463" s="73"/>
      <c r="N463" s="63">
        <v>2138363</v>
      </c>
      <c r="O463" s="87"/>
      <c r="P463" s="66">
        <v>2.65</v>
      </c>
      <c r="Q463" s="52"/>
    </row>
    <row r="464" spans="1:17" s="38" customFormat="1" x14ac:dyDescent="0.25">
      <c r="A464" s="58">
        <v>342</v>
      </c>
      <c r="B464" s="58" t="s">
        <v>87</v>
      </c>
      <c r="C464" s="73"/>
      <c r="D464" s="99">
        <v>56430</v>
      </c>
      <c r="E464" s="58"/>
      <c r="F464" s="129">
        <v>50</v>
      </c>
      <c r="G464" s="58" t="s">
        <v>4</v>
      </c>
      <c r="H464" s="129" t="s">
        <v>303</v>
      </c>
      <c r="I464" s="58"/>
      <c r="J464" s="68">
        <v>-3</v>
      </c>
      <c r="K464" s="73"/>
      <c r="L464" s="63">
        <v>217306003.91</v>
      </c>
      <c r="M464" s="73"/>
      <c r="N464" s="63">
        <v>6367219</v>
      </c>
      <c r="O464" s="87"/>
      <c r="P464" s="66">
        <v>2.93</v>
      </c>
      <c r="Q464" s="52"/>
    </row>
    <row r="465" spans="1:17" s="38" customFormat="1" x14ac:dyDescent="0.25">
      <c r="A465" s="58">
        <v>343</v>
      </c>
      <c r="B465" s="58" t="s">
        <v>88</v>
      </c>
      <c r="C465" s="73"/>
      <c r="D465" s="99">
        <v>56430</v>
      </c>
      <c r="E465" s="58"/>
      <c r="F465" s="129">
        <v>50</v>
      </c>
      <c r="G465" s="58" t="s">
        <v>4</v>
      </c>
      <c r="H465" s="129" t="s">
        <v>304</v>
      </c>
      <c r="I465" s="58"/>
      <c r="J465" s="68">
        <v>-3</v>
      </c>
      <c r="K465" s="73"/>
      <c r="L465" s="63">
        <v>525780411.58999997</v>
      </c>
      <c r="M465" s="73"/>
      <c r="N465" s="63">
        <v>15830359</v>
      </c>
      <c r="O465" s="87"/>
      <c r="P465" s="66">
        <v>3.01</v>
      </c>
      <c r="Q465" s="52"/>
    </row>
    <row r="466" spans="1:17" s="38" customFormat="1" x14ac:dyDescent="0.25">
      <c r="A466" s="58">
        <v>343.2</v>
      </c>
      <c r="B466" s="58" t="s">
        <v>322</v>
      </c>
      <c r="C466" s="73"/>
      <c r="D466" s="99">
        <v>56430</v>
      </c>
      <c r="E466" s="58"/>
      <c r="F466" s="129">
        <v>9</v>
      </c>
      <c r="G466" s="58" t="s">
        <v>4</v>
      </c>
      <c r="H466" s="129" t="s">
        <v>306</v>
      </c>
      <c r="I466" s="58"/>
      <c r="J466" s="68">
        <v>35</v>
      </c>
      <c r="K466" s="73"/>
      <c r="L466" s="63">
        <v>139494632.66</v>
      </c>
      <c r="M466" s="73"/>
      <c r="N466" s="63">
        <v>10073605</v>
      </c>
      <c r="O466" s="87"/>
      <c r="P466" s="66">
        <v>7.22</v>
      </c>
      <c r="Q466" s="52"/>
    </row>
    <row r="467" spans="1:17" s="38" customFormat="1" x14ac:dyDescent="0.25">
      <c r="A467" s="58">
        <v>344</v>
      </c>
      <c r="B467" s="58" t="s">
        <v>89</v>
      </c>
      <c r="C467" s="73"/>
      <c r="D467" s="99">
        <v>56430</v>
      </c>
      <c r="E467" s="58"/>
      <c r="F467" s="129">
        <v>60</v>
      </c>
      <c r="G467" s="58" t="s">
        <v>4</v>
      </c>
      <c r="H467" s="129" t="s">
        <v>300</v>
      </c>
      <c r="I467" s="58"/>
      <c r="J467" s="68">
        <v>-3</v>
      </c>
      <c r="K467" s="73"/>
      <c r="L467" s="63">
        <v>79977232.180000007</v>
      </c>
      <c r="M467" s="73"/>
      <c r="N467" s="63">
        <v>2209764</v>
      </c>
      <c r="O467" s="87"/>
      <c r="P467" s="66">
        <v>2.76</v>
      </c>
      <c r="Q467" s="52"/>
    </row>
    <row r="468" spans="1:17" s="38" customFormat="1" x14ac:dyDescent="0.25">
      <c r="A468" s="58">
        <v>345</v>
      </c>
      <c r="B468" s="58" t="s">
        <v>45</v>
      </c>
      <c r="C468" s="73"/>
      <c r="D468" s="99">
        <v>56430</v>
      </c>
      <c r="E468" s="58"/>
      <c r="F468" s="129">
        <v>50</v>
      </c>
      <c r="G468" s="58" t="s">
        <v>4</v>
      </c>
      <c r="H468" s="129" t="s">
        <v>305</v>
      </c>
      <c r="I468" s="58"/>
      <c r="J468" s="68">
        <v>-2</v>
      </c>
      <c r="K468" s="73"/>
      <c r="L468" s="63">
        <v>82800568.349999994</v>
      </c>
      <c r="M468" s="73"/>
      <c r="N468" s="63">
        <v>2287187</v>
      </c>
      <c r="O468" s="87"/>
      <c r="P468" s="66">
        <v>2.76</v>
      </c>
      <c r="Q468" s="52"/>
    </row>
    <row r="469" spans="1:17" s="38" customFormat="1" x14ac:dyDescent="0.25">
      <c r="A469" s="58">
        <v>346</v>
      </c>
      <c r="B469" s="58" t="s">
        <v>281</v>
      </c>
      <c r="C469" s="73"/>
      <c r="D469" s="99">
        <v>56430</v>
      </c>
      <c r="E469" s="58"/>
      <c r="F469" s="129">
        <v>50</v>
      </c>
      <c r="G469" s="58" t="s">
        <v>4</v>
      </c>
      <c r="H469" s="129" t="s">
        <v>307</v>
      </c>
      <c r="I469" s="58"/>
      <c r="J469" s="68">
        <v>-2</v>
      </c>
      <c r="K469" s="73"/>
      <c r="L469" s="64">
        <v>11446561.130000001</v>
      </c>
      <c r="M469" s="73"/>
      <c r="N469" s="64">
        <v>331830</v>
      </c>
      <c r="O469" s="87"/>
      <c r="P469" s="66">
        <v>2.9</v>
      </c>
      <c r="Q469" s="52"/>
    </row>
    <row r="470" spans="1:17" s="38" customFormat="1" x14ac:dyDescent="0.25">
      <c r="A470" s="58" t="s">
        <v>6</v>
      </c>
      <c r="B470" s="73" t="s">
        <v>129</v>
      </c>
      <c r="C470" s="73"/>
      <c r="D470" s="99"/>
      <c r="E470" s="58"/>
      <c r="F470" s="129"/>
      <c r="G470" s="58"/>
      <c r="H470" s="129"/>
      <c r="I470" s="58"/>
      <c r="J470" s="68"/>
      <c r="K470" s="73"/>
      <c r="L470" s="83">
        <f>+SUBTOTAL(9,L463:L469)</f>
        <v>1137436367.77</v>
      </c>
      <c r="M470" s="73"/>
      <c r="N470" s="83">
        <f>+SUBTOTAL(9,N463:N469)</f>
        <v>39238327</v>
      </c>
      <c r="O470" s="87"/>
      <c r="P470" s="125">
        <f>+N470/L470*100</f>
        <v>3.4497162313289378</v>
      </c>
      <c r="Q470" s="52"/>
    </row>
    <row r="471" spans="1:17" s="38" customFormat="1" x14ac:dyDescent="0.25">
      <c r="A471" s="58" t="s">
        <v>6</v>
      </c>
      <c r="B471" s="73" t="s">
        <v>6</v>
      </c>
      <c r="C471" s="73"/>
      <c r="D471" s="99"/>
      <c r="E471" s="58"/>
      <c r="F471" s="129"/>
      <c r="G471" s="58"/>
      <c r="H471" s="129"/>
      <c r="I471" s="58"/>
      <c r="J471" s="68"/>
      <c r="K471" s="73"/>
      <c r="L471" s="87"/>
      <c r="M471" s="73"/>
      <c r="N471" s="87"/>
      <c r="O471" s="87"/>
      <c r="P471" s="116"/>
      <c r="Q471" s="52"/>
    </row>
    <row r="472" spans="1:17" s="38" customFormat="1" x14ac:dyDescent="0.25">
      <c r="A472" s="124" t="s">
        <v>201</v>
      </c>
      <c r="B472" s="73"/>
      <c r="C472" s="73"/>
      <c r="D472" s="99"/>
      <c r="E472" s="58"/>
      <c r="F472" s="129"/>
      <c r="G472" s="58"/>
      <c r="H472" s="129"/>
      <c r="I472" s="58"/>
      <c r="J472" s="68"/>
      <c r="K472" s="73"/>
      <c r="L472" s="87">
        <f>+SUBTOTAL(9,L462:L470)</f>
        <v>1137436367.77</v>
      </c>
      <c r="M472" s="73"/>
      <c r="N472" s="87">
        <f>+SUBTOTAL(9,N462:N470)</f>
        <v>39238327</v>
      </c>
      <c r="O472" s="87"/>
      <c r="P472" s="116">
        <f>+N472/L472*100</f>
        <v>3.4497162313289378</v>
      </c>
      <c r="Q472" s="52"/>
    </row>
    <row r="473" spans="1:17" s="38" customFormat="1" x14ac:dyDescent="0.25">
      <c r="A473" s="124"/>
      <c r="B473" s="73" t="s">
        <v>6</v>
      </c>
      <c r="C473" s="73"/>
      <c r="D473" s="99"/>
      <c r="E473" s="58"/>
      <c r="F473" s="129"/>
      <c r="G473" s="58"/>
      <c r="H473" s="129"/>
      <c r="I473" s="58"/>
      <c r="J473" s="68"/>
      <c r="K473" s="73"/>
      <c r="L473" s="87"/>
      <c r="M473" s="73"/>
      <c r="N473" s="87"/>
      <c r="O473" s="87"/>
      <c r="P473" s="116"/>
      <c r="Q473" s="52"/>
    </row>
    <row r="474" spans="1:17" s="38" customFormat="1" x14ac:dyDescent="0.25">
      <c r="A474" s="124"/>
      <c r="B474" s="73" t="s">
        <v>6</v>
      </c>
      <c r="C474" s="73"/>
      <c r="D474" s="99"/>
      <c r="E474" s="58"/>
      <c r="F474" s="129"/>
      <c r="G474" s="58"/>
      <c r="H474" s="129"/>
      <c r="I474" s="58"/>
      <c r="J474" s="68"/>
      <c r="K474" s="73"/>
      <c r="L474" s="87"/>
      <c r="M474" s="73"/>
      <c r="N474" s="87"/>
      <c r="O474" s="87"/>
      <c r="P474" s="116"/>
      <c r="Q474" s="52"/>
    </row>
    <row r="475" spans="1:17" s="38" customFormat="1" x14ac:dyDescent="0.25">
      <c r="A475" s="124" t="s">
        <v>202</v>
      </c>
      <c r="B475" s="73"/>
      <c r="C475" s="73"/>
      <c r="D475" s="99"/>
      <c r="E475" s="58"/>
      <c r="F475" s="129"/>
      <c r="G475" s="58"/>
      <c r="H475" s="129"/>
      <c r="I475" s="58"/>
      <c r="J475" s="68"/>
      <c r="K475" s="73"/>
      <c r="L475" s="87"/>
      <c r="M475" s="73"/>
      <c r="N475" s="87"/>
      <c r="O475" s="87"/>
      <c r="P475" s="116"/>
      <c r="Q475" s="52"/>
    </row>
    <row r="476" spans="1:17" s="38" customFormat="1" x14ac:dyDescent="0.25">
      <c r="A476" s="124"/>
      <c r="B476" s="73" t="s">
        <v>6</v>
      </c>
      <c r="C476" s="73"/>
      <c r="D476" s="99"/>
      <c r="E476" s="58"/>
      <c r="F476" s="129"/>
      <c r="G476" s="58"/>
      <c r="H476" s="129"/>
      <c r="I476" s="58"/>
      <c r="J476" s="68"/>
      <c r="K476" s="73"/>
      <c r="L476" s="87"/>
      <c r="M476" s="73"/>
      <c r="N476" s="87"/>
      <c r="O476" s="87"/>
      <c r="P476" s="116"/>
      <c r="Q476" s="52"/>
    </row>
    <row r="477" spans="1:17" s="38" customFormat="1" x14ac:dyDescent="0.25">
      <c r="A477" s="58" t="s">
        <v>6</v>
      </c>
      <c r="B477" s="73" t="s">
        <v>130</v>
      </c>
      <c r="C477" s="73"/>
      <c r="D477" s="99"/>
      <c r="E477" s="58"/>
      <c r="F477" s="129"/>
      <c r="G477" s="58"/>
      <c r="H477" s="129"/>
      <c r="I477" s="58"/>
      <c r="J477" s="68"/>
      <c r="K477" s="73"/>
      <c r="L477" s="87"/>
      <c r="M477" s="73"/>
      <c r="N477" s="87"/>
      <c r="O477" s="87"/>
      <c r="P477" s="116"/>
      <c r="Q477" s="52"/>
    </row>
    <row r="478" spans="1:17" s="38" customFormat="1" x14ac:dyDescent="0.25">
      <c r="A478" s="58">
        <v>341</v>
      </c>
      <c r="B478" s="58" t="s">
        <v>42</v>
      </c>
      <c r="C478" s="73"/>
      <c r="D478" s="99">
        <v>57161</v>
      </c>
      <c r="E478" s="58"/>
      <c r="F478" s="129">
        <v>80</v>
      </c>
      <c r="G478" s="58" t="s">
        <v>4</v>
      </c>
      <c r="H478" s="129" t="s">
        <v>300</v>
      </c>
      <c r="I478" s="58"/>
      <c r="J478" s="68">
        <v>-2</v>
      </c>
      <c r="K478" s="73"/>
      <c r="L478" s="63">
        <v>101607532.01000001</v>
      </c>
      <c r="M478" s="73"/>
      <c r="N478" s="63">
        <v>2704023</v>
      </c>
      <c r="O478" s="87"/>
      <c r="P478" s="66">
        <v>2.66</v>
      </c>
      <c r="Q478" s="52"/>
    </row>
    <row r="479" spans="1:17" s="38" customFormat="1" x14ac:dyDescent="0.25">
      <c r="A479" s="58">
        <v>342</v>
      </c>
      <c r="B479" s="58" t="s">
        <v>87</v>
      </c>
      <c r="C479" s="73"/>
      <c r="D479" s="99">
        <v>57161</v>
      </c>
      <c r="E479" s="58"/>
      <c r="F479" s="129">
        <v>50</v>
      </c>
      <c r="G479" s="58" t="s">
        <v>4</v>
      </c>
      <c r="H479" s="129" t="s">
        <v>303</v>
      </c>
      <c r="I479" s="58"/>
      <c r="J479" s="68">
        <v>-3</v>
      </c>
      <c r="K479" s="73"/>
      <c r="L479" s="63">
        <v>59665117.359999999</v>
      </c>
      <c r="M479" s="73"/>
      <c r="N479" s="63">
        <v>1745324</v>
      </c>
      <c r="O479" s="87"/>
      <c r="P479" s="66">
        <v>2.93</v>
      </c>
      <c r="Q479" s="52"/>
    </row>
    <row r="480" spans="1:17" s="38" customFormat="1" x14ac:dyDescent="0.25">
      <c r="A480" s="58">
        <v>343</v>
      </c>
      <c r="B480" s="58" t="s">
        <v>88</v>
      </c>
      <c r="C480" s="73"/>
      <c r="D480" s="99">
        <v>57161</v>
      </c>
      <c r="E480" s="58"/>
      <c r="F480" s="129">
        <v>50</v>
      </c>
      <c r="G480" s="58" t="s">
        <v>4</v>
      </c>
      <c r="H480" s="129" t="s">
        <v>304</v>
      </c>
      <c r="I480" s="58"/>
      <c r="J480" s="68">
        <v>-3</v>
      </c>
      <c r="K480" s="73"/>
      <c r="L480" s="63">
        <v>499500578.83999997</v>
      </c>
      <c r="M480" s="73"/>
      <c r="N480" s="63">
        <v>15021164</v>
      </c>
      <c r="O480" s="87"/>
      <c r="P480" s="66">
        <v>3.01</v>
      </c>
      <c r="Q480" s="52"/>
    </row>
    <row r="481" spans="1:17" s="38" customFormat="1" x14ac:dyDescent="0.25">
      <c r="A481" s="58">
        <v>343.2</v>
      </c>
      <c r="B481" s="58" t="s">
        <v>322</v>
      </c>
      <c r="C481" s="73"/>
      <c r="D481" s="99">
        <v>57161</v>
      </c>
      <c r="E481" s="58"/>
      <c r="F481" s="129">
        <v>9</v>
      </c>
      <c r="G481" s="58" t="s">
        <v>4</v>
      </c>
      <c r="H481" s="129" t="s">
        <v>306</v>
      </c>
      <c r="I481" s="58"/>
      <c r="J481" s="68">
        <v>35</v>
      </c>
      <c r="K481" s="73"/>
      <c r="L481" s="63">
        <v>191363195.90000001</v>
      </c>
      <c r="M481" s="73"/>
      <c r="N481" s="63">
        <v>13819293</v>
      </c>
      <c r="O481" s="87"/>
      <c r="P481" s="66">
        <v>7.22</v>
      </c>
      <c r="Q481" s="52"/>
    </row>
    <row r="482" spans="1:17" s="38" customFormat="1" x14ac:dyDescent="0.25">
      <c r="A482" s="58">
        <v>344</v>
      </c>
      <c r="B482" s="58" t="s">
        <v>89</v>
      </c>
      <c r="C482" s="73"/>
      <c r="D482" s="99">
        <v>57161</v>
      </c>
      <c r="E482" s="58"/>
      <c r="F482" s="129">
        <v>60</v>
      </c>
      <c r="G482" s="58" t="s">
        <v>4</v>
      </c>
      <c r="H482" s="129" t="s">
        <v>300</v>
      </c>
      <c r="I482" s="58"/>
      <c r="J482" s="68">
        <v>-3</v>
      </c>
      <c r="K482" s="73"/>
      <c r="L482" s="63">
        <v>87208138.849999994</v>
      </c>
      <c r="M482" s="73"/>
      <c r="N482" s="63">
        <v>2407293</v>
      </c>
      <c r="O482" s="87"/>
      <c r="P482" s="66">
        <v>2.76</v>
      </c>
      <c r="Q482" s="52"/>
    </row>
    <row r="483" spans="1:17" s="38" customFormat="1" x14ac:dyDescent="0.25">
      <c r="A483" s="58">
        <v>345</v>
      </c>
      <c r="B483" s="58" t="s">
        <v>45</v>
      </c>
      <c r="C483" s="73"/>
      <c r="D483" s="99">
        <v>57161</v>
      </c>
      <c r="E483" s="58"/>
      <c r="F483" s="129">
        <v>50</v>
      </c>
      <c r="G483" s="58" t="s">
        <v>4</v>
      </c>
      <c r="H483" s="129" t="s">
        <v>305</v>
      </c>
      <c r="I483" s="58"/>
      <c r="J483" s="68">
        <v>-2</v>
      </c>
      <c r="K483" s="73"/>
      <c r="L483" s="63">
        <v>138483955.50999999</v>
      </c>
      <c r="M483" s="73"/>
      <c r="N483" s="63">
        <v>3827974</v>
      </c>
      <c r="O483" s="87"/>
      <c r="P483" s="66">
        <v>2.76</v>
      </c>
      <c r="Q483" s="52"/>
    </row>
    <row r="484" spans="1:17" s="38" customFormat="1" x14ac:dyDescent="0.25">
      <c r="A484" s="58">
        <v>346</v>
      </c>
      <c r="B484" s="58" t="s">
        <v>281</v>
      </c>
      <c r="C484" s="73"/>
      <c r="D484" s="99">
        <v>57161</v>
      </c>
      <c r="E484" s="58"/>
      <c r="F484" s="129">
        <v>50</v>
      </c>
      <c r="G484" s="58" t="s">
        <v>4</v>
      </c>
      <c r="H484" s="129" t="s">
        <v>307</v>
      </c>
      <c r="I484" s="58"/>
      <c r="J484" s="68">
        <v>-2</v>
      </c>
      <c r="K484" s="73"/>
      <c r="L484" s="64">
        <v>12795087.470000001</v>
      </c>
      <c r="M484" s="73"/>
      <c r="N484" s="64">
        <v>370648</v>
      </c>
      <c r="O484" s="87"/>
      <c r="P484" s="66">
        <v>2.9</v>
      </c>
      <c r="Q484" s="52"/>
    </row>
    <row r="485" spans="1:17" s="38" customFormat="1" x14ac:dyDescent="0.25">
      <c r="A485" s="58" t="s">
        <v>6</v>
      </c>
      <c r="B485" s="73" t="s">
        <v>131</v>
      </c>
      <c r="C485" s="73"/>
      <c r="D485" s="99"/>
      <c r="E485" s="58"/>
      <c r="F485" s="129"/>
      <c r="G485" s="58"/>
      <c r="H485" s="129"/>
      <c r="I485" s="58"/>
      <c r="J485" s="68"/>
      <c r="K485" s="73"/>
      <c r="L485" s="83">
        <f>+SUBTOTAL(9,L478:L484)</f>
        <v>1090623605.9400001</v>
      </c>
      <c r="M485" s="73"/>
      <c r="N485" s="83">
        <f>+SUBTOTAL(9,N478:N484)</f>
        <v>39895719</v>
      </c>
      <c r="O485" s="87"/>
      <c r="P485" s="125">
        <f>+N485/L485*100</f>
        <v>3.658064870658488</v>
      </c>
      <c r="Q485" s="52"/>
    </row>
    <row r="486" spans="1:17" s="38" customFormat="1" x14ac:dyDescent="0.25">
      <c r="A486" s="58" t="s">
        <v>6</v>
      </c>
      <c r="B486" s="73" t="s">
        <v>6</v>
      </c>
      <c r="C486" s="73"/>
      <c r="D486" s="99"/>
      <c r="E486" s="58"/>
      <c r="F486" s="129"/>
      <c r="G486" s="58"/>
      <c r="H486" s="129"/>
      <c r="I486" s="58"/>
      <c r="J486" s="68"/>
      <c r="K486" s="73"/>
      <c r="L486" s="87"/>
      <c r="M486" s="73"/>
      <c r="N486" s="87"/>
      <c r="O486" s="87"/>
      <c r="P486" s="116"/>
      <c r="Q486" s="52"/>
    </row>
    <row r="487" spans="1:17" s="38" customFormat="1" x14ac:dyDescent="0.25">
      <c r="A487" s="124" t="s">
        <v>203</v>
      </c>
      <c r="B487" s="73"/>
      <c r="C487" s="73"/>
      <c r="D487" s="99"/>
      <c r="E487" s="58"/>
      <c r="F487" s="129"/>
      <c r="G487" s="58"/>
      <c r="H487" s="129"/>
      <c r="I487" s="58"/>
      <c r="J487" s="68"/>
      <c r="K487" s="73"/>
      <c r="L487" s="162">
        <f>+SUBTOTAL(9,L477:L485)</f>
        <v>1090623605.9400001</v>
      </c>
      <c r="M487" s="73"/>
      <c r="N487" s="162">
        <f>+SUBTOTAL(9,N477:N485)</f>
        <v>39895719</v>
      </c>
      <c r="O487" s="87"/>
      <c r="P487" s="116">
        <f>+N487/L487*100</f>
        <v>3.658064870658488</v>
      </c>
      <c r="Q487" s="52"/>
    </row>
    <row r="488" spans="1:17" s="38" customFormat="1" x14ac:dyDescent="0.25">
      <c r="A488" s="124"/>
      <c r="B488" s="73" t="s">
        <v>6</v>
      </c>
      <c r="C488" s="73"/>
      <c r="D488" s="99"/>
      <c r="E488" s="58"/>
      <c r="F488" s="129"/>
      <c r="G488" s="58"/>
      <c r="H488" s="129"/>
      <c r="I488" s="58"/>
      <c r="J488" s="68"/>
      <c r="K488" s="73"/>
      <c r="L488" s="87"/>
      <c r="M488" s="73"/>
      <c r="N488" s="87"/>
      <c r="O488" s="87"/>
      <c r="P488" s="116"/>
      <c r="Q488" s="52"/>
    </row>
    <row r="489" spans="1:17" ht="13.8" thickBot="1" x14ac:dyDescent="0.3">
      <c r="A489" s="89" t="s">
        <v>10</v>
      </c>
      <c r="B489" s="58"/>
      <c r="C489" s="73"/>
      <c r="D489" s="99"/>
      <c r="E489" s="58"/>
      <c r="F489" s="129"/>
      <c r="G489" s="58"/>
      <c r="H489" s="129"/>
      <c r="I489" s="58"/>
      <c r="J489" s="68"/>
      <c r="K489" s="58"/>
      <c r="L489" s="90">
        <f>+SUBTOTAL(9,L227:L488)</f>
        <v>10277035554.029997</v>
      </c>
      <c r="M489" s="58"/>
      <c r="N489" s="90">
        <f>+SUBTOTAL(9,N227:N488)</f>
        <v>414727438</v>
      </c>
      <c r="O489" s="84"/>
      <c r="P489" s="116">
        <f>+N489/L489*100</f>
        <v>4.0354773107442483</v>
      </c>
      <c r="Q489" s="60"/>
    </row>
    <row r="490" spans="1:17" ht="13.8" thickTop="1" x14ac:dyDescent="0.25">
      <c r="A490" s="58"/>
      <c r="B490" s="58" t="s">
        <v>6</v>
      </c>
      <c r="C490" s="73"/>
      <c r="D490" s="99"/>
      <c r="E490" s="58"/>
      <c r="F490" s="129"/>
      <c r="G490" s="58"/>
      <c r="H490" s="129"/>
      <c r="I490" s="58"/>
      <c r="J490" s="68"/>
      <c r="K490" s="58"/>
      <c r="L490" s="58"/>
      <c r="M490" s="58"/>
      <c r="N490" s="58"/>
      <c r="O490" s="58"/>
      <c r="P490" s="66"/>
      <c r="Q490" s="52"/>
    </row>
    <row r="491" spans="1:17" x14ac:dyDescent="0.25">
      <c r="A491" s="58"/>
      <c r="B491" s="58" t="s">
        <v>6</v>
      </c>
      <c r="C491" s="73"/>
      <c r="D491" s="99"/>
      <c r="E491" s="58"/>
      <c r="F491" s="129"/>
      <c r="G491" s="58"/>
      <c r="H491" s="129"/>
      <c r="I491" s="58"/>
      <c r="J491" s="68"/>
      <c r="K491" s="58"/>
      <c r="L491" s="58"/>
      <c r="M491" s="58"/>
      <c r="N491" s="58"/>
      <c r="O491" s="58"/>
      <c r="P491" s="66"/>
      <c r="Q491" s="52"/>
    </row>
    <row r="492" spans="1:17" x14ac:dyDescent="0.25">
      <c r="A492" s="89" t="s">
        <v>257</v>
      </c>
      <c r="B492" s="58"/>
      <c r="C492" s="73"/>
      <c r="D492" s="99"/>
      <c r="E492" s="58"/>
      <c r="F492" s="129"/>
      <c r="G492" s="58"/>
      <c r="H492" s="129"/>
      <c r="I492" s="58"/>
      <c r="J492" s="68"/>
      <c r="K492" s="58"/>
      <c r="L492" s="58"/>
      <c r="M492" s="58"/>
      <c r="N492" s="58"/>
      <c r="O492" s="58"/>
      <c r="P492" s="66"/>
      <c r="Q492" s="52"/>
    </row>
    <row r="493" spans="1:17" x14ac:dyDescent="0.25">
      <c r="A493" s="58"/>
      <c r="B493" s="58" t="s">
        <v>6</v>
      </c>
      <c r="C493" s="73"/>
      <c r="D493" s="99"/>
      <c r="E493" s="58"/>
      <c r="F493" s="129"/>
      <c r="G493" s="58"/>
      <c r="H493" s="129"/>
      <c r="I493" s="58"/>
      <c r="J493" s="68"/>
      <c r="K493" s="58"/>
      <c r="L493" s="73"/>
      <c r="M493" s="73"/>
      <c r="N493" s="73"/>
      <c r="O493" s="73"/>
      <c r="P493" s="66"/>
      <c r="Q493" s="52"/>
    </row>
    <row r="494" spans="1:17" s="38" customFormat="1" x14ac:dyDescent="0.25">
      <c r="A494" s="73" t="s">
        <v>6</v>
      </c>
      <c r="B494" s="73" t="s">
        <v>132</v>
      </c>
      <c r="C494" s="73"/>
      <c r="D494" s="99"/>
      <c r="E494" s="58"/>
      <c r="F494" s="129"/>
      <c r="G494" s="58"/>
      <c r="H494" s="129"/>
      <c r="I494" s="58"/>
      <c r="J494" s="68"/>
      <c r="K494" s="58"/>
      <c r="L494" s="63"/>
      <c r="M494" s="58"/>
      <c r="N494" s="63"/>
      <c r="O494" s="63"/>
      <c r="P494" s="66"/>
      <c r="Q494" s="52"/>
    </row>
    <row r="495" spans="1:17" x14ac:dyDescent="0.25">
      <c r="A495" s="58">
        <v>341</v>
      </c>
      <c r="B495" s="58" t="s">
        <v>42</v>
      </c>
      <c r="C495" s="73"/>
      <c r="D495" s="99">
        <v>46934</v>
      </c>
      <c r="E495" s="58"/>
      <c r="F495" s="129">
        <v>80</v>
      </c>
      <c r="G495" s="58" t="s">
        <v>4</v>
      </c>
      <c r="H495" s="129" t="s">
        <v>300</v>
      </c>
      <c r="I495" s="58"/>
      <c r="J495" s="68">
        <v>-2</v>
      </c>
      <c r="K495" s="73"/>
      <c r="L495" s="63">
        <v>601221.5</v>
      </c>
      <c r="M495" s="58"/>
      <c r="N495" s="63">
        <v>20500</v>
      </c>
      <c r="O495" s="63"/>
      <c r="P495" s="66">
        <v>3.41</v>
      </c>
      <c r="Q495" s="52"/>
    </row>
    <row r="496" spans="1:17" x14ac:dyDescent="0.25">
      <c r="A496" s="58">
        <v>342</v>
      </c>
      <c r="B496" s="58" t="s">
        <v>87</v>
      </c>
      <c r="C496" s="73"/>
      <c r="D496" s="99">
        <v>46934</v>
      </c>
      <c r="E496" s="58"/>
      <c r="F496" s="129">
        <v>50</v>
      </c>
      <c r="G496" s="58" t="s">
        <v>4</v>
      </c>
      <c r="H496" s="129" t="s">
        <v>303</v>
      </c>
      <c r="I496" s="58"/>
      <c r="J496" s="68">
        <v>-3</v>
      </c>
      <c r="K496" s="58"/>
      <c r="L496" s="63">
        <v>194416.91</v>
      </c>
      <c r="M496" s="58"/>
      <c r="N496" s="63">
        <v>7193</v>
      </c>
      <c r="O496" s="63"/>
      <c r="P496" s="66">
        <v>3.7</v>
      </c>
      <c r="Q496" s="52"/>
    </row>
    <row r="497" spans="1:17" x14ac:dyDescent="0.25">
      <c r="A497" s="58">
        <v>343</v>
      </c>
      <c r="B497" s="58" t="s">
        <v>88</v>
      </c>
      <c r="C497" s="73"/>
      <c r="D497" s="99">
        <v>46934</v>
      </c>
      <c r="E497" s="58"/>
      <c r="F497" s="129">
        <v>50</v>
      </c>
      <c r="G497" s="58" t="s">
        <v>4</v>
      </c>
      <c r="H497" s="129" t="s">
        <v>304</v>
      </c>
      <c r="I497" s="58"/>
      <c r="J497" s="68">
        <v>-3</v>
      </c>
      <c r="K497" s="73"/>
      <c r="L497" s="63">
        <v>14841925.279999999</v>
      </c>
      <c r="M497" s="58"/>
      <c r="N497" s="63">
        <v>1208680</v>
      </c>
      <c r="O497" s="63"/>
      <c r="P497" s="66">
        <v>8.14</v>
      </c>
      <c r="Q497" s="52"/>
    </row>
    <row r="498" spans="1:17" x14ac:dyDescent="0.25">
      <c r="A498" s="58">
        <v>343.2</v>
      </c>
      <c r="B498" s="58" t="s">
        <v>322</v>
      </c>
      <c r="C498" s="73"/>
      <c r="D498" s="99">
        <v>46934</v>
      </c>
      <c r="E498" s="58"/>
      <c r="F498" s="129">
        <v>25</v>
      </c>
      <c r="G498" s="58" t="s">
        <v>4</v>
      </c>
      <c r="H498" s="129" t="s">
        <v>304</v>
      </c>
      <c r="I498" s="58"/>
      <c r="J498" s="68">
        <v>29</v>
      </c>
      <c r="K498" s="58"/>
      <c r="L498" s="63">
        <v>1858778.65</v>
      </c>
      <c r="M498" s="58"/>
      <c r="N498" s="63">
        <v>69480</v>
      </c>
      <c r="O498" s="63"/>
      <c r="P498" s="66">
        <v>3.74</v>
      </c>
      <c r="Q498" s="52"/>
    </row>
    <row r="499" spans="1:17" x14ac:dyDescent="0.25">
      <c r="A499" s="58">
        <v>344</v>
      </c>
      <c r="B499" s="58" t="s">
        <v>89</v>
      </c>
      <c r="C499" s="73"/>
      <c r="D499" s="99">
        <v>46934</v>
      </c>
      <c r="E499" s="58"/>
      <c r="F499" s="129">
        <v>60</v>
      </c>
      <c r="G499" s="58" t="s">
        <v>4</v>
      </c>
      <c r="H499" s="129" t="s">
        <v>300</v>
      </c>
      <c r="I499" s="58"/>
      <c r="J499" s="68">
        <v>-3</v>
      </c>
      <c r="K499" s="58"/>
      <c r="L499" s="63">
        <v>1748135.45</v>
      </c>
      <c r="M499" s="58"/>
      <c r="N499" s="63">
        <v>43263</v>
      </c>
      <c r="O499" s="63"/>
      <c r="P499" s="66">
        <v>2.4700000000000002</v>
      </c>
      <c r="Q499" s="52"/>
    </row>
    <row r="500" spans="1:17" x14ac:dyDescent="0.25">
      <c r="A500" s="58">
        <v>345</v>
      </c>
      <c r="B500" s="58" t="s">
        <v>45</v>
      </c>
      <c r="C500" s="73"/>
      <c r="D500" s="99">
        <v>46934</v>
      </c>
      <c r="E500" s="58"/>
      <c r="F500" s="129">
        <v>50</v>
      </c>
      <c r="G500" s="58" t="s">
        <v>4</v>
      </c>
      <c r="H500" s="129" t="s">
        <v>305</v>
      </c>
      <c r="I500" s="58"/>
      <c r="J500" s="68">
        <v>-2</v>
      </c>
      <c r="K500" s="58"/>
      <c r="L500" s="63">
        <v>420107.13</v>
      </c>
      <c r="M500" s="58"/>
      <c r="N500" s="63">
        <v>11778</v>
      </c>
      <c r="O500" s="63"/>
      <c r="P500" s="66">
        <v>2.8</v>
      </c>
      <c r="Q500" s="52"/>
    </row>
    <row r="501" spans="1:17" s="38" customFormat="1" x14ac:dyDescent="0.25">
      <c r="A501" s="58">
        <v>346</v>
      </c>
      <c r="B501" s="58" t="s">
        <v>281</v>
      </c>
      <c r="C501" s="73"/>
      <c r="D501" s="99">
        <v>46934</v>
      </c>
      <c r="E501" s="58"/>
      <c r="F501" s="129">
        <v>50</v>
      </c>
      <c r="G501" s="58" t="s">
        <v>4</v>
      </c>
      <c r="H501" s="129" t="s">
        <v>307</v>
      </c>
      <c r="I501" s="58"/>
      <c r="J501" s="68">
        <v>-2</v>
      </c>
      <c r="K501" s="58"/>
      <c r="L501" s="64">
        <v>20934.61</v>
      </c>
      <c r="M501" s="58"/>
      <c r="N501" s="64">
        <v>508</v>
      </c>
      <c r="O501" s="67"/>
      <c r="P501" s="66">
        <v>2.4300000000000002</v>
      </c>
      <c r="Q501" s="52"/>
    </row>
    <row r="502" spans="1:17" x14ac:dyDescent="0.25">
      <c r="A502" s="58" t="s">
        <v>6</v>
      </c>
      <c r="B502" s="73" t="s">
        <v>133</v>
      </c>
      <c r="C502" s="73"/>
      <c r="D502" s="99"/>
      <c r="E502" s="58"/>
      <c r="F502" s="129"/>
      <c r="G502" s="58"/>
      <c r="H502" s="129"/>
      <c r="I502" s="58"/>
      <c r="J502" s="68"/>
      <c r="K502" s="58"/>
      <c r="L502" s="83">
        <f>+SUBTOTAL(9,L495:L501)</f>
        <v>19685519.529999997</v>
      </c>
      <c r="M502" s="73"/>
      <c r="N502" s="83">
        <f>+SUBTOTAL(9,N495:N501)</f>
        <v>1361402</v>
      </c>
      <c r="O502" s="88"/>
      <c r="P502" s="116">
        <f>+N502/L502*100</f>
        <v>6.9157534700838044</v>
      </c>
      <c r="Q502" s="52"/>
    </row>
    <row r="503" spans="1:17" s="38" customFormat="1" x14ac:dyDescent="0.25">
      <c r="A503" s="58" t="s">
        <v>6</v>
      </c>
      <c r="B503" s="58" t="s">
        <v>6</v>
      </c>
      <c r="C503" s="73"/>
      <c r="D503" s="99"/>
      <c r="E503" s="58"/>
      <c r="F503" s="129"/>
      <c r="G503" s="58"/>
      <c r="H503" s="129"/>
      <c r="I503" s="58"/>
      <c r="J503" s="68"/>
      <c r="K503" s="58"/>
      <c r="L503" s="58"/>
      <c r="M503" s="58"/>
      <c r="N503" s="58"/>
      <c r="O503" s="58"/>
      <c r="P503" s="66"/>
      <c r="Q503" s="52"/>
    </row>
    <row r="504" spans="1:17" x14ac:dyDescent="0.25">
      <c r="A504" s="73" t="s">
        <v>6</v>
      </c>
      <c r="B504" s="73" t="s">
        <v>134</v>
      </c>
      <c r="C504" s="73"/>
      <c r="D504" s="99"/>
      <c r="E504" s="58"/>
      <c r="F504" s="129"/>
      <c r="G504" s="58"/>
      <c r="H504" s="129"/>
      <c r="I504" s="58"/>
      <c r="J504" s="68"/>
      <c r="K504" s="58"/>
      <c r="L504" s="63"/>
      <c r="M504" s="58"/>
      <c r="N504" s="63"/>
      <c r="O504" s="63"/>
      <c r="P504" s="66"/>
      <c r="Q504" s="52"/>
    </row>
    <row r="505" spans="1:17" x14ac:dyDescent="0.25">
      <c r="A505" s="58">
        <v>341</v>
      </c>
      <c r="B505" s="58" t="s">
        <v>42</v>
      </c>
      <c r="C505" s="73"/>
      <c r="D505" s="99">
        <v>46934</v>
      </c>
      <c r="E505" s="58"/>
      <c r="F505" s="129">
        <v>80</v>
      </c>
      <c r="G505" s="58" t="s">
        <v>4</v>
      </c>
      <c r="H505" s="129" t="s">
        <v>300</v>
      </c>
      <c r="I505" s="58"/>
      <c r="J505" s="68">
        <v>-2</v>
      </c>
      <c r="K505" s="73"/>
      <c r="L505" s="63">
        <v>941092.66</v>
      </c>
      <c r="M505" s="58"/>
      <c r="N505" s="63">
        <v>58404</v>
      </c>
      <c r="O505" s="63"/>
      <c r="P505" s="66">
        <v>6.21</v>
      </c>
      <c r="Q505" s="52"/>
    </row>
    <row r="506" spans="1:17" x14ac:dyDescent="0.25">
      <c r="A506" s="58">
        <v>342</v>
      </c>
      <c r="B506" s="58" t="s">
        <v>87</v>
      </c>
      <c r="C506" s="73"/>
      <c r="D506" s="99">
        <v>46934</v>
      </c>
      <c r="E506" s="58"/>
      <c r="F506" s="129">
        <v>50</v>
      </c>
      <c r="G506" s="58" t="s">
        <v>4</v>
      </c>
      <c r="H506" s="129" t="s">
        <v>303</v>
      </c>
      <c r="I506" s="58"/>
      <c r="J506" s="68">
        <v>-3</v>
      </c>
      <c r="K506" s="58"/>
      <c r="L506" s="63">
        <v>724317.88</v>
      </c>
      <c r="M506" s="58"/>
      <c r="N506" s="63">
        <v>47016</v>
      </c>
      <c r="O506" s="63"/>
      <c r="P506" s="66">
        <v>6.49</v>
      </c>
      <c r="Q506" s="52"/>
    </row>
    <row r="507" spans="1:17" x14ac:dyDescent="0.25">
      <c r="A507" s="58">
        <v>343</v>
      </c>
      <c r="B507" s="58" t="s">
        <v>88</v>
      </c>
      <c r="C507" s="73"/>
      <c r="D507" s="99">
        <v>46934</v>
      </c>
      <c r="E507" s="58"/>
      <c r="F507" s="129">
        <v>50</v>
      </c>
      <c r="G507" s="58" t="s">
        <v>4</v>
      </c>
      <c r="H507" s="129" t="s">
        <v>304</v>
      </c>
      <c r="I507" s="58"/>
      <c r="J507" s="68">
        <v>-3</v>
      </c>
      <c r="K507" s="73"/>
      <c r="L507" s="63">
        <v>10218902.539999999</v>
      </c>
      <c r="M507" s="58"/>
      <c r="N507" s="63">
        <v>826898</v>
      </c>
      <c r="O507" s="63"/>
      <c r="P507" s="66">
        <v>8.09</v>
      </c>
      <c r="Q507" s="52"/>
    </row>
    <row r="508" spans="1:17" x14ac:dyDescent="0.25">
      <c r="A508" s="58">
        <v>343.2</v>
      </c>
      <c r="B508" s="58" t="s">
        <v>322</v>
      </c>
      <c r="C508" s="73"/>
      <c r="D508" s="99">
        <v>46934</v>
      </c>
      <c r="E508" s="58"/>
      <c r="F508" s="129">
        <v>25</v>
      </c>
      <c r="G508" s="58" t="s">
        <v>4</v>
      </c>
      <c r="H508" s="129" t="s">
        <v>304</v>
      </c>
      <c r="I508" s="58"/>
      <c r="J508" s="68">
        <v>29</v>
      </c>
      <c r="K508" s="58"/>
      <c r="L508" s="63">
        <v>2807095.36</v>
      </c>
      <c r="M508" s="58"/>
      <c r="N508" s="63">
        <v>92610</v>
      </c>
      <c r="O508" s="63"/>
      <c r="P508" s="66">
        <v>3.3</v>
      </c>
      <c r="Q508" s="52"/>
    </row>
    <row r="509" spans="1:17" x14ac:dyDescent="0.25">
      <c r="A509" s="58">
        <v>344</v>
      </c>
      <c r="B509" s="58" t="s">
        <v>89</v>
      </c>
      <c r="C509" s="73"/>
      <c r="D509" s="99">
        <v>46934</v>
      </c>
      <c r="E509" s="58"/>
      <c r="F509" s="129">
        <v>60</v>
      </c>
      <c r="G509" s="58" t="s">
        <v>4</v>
      </c>
      <c r="H509" s="129" t="s">
        <v>300</v>
      </c>
      <c r="I509" s="58"/>
      <c r="J509" s="68">
        <v>-3</v>
      </c>
      <c r="K509" s="58"/>
      <c r="L509" s="63">
        <v>4602021.84</v>
      </c>
      <c r="M509" s="58"/>
      <c r="N509" s="63">
        <v>289704</v>
      </c>
      <c r="O509" s="63"/>
      <c r="P509" s="66">
        <v>6.3</v>
      </c>
      <c r="Q509" s="52"/>
    </row>
    <row r="510" spans="1:17" s="38" customFormat="1" x14ac:dyDescent="0.25">
      <c r="A510" s="58">
        <v>345</v>
      </c>
      <c r="B510" s="58" t="s">
        <v>45</v>
      </c>
      <c r="C510" s="73"/>
      <c r="D510" s="99">
        <v>46934</v>
      </c>
      <c r="E510" s="58"/>
      <c r="F510" s="129">
        <v>50</v>
      </c>
      <c r="G510" s="58" t="s">
        <v>4</v>
      </c>
      <c r="H510" s="129" t="s">
        <v>305</v>
      </c>
      <c r="I510" s="58"/>
      <c r="J510" s="68">
        <v>-2</v>
      </c>
      <c r="K510" s="58"/>
      <c r="L510" s="63">
        <v>3450437.53</v>
      </c>
      <c r="M510" s="58"/>
      <c r="N510" s="63">
        <v>235636</v>
      </c>
      <c r="O510" s="63"/>
      <c r="P510" s="66">
        <v>6.83</v>
      </c>
      <c r="Q510" s="52"/>
    </row>
    <row r="511" spans="1:17" x14ac:dyDescent="0.25">
      <c r="A511" s="58">
        <v>346</v>
      </c>
      <c r="B511" s="58" t="s">
        <v>281</v>
      </c>
      <c r="C511" s="73"/>
      <c r="D511" s="99">
        <v>46934</v>
      </c>
      <c r="E511" s="58"/>
      <c r="F511" s="129">
        <v>50</v>
      </c>
      <c r="G511" s="58" t="s">
        <v>4</v>
      </c>
      <c r="H511" s="129" t="s">
        <v>307</v>
      </c>
      <c r="I511" s="58"/>
      <c r="J511" s="68">
        <v>-2</v>
      </c>
      <c r="K511" s="58"/>
      <c r="L511" s="64">
        <v>20936.09</v>
      </c>
      <c r="M511" s="58"/>
      <c r="N511" s="64">
        <v>1276</v>
      </c>
      <c r="O511" s="67"/>
      <c r="P511" s="66">
        <v>6.09</v>
      </c>
      <c r="Q511" s="52"/>
    </row>
    <row r="512" spans="1:17" x14ac:dyDescent="0.25">
      <c r="A512" s="58" t="s">
        <v>6</v>
      </c>
      <c r="B512" s="73" t="s">
        <v>135</v>
      </c>
      <c r="C512" s="73"/>
      <c r="D512" s="99"/>
      <c r="E512" s="58"/>
      <c r="F512" s="129"/>
      <c r="G512" s="58"/>
      <c r="H512" s="129"/>
      <c r="I512" s="58"/>
      <c r="J512" s="68"/>
      <c r="K512" s="58"/>
      <c r="L512" s="83">
        <f>+SUBTOTAL(9,L505:L511)</f>
        <v>22764803.899999999</v>
      </c>
      <c r="M512" s="73"/>
      <c r="N512" s="83">
        <f>+SUBTOTAL(9,N505:N511)</f>
        <v>1551544</v>
      </c>
      <c r="O512" s="88"/>
      <c r="P512" s="116">
        <f>+N512/L512*100</f>
        <v>6.8155386130956312</v>
      </c>
      <c r="Q512" s="52"/>
    </row>
    <row r="513" spans="1:17" x14ac:dyDescent="0.25">
      <c r="A513" s="58" t="s">
        <v>6</v>
      </c>
      <c r="B513" s="58" t="s">
        <v>6</v>
      </c>
      <c r="C513" s="73"/>
      <c r="D513" s="99"/>
      <c r="E513" s="58"/>
      <c r="F513" s="129"/>
      <c r="G513" s="58"/>
      <c r="H513" s="129"/>
      <c r="I513" s="58"/>
      <c r="J513" s="68"/>
      <c r="K513" s="58"/>
      <c r="L513" s="58"/>
      <c r="M513" s="58"/>
      <c r="N513" s="58"/>
      <c r="O513" s="58"/>
      <c r="P513" s="66"/>
      <c r="Q513" s="52"/>
    </row>
    <row r="514" spans="1:17" x14ac:dyDescent="0.25">
      <c r="A514" s="73" t="s">
        <v>6</v>
      </c>
      <c r="B514" s="73" t="s">
        <v>290</v>
      </c>
      <c r="C514" s="73"/>
      <c r="D514" s="99"/>
      <c r="E514" s="58"/>
      <c r="F514" s="129"/>
      <c r="G514" s="58"/>
      <c r="H514" s="129"/>
      <c r="I514" s="58"/>
      <c r="J514" s="68"/>
      <c r="K514" s="58"/>
      <c r="L514" s="63"/>
      <c r="M514" s="58"/>
      <c r="N514" s="63"/>
      <c r="O514" s="63"/>
      <c r="P514" s="66"/>
      <c r="Q514" s="52"/>
    </row>
    <row r="515" spans="1:17" x14ac:dyDescent="0.25">
      <c r="A515" s="58">
        <v>341</v>
      </c>
      <c r="B515" s="58" t="s">
        <v>42</v>
      </c>
      <c r="C515" s="73"/>
      <c r="D515" s="99">
        <v>57161</v>
      </c>
      <c r="E515" s="58"/>
      <c r="F515" s="129">
        <v>80</v>
      </c>
      <c r="G515" s="58" t="s">
        <v>4</v>
      </c>
      <c r="H515" s="129" t="s">
        <v>300</v>
      </c>
      <c r="I515" s="58"/>
      <c r="J515" s="68">
        <v>-2</v>
      </c>
      <c r="K515" s="73"/>
      <c r="L515" s="63">
        <v>43805885.75</v>
      </c>
      <c r="M515" s="58"/>
      <c r="N515" s="63">
        <v>1166200</v>
      </c>
      <c r="O515" s="63"/>
      <c r="P515" s="66">
        <v>2.66</v>
      </c>
      <c r="Q515" s="52"/>
    </row>
    <row r="516" spans="1:17" x14ac:dyDescent="0.25">
      <c r="A516" s="58">
        <v>342</v>
      </c>
      <c r="B516" s="58" t="s">
        <v>87</v>
      </c>
      <c r="C516" s="73"/>
      <c r="D516" s="99">
        <v>57161</v>
      </c>
      <c r="E516" s="58"/>
      <c r="F516" s="129">
        <v>50</v>
      </c>
      <c r="G516" s="58" t="s">
        <v>4</v>
      </c>
      <c r="H516" s="129" t="s">
        <v>303</v>
      </c>
      <c r="I516" s="58"/>
      <c r="J516" s="68">
        <v>-3</v>
      </c>
      <c r="K516" s="58"/>
      <c r="L516" s="63">
        <v>26150084.739999998</v>
      </c>
      <c r="M516" s="58"/>
      <c r="N516" s="63">
        <v>764942</v>
      </c>
      <c r="O516" s="63"/>
      <c r="P516" s="66">
        <v>2.93</v>
      </c>
      <c r="Q516" s="52"/>
    </row>
    <row r="517" spans="1:17" x14ac:dyDescent="0.25">
      <c r="A517" s="58">
        <v>343</v>
      </c>
      <c r="B517" s="58" t="s">
        <v>88</v>
      </c>
      <c r="C517" s="73"/>
      <c r="D517" s="99">
        <v>57161</v>
      </c>
      <c r="E517" s="58"/>
      <c r="F517" s="129">
        <v>50</v>
      </c>
      <c r="G517" s="58" t="s">
        <v>4</v>
      </c>
      <c r="H517" s="129" t="s">
        <v>304</v>
      </c>
      <c r="I517" s="58"/>
      <c r="J517" s="68">
        <v>-3</v>
      </c>
      <c r="K517" s="73"/>
      <c r="L517" s="63">
        <v>213843170.72</v>
      </c>
      <c r="M517" s="58"/>
      <c r="N517" s="63">
        <v>6431547</v>
      </c>
      <c r="O517" s="63"/>
      <c r="P517" s="66">
        <v>3.01</v>
      </c>
      <c r="Q517" s="52"/>
    </row>
    <row r="518" spans="1:17" x14ac:dyDescent="0.25">
      <c r="A518" s="58">
        <v>343.2</v>
      </c>
      <c r="B518" s="58" t="s">
        <v>322</v>
      </c>
      <c r="C518" s="73"/>
      <c r="D518" s="99">
        <v>57161</v>
      </c>
      <c r="E518" s="58"/>
      <c r="F518" s="129">
        <v>25</v>
      </c>
      <c r="G518" s="58" t="s">
        <v>4</v>
      </c>
      <c r="H518" s="129" t="s">
        <v>304</v>
      </c>
      <c r="I518" s="58"/>
      <c r="J518" s="68">
        <v>29</v>
      </c>
      <c r="K518" s="58"/>
      <c r="L518" s="63">
        <v>83870826.980000004</v>
      </c>
      <c r="M518" s="58"/>
      <c r="N518" s="63">
        <v>2411706</v>
      </c>
      <c r="O518" s="63"/>
      <c r="P518" s="66">
        <v>2.88</v>
      </c>
      <c r="Q518" s="52"/>
    </row>
    <row r="519" spans="1:17" x14ac:dyDescent="0.25">
      <c r="A519" s="58">
        <v>344</v>
      </c>
      <c r="B519" s="58" t="s">
        <v>89</v>
      </c>
      <c r="C519" s="73"/>
      <c r="D519" s="99">
        <v>57161</v>
      </c>
      <c r="E519" s="58"/>
      <c r="F519" s="129">
        <v>60</v>
      </c>
      <c r="G519" s="58" t="s">
        <v>4</v>
      </c>
      <c r="H519" s="129" t="s">
        <v>300</v>
      </c>
      <c r="I519" s="58"/>
      <c r="J519" s="68">
        <v>-3</v>
      </c>
      <c r="K519" s="58"/>
      <c r="L519" s="63">
        <v>38221666.560000002</v>
      </c>
      <c r="M519" s="58"/>
      <c r="N519" s="63">
        <v>1055071</v>
      </c>
      <c r="O519" s="63"/>
      <c r="P519" s="66">
        <v>2.76</v>
      </c>
      <c r="Q519" s="52"/>
    </row>
    <row r="520" spans="1:17" x14ac:dyDescent="0.25">
      <c r="A520" s="58">
        <v>345</v>
      </c>
      <c r="B520" s="58" t="s">
        <v>45</v>
      </c>
      <c r="C520" s="73"/>
      <c r="D520" s="99">
        <v>57161</v>
      </c>
      <c r="E520" s="58"/>
      <c r="F520" s="129">
        <v>50</v>
      </c>
      <c r="G520" s="58" t="s">
        <v>4</v>
      </c>
      <c r="H520" s="129" t="s">
        <v>305</v>
      </c>
      <c r="I520" s="58"/>
      <c r="J520" s="68">
        <v>-2</v>
      </c>
      <c r="K520" s="58"/>
      <c r="L520" s="63">
        <v>60694880.549999997</v>
      </c>
      <c r="M520" s="58"/>
      <c r="N520" s="63">
        <v>1677728</v>
      </c>
      <c r="O520" s="63"/>
      <c r="P520" s="66">
        <v>2.76</v>
      </c>
      <c r="Q520" s="52"/>
    </row>
    <row r="521" spans="1:17" x14ac:dyDescent="0.25">
      <c r="A521" s="58">
        <v>346</v>
      </c>
      <c r="B521" s="58" t="s">
        <v>281</v>
      </c>
      <c r="C521" s="73"/>
      <c r="D521" s="99">
        <v>57161</v>
      </c>
      <c r="E521" s="58"/>
      <c r="F521" s="129">
        <v>50</v>
      </c>
      <c r="G521" s="58" t="s">
        <v>4</v>
      </c>
      <c r="H521" s="129" t="s">
        <v>307</v>
      </c>
      <c r="I521" s="58"/>
      <c r="J521" s="68">
        <v>-2</v>
      </c>
      <c r="K521" s="58"/>
      <c r="L521" s="64">
        <v>5607843.1799999997</v>
      </c>
      <c r="M521" s="58"/>
      <c r="N521" s="64">
        <v>162448</v>
      </c>
      <c r="O521" s="67"/>
      <c r="P521" s="66">
        <v>2.9</v>
      </c>
      <c r="Q521" s="52"/>
    </row>
    <row r="522" spans="1:17" x14ac:dyDescent="0.25">
      <c r="A522" s="58" t="s">
        <v>6</v>
      </c>
      <c r="B522" s="73" t="s">
        <v>292</v>
      </c>
      <c r="C522" s="73"/>
      <c r="D522" s="99"/>
      <c r="E522" s="58"/>
      <c r="F522" s="129"/>
      <c r="G522" s="58"/>
      <c r="H522" s="129"/>
      <c r="I522" s="58"/>
      <c r="J522" s="68"/>
      <c r="K522" s="58"/>
      <c r="L522" s="83">
        <f>+SUBTOTAL(9,L515:L521)</f>
        <v>472194358.48000002</v>
      </c>
      <c r="M522" s="73"/>
      <c r="N522" s="83">
        <f>+SUBTOTAL(9,N515:N521)</f>
        <v>13669642</v>
      </c>
      <c r="O522" s="88"/>
      <c r="P522" s="116">
        <f>+N522/L522*100</f>
        <v>2.8949185339703676</v>
      </c>
      <c r="Q522" s="52"/>
    </row>
    <row r="523" spans="1:17" x14ac:dyDescent="0.25">
      <c r="A523" s="58"/>
      <c r="B523" s="58" t="s">
        <v>6</v>
      </c>
      <c r="C523" s="73"/>
      <c r="D523" s="99"/>
      <c r="E523" s="58"/>
      <c r="F523" s="129"/>
      <c r="G523" s="58"/>
      <c r="H523" s="129"/>
      <c r="I523" s="58"/>
      <c r="J523" s="68"/>
      <c r="K523" s="58"/>
      <c r="L523" s="58"/>
      <c r="M523" s="58"/>
      <c r="N523" s="58"/>
      <c r="O523" s="58"/>
      <c r="P523" s="66"/>
      <c r="Q523" s="52"/>
    </row>
    <row r="524" spans="1:17" ht="13.8" thickBot="1" x14ac:dyDescent="0.3">
      <c r="A524" s="89" t="s">
        <v>258</v>
      </c>
      <c r="B524" s="58"/>
      <c r="C524" s="73"/>
      <c r="D524" s="99"/>
      <c r="E524" s="58"/>
      <c r="F524" s="129"/>
      <c r="G524" s="58"/>
      <c r="H524" s="129"/>
      <c r="I524" s="58"/>
      <c r="J524" s="68"/>
      <c r="K524" s="58"/>
      <c r="L524" s="90">
        <f>+SUBTOTAL(9,L495:L523)</f>
        <v>514644681.91000003</v>
      </c>
      <c r="M524" s="58"/>
      <c r="N524" s="90">
        <f>+SUBTOTAL(9,N495:N523)</f>
        <v>16582588</v>
      </c>
      <c r="O524" s="84"/>
      <c r="P524" s="116">
        <f>+N524/L524*100</f>
        <v>3.2221430790768237</v>
      </c>
      <c r="Q524" s="52"/>
    </row>
    <row r="525" spans="1:17" ht="13.8" thickTop="1" x14ac:dyDescent="0.25">
      <c r="A525" s="89"/>
      <c r="B525" s="58" t="s">
        <v>6</v>
      </c>
      <c r="C525" s="73"/>
      <c r="D525" s="99"/>
      <c r="E525" s="58"/>
      <c r="F525" s="129"/>
      <c r="G525" s="58"/>
      <c r="H525" s="129"/>
      <c r="I525" s="58"/>
      <c r="J525" s="68"/>
      <c r="K525" s="58"/>
      <c r="L525" s="84"/>
      <c r="M525" s="58"/>
      <c r="N525" s="84"/>
      <c r="O525" s="84"/>
      <c r="P525" s="66"/>
      <c r="Q525" s="52"/>
    </row>
    <row r="526" spans="1:17" x14ac:dyDescent="0.25">
      <c r="A526" s="89"/>
      <c r="B526" s="58" t="s">
        <v>6</v>
      </c>
      <c r="C526" s="73"/>
      <c r="D526" s="99"/>
      <c r="E526" s="58"/>
      <c r="F526" s="129"/>
      <c r="G526" s="58"/>
      <c r="H526" s="129"/>
      <c r="I526" s="58"/>
      <c r="J526" s="68"/>
      <c r="K526" s="58"/>
      <c r="L526" s="84"/>
      <c r="M526" s="58"/>
      <c r="N526" s="84"/>
      <c r="O526" s="84"/>
      <c r="P526" s="66"/>
      <c r="Q526" s="52"/>
    </row>
    <row r="527" spans="1:17" x14ac:dyDescent="0.25">
      <c r="A527" s="89" t="s">
        <v>13</v>
      </c>
      <c r="B527" s="58"/>
      <c r="C527" s="73"/>
      <c r="D527" s="99"/>
      <c r="E527" s="58"/>
      <c r="F527" s="129"/>
      <c r="G527" s="58"/>
      <c r="H527" s="129"/>
      <c r="I527" s="58"/>
      <c r="J527" s="68"/>
      <c r="K527" s="58"/>
      <c r="L527" s="84"/>
      <c r="M527" s="58"/>
      <c r="N527" s="84"/>
      <c r="O527" s="84"/>
      <c r="P527" s="66"/>
      <c r="Q527" s="52"/>
    </row>
    <row r="528" spans="1:17" x14ac:dyDescent="0.25">
      <c r="A528" s="89"/>
      <c r="B528" s="58" t="s">
        <v>6</v>
      </c>
      <c r="C528" s="73"/>
      <c r="D528" s="99"/>
      <c r="E528" s="58"/>
      <c r="F528" s="129"/>
      <c r="G528" s="58"/>
      <c r="H528" s="129"/>
      <c r="I528" s="58"/>
      <c r="J528" s="68"/>
      <c r="K528" s="58"/>
      <c r="L528" s="84"/>
      <c r="M528" s="58"/>
      <c r="N528" s="84"/>
      <c r="O528" s="84"/>
      <c r="P528" s="66"/>
      <c r="Q528" s="52"/>
    </row>
    <row r="529" spans="1:17" x14ac:dyDescent="0.25">
      <c r="A529" s="73"/>
      <c r="B529" s="73" t="s">
        <v>136</v>
      </c>
      <c r="C529" s="73"/>
      <c r="D529" s="99"/>
      <c r="E529" s="58"/>
      <c r="F529" s="129"/>
      <c r="G529" s="58"/>
      <c r="H529" s="129"/>
      <c r="I529" s="58"/>
      <c r="J529" s="68"/>
      <c r="K529" s="58"/>
      <c r="L529" s="84"/>
      <c r="M529" s="58"/>
      <c r="N529" s="84"/>
      <c r="O529" s="84"/>
      <c r="P529" s="66"/>
      <c r="Q529" s="52"/>
    </row>
    <row r="530" spans="1:17" x14ac:dyDescent="0.25">
      <c r="A530" s="58">
        <v>341</v>
      </c>
      <c r="B530" s="58" t="s">
        <v>42</v>
      </c>
      <c r="C530" s="73"/>
      <c r="D530" s="99">
        <v>50951</v>
      </c>
      <c r="E530" s="58"/>
      <c r="F530" s="100" t="s">
        <v>293</v>
      </c>
      <c r="G530" s="101"/>
      <c r="H530" s="100"/>
      <c r="I530" s="58"/>
      <c r="J530" s="68">
        <v>0</v>
      </c>
      <c r="K530" s="58"/>
      <c r="L530" s="63">
        <v>4635208.53</v>
      </c>
      <c r="M530" s="58"/>
      <c r="N530" s="63">
        <v>157728</v>
      </c>
      <c r="O530" s="63"/>
      <c r="P530" s="66">
        <v>3.4</v>
      </c>
      <c r="Q530" s="52"/>
    </row>
    <row r="531" spans="1:17" x14ac:dyDescent="0.25">
      <c r="A531" s="58">
        <v>343</v>
      </c>
      <c r="B531" s="58" t="s">
        <v>88</v>
      </c>
      <c r="C531" s="73"/>
      <c r="D531" s="99">
        <v>50951</v>
      </c>
      <c r="E531" s="58"/>
      <c r="F531" s="100" t="s">
        <v>293</v>
      </c>
      <c r="G531" s="101"/>
      <c r="H531" s="100"/>
      <c r="I531" s="58"/>
      <c r="J531" s="68">
        <v>0</v>
      </c>
      <c r="K531" s="58"/>
      <c r="L531" s="63">
        <v>118689126.81</v>
      </c>
      <c r="M531" s="58"/>
      <c r="N531" s="63">
        <v>3983267</v>
      </c>
      <c r="O531" s="63"/>
      <c r="P531" s="66">
        <v>3.36</v>
      </c>
      <c r="Q531" s="52"/>
    </row>
    <row r="532" spans="1:17" x14ac:dyDescent="0.25">
      <c r="A532" s="58">
        <v>345</v>
      </c>
      <c r="B532" s="58" t="s">
        <v>45</v>
      </c>
      <c r="C532" s="73"/>
      <c r="D532" s="99">
        <v>50951</v>
      </c>
      <c r="E532" s="58"/>
      <c r="F532" s="100" t="s">
        <v>293</v>
      </c>
      <c r="G532" s="101"/>
      <c r="H532" s="100"/>
      <c r="I532" s="58"/>
      <c r="J532" s="68">
        <v>0</v>
      </c>
      <c r="K532" s="58"/>
      <c r="L532" s="64">
        <v>27532944.870000001</v>
      </c>
      <c r="M532" s="58"/>
      <c r="N532" s="64">
        <v>926273</v>
      </c>
      <c r="O532" s="67"/>
      <c r="P532" s="66">
        <v>3.36</v>
      </c>
      <c r="Q532" s="52"/>
    </row>
    <row r="533" spans="1:17" x14ac:dyDescent="0.25">
      <c r="A533" s="58"/>
      <c r="B533" s="73" t="s">
        <v>137</v>
      </c>
      <c r="C533" s="73"/>
      <c r="D533" s="99"/>
      <c r="E533" s="58"/>
      <c r="F533" s="100"/>
      <c r="G533" s="101"/>
      <c r="H533" s="100"/>
      <c r="I533" s="58"/>
      <c r="J533" s="68"/>
      <c r="K533" s="58"/>
      <c r="L533" s="65">
        <f>+SUBTOTAL(9,L528:L532)</f>
        <v>150857280.21000001</v>
      </c>
      <c r="M533" s="73"/>
      <c r="N533" s="65">
        <f>+SUBTOTAL(9,N528:N532)</f>
        <v>5067268</v>
      </c>
      <c r="O533" s="65"/>
      <c r="P533" s="125">
        <f>+N533/L533*100</f>
        <v>3.3589814114016501</v>
      </c>
      <c r="Q533" s="52"/>
    </row>
    <row r="534" spans="1:17" x14ac:dyDescent="0.25">
      <c r="A534" s="89"/>
      <c r="B534" s="58" t="s">
        <v>6</v>
      </c>
      <c r="C534" s="73"/>
      <c r="D534" s="99"/>
      <c r="E534" s="58"/>
      <c r="F534" s="100"/>
      <c r="G534" s="101"/>
      <c r="H534" s="100"/>
      <c r="I534" s="58"/>
      <c r="J534" s="68"/>
      <c r="K534" s="58"/>
      <c r="L534" s="65"/>
      <c r="M534" s="73"/>
      <c r="N534" s="65"/>
      <c r="O534" s="65"/>
      <c r="P534" s="66"/>
      <c r="Q534" s="52"/>
    </row>
    <row r="535" spans="1:17" x14ac:dyDescent="0.25">
      <c r="A535" s="73"/>
      <c r="B535" s="73" t="s">
        <v>138</v>
      </c>
      <c r="C535" s="73"/>
      <c r="D535" s="99"/>
      <c r="E535" s="58"/>
      <c r="F535" s="100"/>
      <c r="G535" s="101"/>
      <c r="H535" s="100"/>
      <c r="I535" s="58"/>
      <c r="J535" s="68"/>
      <c r="K535" s="58"/>
      <c r="L535" s="84"/>
      <c r="M535" s="58"/>
      <c r="N535" s="84"/>
      <c r="O535" s="84"/>
      <c r="P535" s="66"/>
      <c r="Q535" s="52"/>
    </row>
    <row r="536" spans="1:17" x14ac:dyDescent="0.25">
      <c r="A536" s="58">
        <v>341</v>
      </c>
      <c r="B536" s="58" t="s">
        <v>42</v>
      </c>
      <c r="C536" s="73"/>
      <c r="D536" s="99">
        <v>51317</v>
      </c>
      <c r="E536" s="58"/>
      <c r="F536" s="100" t="s">
        <v>293</v>
      </c>
      <c r="G536" s="101"/>
      <c r="H536" s="100"/>
      <c r="I536" s="58"/>
      <c r="J536" s="68">
        <v>0</v>
      </c>
      <c r="K536" s="58"/>
      <c r="L536" s="63">
        <v>3986978.08</v>
      </c>
      <c r="M536" s="58"/>
      <c r="N536" s="63">
        <v>133487</v>
      </c>
      <c r="O536" s="63"/>
      <c r="P536" s="66">
        <v>3.35</v>
      </c>
      <c r="Q536" s="52"/>
    </row>
    <row r="537" spans="1:17" x14ac:dyDescent="0.25">
      <c r="A537" s="58">
        <v>343</v>
      </c>
      <c r="B537" s="58" t="s">
        <v>88</v>
      </c>
      <c r="C537" s="73"/>
      <c r="D537" s="99">
        <v>51317</v>
      </c>
      <c r="E537" s="58"/>
      <c r="F537" s="100" t="s">
        <v>293</v>
      </c>
      <c r="G537" s="101"/>
      <c r="H537" s="100"/>
      <c r="I537" s="58"/>
      <c r="J537" s="68">
        <v>0</v>
      </c>
      <c r="K537" s="58"/>
      <c r="L537" s="63">
        <v>52858698.509999998</v>
      </c>
      <c r="M537" s="58"/>
      <c r="N537" s="63">
        <v>1769750</v>
      </c>
      <c r="O537" s="63"/>
      <c r="P537" s="66">
        <v>3.35</v>
      </c>
      <c r="Q537" s="52"/>
    </row>
    <row r="538" spans="1:17" x14ac:dyDescent="0.25">
      <c r="A538" s="58">
        <v>345</v>
      </c>
      <c r="B538" s="58" t="s">
        <v>45</v>
      </c>
      <c r="C538" s="73"/>
      <c r="D538" s="99">
        <v>51317</v>
      </c>
      <c r="E538" s="58"/>
      <c r="F538" s="100" t="s">
        <v>293</v>
      </c>
      <c r="G538" s="101"/>
      <c r="H538" s="100"/>
      <c r="I538" s="58"/>
      <c r="J538" s="68">
        <v>0</v>
      </c>
      <c r="K538" s="58"/>
      <c r="L538" s="64">
        <v>6281495.8399999999</v>
      </c>
      <c r="M538" s="58"/>
      <c r="N538" s="64">
        <v>210309</v>
      </c>
      <c r="O538" s="67"/>
      <c r="P538" s="66">
        <v>3.35</v>
      </c>
      <c r="Q538" s="52"/>
    </row>
    <row r="539" spans="1:17" x14ac:dyDescent="0.25">
      <c r="A539" s="58"/>
      <c r="B539" s="73" t="s">
        <v>139</v>
      </c>
      <c r="C539" s="73"/>
      <c r="D539" s="99"/>
      <c r="E539" s="58"/>
      <c r="F539" s="100"/>
      <c r="G539" s="101"/>
      <c r="H539" s="100"/>
      <c r="I539" s="58"/>
      <c r="J539" s="68"/>
      <c r="K539" s="58"/>
      <c r="L539" s="65">
        <f>+SUBTOTAL(9,L534:L538)</f>
        <v>63127172.429999992</v>
      </c>
      <c r="M539" s="73"/>
      <c r="N539" s="65">
        <f>+SUBTOTAL(9,N534:N538)</f>
        <v>2113546</v>
      </c>
      <c r="O539" s="65"/>
      <c r="P539" s="125">
        <f>+N539/L539*100</f>
        <v>3.3480764600119763</v>
      </c>
      <c r="Q539" s="52"/>
    </row>
    <row r="540" spans="1:17" x14ac:dyDescent="0.25">
      <c r="A540" s="89"/>
      <c r="B540" s="58" t="s">
        <v>6</v>
      </c>
      <c r="C540" s="73"/>
      <c r="D540" s="99"/>
      <c r="E540" s="58"/>
      <c r="F540" s="100"/>
      <c r="G540" s="101"/>
      <c r="H540" s="100"/>
      <c r="I540" s="58"/>
      <c r="J540" s="68"/>
      <c r="K540" s="58"/>
      <c r="L540" s="65"/>
      <c r="M540" s="73"/>
      <c r="N540" s="65"/>
      <c r="O540" s="65"/>
      <c r="P540" s="66"/>
      <c r="Q540" s="52"/>
    </row>
    <row r="541" spans="1:17" x14ac:dyDescent="0.25">
      <c r="A541" s="73"/>
      <c r="B541" s="73" t="s">
        <v>140</v>
      </c>
      <c r="C541" s="73"/>
      <c r="D541" s="99"/>
      <c r="E541" s="58"/>
      <c r="F541" s="100"/>
      <c r="G541" s="101"/>
      <c r="H541" s="100"/>
      <c r="I541" s="58"/>
      <c r="J541" s="68"/>
      <c r="K541" s="58"/>
      <c r="L541" s="84"/>
      <c r="M541" s="58"/>
      <c r="N541" s="84"/>
      <c r="O541" s="84"/>
      <c r="P541" s="66"/>
      <c r="Q541" s="52"/>
    </row>
    <row r="542" spans="1:17" x14ac:dyDescent="0.25">
      <c r="A542" s="58">
        <v>341</v>
      </c>
      <c r="B542" s="58" t="s">
        <v>42</v>
      </c>
      <c r="C542" s="73"/>
      <c r="D542" s="99">
        <v>53143</v>
      </c>
      <c r="E542" s="58"/>
      <c r="F542" s="100" t="s">
        <v>293</v>
      </c>
      <c r="G542" s="101"/>
      <c r="H542" s="100"/>
      <c r="I542" s="58"/>
      <c r="J542" s="68">
        <v>0</v>
      </c>
      <c r="K542" s="58"/>
      <c r="L542" s="63">
        <v>21320036.300000001</v>
      </c>
      <c r="M542" s="58"/>
      <c r="N542" s="63">
        <v>616569</v>
      </c>
      <c r="O542" s="63"/>
      <c r="P542" s="66">
        <v>2.89</v>
      </c>
      <c r="Q542" s="52"/>
    </row>
    <row r="543" spans="1:17" x14ac:dyDescent="0.25">
      <c r="A543" s="58">
        <v>343</v>
      </c>
      <c r="B543" s="58" t="s">
        <v>88</v>
      </c>
      <c r="C543" s="73"/>
      <c r="D543" s="99">
        <v>53143</v>
      </c>
      <c r="E543" s="58"/>
      <c r="F543" s="100" t="s">
        <v>293</v>
      </c>
      <c r="G543" s="101"/>
      <c r="H543" s="100"/>
      <c r="I543" s="58"/>
      <c r="J543" s="68">
        <v>0</v>
      </c>
      <c r="K543" s="58"/>
      <c r="L543" s="63">
        <v>405752299.57999998</v>
      </c>
      <c r="M543" s="58"/>
      <c r="N543" s="63">
        <v>11731524</v>
      </c>
      <c r="O543" s="63"/>
      <c r="P543" s="66">
        <v>2.89</v>
      </c>
      <c r="Q543" s="52"/>
    </row>
    <row r="544" spans="1:17" x14ac:dyDescent="0.25">
      <c r="A544" s="58">
        <v>345</v>
      </c>
      <c r="B544" s="58" t="s">
        <v>45</v>
      </c>
      <c r="C544" s="73"/>
      <c r="D544" s="99">
        <v>53143</v>
      </c>
      <c r="E544" s="58"/>
      <c r="F544" s="100" t="s">
        <v>293</v>
      </c>
      <c r="G544" s="101"/>
      <c r="H544" s="100"/>
      <c r="I544" s="58"/>
      <c r="J544" s="68">
        <v>0</v>
      </c>
      <c r="K544" s="58"/>
      <c r="L544" s="63">
        <v>4239215.1399999997</v>
      </c>
      <c r="M544" s="58"/>
      <c r="N544" s="67">
        <v>121994</v>
      </c>
      <c r="O544" s="63"/>
      <c r="P544" s="66">
        <v>2.88</v>
      </c>
      <c r="Q544" s="52"/>
    </row>
    <row r="545" spans="1:17" x14ac:dyDescent="0.25">
      <c r="A545" s="58">
        <v>346</v>
      </c>
      <c r="B545" s="58" t="s">
        <v>281</v>
      </c>
      <c r="C545" s="73"/>
      <c r="D545" s="99">
        <v>53143</v>
      </c>
      <c r="E545" s="58"/>
      <c r="F545" s="100" t="s">
        <v>293</v>
      </c>
      <c r="G545" s="101"/>
      <c r="H545" s="100"/>
      <c r="I545" s="58"/>
      <c r="J545" s="68">
        <v>0</v>
      </c>
      <c r="K545" s="58"/>
      <c r="L545" s="64">
        <v>1335.27</v>
      </c>
      <c r="M545" s="58"/>
      <c r="N545" s="64">
        <v>38</v>
      </c>
      <c r="O545" s="67"/>
      <c r="P545" s="66">
        <v>2.88</v>
      </c>
      <c r="Q545" s="52"/>
    </row>
    <row r="546" spans="1:17" x14ac:dyDescent="0.25">
      <c r="A546" s="58"/>
      <c r="B546" s="73" t="s">
        <v>141</v>
      </c>
      <c r="C546" s="73"/>
      <c r="D546" s="99"/>
      <c r="E546" s="58"/>
      <c r="F546" s="100"/>
      <c r="G546" s="101"/>
      <c r="H546" s="100"/>
      <c r="I546" s="58"/>
      <c r="J546" s="68"/>
      <c r="K546" s="58"/>
      <c r="L546" s="65">
        <f>+SUBTOTAL(9,L540:L545)</f>
        <v>431312886.28999996</v>
      </c>
      <c r="M546" s="73"/>
      <c r="N546" s="65">
        <f>+SUBTOTAL(9,N540:N545)</f>
        <v>12470125</v>
      </c>
      <c r="O546" s="65"/>
      <c r="P546" s="125">
        <f>+N546/L546*100</f>
        <v>2.8912015839043388</v>
      </c>
      <c r="Q546" s="52"/>
    </row>
    <row r="547" spans="1:17" x14ac:dyDescent="0.25">
      <c r="A547" s="58"/>
      <c r="B547" s="73" t="s">
        <v>6</v>
      </c>
      <c r="C547" s="73"/>
      <c r="D547" s="99"/>
      <c r="E547" s="58"/>
      <c r="F547" s="100"/>
      <c r="G547" s="101"/>
      <c r="H547" s="100"/>
      <c r="I547" s="58"/>
      <c r="J547" s="68"/>
      <c r="K547" s="58"/>
      <c r="L547" s="65"/>
      <c r="M547" s="73"/>
      <c r="N547" s="65"/>
      <c r="O547" s="65"/>
      <c r="P547" s="125"/>
      <c r="Q547" s="52"/>
    </row>
    <row r="548" spans="1:17" x14ac:dyDescent="0.25">
      <c r="A548" s="73"/>
      <c r="B548" s="73" t="s">
        <v>310</v>
      </c>
      <c r="C548" s="73"/>
      <c r="D548" s="99"/>
      <c r="E548" s="58"/>
      <c r="F548" s="100"/>
      <c r="G548" s="101"/>
      <c r="H548" s="100"/>
      <c r="I548" s="58"/>
      <c r="J548" s="68"/>
      <c r="K548" s="58"/>
      <c r="L548" s="84"/>
      <c r="M548" s="58"/>
      <c r="N548" s="84"/>
      <c r="O548" s="84"/>
      <c r="P548" s="66"/>
      <c r="Q548" s="52"/>
    </row>
    <row r="549" spans="1:17" x14ac:dyDescent="0.25">
      <c r="A549" s="58">
        <v>341</v>
      </c>
      <c r="B549" s="58" t="s">
        <v>42</v>
      </c>
      <c r="C549" s="73"/>
      <c r="D549" s="99">
        <v>53508</v>
      </c>
      <c r="E549" s="58"/>
      <c r="F549" s="100" t="s">
        <v>293</v>
      </c>
      <c r="G549" s="101"/>
      <c r="H549" s="100"/>
      <c r="I549" s="58"/>
      <c r="J549" s="68">
        <v>0</v>
      </c>
      <c r="K549" s="58"/>
      <c r="L549" s="63">
        <v>4078183.73</v>
      </c>
      <c r="M549" s="58"/>
      <c r="N549" s="63">
        <v>135804</v>
      </c>
      <c r="O549" s="63"/>
      <c r="P549" s="66">
        <v>3.33</v>
      </c>
      <c r="Q549" s="52"/>
    </row>
    <row r="550" spans="1:17" x14ac:dyDescent="0.25">
      <c r="A550" s="58">
        <v>343</v>
      </c>
      <c r="B550" s="58" t="s">
        <v>88</v>
      </c>
      <c r="C550" s="73"/>
      <c r="D550" s="99">
        <v>53508</v>
      </c>
      <c r="E550" s="58"/>
      <c r="F550" s="100" t="s">
        <v>293</v>
      </c>
      <c r="G550" s="101"/>
      <c r="H550" s="100"/>
      <c r="I550" s="58"/>
      <c r="J550" s="68">
        <v>0</v>
      </c>
      <c r="K550" s="58"/>
      <c r="L550" s="63">
        <v>104118206.20999999</v>
      </c>
      <c r="M550" s="58"/>
      <c r="N550" s="63">
        <v>3467136</v>
      </c>
      <c r="O550" s="63"/>
      <c r="P550" s="66">
        <v>3.33</v>
      </c>
      <c r="Q550" s="52"/>
    </row>
    <row r="551" spans="1:17" x14ac:dyDescent="0.25">
      <c r="A551" s="58">
        <v>345</v>
      </c>
      <c r="B551" s="58" t="s">
        <v>45</v>
      </c>
      <c r="C551" s="73"/>
      <c r="D551" s="99">
        <v>53508</v>
      </c>
      <c r="E551" s="58"/>
      <c r="F551" s="100" t="s">
        <v>293</v>
      </c>
      <c r="G551" s="101"/>
      <c r="H551" s="100"/>
      <c r="I551" s="58"/>
      <c r="J551" s="68">
        <v>0</v>
      </c>
      <c r="K551" s="58"/>
      <c r="L551" s="64">
        <v>24224241.09</v>
      </c>
      <c r="M551" s="58"/>
      <c r="N551" s="64">
        <v>806667</v>
      </c>
      <c r="O551" s="67"/>
      <c r="P551" s="66">
        <v>3.33</v>
      </c>
      <c r="Q551" s="52"/>
    </row>
    <row r="552" spans="1:17" x14ac:dyDescent="0.25">
      <c r="A552" s="58"/>
      <c r="B552" s="73" t="s">
        <v>311</v>
      </c>
      <c r="C552" s="73"/>
      <c r="D552" s="99"/>
      <c r="E552" s="58"/>
      <c r="F552" s="100"/>
      <c r="G552" s="101"/>
      <c r="H552" s="100"/>
      <c r="I552" s="58"/>
      <c r="J552" s="68"/>
      <c r="K552" s="58"/>
      <c r="L552" s="65">
        <f>+SUBTOTAL(9,L547:L551)</f>
        <v>132420631.03</v>
      </c>
      <c r="M552" s="73"/>
      <c r="N552" s="65">
        <f>+SUBTOTAL(9,N547:N551)</f>
        <v>4409607</v>
      </c>
      <c r="O552" s="65"/>
      <c r="P552" s="125">
        <f>+N552/L552*100</f>
        <v>3.3299999899570025</v>
      </c>
      <c r="Q552" s="52"/>
    </row>
    <row r="553" spans="1:17" x14ac:dyDescent="0.25">
      <c r="A553" s="89"/>
      <c r="B553" s="58" t="s">
        <v>6</v>
      </c>
      <c r="C553" s="73"/>
      <c r="D553" s="99"/>
      <c r="E553" s="58"/>
      <c r="F553" s="100"/>
      <c r="G553" s="101"/>
      <c r="H553" s="100"/>
      <c r="I553" s="58"/>
      <c r="J553" s="68"/>
      <c r="K553" s="58"/>
      <c r="L553" s="65"/>
      <c r="M553" s="73"/>
      <c r="N553" s="65"/>
      <c r="O553" s="65"/>
      <c r="P553" s="66"/>
      <c r="Q553" s="52"/>
    </row>
    <row r="554" spans="1:17" x14ac:dyDescent="0.25">
      <c r="A554" s="73"/>
      <c r="B554" s="73" t="s">
        <v>142</v>
      </c>
      <c r="C554" s="73"/>
      <c r="D554" s="99"/>
      <c r="E554" s="58"/>
      <c r="F554" s="100"/>
      <c r="G554" s="101"/>
      <c r="H554" s="100"/>
      <c r="I554" s="58"/>
      <c r="J554" s="68"/>
      <c r="K554" s="58"/>
      <c r="L554" s="84"/>
      <c r="M554" s="58"/>
      <c r="N554" s="84"/>
      <c r="O554" s="84"/>
      <c r="P554" s="66"/>
      <c r="Q554" s="52"/>
    </row>
    <row r="555" spans="1:17" x14ac:dyDescent="0.25">
      <c r="A555" s="58">
        <v>341</v>
      </c>
      <c r="B555" s="58" t="s">
        <v>42</v>
      </c>
      <c r="C555" s="73"/>
      <c r="D555" s="99">
        <v>53508</v>
      </c>
      <c r="E555" s="58"/>
      <c r="F555" s="100" t="s">
        <v>293</v>
      </c>
      <c r="G555" s="101"/>
      <c r="H555" s="100"/>
      <c r="I555" s="58"/>
      <c r="J555" s="68">
        <v>0</v>
      </c>
      <c r="K555" s="58"/>
      <c r="L555" s="63">
        <v>4118678.93</v>
      </c>
      <c r="M555" s="58"/>
      <c r="N555" s="63">
        <v>137152</v>
      </c>
      <c r="O555" s="63"/>
      <c r="P555" s="66">
        <v>3.33</v>
      </c>
      <c r="Q555" s="52"/>
    </row>
    <row r="556" spans="1:17" x14ac:dyDescent="0.25">
      <c r="A556" s="58">
        <v>343</v>
      </c>
      <c r="B556" s="58" t="s">
        <v>88</v>
      </c>
      <c r="C556" s="73"/>
      <c r="D556" s="99">
        <v>53508</v>
      </c>
      <c r="E556" s="58"/>
      <c r="F556" s="100" t="s">
        <v>293</v>
      </c>
      <c r="G556" s="101"/>
      <c r="H556" s="100"/>
      <c r="I556" s="58"/>
      <c r="J556" s="68">
        <v>0</v>
      </c>
      <c r="K556" s="58"/>
      <c r="L556" s="63">
        <v>105224179.34999999</v>
      </c>
      <c r="M556" s="58"/>
      <c r="N556" s="63">
        <v>3503965</v>
      </c>
      <c r="O556" s="63"/>
      <c r="P556" s="66">
        <v>3.33</v>
      </c>
      <c r="Q556" s="52"/>
    </row>
    <row r="557" spans="1:17" x14ac:dyDescent="0.25">
      <c r="A557" s="58">
        <v>345</v>
      </c>
      <c r="B557" s="58" t="s">
        <v>45</v>
      </c>
      <c r="C557" s="73"/>
      <c r="D557" s="99">
        <v>53508</v>
      </c>
      <c r="E557" s="58"/>
      <c r="F557" s="100" t="s">
        <v>293</v>
      </c>
      <c r="G557" s="101"/>
      <c r="H557" s="100"/>
      <c r="I557" s="58"/>
      <c r="J557" s="68">
        <v>0</v>
      </c>
      <c r="K557" s="58"/>
      <c r="L557" s="64">
        <v>24464780.879999999</v>
      </c>
      <c r="M557" s="58"/>
      <c r="N557" s="64">
        <v>814677</v>
      </c>
      <c r="O557" s="67"/>
      <c r="P557" s="66">
        <v>3.33</v>
      </c>
      <c r="Q557" s="52"/>
    </row>
    <row r="558" spans="1:17" x14ac:dyDescent="0.25">
      <c r="A558" s="58"/>
      <c r="B558" s="73" t="s">
        <v>143</v>
      </c>
      <c r="C558" s="73"/>
      <c r="D558" s="99"/>
      <c r="E558" s="58"/>
      <c r="F558" s="100"/>
      <c r="G558" s="101"/>
      <c r="H558" s="100"/>
      <c r="I558" s="58"/>
      <c r="J558" s="68"/>
      <c r="K558" s="58"/>
      <c r="L558" s="65">
        <f>+SUBTOTAL(9,L553:L557)</f>
        <v>133807639.16</v>
      </c>
      <c r="M558" s="73"/>
      <c r="N558" s="65">
        <f>+SUBTOTAL(9,N553:N557)</f>
        <v>4455794</v>
      </c>
      <c r="O558" s="65"/>
      <c r="P558" s="125">
        <f>+N558/L558*100</f>
        <v>3.3299997129999435</v>
      </c>
      <c r="Q558" s="52"/>
    </row>
    <row r="559" spans="1:17" x14ac:dyDescent="0.25">
      <c r="A559" s="89"/>
      <c r="B559" s="58" t="s">
        <v>6</v>
      </c>
      <c r="C559" s="73"/>
      <c r="D559" s="99"/>
      <c r="E559" s="58"/>
      <c r="F559" s="100"/>
      <c r="G559" s="101"/>
      <c r="H559" s="100"/>
      <c r="I559" s="58"/>
      <c r="J559" s="68"/>
      <c r="K559" s="58"/>
      <c r="L559" s="65"/>
      <c r="M559" s="73"/>
      <c r="N559" s="65"/>
      <c r="O559" s="65"/>
      <c r="P559" s="66"/>
      <c r="Q559" s="52"/>
    </row>
    <row r="560" spans="1:17" x14ac:dyDescent="0.25">
      <c r="A560" s="73"/>
      <c r="B560" s="73" t="s">
        <v>312</v>
      </c>
      <c r="C560" s="73"/>
      <c r="D560" s="99"/>
      <c r="E560" s="58"/>
      <c r="F560" s="100"/>
      <c r="G560" s="101"/>
      <c r="H560" s="100"/>
      <c r="I560" s="58"/>
      <c r="J560" s="68"/>
      <c r="K560" s="58"/>
      <c r="L560" s="84"/>
      <c r="M560" s="58"/>
      <c r="N560" s="84"/>
      <c r="O560" s="84"/>
      <c r="P560" s="66"/>
      <c r="Q560" s="52"/>
    </row>
    <row r="561" spans="1:17" x14ac:dyDescent="0.25">
      <c r="A561" s="58">
        <v>341</v>
      </c>
      <c r="B561" s="58" t="s">
        <v>42</v>
      </c>
      <c r="C561" s="73"/>
      <c r="D561" s="99">
        <v>53508</v>
      </c>
      <c r="E561" s="58"/>
      <c r="F561" s="100" t="s">
        <v>293</v>
      </c>
      <c r="G561" s="101"/>
      <c r="H561" s="100"/>
      <c r="I561" s="58"/>
      <c r="J561" s="68">
        <v>0</v>
      </c>
      <c r="K561" s="58"/>
      <c r="L561" s="63">
        <v>4207181.04</v>
      </c>
      <c r="M561" s="58"/>
      <c r="N561" s="63">
        <v>140099</v>
      </c>
      <c r="O561" s="63"/>
      <c r="P561" s="66">
        <v>3.33</v>
      </c>
      <c r="Q561" s="52"/>
    </row>
    <row r="562" spans="1:17" x14ac:dyDescent="0.25">
      <c r="A562" s="58">
        <v>343</v>
      </c>
      <c r="B562" s="58" t="s">
        <v>88</v>
      </c>
      <c r="C562" s="73"/>
      <c r="D562" s="99">
        <v>53508</v>
      </c>
      <c r="E562" s="58"/>
      <c r="F562" s="100" t="s">
        <v>293</v>
      </c>
      <c r="G562" s="101"/>
      <c r="H562" s="100"/>
      <c r="I562" s="58"/>
      <c r="J562" s="68">
        <v>0</v>
      </c>
      <c r="K562" s="58"/>
      <c r="L562" s="63">
        <v>107250212.90000001</v>
      </c>
      <c r="M562" s="58"/>
      <c r="N562" s="63">
        <v>3571432</v>
      </c>
      <c r="O562" s="63"/>
      <c r="P562" s="66">
        <v>3.33</v>
      </c>
      <c r="Q562" s="52"/>
    </row>
    <row r="563" spans="1:17" x14ac:dyDescent="0.25">
      <c r="A563" s="58">
        <v>345</v>
      </c>
      <c r="B563" s="58" t="s">
        <v>45</v>
      </c>
      <c r="C563" s="73"/>
      <c r="D563" s="99">
        <v>53508</v>
      </c>
      <c r="E563" s="58"/>
      <c r="F563" s="100" t="s">
        <v>293</v>
      </c>
      <c r="G563" s="101"/>
      <c r="H563" s="100"/>
      <c r="I563" s="58"/>
      <c r="J563" s="68">
        <v>0</v>
      </c>
      <c r="K563" s="58"/>
      <c r="L563" s="64">
        <v>24990479.77</v>
      </c>
      <c r="M563" s="58"/>
      <c r="N563" s="64">
        <v>832183</v>
      </c>
      <c r="O563" s="67"/>
      <c r="P563" s="66">
        <v>3.33</v>
      </c>
      <c r="Q563" s="52"/>
    </row>
    <row r="564" spans="1:17" x14ac:dyDescent="0.25">
      <c r="A564" s="58"/>
      <c r="B564" s="73" t="s">
        <v>313</v>
      </c>
      <c r="C564" s="73"/>
      <c r="D564" s="99"/>
      <c r="E564" s="58"/>
      <c r="F564" s="129"/>
      <c r="G564" s="58"/>
      <c r="H564" s="129"/>
      <c r="I564" s="58"/>
      <c r="J564" s="68"/>
      <c r="K564" s="58"/>
      <c r="L564" s="83">
        <f>+SUBTOTAL(9,L559:L563)</f>
        <v>136447873.71000001</v>
      </c>
      <c r="M564" s="73"/>
      <c r="N564" s="83">
        <f>+SUBTOTAL(9,N559:N563)</f>
        <v>4543714</v>
      </c>
      <c r="O564" s="65"/>
      <c r="P564" s="125">
        <f>+N564/L564*100</f>
        <v>3.3299998574232084</v>
      </c>
      <c r="Q564" s="52"/>
    </row>
    <row r="565" spans="1:17" x14ac:dyDescent="0.25">
      <c r="A565" s="58"/>
      <c r="B565" s="73" t="s">
        <v>6</v>
      </c>
      <c r="C565" s="73"/>
      <c r="D565" s="99"/>
      <c r="E565" s="58"/>
      <c r="F565" s="129"/>
      <c r="G565" s="58"/>
      <c r="H565" s="129"/>
      <c r="I565" s="58"/>
      <c r="J565" s="68"/>
      <c r="K565" s="58"/>
      <c r="L565" s="65"/>
      <c r="M565" s="73"/>
      <c r="N565" s="65"/>
      <c r="O565" s="65"/>
      <c r="P565" s="125"/>
      <c r="Q565" s="52"/>
    </row>
    <row r="566" spans="1:17" x14ac:dyDescent="0.25">
      <c r="A566" s="89" t="s">
        <v>16</v>
      </c>
      <c r="B566" s="58"/>
      <c r="C566" s="73"/>
      <c r="D566" s="99"/>
      <c r="E566" s="58"/>
      <c r="F566" s="129"/>
      <c r="G566" s="58"/>
      <c r="H566" s="129"/>
      <c r="I566" s="58"/>
      <c r="J566" s="68"/>
      <c r="K566" s="58"/>
      <c r="L566" s="166">
        <f>+SUBTOTAL(9,L530:L565)</f>
        <v>1047973482.8299999</v>
      </c>
      <c r="M566" s="58"/>
      <c r="N566" s="166">
        <f>+SUBTOTAL(9,N530:N565)</f>
        <v>33060054</v>
      </c>
      <c r="O566" s="84"/>
      <c r="P566" s="116">
        <f>+N566/L566*100</f>
        <v>3.1546651267094066</v>
      </c>
      <c r="Q566" s="52"/>
    </row>
    <row r="567" spans="1:17" x14ac:dyDescent="0.25">
      <c r="A567" s="89"/>
      <c r="B567" s="58" t="s">
        <v>6</v>
      </c>
      <c r="C567" s="73"/>
      <c r="D567" s="99"/>
      <c r="E567" s="58"/>
      <c r="F567" s="129"/>
      <c r="G567" s="58"/>
      <c r="H567" s="129"/>
      <c r="I567" s="58"/>
      <c r="J567" s="68"/>
      <c r="K567" s="58"/>
      <c r="L567" s="84"/>
      <c r="M567" s="58"/>
      <c r="N567" s="84"/>
      <c r="O567" s="84"/>
      <c r="P567" s="66"/>
      <c r="Q567" s="52"/>
    </row>
    <row r="568" spans="1:17" ht="13.8" thickBot="1" x14ac:dyDescent="0.3">
      <c r="A568" s="89" t="s">
        <v>14</v>
      </c>
      <c r="B568" s="58"/>
      <c r="C568" s="73"/>
      <c r="D568" s="99"/>
      <c r="E568" s="58"/>
      <c r="F568" s="129"/>
      <c r="G568" s="58"/>
      <c r="H568" s="129"/>
      <c r="I568" s="58"/>
      <c r="J568" s="68"/>
      <c r="K568" s="58"/>
      <c r="L568" s="90">
        <f>+SUBTOTAL(9,L17:L567)</f>
        <v>22795357881.990017</v>
      </c>
      <c r="M568" s="58"/>
      <c r="N568" s="90">
        <f>+SUBTOTAL(9,N17:N567)</f>
        <v>875725039</v>
      </c>
      <c r="O568" s="84"/>
      <c r="P568" s="116">
        <f>+N568/L568*100</f>
        <v>3.8416814666107357</v>
      </c>
      <c r="Q568" s="52"/>
    </row>
    <row r="569" spans="1:17" ht="13.8" thickTop="1" x14ac:dyDescent="0.25">
      <c r="B569" s="33" t="s">
        <v>6</v>
      </c>
      <c r="C569" s="38"/>
      <c r="D569" s="46"/>
      <c r="F569" s="47"/>
      <c r="H569" s="47"/>
      <c r="J569" s="48"/>
      <c r="P569" s="52"/>
      <c r="Q569" s="52"/>
    </row>
    <row r="570" spans="1:17" x14ac:dyDescent="0.25">
      <c r="B570" s="33" t="s">
        <v>6</v>
      </c>
      <c r="C570" s="38"/>
      <c r="D570" s="46"/>
      <c r="F570" s="47"/>
      <c r="H570" s="47"/>
      <c r="J570" s="48"/>
      <c r="P570" s="52"/>
      <c r="Q570" s="52"/>
    </row>
    <row r="571" spans="1:17" x14ac:dyDescent="0.25">
      <c r="A571" s="35" t="s">
        <v>11</v>
      </c>
      <c r="C571" s="38"/>
      <c r="D571" s="46"/>
      <c r="F571" s="47"/>
      <c r="H571" s="47"/>
      <c r="J571" s="48"/>
      <c r="L571" s="7"/>
      <c r="M571" s="7"/>
      <c r="N571" s="7"/>
      <c r="O571" s="7"/>
      <c r="P571" s="52"/>
      <c r="Q571" s="52"/>
    </row>
    <row r="572" spans="1:17" x14ac:dyDescent="0.25">
      <c r="B572" s="33" t="s">
        <v>6</v>
      </c>
      <c r="C572" s="38"/>
      <c r="D572" s="46"/>
      <c r="F572" s="47"/>
      <c r="H572" s="47"/>
      <c r="J572" s="48"/>
      <c r="L572" s="7"/>
      <c r="M572" s="7"/>
      <c r="N572" s="7"/>
      <c r="O572" s="7"/>
      <c r="P572" s="52"/>
      <c r="Q572" s="52"/>
    </row>
    <row r="573" spans="1:17" x14ac:dyDescent="0.25">
      <c r="A573" s="35"/>
      <c r="B573" s="35" t="s">
        <v>144</v>
      </c>
      <c r="C573" s="38"/>
      <c r="D573" s="46"/>
      <c r="F573" s="47"/>
      <c r="H573" s="47"/>
      <c r="J573" s="48"/>
      <c r="P573" s="52"/>
      <c r="Q573" s="52"/>
    </row>
    <row r="574" spans="1:17" x14ac:dyDescent="0.25">
      <c r="A574" s="33">
        <v>350.2</v>
      </c>
      <c r="B574" s="33" t="s">
        <v>145</v>
      </c>
      <c r="C574" s="38"/>
      <c r="D574" s="46" t="s">
        <v>15</v>
      </c>
      <c r="F574" s="47">
        <v>75</v>
      </c>
      <c r="G574" s="33" t="s">
        <v>4</v>
      </c>
      <c r="H574" s="47" t="s">
        <v>22</v>
      </c>
      <c r="J574" s="48">
        <v>0</v>
      </c>
      <c r="L574" s="36">
        <v>240510767.25999999</v>
      </c>
      <c r="N574" s="36">
        <v>3198793</v>
      </c>
      <c r="O574" s="36"/>
      <c r="P574" s="52">
        <v>1.33</v>
      </c>
      <c r="Q574" s="52"/>
    </row>
    <row r="575" spans="1:17" x14ac:dyDescent="0.25">
      <c r="A575" s="33">
        <v>352</v>
      </c>
      <c r="B575" s="33" t="s">
        <v>42</v>
      </c>
      <c r="C575" s="38"/>
      <c r="D575" s="46" t="s">
        <v>15</v>
      </c>
      <c r="F575" s="47">
        <v>65</v>
      </c>
      <c r="G575" s="33" t="s">
        <v>4</v>
      </c>
      <c r="H575" s="47" t="s">
        <v>23</v>
      </c>
      <c r="J575" s="48">
        <v>-15</v>
      </c>
      <c r="L575" s="36">
        <v>154719739.84</v>
      </c>
      <c r="N575" s="36">
        <v>2740087</v>
      </c>
      <c r="O575" s="36"/>
      <c r="P575" s="52">
        <v>1.77</v>
      </c>
      <c r="Q575" s="52"/>
    </row>
    <row r="576" spans="1:17" x14ac:dyDescent="0.25">
      <c r="A576" s="33">
        <v>353</v>
      </c>
      <c r="B576" s="33" t="s">
        <v>146</v>
      </c>
      <c r="C576" s="38"/>
      <c r="D576" s="46" t="s">
        <v>15</v>
      </c>
      <c r="F576" s="47">
        <v>40</v>
      </c>
      <c r="G576" s="33" t="s">
        <v>4</v>
      </c>
      <c r="H576" s="47" t="s">
        <v>21</v>
      </c>
      <c r="J576" s="68">
        <v>-2</v>
      </c>
      <c r="L576" s="36">
        <v>1741377472.21</v>
      </c>
      <c r="N576" s="36">
        <v>44405126</v>
      </c>
      <c r="O576" s="36"/>
      <c r="P576" s="52">
        <v>2.5499999999999998</v>
      </c>
      <c r="Q576" s="52"/>
    </row>
    <row r="577" spans="1:17" x14ac:dyDescent="0.25">
      <c r="A577" s="33">
        <v>353.1</v>
      </c>
      <c r="B577" s="33" t="s">
        <v>147</v>
      </c>
      <c r="C577" s="38"/>
      <c r="D577" s="46" t="s">
        <v>15</v>
      </c>
      <c r="F577" s="47">
        <v>30</v>
      </c>
      <c r="G577" s="33" t="s">
        <v>4</v>
      </c>
      <c r="H577" s="47" t="s">
        <v>21</v>
      </c>
      <c r="J577" s="48">
        <v>0</v>
      </c>
      <c r="L577" s="36">
        <v>400209879.67000002</v>
      </c>
      <c r="N577" s="36">
        <v>13326989</v>
      </c>
      <c r="O577" s="36"/>
      <c r="P577" s="52">
        <v>3.33</v>
      </c>
      <c r="Q577" s="52"/>
    </row>
    <row r="578" spans="1:17" x14ac:dyDescent="0.25">
      <c r="A578" s="33">
        <v>354</v>
      </c>
      <c r="B578" s="33" t="s">
        <v>148</v>
      </c>
      <c r="C578" s="38"/>
      <c r="D578" s="46" t="s">
        <v>15</v>
      </c>
      <c r="F578" s="47">
        <v>60</v>
      </c>
      <c r="G578" s="33" t="s">
        <v>4</v>
      </c>
      <c r="H578" s="47" t="s">
        <v>27</v>
      </c>
      <c r="J578" s="48">
        <v>-25</v>
      </c>
      <c r="L578" s="36">
        <v>349056185.01999998</v>
      </c>
      <c r="N578" s="36">
        <v>7286548</v>
      </c>
      <c r="O578" s="36"/>
      <c r="P578" s="52">
        <v>2.09</v>
      </c>
      <c r="Q578" s="52"/>
    </row>
    <row r="579" spans="1:17" x14ac:dyDescent="0.25">
      <c r="A579" s="33">
        <v>355</v>
      </c>
      <c r="B579" s="33" t="s">
        <v>149</v>
      </c>
      <c r="C579" s="38"/>
      <c r="D579" s="46" t="s">
        <v>15</v>
      </c>
      <c r="F579" s="47">
        <v>50</v>
      </c>
      <c r="G579" s="33" t="s">
        <v>4</v>
      </c>
      <c r="H579" s="47" t="s">
        <v>25</v>
      </c>
      <c r="J579" s="48">
        <v>-50</v>
      </c>
      <c r="L579" s="36">
        <v>1242636000.74</v>
      </c>
      <c r="N579" s="36">
        <v>37279080</v>
      </c>
      <c r="O579" s="36"/>
      <c r="P579" s="52">
        <v>3</v>
      </c>
      <c r="Q579" s="52"/>
    </row>
    <row r="580" spans="1:17" x14ac:dyDescent="0.25">
      <c r="A580" s="33">
        <v>356</v>
      </c>
      <c r="B580" s="33" t="s">
        <v>150</v>
      </c>
      <c r="C580" s="38"/>
      <c r="D580" s="46" t="s">
        <v>15</v>
      </c>
      <c r="F580" s="47">
        <v>51</v>
      </c>
      <c r="G580" s="33" t="s">
        <v>4</v>
      </c>
      <c r="H580" s="47" t="s">
        <v>21</v>
      </c>
      <c r="J580" s="48">
        <v>-55</v>
      </c>
      <c r="L580" s="36">
        <v>854174815.62</v>
      </c>
      <c r="N580" s="36">
        <v>25949831</v>
      </c>
      <c r="O580" s="36"/>
      <c r="P580" s="52">
        <v>3.04</v>
      </c>
      <c r="Q580" s="52"/>
    </row>
    <row r="581" spans="1:17" x14ac:dyDescent="0.25">
      <c r="A581" s="33">
        <v>357</v>
      </c>
      <c r="B581" s="33" t="s">
        <v>151</v>
      </c>
      <c r="C581" s="38"/>
      <c r="D581" s="46" t="s">
        <v>15</v>
      </c>
      <c r="F581" s="47">
        <v>65</v>
      </c>
      <c r="G581" s="33" t="s">
        <v>4</v>
      </c>
      <c r="H581" s="47" t="s">
        <v>27</v>
      </c>
      <c r="J581" s="48">
        <v>0</v>
      </c>
      <c r="L581" s="36">
        <v>75512191.540000007</v>
      </c>
      <c r="N581" s="36">
        <v>1162888</v>
      </c>
      <c r="O581" s="36"/>
      <c r="P581" s="52">
        <v>1.54</v>
      </c>
      <c r="Q581" s="52"/>
    </row>
    <row r="582" spans="1:17" x14ac:dyDescent="0.25">
      <c r="A582" s="33">
        <v>358</v>
      </c>
      <c r="B582" s="33" t="s">
        <v>152</v>
      </c>
      <c r="C582" s="38"/>
      <c r="D582" s="46" t="s">
        <v>15</v>
      </c>
      <c r="F582" s="47">
        <v>65</v>
      </c>
      <c r="G582" s="33" t="s">
        <v>4</v>
      </c>
      <c r="H582" s="47" t="s">
        <v>23</v>
      </c>
      <c r="J582" s="48">
        <v>-20</v>
      </c>
      <c r="L582" s="36">
        <v>104576519.7</v>
      </c>
      <c r="N582" s="36">
        <v>1932574</v>
      </c>
      <c r="O582" s="36"/>
      <c r="P582" s="52">
        <v>1.85</v>
      </c>
      <c r="Q582" s="52"/>
    </row>
    <row r="583" spans="1:17" x14ac:dyDescent="0.25">
      <c r="A583" s="33">
        <v>359</v>
      </c>
      <c r="B583" s="33" t="s">
        <v>153</v>
      </c>
      <c r="C583" s="38"/>
      <c r="D583" s="46" t="s">
        <v>15</v>
      </c>
      <c r="F583" s="47">
        <v>75</v>
      </c>
      <c r="G583" s="33" t="s">
        <v>4</v>
      </c>
      <c r="H583" s="47" t="s">
        <v>27</v>
      </c>
      <c r="J583" s="48">
        <v>-10</v>
      </c>
      <c r="L583" s="32">
        <v>113485941.43000001</v>
      </c>
      <c r="N583" s="32">
        <v>1660299</v>
      </c>
      <c r="O583" s="54"/>
      <c r="P583" s="52">
        <v>1.46</v>
      </c>
      <c r="Q583" s="52"/>
    </row>
    <row r="584" spans="1:17" x14ac:dyDescent="0.25">
      <c r="B584" s="33" t="s">
        <v>6</v>
      </c>
      <c r="C584" s="38"/>
      <c r="D584" s="46"/>
      <c r="F584" s="47"/>
      <c r="H584" s="47"/>
      <c r="J584" s="48"/>
      <c r="P584" s="52"/>
      <c r="Q584" s="52"/>
    </row>
    <row r="585" spans="1:17" x14ac:dyDescent="0.25">
      <c r="A585" s="35"/>
      <c r="B585" s="35" t="s">
        <v>154</v>
      </c>
      <c r="C585" s="38"/>
      <c r="D585" s="46"/>
      <c r="F585" s="47"/>
      <c r="H585" s="47"/>
      <c r="J585" s="48"/>
      <c r="L585" s="13">
        <f>+SUBTOTAL(9,L574:L584)</f>
        <v>5276259513.0299997</v>
      </c>
      <c r="N585" s="13">
        <f>+SUBTOTAL(9,N574:N584)</f>
        <v>138942215</v>
      </c>
      <c r="O585" s="13"/>
      <c r="P585" s="57">
        <f>+N585/L585*100</f>
        <v>2.6333468749381055</v>
      </c>
      <c r="Q585" s="52"/>
    </row>
    <row r="586" spans="1:17" x14ac:dyDescent="0.25">
      <c r="A586" s="35"/>
      <c r="B586" s="35" t="s">
        <v>6</v>
      </c>
      <c r="C586" s="38"/>
      <c r="D586" s="46"/>
      <c r="F586" s="47"/>
      <c r="H586" s="47"/>
      <c r="J586" s="48"/>
      <c r="P586" s="52"/>
      <c r="Q586" s="52"/>
    </row>
    <row r="587" spans="1:17" x14ac:dyDescent="0.25">
      <c r="A587" s="35"/>
      <c r="B587" s="35" t="s">
        <v>155</v>
      </c>
      <c r="C587" s="38"/>
      <c r="D587" s="46"/>
      <c r="F587" s="47"/>
      <c r="H587" s="47"/>
      <c r="J587" s="48"/>
      <c r="P587" s="52"/>
      <c r="Q587" s="52"/>
    </row>
    <row r="588" spans="1:17" x14ac:dyDescent="0.25">
      <c r="A588" s="33">
        <v>361</v>
      </c>
      <c r="B588" s="33" t="s">
        <v>42</v>
      </c>
      <c r="C588" s="38"/>
      <c r="D588" s="46" t="s">
        <v>15</v>
      </c>
      <c r="F588" s="47">
        <v>65</v>
      </c>
      <c r="G588" s="33" t="s">
        <v>4</v>
      </c>
      <c r="H588" s="47" t="s">
        <v>23</v>
      </c>
      <c r="J588" s="48">
        <v>-15</v>
      </c>
      <c r="L588" s="36">
        <v>198554703.13999999</v>
      </c>
      <c r="N588" s="36">
        <v>3516404</v>
      </c>
      <c r="O588" s="36"/>
      <c r="P588" s="52">
        <v>1.77</v>
      </c>
      <c r="Q588" s="52"/>
    </row>
    <row r="589" spans="1:17" x14ac:dyDescent="0.25">
      <c r="A589" s="33">
        <v>362</v>
      </c>
      <c r="B589" s="33" t="s">
        <v>146</v>
      </c>
      <c r="C589" s="38"/>
      <c r="D589" s="46" t="s">
        <v>15</v>
      </c>
      <c r="F589" s="47">
        <v>45</v>
      </c>
      <c r="G589" s="33" t="s">
        <v>4</v>
      </c>
      <c r="H589" s="47" t="s">
        <v>24</v>
      </c>
      <c r="J589" s="48">
        <v>-10</v>
      </c>
      <c r="L589" s="36">
        <v>1740028154.0699999</v>
      </c>
      <c r="N589" s="36">
        <v>42491488</v>
      </c>
      <c r="O589" s="36"/>
      <c r="P589" s="52">
        <v>2.44</v>
      </c>
      <c r="Q589" s="52"/>
    </row>
    <row r="590" spans="1:17" x14ac:dyDescent="0.25">
      <c r="A590" s="33">
        <v>364.1</v>
      </c>
      <c r="B590" s="33" t="s">
        <v>156</v>
      </c>
      <c r="C590" s="38"/>
      <c r="D590" s="46" t="s">
        <v>15</v>
      </c>
      <c r="F590" s="47">
        <v>40</v>
      </c>
      <c r="G590" s="33" t="s">
        <v>4</v>
      </c>
      <c r="H590" s="47" t="s">
        <v>25</v>
      </c>
      <c r="J590" s="68">
        <v>-100</v>
      </c>
      <c r="L590" s="36">
        <v>1083692908.71</v>
      </c>
      <c r="N590" s="36">
        <v>54184645</v>
      </c>
      <c r="O590" s="36"/>
      <c r="P590" s="52">
        <v>5</v>
      </c>
      <c r="Q590" s="52"/>
    </row>
    <row r="591" spans="1:17" x14ac:dyDescent="0.25">
      <c r="A591" s="33">
        <v>364.2</v>
      </c>
      <c r="B591" s="33" t="s">
        <v>157</v>
      </c>
      <c r="C591" s="38"/>
      <c r="D591" s="46" t="s">
        <v>15</v>
      </c>
      <c r="F591" s="47">
        <v>50</v>
      </c>
      <c r="G591" s="33" t="s">
        <v>4</v>
      </c>
      <c r="H591" s="47" t="s">
        <v>24</v>
      </c>
      <c r="J591" s="68">
        <v>-100</v>
      </c>
      <c r="L591" s="67">
        <v>706877718.75999999</v>
      </c>
      <c r="M591" s="81"/>
      <c r="N591" s="67">
        <v>28275109</v>
      </c>
      <c r="O591" s="36"/>
      <c r="P591" s="52">
        <v>4</v>
      </c>
      <c r="Q591" s="52"/>
    </row>
    <row r="592" spans="1:17" x14ac:dyDescent="0.25">
      <c r="A592" s="33">
        <v>365</v>
      </c>
      <c r="B592" s="33" t="s">
        <v>150</v>
      </c>
      <c r="C592" s="38"/>
      <c r="D592" s="46" t="s">
        <v>15</v>
      </c>
      <c r="F592" s="47">
        <v>48</v>
      </c>
      <c r="G592" s="33" t="s">
        <v>4</v>
      </c>
      <c r="H592" s="47" t="s">
        <v>21</v>
      </c>
      <c r="J592" s="48">
        <v>-80</v>
      </c>
      <c r="L592" s="36">
        <v>1991793394.02</v>
      </c>
      <c r="N592" s="36">
        <v>74572745</v>
      </c>
      <c r="O592" s="36"/>
      <c r="P592" s="52">
        <v>3.74</v>
      </c>
      <c r="Q592" s="52"/>
    </row>
    <row r="593" spans="1:17" x14ac:dyDescent="0.25">
      <c r="A593" s="33">
        <v>366.6</v>
      </c>
      <c r="B593" s="33" t="s">
        <v>288</v>
      </c>
      <c r="C593" s="38"/>
      <c r="D593" s="46" t="s">
        <v>15</v>
      </c>
      <c r="F593" s="47">
        <v>70</v>
      </c>
      <c r="G593" s="33" t="s">
        <v>4</v>
      </c>
      <c r="H593" s="47" t="s">
        <v>23</v>
      </c>
      <c r="J593" s="48">
        <v>0</v>
      </c>
      <c r="L593" s="36">
        <v>1528850820.6300001</v>
      </c>
      <c r="N593" s="36">
        <v>21862567</v>
      </c>
      <c r="O593" s="36"/>
      <c r="P593" s="52">
        <v>1.43</v>
      </c>
      <c r="Q593" s="52"/>
    </row>
    <row r="594" spans="1:17" x14ac:dyDescent="0.25">
      <c r="A594" s="33">
        <v>366.7</v>
      </c>
      <c r="B594" s="33" t="s">
        <v>289</v>
      </c>
      <c r="C594" s="38"/>
      <c r="D594" s="46" t="s">
        <v>15</v>
      </c>
      <c r="F594" s="47">
        <v>50</v>
      </c>
      <c r="G594" s="33" t="s">
        <v>4</v>
      </c>
      <c r="H594" s="47" t="s">
        <v>27</v>
      </c>
      <c r="J594" s="48">
        <v>0</v>
      </c>
      <c r="L594" s="36">
        <v>193885660.52000001</v>
      </c>
      <c r="N594" s="36">
        <v>3877713</v>
      </c>
      <c r="O594" s="36"/>
      <c r="P594" s="52">
        <v>2</v>
      </c>
      <c r="Q594" s="52"/>
    </row>
    <row r="595" spans="1:17" x14ac:dyDescent="0.25">
      <c r="A595" s="33">
        <v>367.6</v>
      </c>
      <c r="B595" s="33" t="s">
        <v>286</v>
      </c>
      <c r="C595" s="38"/>
      <c r="D595" s="46" t="s">
        <v>15</v>
      </c>
      <c r="F595" s="47">
        <v>42</v>
      </c>
      <c r="G595" s="33" t="s">
        <v>4</v>
      </c>
      <c r="H595" s="47" t="s">
        <v>30</v>
      </c>
      <c r="J595" s="48">
        <v>-5</v>
      </c>
      <c r="L595" s="36">
        <v>1723803662.04</v>
      </c>
      <c r="N595" s="36">
        <v>43077854</v>
      </c>
      <c r="O595" s="36"/>
      <c r="P595" s="52">
        <v>2.5</v>
      </c>
      <c r="Q595" s="52"/>
    </row>
    <row r="596" spans="1:17" x14ac:dyDescent="0.25">
      <c r="A596" s="33">
        <v>367.7</v>
      </c>
      <c r="B596" s="33" t="s">
        <v>287</v>
      </c>
      <c r="C596" s="38"/>
      <c r="D596" s="46" t="s">
        <v>15</v>
      </c>
      <c r="F596" s="47">
        <v>35</v>
      </c>
      <c r="G596" s="33" t="s">
        <v>4</v>
      </c>
      <c r="H596" s="47" t="s">
        <v>25</v>
      </c>
      <c r="J596" s="48">
        <v>0</v>
      </c>
      <c r="L596" s="36">
        <v>731720379.38999999</v>
      </c>
      <c r="N596" s="36">
        <v>20927196</v>
      </c>
      <c r="O596" s="36"/>
      <c r="P596" s="52">
        <v>2.86</v>
      </c>
      <c r="Q596" s="52"/>
    </row>
    <row r="597" spans="1:17" x14ac:dyDescent="0.25">
      <c r="A597" s="33">
        <v>368</v>
      </c>
      <c r="B597" s="33" t="s">
        <v>158</v>
      </c>
      <c r="C597" s="38"/>
      <c r="D597" s="46" t="s">
        <v>15</v>
      </c>
      <c r="F597" s="47">
        <v>34</v>
      </c>
      <c r="G597" s="33" t="s">
        <v>4</v>
      </c>
      <c r="H597" s="47" t="s">
        <v>30</v>
      </c>
      <c r="J597" s="48">
        <v>-15</v>
      </c>
      <c r="L597" s="36">
        <v>2172571477.3800001</v>
      </c>
      <c r="N597" s="36">
        <v>73450948</v>
      </c>
      <c r="O597" s="36"/>
      <c r="P597" s="52">
        <v>3.38</v>
      </c>
      <c r="Q597" s="52"/>
    </row>
    <row r="598" spans="1:17" x14ac:dyDescent="0.25">
      <c r="A598" s="33">
        <v>369.1</v>
      </c>
      <c r="B598" s="33" t="s">
        <v>284</v>
      </c>
      <c r="C598" s="38"/>
      <c r="D598" s="46" t="s">
        <v>15</v>
      </c>
      <c r="F598" s="47">
        <v>53</v>
      </c>
      <c r="G598" s="33" t="s">
        <v>4</v>
      </c>
      <c r="H598" s="47" t="s">
        <v>21</v>
      </c>
      <c r="J598" s="48">
        <v>-125</v>
      </c>
      <c r="L598" s="36">
        <v>429359956.48000002</v>
      </c>
      <c r="N598" s="36">
        <v>18258532</v>
      </c>
      <c r="O598" s="36"/>
      <c r="P598" s="52">
        <v>4.25</v>
      </c>
      <c r="Q598" s="52"/>
    </row>
    <row r="599" spans="1:17" x14ac:dyDescent="0.25">
      <c r="A599" s="33">
        <v>369.6</v>
      </c>
      <c r="B599" s="33" t="s">
        <v>285</v>
      </c>
      <c r="C599" s="38"/>
      <c r="D599" s="46" t="s">
        <v>15</v>
      </c>
      <c r="F599" s="47">
        <v>45</v>
      </c>
      <c r="G599" s="33" t="s">
        <v>4</v>
      </c>
      <c r="H599" s="47" t="s">
        <v>25</v>
      </c>
      <c r="J599" s="48">
        <v>-15</v>
      </c>
      <c r="L599" s="36">
        <v>818122343.44000006</v>
      </c>
      <c r="N599" s="36">
        <v>20886663</v>
      </c>
      <c r="O599" s="36"/>
      <c r="P599" s="52">
        <v>2.5499999999999998</v>
      </c>
      <c r="Q599" s="52"/>
    </row>
    <row r="600" spans="1:17" x14ac:dyDescent="0.25">
      <c r="A600" s="33">
        <v>370</v>
      </c>
      <c r="B600" s="33" t="s">
        <v>159</v>
      </c>
      <c r="C600" s="38"/>
      <c r="D600" s="46" t="s">
        <v>15</v>
      </c>
      <c r="F600" s="47">
        <v>38</v>
      </c>
      <c r="G600" s="33" t="s">
        <v>4</v>
      </c>
      <c r="H600" s="47" t="s">
        <v>25</v>
      </c>
      <c r="J600" s="48">
        <v>-30</v>
      </c>
      <c r="L600" s="36">
        <v>90547257.879999995</v>
      </c>
      <c r="N600" s="36">
        <v>3095811</v>
      </c>
      <c r="O600" s="36"/>
      <c r="P600" s="52">
        <v>3.42</v>
      </c>
      <c r="Q600" s="52"/>
    </row>
    <row r="601" spans="1:17" x14ac:dyDescent="0.25">
      <c r="A601" s="33">
        <v>370.1</v>
      </c>
      <c r="B601" s="33" t="s">
        <v>160</v>
      </c>
      <c r="C601" s="38"/>
      <c r="D601" s="46" t="s">
        <v>15</v>
      </c>
      <c r="F601" s="47">
        <v>20</v>
      </c>
      <c r="G601" s="33" t="s">
        <v>4</v>
      </c>
      <c r="H601" s="47" t="s">
        <v>33</v>
      </c>
      <c r="J601" s="48">
        <v>-30</v>
      </c>
      <c r="L601" s="36">
        <v>752056780.59000003</v>
      </c>
      <c r="N601" s="36">
        <v>48883691</v>
      </c>
      <c r="O601" s="36"/>
      <c r="P601" s="52">
        <v>6.5</v>
      </c>
      <c r="Q601" s="52"/>
    </row>
    <row r="602" spans="1:17" x14ac:dyDescent="0.25">
      <c r="A602" s="33">
        <v>371</v>
      </c>
      <c r="B602" s="33" t="s">
        <v>321</v>
      </c>
      <c r="C602" s="38"/>
      <c r="D602" s="46" t="s">
        <v>15</v>
      </c>
      <c r="F602" s="47">
        <v>30</v>
      </c>
      <c r="G602" s="33" t="s">
        <v>4</v>
      </c>
      <c r="H602" s="47" t="s">
        <v>34</v>
      </c>
      <c r="J602" s="48">
        <v>-15</v>
      </c>
      <c r="L602" s="36">
        <v>77912063.739999995</v>
      </c>
      <c r="N602" s="36">
        <v>2983643</v>
      </c>
      <c r="O602" s="36"/>
      <c r="P602" s="52">
        <v>3.83</v>
      </c>
      <c r="Q602" s="52"/>
    </row>
    <row r="603" spans="1:17" x14ac:dyDescent="0.25">
      <c r="A603" s="33">
        <v>373</v>
      </c>
      <c r="B603" s="33" t="s">
        <v>161</v>
      </c>
      <c r="C603" s="38"/>
      <c r="D603" s="46" t="s">
        <v>15</v>
      </c>
      <c r="F603" s="47">
        <v>35</v>
      </c>
      <c r="G603" s="33" t="s">
        <v>4</v>
      </c>
      <c r="H603" s="47" t="s">
        <v>308</v>
      </c>
      <c r="J603" s="48">
        <v>-15</v>
      </c>
      <c r="L603" s="32">
        <v>463393094.83999997</v>
      </c>
      <c r="N603" s="32">
        <v>15240285</v>
      </c>
      <c r="O603" s="54"/>
      <c r="P603" s="52">
        <v>3.29</v>
      </c>
      <c r="Q603" s="52"/>
    </row>
    <row r="604" spans="1:17" x14ac:dyDescent="0.25">
      <c r="B604" s="33" t="s">
        <v>6</v>
      </c>
      <c r="C604" s="38"/>
      <c r="D604" s="46"/>
      <c r="F604" s="47"/>
      <c r="H604" s="47"/>
      <c r="J604" s="48"/>
      <c r="P604" s="52"/>
      <c r="Q604" s="52"/>
    </row>
    <row r="605" spans="1:17" x14ac:dyDescent="0.25">
      <c r="A605" s="35"/>
      <c r="B605" s="35" t="s">
        <v>162</v>
      </c>
      <c r="C605" s="38"/>
      <c r="D605" s="46"/>
      <c r="F605" s="47"/>
      <c r="H605" s="47"/>
      <c r="J605" s="48"/>
      <c r="L605" s="13">
        <f>+SUBTOTAL(9,L588:L604)</f>
        <v>14703170375.629999</v>
      </c>
      <c r="N605" s="13">
        <f>+SUBTOTAL(9,N588:N604)</f>
        <v>475585294</v>
      </c>
      <c r="O605" s="13"/>
      <c r="P605" s="57">
        <f>+N605/L605*100</f>
        <v>3.2345765018697348</v>
      </c>
      <c r="Q605" s="52"/>
    </row>
    <row r="606" spans="1:17" x14ac:dyDescent="0.25">
      <c r="A606" s="35"/>
      <c r="B606" s="35" t="s">
        <v>6</v>
      </c>
      <c r="C606" s="38"/>
      <c r="D606" s="46"/>
      <c r="F606" s="47"/>
      <c r="H606" s="47"/>
      <c r="J606" s="48"/>
      <c r="P606" s="52"/>
      <c r="Q606" s="52"/>
    </row>
    <row r="607" spans="1:17" x14ac:dyDescent="0.25">
      <c r="A607" s="35"/>
      <c r="B607" s="35" t="s">
        <v>163</v>
      </c>
      <c r="C607" s="38"/>
      <c r="D607" s="46"/>
      <c r="F607" s="47"/>
      <c r="H607" s="47"/>
      <c r="J607" s="48"/>
      <c r="P607" s="52"/>
      <c r="Q607" s="52"/>
    </row>
    <row r="608" spans="1:17" x14ac:dyDescent="0.25">
      <c r="A608" s="33">
        <v>390</v>
      </c>
      <c r="B608" s="33" t="s">
        <v>42</v>
      </c>
      <c r="C608" s="38"/>
      <c r="D608" s="46" t="s">
        <v>15</v>
      </c>
      <c r="F608" s="47">
        <v>55</v>
      </c>
      <c r="G608" s="33" t="s">
        <v>4</v>
      </c>
      <c r="H608" s="47" t="s">
        <v>24</v>
      </c>
      <c r="J608" s="48">
        <v>-10</v>
      </c>
      <c r="L608" s="36">
        <v>435222596.51999998</v>
      </c>
      <c r="N608" s="36">
        <v>8713156</v>
      </c>
      <c r="O608" s="36"/>
      <c r="P608" s="52">
        <v>2</v>
      </c>
      <c r="Q608" s="52"/>
    </row>
    <row r="609" spans="1:17" x14ac:dyDescent="0.25">
      <c r="A609" s="33">
        <v>392.1</v>
      </c>
      <c r="B609" s="33" t="s">
        <v>164</v>
      </c>
      <c r="C609" s="38"/>
      <c r="D609" s="46" t="s">
        <v>15</v>
      </c>
      <c r="F609" s="47">
        <v>6</v>
      </c>
      <c r="G609" s="33" t="s">
        <v>4</v>
      </c>
      <c r="H609" s="47" t="s">
        <v>38</v>
      </c>
      <c r="J609" s="48">
        <v>15</v>
      </c>
      <c r="L609" s="36">
        <v>9038958.6799999997</v>
      </c>
      <c r="N609" s="36">
        <v>1280775</v>
      </c>
      <c r="O609" s="36"/>
      <c r="P609" s="52">
        <v>14.17</v>
      </c>
      <c r="Q609" s="52"/>
    </row>
    <row r="610" spans="1:17" x14ac:dyDescent="0.25">
      <c r="A610" s="33">
        <v>392.2</v>
      </c>
      <c r="B610" s="33" t="s">
        <v>165</v>
      </c>
      <c r="C610" s="38"/>
      <c r="D610" s="46" t="s">
        <v>15</v>
      </c>
      <c r="F610" s="47">
        <v>9</v>
      </c>
      <c r="G610" s="33" t="s">
        <v>4</v>
      </c>
      <c r="H610" s="47" t="s">
        <v>28</v>
      </c>
      <c r="J610" s="48">
        <v>15</v>
      </c>
      <c r="L610" s="36">
        <v>47500082.869999997</v>
      </c>
      <c r="N610" s="36">
        <v>4485670</v>
      </c>
      <c r="O610" s="36"/>
      <c r="P610" s="52">
        <v>9.44</v>
      </c>
      <c r="Q610" s="52"/>
    </row>
    <row r="611" spans="1:17" x14ac:dyDescent="0.25">
      <c r="A611" s="33">
        <v>392.3</v>
      </c>
      <c r="B611" s="33" t="s">
        <v>166</v>
      </c>
      <c r="C611" s="38"/>
      <c r="D611" s="46" t="s">
        <v>15</v>
      </c>
      <c r="F611" s="47">
        <v>12</v>
      </c>
      <c r="G611" s="33" t="s">
        <v>4</v>
      </c>
      <c r="H611" s="47" t="s">
        <v>37</v>
      </c>
      <c r="J611" s="48">
        <v>15</v>
      </c>
      <c r="L611" s="36">
        <v>241647649.91</v>
      </c>
      <c r="N611" s="36">
        <v>17085712</v>
      </c>
      <c r="O611" s="36"/>
      <c r="P611" s="52">
        <v>7.07</v>
      </c>
      <c r="Q611" s="52"/>
    </row>
    <row r="612" spans="1:17" x14ac:dyDescent="0.25">
      <c r="A612" s="33">
        <v>392.4</v>
      </c>
      <c r="B612" s="33" t="s">
        <v>167</v>
      </c>
      <c r="C612" s="38"/>
      <c r="D612" s="46" t="s">
        <v>15</v>
      </c>
      <c r="F612" s="47">
        <v>9</v>
      </c>
      <c r="G612" s="33" t="s">
        <v>4</v>
      </c>
      <c r="H612" s="47" t="s">
        <v>38</v>
      </c>
      <c r="J612" s="48">
        <v>5</v>
      </c>
      <c r="L612" s="36">
        <v>767855.05</v>
      </c>
      <c r="N612" s="36">
        <v>76002</v>
      </c>
      <c r="O612" s="36"/>
      <c r="P612" s="52">
        <v>9.9</v>
      </c>
      <c r="Q612" s="52"/>
    </row>
    <row r="613" spans="1:17" x14ac:dyDescent="0.25">
      <c r="A613" s="33">
        <v>392.9</v>
      </c>
      <c r="B613" s="33" t="s">
        <v>168</v>
      </c>
      <c r="C613" s="38"/>
      <c r="D613" s="46" t="s">
        <v>15</v>
      </c>
      <c r="F613" s="47">
        <v>20</v>
      </c>
      <c r="G613" s="33" t="s">
        <v>4</v>
      </c>
      <c r="H613" s="47" t="s">
        <v>39</v>
      </c>
      <c r="J613" s="48">
        <v>15</v>
      </c>
      <c r="L613" s="36">
        <v>21065643.420000002</v>
      </c>
      <c r="N613" s="36">
        <v>895290</v>
      </c>
      <c r="O613" s="36"/>
      <c r="P613" s="52">
        <v>4.25</v>
      </c>
      <c r="Q613" s="52"/>
    </row>
    <row r="614" spans="1:17" x14ac:dyDescent="0.25">
      <c r="A614" s="33">
        <v>396.1</v>
      </c>
      <c r="B614" s="33" t="s">
        <v>169</v>
      </c>
      <c r="C614" s="38"/>
      <c r="D614" s="46" t="s">
        <v>15</v>
      </c>
      <c r="F614" s="47">
        <v>11</v>
      </c>
      <c r="G614" s="33" t="s">
        <v>4</v>
      </c>
      <c r="H614" s="47" t="s">
        <v>32</v>
      </c>
      <c r="J614" s="48">
        <v>15</v>
      </c>
      <c r="L614" s="36">
        <v>4766126.25</v>
      </c>
      <c r="N614" s="36">
        <v>368255</v>
      </c>
      <c r="O614" s="36"/>
      <c r="P614" s="52">
        <v>7.73</v>
      </c>
      <c r="Q614" s="52"/>
    </row>
    <row r="615" spans="1:17" x14ac:dyDescent="0.25">
      <c r="A615" s="33">
        <v>397.8</v>
      </c>
      <c r="B615" s="33" t="s">
        <v>170</v>
      </c>
      <c r="C615" s="38"/>
      <c r="D615" s="46" t="s">
        <v>15</v>
      </c>
      <c r="F615" s="47">
        <v>20</v>
      </c>
      <c r="G615" s="33" t="s">
        <v>4</v>
      </c>
      <c r="H615" s="47" t="s">
        <v>309</v>
      </c>
      <c r="J615" s="48">
        <v>0</v>
      </c>
      <c r="L615" s="32">
        <v>11992499.609999999</v>
      </c>
      <c r="N615" s="32">
        <v>599625</v>
      </c>
      <c r="O615" s="54"/>
      <c r="P615" s="52">
        <v>5</v>
      </c>
      <c r="Q615" s="52"/>
    </row>
    <row r="616" spans="1:17" x14ac:dyDescent="0.25">
      <c r="B616" s="33" t="s">
        <v>6</v>
      </c>
      <c r="C616" s="38"/>
      <c r="D616" s="46"/>
      <c r="F616" s="47"/>
      <c r="H616" s="47"/>
      <c r="J616" s="48"/>
      <c r="P616" s="52"/>
      <c r="Q616" s="52"/>
    </row>
    <row r="617" spans="1:17" x14ac:dyDescent="0.25">
      <c r="B617" s="35" t="s">
        <v>171</v>
      </c>
      <c r="C617" s="38"/>
      <c r="D617" s="46"/>
      <c r="F617" s="47"/>
      <c r="H617" s="47"/>
      <c r="J617" s="48"/>
      <c r="L617" s="14">
        <f>+SUBTOTAL(9,L608:L616)</f>
        <v>772001412.30999994</v>
      </c>
      <c r="N617" s="14">
        <f>+SUBTOTAL(9,N608:N616)</f>
        <v>33504485</v>
      </c>
      <c r="O617" s="42"/>
      <c r="P617" s="57">
        <f>+N617/L617*100</f>
        <v>4.3399512573101555</v>
      </c>
      <c r="Q617" s="52"/>
    </row>
    <row r="618" spans="1:17" x14ac:dyDescent="0.25">
      <c r="C618" s="38"/>
      <c r="D618" s="46"/>
      <c r="F618" s="47"/>
      <c r="H618" s="47"/>
      <c r="J618" s="48"/>
      <c r="P618" s="52"/>
      <c r="Q618" s="52"/>
    </row>
    <row r="619" spans="1:17" ht="13.8" thickBot="1" x14ac:dyDescent="0.3">
      <c r="A619" s="35" t="s">
        <v>12</v>
      </c>
      <c r="B619" s="35"/>
      <c r="C619" s="38"/>
      <c r="D619" s="46"/>
      <c r="F619" s="47"/>
      <c r="H619" s="47"/>
      <c r="J619" s="48"/>
      <c r="L619" s="15">
        <f>+SUBTOTAL(9,L574:L618)</f>
        <v>20751431300.970001</v>
      </c>
      <c r="N619" s="15">
        <f>+SUBTOTAL(9,N574:N618)</f>
        <v>648031994</v>
      </c>
      <c r="O619" s="42"/>
      <c r="P619" s="57">
        <f>+N619/L619*100</f>
        <v>3.1228303465010074</v>
      </c>
      <c r="Q619" s="52"/>
    </row>
    <row r="620" spans="1:17" ht="13.8" thickTop="1" x14ac:dyDescent="0.25">
      <c r="C620" s="38"/>
      <c r="D620" s="46"/>
      <c r="F620" s="47"/>
      <c r="H620" s="47"/>
      <c r="J620" s="48"/>
      <c r="P620" s="52"/>
      <c r="Q620" s="52"/>
    </row>
    <row r="621" spans="1:17" x14ac:dyDescent="0.25">
      <c r="C621" s="38"/>
      <c r="D621" s="46"/>
      <c r="F621" s="47"/>
      <c r="H621" s="47"/>
      <c r="J621" s="48"/>
      <c r="P621" s="52"/>
      <c r="Q621" s="52"/>
    </row>
    <row r="622" spans="1:17" ht="13.8" thickBot="1" x14ac:dyDescent="0.3">
      <c r="A622" s="35" t="s">
        <v>5</v>
      </c>
      <c r="C622" s="38"/>
      <c r="D622" s="46"/>
      <c r="F622" s="47"/>
      <c r="H622" s="47"/>
      <c r="J622" s="48"/>
      <c r="L622" s="15">
        <f>+SUBTOTAL(9,L17:L621)</f>
        <v>43546789182.960007</v>
      </c>
      <c r="N622" s="15">
        <f>+SUBTOTAL(9,N17:N621)</f>
        <v>1523757033</v>
      </c>
      <c r="O622" s="42"/>
      <c r="P622" s="57">
        <f>+N622/L622*100</f>
        <v>3.4991260241897484</v>
      </c>
      <c r="Q622" s="52"/>
    </row>
    <row r="623" spans="1:17" ht="13.8" thickTop="1" x14ac:dyDescent="0.25">
      <c r="C623" s="38"/>
      <c r="D623" s="46"/>
      <c r="F623" s="47"/>
      <c r="H623" s="47"/>
      <c r="J623" s="48"/>
      <c r="P623" s="52"/>
      <c r="Q623" s="52"/>
    </row>
    <row r="624" spans="1:17" x14ac:dyDescent="0.25">
      <c r="C624" s="38"/>
      <c r="D624" s="46"/>
      <c r="F624" s="47"/>
      <c r="H624" s="47"/>
      <c r="J624" s="48"/>
      <c r="P624" s="52"/>
      <c r="Q624" s="52"/>
    </row>
    <row r="625" spans="1:17" x14ac:dyDescent="0.25">
      <c r="C625" s="38"/>
      <c r="D625" s="46"/>
      <c r="F625" s="47"/>
      <c r="H625" s="47"/>
      <c r="J625" s="48"/>
      <c r="P625" s="52"/>
      <c r="Q625" s="52"/>
    </row>
    <row r="626" spans="1:17" x14ac:dyDescent="0.25">
      <c r="A626" s="82" t="s">
        <v>272</v>
      </c>
      <c r="B626" s="33" t="s">
        <v>273</v>
      </c>
      <c r="C626" s="38"/>
      <c r="D626" s="46"/>
      <c r="F626" s="47"/>
      <c r="H626" s="47"/>
      <c r="J626" s="48"/>
      <c r="P626" s="52"/>
      <c r="Q626" s="52"/>
    </row>
    <row r="627" spans="1:17" x14ac:dyDescent="0.25">
      <c r="C627" s="38"/>
      <c r="D627" s="46"/>
      <c r="F627" s="47"/>
      <c r="H627" s="47"/>
      <c r="J627" s="48"/>
      <c r="P627" s="52"/>
      <c r="Q627" s="52"/>
    </row>
    <row r="628" spans="1:17" x14ac:dyDescent="0.25">
      <c r="C628" s="38"/>
      <c r="D628" s="46"/>
      <c r="F628" s="47"/>
      <c r="H628" s="47"/>
      <c r="J628" s="48"/>
      <c r="P628" s="52"/>
      <c r="Q628" s="52"/>
    </row>
    <row r="629" spans="1:17" x14ac:dyDescent="0.25">
      <c r="C629" s="38"/>
      <c r="D629" s="46"/>
      <c r="F629" s="47"/>
      <c r="H629" s="47"/>
      <c r="J629" s="48"/>
      <c r="P629" s="52"/>
      <c r="Q629" s="52"/>
    </row>
    <row r="630" spans="1:17" x14ac:dyDescent="0.25">
      <c r="C630" s="38"/>
      <c r="D630" s="46"/>
      <c r="F630" s="47"/>
      <c r="H630" s="47"/>
      <c r="J630" s="48"/>
      <c r="P630" s="52"/>
      <c r="Q630" s="52"/>
    </row>
    <row r="631" spans="1:17" x14ac:dyDescent="0.25">
      <c r="C631" s="38"/>
      <c r="D631" s="46"/>
      <c r="F631" s="47"/>
      <c r="H631" s="47"/>
      <c r="J631" s="48"/>
      <c r="P631" s="52"/>
      <c r="Q631" s="52"/>
    </row>
    <row r="632" spans="1:17" x14ac:dyDescent="0.25">
      <c r="D632" s="46"/>
      <c r="F632" s="47"/>
      <c r="H632" s="47"/>
      <c r="J632" s="48"/>
      <c r="L632" s="40"/>
      <c r="P632" s="52"/>
      <c r="Q632" s="52"/>
    </row>
    <row r="633" spans="1:17" x14ac:dyDescent="0.25">
      <c r="D633" s="46"/>
      <c r="F633" s="47"/>
      <c r="H633" s="47"/>
      <c r="J633" s="48"/>
      <c r="P633" s="52"/>
      <c r="Q633" s="52"/>
    </row>
    <row r="634" spans="1:17" x14ac:dyDescent="0.25">
      <c r="D634" s="46"/>
      <c r="F634" s="47"/>
      <c r="H634" s="47"/>
      <c r="J634" s="48"/>
      <c r="P634" s="52"/>
      <c r="Q634" s="52"/>
    </row>
    <row r="635" spans="1:17" x14ac:dyDescent="0.25">
      <c r="D635" s="46"/>
      <c r="F635" s="47"/>
      <c r="H635" s="47"/>
      <c r="J635" s="48"/>
      <c r="P635" s="52"/>
      <c r="Q635" s="52"/>
    </row>
    <row r="636" spans="1:17" x14ac:dyDescent="0.25">
      <c r="D636" s="46"/>
      <c r="F636" s="47"/>
      <c r="H636" s="47"/>
      <c r="J636" s="48"/>
      <c r="P636" s="52"/>
      <c r="Q636" s="52"/>
    </row>
    <row r="637" spans="1:17" x14ac:dyDescent="0.25">
      <c r="D637" s="46"/>
      <c r="F637" s="47"/>
      <c r="H637" s="47"/>
      <c r="J637" s="48"/>
      <c r="P637" s="52"/>
      <c r="Q637" s="52"/>
    </row>
    <row r="638" spans="1:17" x14ac:dyDescent="0.25">
      <c r="D638" s="46"/>
      <c r="F638" s="47"/>
      <c r="H638" s="47"/>
      <c r="J638" s="48"/>
      <c r="P638" s="52"/>
      <c r="Q638" s="52"/>
    </row>
    <row r="639" spans="1:17" x14ac:dyDescent="0.25">
      <c r="D639" s="46"/>
      <c r="F639" s="47"/>
      <c r="H639" s="47"/>
      <c r="J639" s="48"/>
      <c r="P639" s="52"/>
      <c r="Q639" s="52"/>
    </row>
    <row r="640" spans="1:17" x14ac:dyDescent="0.25">
      <c r="D640" s="46"/>
      <c r="F640" s="47"/>
      <c r="H640" s="47"/>
      <c r="J640" s="48"/>
      <c r="P640" s="52"/>
      <c r="Q640" s="52"/>
    </row>
    <row r="641" spans="4:17" x14ac:dyDescent="0.25">
      <c r="D641" s="46"/>
      <c r="F641" s="47"/>
      <c r="H641" s="47"/>
      <c r="J641" s="48"/>
      <c r="P641" s="52"/>
      <c r="Q641" s="52"/>
    </row>
    <row r="642" spans="4:17" x14ac:dyDescent="0.25">
      <c r="D642" s="46"/>
      <c r="F642" s="47"/>
      <c r="H642" s="47"/>
      <c r="J642" s="48"/>
      <c r="P642" s="52"/>
      <c r="Q642" s="52"/>
    </row>
    <row r="643" spans="4:17" x14ac:dyDescent="0.25">
      <c r="D643" s="46"/>
      <c r="F643" s="47"/>
      <c r="H643" s="47"/>
      <c r="J643" s="48"/>
      <c r="P643" s="52"/>
      <c r="Q643" s="52"/>
    </row>
    <row r="644" spans="4:17" x14ac:dyDescent="0.25">
      <c r="D644" s="46"/>
      <c r="F644" s="47"/>
      <c r="H644" s="47"/>
      <c r="J644" s="48"/>
      <c r="P644" s="52"/>
      <c r="Q644" s="52"/>
    </row>
    <row r="645" spans="4:17" x14ac:dyDescent="0.25">
      <c r="D645" s="46"/>
      <c r="F645" s="47"/>
      <c r="H645" s="47"/>
      <c r="J645" s="48"/>
      <c r="P645" s="52"/>
      <c r="Q645" s="52"/>
    </row>
    <row r="646" spans="4:17" x14ac:dyDescent="0.25">
      <c r="D646" s="46"/>
      <c r="F646" s="47"/>
      <c r="H646" s="47"/>
      <c r="J646" s="48"/>
      <c r="P646" s="52"/>
      <c r="Q646" s="52"/>
    </row>
    <row r="647" spans="4:17" x14ac:dyDescent="0.25">
      <c r="D647" s="46"/>
      <c r="F647" s="47"/>
      <c r="H647" s="47"/>
      <c r="J647" s="48"/>
      <c r="P647" s="52"/>
      <c r="Q647" s="52"/>
    </row>
    <row r="648" spans="4:17" x14ac:dyDescent="0.25">
      <c r="D648" s="46"/>
      <c r="F648" s="47"/>
      <c r="H648" s="47"/>
      <c r="J648" s="48"/>
      <c r="P648" s="52"/>
      <c r="Q648" s="52"/>
    </row>
    <row r="649" spans="4:17" x14ac:dyDescent="0.25">
      <c r="D649" s="46"/>
      <c r="F649" s="47"/>
      <c r="H649" s="47"/>
      <c r="J649" s="48"/>
      <c r="P649" s="52"/>
      <c r="Q649" s="52"/>
    </row>
    <row r="650" spans="4:17" x14ac:dyDescent="0.25">
      <c r="D650" s="46"/>
      <c r="F650" s="47"/>
      <c r="H650" s="47"/>
      <c r="J650" s="48"/>
      <c r="P650" s="52"/>
      <c r="Q650" s="52"/>
    </row>
    <row r="651" spans="4:17" x14ac:dyDescent="0.25">
      <c r="D651" s="46"/>
      <c r="F651" s="47"/>
      <c r="H651" s="47"/>
      <c r="J651" s="48"/>
      <c r="P651" s="52"/>
      <c r="Q651" s="52"/>
    </row>
    <row r="652" spans="4:17" x14ac:dyDescent="0.25">
      <c r="D652" s="46"/>
      <c r="F652" s="47"/>
      <c r="H652" s="47"/>
      <c r="J652" s="48"/>
      <c r="P652" s="52"/>
      <c r="Q652" s="52"/>
    </row>
    <row r="653" spans="4:17" x14ac:dyDescent="0.25">
      <c r="D653" s="46"/>
      <c r="F653" s="47"/>
      <c r="H653" s="47"/>
      <c r="J653" s="48"/>
      <c r="P653" s="52"/>
      <c r="Q653" s="52"/>
    </row>
    <row r="654" spans="4:17" x14ac:dyDescent="0.25">
      <c r="D654" s="46"/>
      <c r="F654" s="47"/>
      <c r="H654" s="47"/>
      <c r="J654" s="48"/>
      <c r="P654" s="52"/>
      <c r="Q654" s="52"/>
    </row>
    <row r="655" spans="4:17" x14ac:dyDescent="0.25">
      <c r="D655" s="46"/>
      <c r="F655" s="47"/>
      <c r="H655" s="47"/>
      <c r="J655" s="48"/>
      <c r="P655" s="52"/>
      <c r="Q655" s="52"/>
    </row>
    <row r="656" spans="4:17" x14ac:dyDescent="0.25">
      <c r="D656" s="46"/>
      <c r="F656" s="47"/>
      <c r="H656" s="47"/>
      <c r="J656" s="48"/>
      <c r="P656" s="52"/>
      <c r="Q656" s="52"/>
    </row>
    <row r="657" spans="4:17" x14ac:dyDescent="0.25">
      <c r="D657" s="46"/>
      <c r="F657" s="47"/>
      <c r="H657" s="47"/>
      <c r="J657" s="48"/>
      <c r="P657" s="52"/>
      <c r="Q657" s="52"/>
    </row>
    <row r="658" spans="4:17" x14ac:dyDescent="0.25">
      <c r="D658" s="46"/>
      <c r="F658" s="47"/>
      <c r="H658" s="47"/>
      <c r="J658" s="48"/>
      <c r="P658" s="52"/>
      <c r="Q658" s="52"/>
    </row>
    <row r="659" spans="4:17" x14ac:dyDescent="0.25">
      <c r="D659" s="46"/>
      <c r="F659" s="47"/>
      <c r="H659" s="47"/>
      <c r="J659" s="48"/>
      <c r="P659" s="52"/>
      <c r="Q659" s="52"/>
    </row>
    <row r="660" spans="4:17" x14ac:dyDescent="0.25">
      <c r="D660" s="46"/>
      <c r="F660" s="47"/>
      <c r="H660" s="47"/>
      <c r="J660" s="48"/>
      <c r="P660" s="52"/>
      <c r="Q660" s="52"/>
    </row>
    <row r="661" spans="4:17" x14ac:dyDescent="0.25">
      <c r="D661" s="46"/>
      <c r="F661" s="47"/>
      <c r="H661" s="47"/>
      <c r="J661" s="48"/>
      <c r="P661" s="52"/>
      <c r="Q661" s="52"/>
    </row>
    <row r="662" spans="4:17" x14ac:dyDescent="0.25">
      <c r="D662" s="46"/>
      <c r="F662" s="47"/>
      <c r="H662" s="47"/>
      <c r="J662" s="48"/>
      <c r="P662" s="52"/>
      <c r="Q662" s="52"/>
    </row>
    <row r="663" spans="4:17" x14ac:dyDescent="0.25">
      <c r="D663" s="46"/>
      <c r="F663" s="47"/>
      <c r="H663" s="47"/>
      <c r="J663" s="48"/>
      <c r="P663" s="52"/>
      <c r="Q663" s="52"/>
    </row>
    <row r="664" spans="4:17" x14ac:dyDescent="0.25">
      <c r="D664" s="46"/>
      <c r="F664" s="47"/>
      <c r="H664" s="47"/>
      <c r="J664" s="48"/>
      <c r="P664" s="52"/>
      <c r="Q664" s="52"/>
    </row>
    <row r="665" spans="4:17" x14ac:dyDescent="0.25">
      <c r="D665" s="46"/>
      <c r="F665" s="47"/>
      <c r="H665" s="47"/>
      <c r="J665" s="48"/>
      <c r="P665" s="52"/>
      <c r="Q665" s="52"/>
    </row>
    <row r="666" spans="4:17" x14ac:dyDescent="0.25">
      <c r="D666" s="46"/>
      <c r="F666" s="47"/>
      <c r="H666" s="47"/>
      <c r="J666" s="48"/>
      <c r="P666" s="52"/>
      <c r="Q666" s="52"/>
    </row>
    <row r="667" spans="4:17" x14ac:dyDescent="0.25">
      <c r="D667" s="46"/>
      <c r="F667" s="47"/>
      <c r="H667" s="47"/>
      <c r="J667" s="48"/>
      <c r="P667" s="52"/>
      <c r="Q667" s="52"/>
    </row>
    <row r="668" spans="4:17" x14ac:dyDescent="0.25">
      <c r="D668" s="46"/>
      <c r="F668" s="47"/>
      <c r="H668" s="47"/>
      <c r="J668" s="48"/>
      <c r="P668" s="52"/>
      <c r="Q668" s="52"/>
    </row>
    <row r="669" spans="4:17" x14ac:dyDescent="0.25">
      <c r="D669" s="46"/>
      <c r="F669" s="47"/>
      <c r="H669" s="47"/>
      <c r="J669" s="48"/>
      <c r="P669" s="52"/>
      <c r="Q669" s="52"/>
    </row>
    <row r="670" spans="4:17" x14ac:dyDescent="0.25">
      <c r="D670" s="46"/>
      <c r="F670" s="47"/>
      <c r="H670" s="47"/>
      <c r="J670" s="48"/>
      <c r="P670" s="52"/>
      <c r="Q670" s="52"/>
    </row>
    <row r="671" spans="4:17" x14ac:dyDescent="0.25">
      <c r="D671" s="46"/>
      <c r="F671" s="47"/>
      <c r="H671" s="47"/>
      <c r="J671" s="48"/>
      <c r="P671" s="52"/>
      <c r="Q671" s="52"/>
    </row>
    <row r="672" spans="4:17" x14ac:dyDescent="0.25">
      <c r="D672" s="46"/>
      <c r="F672" s="47"/>
      <c r="H672" s="47"/>
      <c r="J672" s="48"/>
      <c r="P672" s="52"/>
      <c r="Q672" s="52"/>
    </row>
    <row r="673" spans="4:17" x14ac:dyDescent="0.25">
      <c r="D673" s="46"/>
      <c r="F673" s="47"/>
      <c r="H673" s="47"/>
      <c r="J673" s="48"/>
      <c r="P673" s="52"/>
      <c r="Q673" s="52"/>
    </row>
    <row r="674" spans="4:17" x14ac:dyDescent="0.25">
      <c r="D674" s="46"/>
      <c r="F674" s="47"/>
      <c r="H674" s="47"/>
      <c r="J674" s="48"/>
      <c r="P674" s="52"/>
      <c r="Q674" s="52"/>
    </row>
    <row r="675" spans="4:17" x14ac:dyDescent="0.25">
      <c r="D675" s="46"/>
      <c r="F675" s="47"/>
      <c r="H675" s="47"/>
      <c r="J675" s="48"/>
      <c r="P675" s="52"/>
      <c r="Q675" s="52"/>
    </row>
    <row r="676" spans="4:17" x14ac:dyDescent="0.25">
      <c r="D676" s="46"/>
      <c r="F676" s="47"/>
      <c r="H676" s="47"/>
      <c r="J676" s="48"/>
      <c r="P676" s="52"/>
      <c r="Q676" s="52"/>
    </row>
    <row r="677" spans="4:17" x14ac:dyDescent="0.25">
      <c r="D677" s="46"/>
      <c r="F677" s="47"/>
      <c r="H677" s="47"/>
      <c r="J677" s="48"/>
      <c r="P677" s="52"/>
      <c r="Q677" s="52"/>
    </row>
    <row r="678" spans="4:17" x14ac:dyDescent="0.25">
      <c r="D678" s="46"/>
      <c r="F678" s="47"/>
      <c r="H678" s="47"/>
      <c r="J678" s="48"/>
      <c r="P678" s="52"/>
      <c r="Q678" s="52"/>
    </row>
    <row r="679" spans="4:17" x14ac:dyDescent="0.25">
      <c r="D679" s="46"/>
      <c r="F679" s="47"/>
      <c r="H679" s="47"/>
      <c r="J679" s="48"/>
      <c r="P679" s="52"/>
      <c r="Q679" s="52"/>
    </row>
    <row r="680" spans="4:17" x14ac:dyDescent="0.25">
      <c r="D680" s="46"/>
      <c r="F680" s="47"/>
      <c r="H680" s="47"/>
      <c r="J680" s="48"/>
      <c r="P680" s="52"/>
      <c r="Q680" s="52"/>
    </row>
    <row r="681" spans="4:17" x14ac:dyDescent="0.25">
      <c r="D681" s="46"/>
      <c r="F681" s="47"/>
      <c r="H681" s="47"/>
      <c r="J681" s="48"/>
      <c r="P681" s="52"/>
      <c r="Q681" s="52"/>
    </row>
    <row r="682" spans="4:17" x14ac:dyDescent="0.25">
      <c r="D682" s="46"/>
      <c r="F682" s="47"/>
      <c r="H682" s="47"/>
      <c r="J682" s="48"/>
      <c r="P682" s="52"/>
      <c r="Q682" s="52"/>
    </row>
    <row r="683" spans="4:17" x14ac:dyDescent="0.25">
      <c r="D683" s="46"/>
      <c r="F683" s="47"/>
      <c r="H683" s="47"/>
      <c r="J683" s="48"/>
      <c r="P683" s="52"/>
      <c r="Q683" s="52"/>
    </row>
    <row r="684" spans="4:17" x14ac:dyDescent="0.25">
      <c r="D684" s="46"/>
      <c r="F684" s="47"/>
      <c r="H684" s="47"/>
      <c r="J684" s="48"/>
      <c r="P684" s="52"/>
      <c r="Q684" s="52"/>
    </row>
    <row r="685" spans="4:17" x14ac:dyDescent="0.25">
      <c r="D685" s="46"/>
      <c r="F685" s="47"/>
      <c r="H685" s="47"/>
      <c r="J685" s="48"/>
      <c r="P685" s="52"/>
      <c r="Q685" s="52"/>
    </row>
    <row r="686" spans="4:17" x14ac:dyDescent="0.25">
      <c r="D686" s="46"/>
      <c r="F686" s="47"/>
      <c r="H686" s="47"/>
      <c r="J686" s="48"/>
      <c r="P686" s="52"/>
      <c r="Q686" s="52"/>
    </row>
    <row r="687" spans="4:17" x14ac:dyDescent="0.25">
      <c r="D687" s="46"/>
      <c r="F687" s="47"/>
      <c r="H687" s="47"/>
      <c r="J687" s="48"/>
      <c r="P687" s="52"/>
      <c r="Q687" s="52"/>
    </row>
    <row r="688" spans="4:17" x14ac:dyDescent="0.25">
      <c r="D688" s="46"/>
      <c r="F688" s="47"/>
      <c r="H688" s="47"/>
      <c r="J688" s="48"/>
      <c r="P688" s="52"/>
      <c r="Q688" s="52"/>
    </row>
    <row r="689" spans="4:17" x14ac:dyDescent="0.25">
      <c r="D689" s="46"/>
      <c r="F689" s="47"/>
      <c r="H689" s="47"/>
      <c r="J689" s="48"/>
      <c r="P689" s="52"/>
      <c r="Q689" s="52"/>
    </row>
    <row r="690" spans="4:17" x14ac:dyDescent="0.25">
      <c r="D690" s="46"/>
      <c r="F690" s="47"/>
      <c r="H690" s="47"/>
      <c r="J690" s="48"/>
      <c r="P690" s="52"/>
      <c r="Q690" s="52"/>
    </row>
    <row r="691" spans="4:17" x14ac:dyDescent="0.25">
      <c r="D691" s="46"/>
      <c r="F691" s="47"/>
      <c r="H691" s="47"/>
      <c r="J691" s="48"/>
      <c r="P691" s="52"/>
      <c r="Q691" s="52"/>
    </row>
    <row r="692" spans="4:17" x14ac:dyDescent="0.25">
      <c r="D692" s="46"/>
      <c r="F692" s="47"/>
      <c r="H692" s="47"/>
      <c r="J692" s="48"/>
      <c r="P692" s="52"/>
      <c r="Q692" s="52"/>
    </row>
    <row r="693" spans="4:17" x14ac:dyDescent="0.25">
      <c r="D693" s="46"/>
      <c r="F693" s="47"/>
      <c r="H693" s="47"/>
      <c r="J693" s="48"/>
      <c r="P693" s="52"/>
      <c r="Q693" s="52"/>
    </row>
    <row r="694" spans="4:17" x14ac:dyDescent="0.25">
      <c r="D694" s="46"/>
      <c r="F694" s="47"/>
      <c r="H694" s="47"/>
      <c r="J694" s="48"/>
      <c r="P694" s="52"/>
      <c r="Q694" s="52"/>
    </row>
    <row r="695" spans="4:17" x14ac:dyDescent="0.25">
      <c r="D695" s="46"/>
      <c r="F695" s="47"/>
      <c r="H695" s="47"/>
      <c r="J695" s="48"/>
      <c r="P695" s="52"/>
      <c r="Q695" s="52"/>
    </row>
    <row r="696" spans="4:17" x14ac:dyDescent="0.25">
      <c r="D696" s="46"/>
      <c r="F696" s="47"/>
      <c r="H696" s="47"/>
      <c r="J696" s="48"/>
      <c r="P696" s="52"/>
      <c r="Q696" s="52"/>
    </row>
    <row r="697" spans="4:17" x14ac:dyDescent="0.25">
      <c r="D697" s="46"/>
      <c r="F697" s="47"/>
      <c r="H697" s="47"/>
      <c r="J697" s="48"/>
      <c r="P697" s="52"/>
      <c r="Q697" s="52"/>
    </row>
    <row r="698" spans="4:17" x14ac:dyDescent="0.25">
      <c r="D698" s="46"/>
      <c r="F698" s="47"/>
      <c r="H698" s="47"/>
      <c r="J698" s="48"/>
      <c r="P698" s="52"/>
      <c r="Q698" s="52"/>
    </row>
    <row r="699" spans="4:17" x14ac:dyDescent="0.25">
      <c r="D699" s="46"/>
      <c r="F699" s="47"/>
      <c r="H699" s="47"/>
      <c r="J699" s="48"/>
      <c r="P699" s="52"/>
      <c r="Q699" s="52"/>
    </row>
    <row r="700" spans="4:17" x14ac:dyDescent="0.25">
      <c r="D700" s="46"/>
      <c r="F700" s="47"/>
      <c r="H700" s="47"/>
      <c r="J700" s="48"/>
      <c r="P700" s="52"/>
      <c r="Q700" s="52"/>
    </row>
    <row r="701" spans="4:17" x14ac:dyDescent="0.25">
      <c r="D701" s="46"/>
      <c r="F701" s="47"/>
      <c r="H701" s="47"/>
      <c r="J701" s="48"/>
      <c r="P701" s="52"/>
      <c r="Q701" s="52"/>
    </row>
    <row r="702" spans="4:17" x14ac:dyDescent="0.25">
      <c r="D702" s="46"/>
      <c r="F702" s="47"/>
      <c r="H702" s="47"/>
      <c r="J702" s="48"/>
    </row>
    <row r="703" spans="4:17" x14ac:dyDescent="0.25">
      <c r="D703" s="46"/>
      <c r="F703" s="47"/>
      <c r="H703" s="47"/>
      <c r="J703" s="48"/>
    </row>
    <row r="704" spans="4:17" x14ac:dyDescent="0.25">
      <c r="D704" s="46"/>
      <c r="F704" s="47"/>
      <c r="H704" s="47"/>
      <c r="J704" s="48"/>
    </row>
    <row r="705" spans="4:10" x14ac:dyDescent="0.25">
      <c r="D705" s="46"/>
      <c r="F705" s="47"/>
      <c r="H705" s="47"/>
      <c r="J705" s="48"/>
    </row>
    <row r="706" spans="4:10" x14ac:dyDescent="0.25">
      <c r="D706" s="46"/>
      <c r="F706" s="47"/>
      <c r="H706" s="47"/>
      <c r="J706" s="48"/>
    </row>
    <row r="707" spans="4:10" x14ac:dyDescent="0.25">
      <c r="D707" s="46"/>
      <c r="F707" s="47"/>
      <c r="H707" s="47"/>
      <c r="J707" s="48"/>
    </row>
    <row r="708" spans="4:10" x14ac:dyDescent="0.25">
      <c r="D708" s="46"/>
      <c r="F708" s="47"/>
      <c r="H708" s="47"/>
      <c r="J708" s="48"/>
    </row>
    <row r="709" spans="4:10" x14ac:dyDescent="0.25">
      <c r="D709" s="46"/>
      <c r="F709" s="47"/>
      <c r="H709" s="47"/>
      <c r="J709" s="48"/>
    </row>
    <row r="710" spans="4:10" x14ac:dyDescent="0.25">
      <c r="D710" s="46"/>
      <c r="F710" s="47"/>
      <c r="H710" s="47"/>
      <c r="J710" s="48"/>
    </row>
    <row r="711" spans="4:10" x14ac:dyDescent="0.25">
      <c r="D711" s="46"/>
      <c r="F711" s="47"/>
      <c r="H711" s="47"/>
      <c r="J711" s="48"/>
    </row>
    <row r="712" spans="4:10" x14ac:dyDescent="0.25">
      <c r="D712" s="46"/>
      <c r="F712" s="47"/>
      <c r="H712" s="47"/>
      <c r="J712" s="48"/>
    </row>
    <row r="713" spans="4:10" x14ac:dyDescent="0.25">
      <c r="D713" s="46"/>
      <c r="F713" s="47"/>
      <c r="H713" s="47"/>
      <c r="J713" s="48"/>
    </row>
    <row r="714" spans="4:10" x14ac:dyDescent="0.25">
      <c r="D714" s="46"/>
      <c r="F714" s="47"/>
      <c r="H714" s="47"/>
      <c r="J714" s="48"/>
    </row>
    <row r="715" spans="4:10" x14ac:dyDescent="0.25">
      <c r="D715" s="46"/>
      <c r="F715" s="47"/>
      <c r="H715" s="47"/>
      <c r="J715" s="48"/>
    </row>
    <row r="716" spans="4:10" x14ac:dyDescent="0.25">
      <c r="D716" s="46"/>
      <c r="F716" s="47"/>
      <c r="H716" s="47"/>
      <c r="J716" s="48"/>
    </row>
    <row r="717" spans="4:10" x14ac:dyDescent="0.25">
      <c r="D717" s="46"/>
      <c r="F717" s="47"/>
      <c r="H717" s="47"/>
      <c r="J717" s="48"/>
    </row>
    <row r="718" spans="4:10" x14ac:dyDescent="0.25">
      <c r="D718" s="46"/>
      <c r="F718" s="47"/>
      <c r="H718" s="47"/>
      <c r="J718" s="48"/>
    </row>
    <row r="719" spans="4:10" x14ac:dyDescent="0.25">
      <c r="D719" s="46"/>
      <c r="F719" s="47"/>
      <c r="H719" s="47"/>
      <c r="J719" s="48"/>
    </row>
    <row r="720" spans="4:10" x14ac:dyDescent="0.25">
      <c r="D720" s="46"/>
      <c r="F720" s="47"/>
      <c r="H720" s="47"/>
      <c r="J720" s="48"/>
    </row>
    <row r="721" spans="4:10" x14ac:dyDescent="0.25">
      <c r="D721" s="46"/>
      <c r="F721" s="47"/>
      <c r="H721" s="47"/>
      <c r="J721" s="48"/>
    </row>
    <row r="722" spans="4:10" x14ac:dyDescent="0.25">
      <c r="D722" s="46"/>
      <c r="F722" s="47"/>
      <c r="H722" s="47"/>
      <c r="J722" s="48"/>
    </row>
    <row r="723" spans="4:10" x14ac:dyDescent="0.25">
      <c r="D723" s="46"/>
      <c r="F723" s="47"/>
      <c r="H723" s="47"/>
      <c r="J723" s="48"/>
    </row>
    <row r="724" spans="4:10" x14ac:dyDescent="0.25">
      <c r="D724" s="46"/>
      <c r="F724" s="47"/>
      <c r="H724" s="47"/>
      <c r="J724" s="48"/>
    </row>
    <row r="725" spans="4:10" x14ac:dyDescent="0.25">
      <c r="D725" s="46"/>
      <c r="F725" s="47"/>
      <c r="H725" s="47"/>
      <c r="J725" s="48"/>
    </row>
    <row r="726" spans="4:10" x14ac:dyDescent="0.25">
      <c r="D726" s="46"/>
      <c r="F726" s="47"/>
      <c r="H726" s="47"/>
      <c r="J726" s="48"/>
    </row>
    <row r="727" spans="4:10" x14ac:dyDescent="0.25">
      <c r="D727" s="46"/>
      <c r="F727" s="47"/>
      <c r="H727" s="47"/>
      <c r="J727" s="48"/>
    </row>
    <row r="728" spans="4:10" x14ac:dyDescent="0.25">
      <c r="D728" s="46"/>
      <c r="F728" s="47"/>
      <c r="H728" s="47"/>
      <c r="J728" s="48"/>
    </row>
    <row r="729" spans="4:10" x14ac:dyDescent="0.25">
      <c r="D729" s="46"/>
      <c r="F729" s="47"/>
      <c r="H729" s="47"/>
      <c r="J729" s="48"/>
    </row>
    <row r="730" spans="4:10" x14ac:dyDescent="0.25">
      <c r="D730" s="46"/>
      <c r="F730" s="47"/>
      <c r="H730" s="47"/>
      <c r="J730" s="48"/>
    </row>
    <row r="731" spans="4:10" x14ac:dyDescent="0.25">
      <c r="D731" s="46"/>
      <c r="F731" s="47"/>
      <c r="H731" s="47"/>
      <c r="J731" s="48"/>
    </row>
    <row r="732" spans="4:10" x14ac:dyDescent="0.25">
      <c r="D732" s="46"/>
      <c r="F732" s="47"/>
      <c r="H732" s="47"/>
      <c r="J732" s="48"/>
    </row>
    <row r="733" spans="4:10" x14ac:dyDescent="0.25">
      <c r="D733" s="46"/>
      <c r="F733" s="47"/>
      <c r="H733" s="47"/>
      <c r="J733" s="48"/>
    </row>
    <row r="734" spans="4:10" x14ac:dyDescent="0.25">
      <c r="D734" s="46"/>
      <c r="F734" s="47"/>
      <c r="H734" s="47"/>
      <c r="J734" s="48"/>
    </row>
    <row r="735" spans="4:10" x14ac:dyDescent="0.25">
      <c r="D735" s="46"/>
      <c r="F735" s="47"/>
      <c r="H735" s="47"/>
      <c r="J735" s="48"/>
    </row>
    <row r="736" spans="4:10" x14ac:dyDescent="0.25">
      <c r="D736" s="46"/>
      <c r="F736" s="47"/>
      <c r="H736" s="47"/>
      <c r="J736" s="48"/>
    </row>
    <row r="737" spans="4:10" x14ac:dyDescent="0.25">
      <c r="D737" s="46"/>
      <c r="F737" s="47"/>
      <c r="H737" s="47"/>
      <c r="J737" s="48"/>
    </row>
    <row r="738" spans="4:10" x14ac:dyDescent="0.25">
      <c r="D738" s="46"/>
      <c r="F738" s="47"/>
      <c r="H738" s="47"/>
      <c r="J738" s="48"/>
    </row>
    <row r="739" spans="4:10" x14ac:dyDescent="0.25">
      <c r="D739" s="46"/>
      <c r="F739" s="47"/>
      <c r="H739" s="47"/>
      <c r="J739" s="48"/>
    </row>
    <row r="740" spans="4:10" x14ac:dyDescent="0.25">
      <c r="D740" s="46"/>
      <c r="F740" s="47"/>
      <c r="H740" s="47"/>
      <c r="J740" s="48"/>
    </row>
    <row r="741" spans="4:10" x14ac:dyDescent="0.25">
      <c r="D741" s="46"/>
      <c r="F741" s="47"/>
      <c r="H741" s="47"/>
      <c r="J741" s="48"/>
    </row>
    <row r="742" spans="4:10" x14ac:dyDescent="0.25">
      <c r="D742" s="46"/>
      <c r="F742" s="47"/>
      <c r="H742" s="47"/>
      <c r="J742" s="48"/>
    </row>
    <row r="743" spans="4:10" x14ac:dyDescent="0.25">
      <c r="D743" s="46"/>
      <c r="F743" s="47"/>
      <c r="H743" s="47"/>
      <c r="J743" s="48"/>
    </row>
    <row r="744" spans="4:10" x14ac:dyDescent="0.25">
      <c r="D744" s="46"/>
      <c r="F744" s="47"/>
      <c r="H744" s="47"/>
      <c r="J744" s="48"/>
    </row>
    <row r="745" spans="4:10" x14ac:dyDescent="0.25">
      <c r="D745" s="46"/>
      <c r="F745" s="47"/>
      <c r="H745" s="47"/>
      <c r="J745" s="48"/>
    </row>
    <row r="746" spans="4:10" x14ac:dyDescent="0.25">
      <c r="D746" s="46"/>
      <c r="F746" s="47"/>
      <c r="H746" s="47"/>
      <c r="J746" s="48"/>
    </row>
    <row r="747" spans="4:10" x14ac:dyDescent="0.25">
      <c r="D747" s="46"/>
      <c r="F747" s="47"/>
      <c r="H747" s="47"/>
      <c r="J747" s="48"/>
    </row>
    <row r="748" spans="4:10" x14ac:dyDescent="0.25">
      <c r="D748" s="46"/>
      <c r="F748" s="47"/>
      <c r="H748" s="47"/>
      <c r="J748" s="48"/>
    </row>
    <row r="749" spans="4:10" x14ac:dyDescent="0.25">
      <c r="D749" s="46"/>
      <c r="F749" s="47"/>
      <c r="H749" s="47"/>
      <c r="J749" s="48"/>
    </row>
    <row r="750" spans="4:10" x14ac:dyDescent="0.25">
      <c r="D750" s="46"/>
      <c r="F750" s="47"/>
      <c r="H750" s="47"/>
      <c r="J750" s="48"/>
    </row>
    <row r="751" spans="4:10" x14ac:dyDescent="0.25">
      <c r="D751" s="46"/>
      <c r="F751" s="47"/>
      <c r="H751" s="47"/>
      <c r="J751" s="48"/>
    </row>
    <row r="752" spans="4:10" x14ac:dyDescent="0.25">
      <c r="D752" s="46"/>
      <c r="F752" s="47"/>
      <c r="H752" s="47"/>
      <c r="J752" s="48"/>
    </row>
    <row r="753" spans="4:10" x14ac:dyDescent="0.25">
      <c r="D753" s="46"/>
      <c r="F753" s="47"/>
      <c r="H753" s="47"/>
      <c r="J753" s="48"/>
    </row>
    <row r="754" spans="4:10" x14ac:dyDescent="0.25">
      <c r="D754" s="46"/>
      <c r="F754" s="47"/>
      <c r="H754" s="47"/>
      <c r="J754" s="48"/>
    </row>
    <row r="755" spans="4:10" x14ac:dyDescent="0.25">
      <c r="D755" s="46"/>
      <c r="F755" s="47"/>
      <c r="H755" s="47"/>
      <c r="J755" s="48"/>
    </row>
    <row r="756" spans="4:10" x14ac:dyDescent="0.25">
      <c r="D756" s="46"/>
      <c r="F756" s="47"/>
      <c r="H756" s="47"/>
      <c r="J756" s="48"/>
    </row>
    <row r="757" spans="4:10" x14ac:dyDescent="0.25">
      <c r="D757" s="46"/>
      <c r="F757" s="47"/>
      <c r="H757" s="47"/>
      <c r="J757" s="48"/>
    </row>
    <row r="758" spans="4:10" x14ac:dyDescent="0.25">
      <c r="D758" s="46"/>
      <c r="F758" s="47"/>
      <c r="H758" s="47"/>
      <c r="J758" s="48"/>
    </row>
    <row r="759" spans="4:10" x14ac:dyDescent="0.25">
      <c r="D759" s="46"/>
      <c r="F759" s="47"/>
      <c r="H759" s="47"/>
      <c r="J759" s="48"/>
    </row>
    <row r="760" spans="4:10" x14ac:dyDescent="0.25">
      <c r="D760" s="46"/>
      <c r="F760" s="47"/>
      <c r="H760" s="47"/>
      <c r="J760" s="48"/>
    </row>
    <row r="761" spans="4:10" x14ac:dyDescent="0.25">
      <c r="D761" s="46"/>
      <c r="F761" s="47"/>
      <c r="H761" s="47"/>
      <c r="J761" s="48"/>
    </row>
    <row r="762" spans="4:10" x14ac:dyDescent="0.25">
      <c r="D762" s="46"/>
      <c r="F762" s="47"/>
      <c r="H762" s="47"/>
      <c r="J762" s="48"/>
    </row>
    <row r="763" spans="4:10" x14ac:dyDescent="0.25">
      <c r="D763" s="46"/>
      <c r="F763" s="47"/>
      <c r="H763" s="47"/>
      <c r="J763" s="48"/>
    </row>
    <row r="764" spans="4:10" x14ac:dyDescent="0.25">
      <c r="D764" s="46"/>
      <c r="F764" s="47"/>
      <c r="H764" s="47"/>
      <c r="J764" s="48"/>
    </row>
    <row r="765" spans="4:10" x14ac:dyDescent="0.25">
      <c r="D765" s="46"/>
      <c r="F765" s="47"/>
      <c r="H765" s="47"/>
      <c r="J765" s="48"/>
    </row>
    <row r="766" spans="4:10" x14ac:dyDescent="0.25">
      <c r="D766" s="46"/>
      <c r="F766" s="47"/>
      <c r="H766" s="47"/>
      <c r="J766" s="48"/>
    </row>
    <row r="767" spans="4:10" x14ac:dyDescent="0.25">
      <c r="D767" s="46"/>
      <c r="F767" s="47"/>
      <c r="H767" s="47"/>
      <c r="J767" s="48"/>
    </row>
    <row r="768" spans="4:10" x14ac:dyDescent="0.25">
      <c r="D768" s="46"/>
      <c r="F768" s="47"/>
      <c r="H768" s="47"/>
      <c r="J768" s="48"/>
    </row>
    <row r="769" spans="4:10" x14ac:dyDescent="0.25">
      <c r="D769" s="46"/>
      <c r="F769" s="47"/>
      <c r="H769" s="47"/>
      <c r="J769" s="48"/>
    </row>
    <row r="770" spans="4:10" x14ac:dyDescent="0.25">
      <c r="D770" s="46"/>
      <c r="F770" s="47"/>
      <c r="H770" s="47"/>
      <c r="J770" s="48"/>
    </row>
    <row r="771" spans="4:10" x14ac:dyDescent="0.25">
      <c r="D771" s="46"/>
      <c r="F771" s="47"/>
      <c r="H771" s="47"/>
      <c r="J771" s="48"/>
    </row>
    <row r="772" spans="4:10" x14ac:dyDescent="0.25">
      <c r="D772" s="46"/>
      <c r="F772" s="47"/>
      <c r="H772" s="47"/>
      <c r="J772" s="48"/>
    </row>
    <row r="773" spans="4:10" x14ac:dyDescent="0.25">
      <c r="D773" s="46"/>
      <c r="F773" s="47"/>
      <c r="H773" s="47"/>
      <c r="J773" s="48"/>
    </row>
    <row r="774" spans="4:10" x14ac:dyDescent="0.25">
      <c r="D774" s="46"/>
      <c r="F774" s="47"/>
      <c r="H774" s="47"/>
      <c r="J774" s="48"/>
    </row>
    <row r="775" spans="4:10" x14ac:dyDescent="0.25">
      <c r="D775" s="46"/>
      <c r="F775" s="47"/>
      <c r="H775" s="47"/>
      <c r="J775" s="48"/>
    </row>
    <row r="776" spans="4:10" x14ac:dyDescent="0.25">
      <c r="D776" s="46"/>
      <c r="F776" s="47"/>
      <c r="H776" s="47"/>
      <c r="J776" s="48"/>
    </row>
    <row r="777" spans="4:10" x14ac:dyDescent="0.25">
      <c r="D777" s="46"/>
      <c r="F777" s="47"/>
      <c r="H777" s="47"/>
      <c r="J777" s="48"/>
    </row>
    <row r="778" spans="4:10" x14ac:dyDescent="0.25">
      <c r="D778" s="46"/>
      <c r="F778" s="47"/>
      <c r="H778" s="47"/>
      <c r="J778" s="48"/>
    </row>
    <row r="779" spans="4:10" x14ac:dyDescent="0.25">
      <c r="D779" s="46"/>
      <c r="F779" s="47"/>
      <c r="H779" s="47"/>
      <c r="J779" s="48"/>
    </row>
    <row r="780" spans="4:10" x14ac:dyDescent="0.25">
      <c r="D780" s="46"/>
      <c r="F780" s="47"/>
      <c r="H780" s="47"/>
      <c r="J780" s="48"/>
    </row>
    <row r="781" spans="4:10" x14ac:dyDescent="0.25">
      <c r="D781" s="46"/>
      <c r="F781" s="47"/>
      <c r="H781" s="47"/>
      <c r="J781" s="48"/>
    </row>
    <row r="782" spans="4:10" x14ac:dyDescent="0.25">
      <c r="D782" s="46"/>
      <c r="F782" s="47"/>
      <c r="H782" s="47"/>
      <c r="J782" s="48"/>
    </row>
    <row r="783" spans="4:10" x14ac:dyDescent="0.25">
      <c r="D783" s="46"/>
      <c r="F783" s="47"/>
      <c r="H783" s="47"/>
      <c r="J783" s="48"/>
    </row>
    <row r="784" spans="4:10" x14ac:dyDescent="0.25">
      <c r="D784" s="46"/>
      <c r="F784" s="47"/>
      <c r="H784" s="47"/>
      <c r="J784" s="48"/>
    </row>
    <row r="785" spans="4:10" x14ac:dyDescent="0.25">
      <c r="D785" s="46"/>
      <c r="F785" s="47"/>
      <c r="H785" s="47"/>
      <c r="J785" s="48"/>
    </row>
    <row r="786" spans="4:10" x14ac:dyDescent="0.25">
      <c r="D786" s="46"/>
      <c r="F786" s="47"/>
      <c r="H786" s="47"/>
      <c r="J786" s="48"/>
    </row>
    <row r="787" spans="4:10" x14ac:dyDescent="0.25">
      <c r="D787" s="46"/>
      <c r="F787" s="47"/>
      <c r="H787" s="47"/>
      <c r="J787" s="48"/>
    </row>
    <row r="788" spans="4:10" x14ac:dyDescent="0.25">
      <c r="D788" s="46"/>
      <c r="F788" s="47"/>
      <c r="H788" s="47"/>
      <c r="J788" s="48"/>
    </row>
    <row r="789" spans="4:10" x14ac:dyDescent="0.25">
      <c r="D789" s="46"/>
      <c r="F789" s="47"/>
      <c r="H789" s="47"/>
      <c r="J789" s="48"/>
    </row>
    <row r="790" spans="4:10" x14ac:dyDescent="0.25">
      <c r="D790" s="46"/>
      <c r="F790" s="47"/>
      <c r="H790" s="47"/>
      <c r="J790" s="48"/>
    </row>
    <row r="791" spans="4:10" x14ac:dyDescent="0.25">
      <c r="D791" s="46"/>
      <c r="F791" s="47"/>
      <c r="H791" s="47"/>
      <c r="J791" s="48"/>
    </row>
    <row r="792" spans="4:10" x14ac:dyDescent="0.25">
      <c r="D792" s="46"/>
      <c r="F792" s="47"/>
      <c r="H792" s="47"/>
      <c r="J792" s="48"/>
    </row>
    <row r="793" spans="4:10" x14ac:dyDescent="0.25">
      <c r="D793" s="46"/>
      <c r="F793" s="47"/>
      <c r="H793" s="47"/>
      <c r="J793" s="48"/>
    </row>
    <row r="794" spans="4:10" x14ac:dyDescent="0.25">
      <c r="D794" s="46"/>
      <c r="F794" s="47"/>
      <c r="H794" s="47"/>
      <c r="J794" s="48"/>
    </row>
    <row r="795" spans="4:10" x14ac:dyDescent="0.25">
      <c r="D795" s="46"/>
      <c r="F795" s="47"/>
      <c r="H795" s="47"/>
      <c r="J795" s="48"/>
    </row>
    <row r="796" spans="4:10" x14ac:dyDescent="0.25">
      <c r="D796" s="46"/>
      <c r="F796" s="47"/>
      <c r="H796" s="47"/>
      <c r="J796" s="48"/>
    </row>
    <row r="797" spans="4:10" x14ac:dyDescent="0.25">
      <c r="D797" s="46"/>
      <c r="F797" s="47"/>
      <c r="H797" s="47"/>
      <c r="J797" s="48"/>
    </row>
    <row r="798" spans="4:10" x14ac:dyDescent="0.25">
      <c r="D798" s="46"/>
      <c r="F798" s="47"/>
      <c r="H798" s="47"/>
      <c r="J798" s="48"/>
    </row>
    <row r="799" spans="4:10" x14ac:dyDescent="0.25">
      <c r="D799" s="46"/>
      <c r="F799" s="47"/>
      <c r="H799" s="47"/>
      <c r="J799" s="48"/>
    </row>
    <row r="800" spans="4:10" x14ac:dyDescent="0.25">
      <c r="D800" s="46"/>
      <c r="F800" s="47"/>
      <c r="H800" s="47"/>
      <c r="J800" s="48"/>
    </row>
    <row r="801" spans="4:10" x14ac:dyDescent="0.25">
      <c r="D801" s="46"/>
      <c r="F801" s="47"/>
      <c r="H801" s="47"/>
      <c r="J801" s="48"/>
    </row>
    <row r="802" spans="4:10" x14ac:dyDescent="0.25">
      <c r="D802" s="46"/>
      <c r="F802" s="47"/>
      <c r="H802" s="47"/>
      <c r="J802" s="48"/>
    </row>
    <row r="803" spans="4:10" x14ac:dyDescent="0.25">
      <c r="D803" s="46"/>
      <c r="F803" s="47"/>
      <c r="H803" s="47"/>
      <c r="J803" s="48"/>
    </row>
    <row r="804" spans="4:10" x14ac:dyDescent="0.25">
      <c r="D804" s="46"/>
      <c r="F804" s="47"/>
      <c r="H804" s="47"/>
      <c r="J804" s="48"/>
    </row>
    <row r="805" spans="4:10" x14ac:dyDescent="0.25">
      <c r="D805" s="46"/>
      <c r="F805" s="47"/>
      <c r="H805" s="47"/>
      <c r="J805" s="48"/>
    </row>
    <row r="806" spans="4:10" x14ac:dyDescent="0.25">
      <c r="D806" s="46"/>
      <c r="F806" s="47"/>
      <c r="H806" s="47"/>
      <c r="J806" s="48"/>
    </row>
    <row r="807" spans="4:10" x14ac:dyDescent="0.25">
      <c r="D807" s="46"/>
      <c r="F807" s="47"/>
      <c r="H807" s="47"/>
      <c r="J807" s="48"/>
    </row>
    <row r="808" spans="4:10" x14ac:dyDescent="0.25">
      <c r="D808" s="46"/>
      <c r="F808" s="47"/>
      <c r="H808" s="47"/>
      <c r="J808" s="48"/>
    </row>
    <row r="809" spans="4:10" x14ac:dyDescent="0.25">
      <c r="D809" s="46"/>
      <c r="F809" s="47"/>
      <c r="H809" s="47"/>
      <c r="J809" s="48"/>
    </row>
    <row r="810" spans="4:10" x14ac:dyDescent="0.25">
      <c r="D810" s="46"/>
      <c r="F810" s="47"/>
      <c r="H810" s="47"/>
      <c r="J810" s="48"/>
    </row>
    <row r="811" spans="4:10" x14ac:dyDescent="0.25">
      <c r="D811" s="46"/>
      <c r="F811" s="47"/>
      <c r="H811" s="47"/>
      <c r="J811" s="48"/>
    </row>
    <row r="812" spans="4:10" x14ac:dyDescent="0.25">
      <c r="D812" s="46"/>
      <c r="F812" s="47"/>
      <c r="H812" s="47"/>
      <c r="J812" s="48"/>
    </row>
    <row r="813" spans="4:10" x14ac:dyDescent="0.25">
      <c r="D813" s="46"/>
      <c r="F813" s="47"/>
      <c r="H813" s="47"/>
      <c r="J813" s="48"/>
    </row>
    <row r="814" spans="4:10" x14ac:dyDescent="0.25">
      <c r="D814" s="46"/>
      <c r="F814" s="47"/>
      <c r="H814" s="47"/>
      <c r="J814" s="48"/>
    </row>
    <row r="815" spans="4:10" x14ac:dyDescent="0.25">
      <c r="D815" s="46"/>
      <c r="F815" s="47"/>
      <c r="H815" s="47"/>
      <c r="J815" s="48"/>
    </row>
    <row r="816" spans="4:10" x14ac:dyDescent="0.25">
      <c r="D816" s="46"/>
      <c r="F816" s="47"/>
      <c r="H816" s="47"/>
      <c r="J816" s="48"/>
    </row>
    <row r="817" spans="4:10" x14ac:dyDescent="0.25">
      <c r="D817" s="46"/>
      <c r="F817" s="47"/>
      <c r="H817" s="47"/>
      <c r="J817" s="48"/>
    </row>
    <row r="818" spans="4:10" x14ac:dyDescent="0.25">
      <c r="D818" s="46"/>
      <c r="F818" s="47"/>
      <c r="H818" s="47"/>
      <c r="J818" s="48"/>
    </row>
    <row r="819" spans="4:10" x14ac:dyDescent="0.25">
      <c r="D819" s="46"/>
      <c r="F819" s="47"/>
      <c r="H819" s="47"/>
      <c r="J819" s="48"/>
    </row>
    <row r="820" spans="4:10" x14ac:dyDescent="0.25">
      <c r="D820" s="46"/>
      <c r="F820" s="47"/>
      <c r="H820" s="47"/>
      <c r="J820" s="48"/>
    </row>
    <row r="821" spans="4:10" x14ac:dyDescent="0.25">
      <c r="D821" s="46"/>
      <c r="F821" s="47"/>
      <c r="H821" s="47"/>
      <c r="J821" s="48"/>
    </row>
    <row r="822" spans="4:10" x14ac:dyDescent="0.25">
      <c r="D822" s="46"/>
      <c r="F822" s="47"/>
      <c r="H822" s="47"/>
      <c r="J822" s="48"/>
    </row>
    <row r="823" spans="4:10" x14ac:dyDescent="0.25">
      <c r="D823" s="46"/>
      <c r="F823" s="47"/>
      <c r="H823" s="47"/>
      <c r="J823" s="48"/>
    </row>
    <row r="824" spans="4:10" x14ac:dyDescent="0.25">
      <c r="D824" s="46"/>
      <c r="F824" s="47"/>
      <c r="H824" s="47"/>
      <c r="J824" s="48"/>
    </row>
    <row r="825" spans="4:10" x14ac:dyDescent="0.25">
      <c r="D825" s="46"/>
      <c r="F825" s="47"/>
      <c r="H825" s="47"/>
      <c r="J825" s="48"/>
    </row>
    <row r="826" spans="4:10" x14ac:dyDescent="0.25">
      <c r="D826" s="46"/>
      <c r="F826" s="47"/>
      <c r="H826" s="47"/>
      <c r="J826" s="48"/>
    </row>
    <row r="827" spans="4:10" x14ac:dyDescent="0.25">
      <c r="D827" s="46"/>
      <c r="F827" s="47"/>
      <c r="H827" s="47"/>
      <c r="J827" s="48"/>
    </row>
    <row r="828" spans="4:10" x14ac:dyDescent="0.25">
      <c r="D828" s="46"/>
      <c r="F828" s="47"/>
      <c r="H828" s="47"/>
      <c r="J828" s="48"/>
    </row>
    <row r="829" spans="4:10" x14ac:dyDescent="0.25">
      <c r="D829" s="46"/>
      <c r="F829" s="47"/>
      <c r="H829" s="47"/>
      <c r="J829" s="48"/>
    </row>
    <row r="830" spans="4:10" x14ac:dyDescent="0.25">
      <c r="D830" s="46"/>
      <c r="F830" s="47"/>
      <c r="H830" s="47"/>
      <c r="J830" s="48"/>
    </row>
    <row r="831" spans="4:10" x14ac:dyDescent="0.25">
      <c r="D831" s="46"/>
      <c r="F831" s="47"/>
      <c r="H831" s="47"/>
      <c r="J831" s="48"/>
    </row>
    <row r="832" spans="4:10" x14ac:dyDescent="0.25">
      <c r="D832" s="46"/>
      <c r="F832" s="47"/>
      <c r="H832" s="47"/>
      <c r="J832" s="48"/>
    </row>
    <row r="833" spans="4:10" x14ac:dyDescent="0.25">
      <c r="D833" s="46"/>
      <c r="F833" s="47"/>
      <c r="H833" s="47"/>
      <c r="J833" s="48"/>
    </row>
    <row r="834" spans="4:10" x14ac:dyDescent="0.25">
      <c r="D834" s="46"/>
      <c r="F834" s="47"/>
      <c r="H834" s="47"/>
      <c r="J834" s="48"/>
    </row>
    <row r="835" spans="4:10" x14ac:dyDescent="0.25">
      <c r="D835" s="46"/>
      <c r="F835" s="47"/>
      <c r="H835" s="47"/>
      <c r="J835" s="48"/>
    </row>
    <row r="836" spans="4:10" x14ac:dyDescent="0.25">
      <c r="D836" s="46"/>
      <c r="F836" s="47"/>
      <c r="H836" s="47"/>
      <c r="J836" s="48"/>
    </row>
    <row r="837" spans="4:10" x14ac:dyDescent="0.25">
      <c r="D837" s="46"/>
      <c r="F837" s="47"/>
      <c r="H837" s="47"/>
      <c r="J837" s="48"/>
    </row>
    <row r="838" spans="4:10" x14ac:dyDescent="0.25">
      <c r="D838" s="46"/>
      <c r="F838" s="47"/>
      <c r="H838" s="47"/>
      <c r="J838" s="48"/>
    </row>
    <row r="839" spans="4:10" x14ac:dyDescent="0.25">
      <c r="D839" s="46"/>
      <c r="F839" s="47"/>
      <c r="H839" s="47"/>
      <c r="J839" s="48"/>
    </row>
    <row r="840" spans="4:10" x14ac:dyDescent="0.25">
      <c r="D840" s="46"/>
      <c r="F840" s="47"/>
      <c r="H840" s="47"/>
      <c r="J840" s="48"/>
    </row>
    <row r="841" spans="4:10" x14ac:dyDescent="0.25">
      <c r="D841" s="46"/>
      <c r="F841" s="47"/>
      <c r="H841" s="47"/>
      <c r="J841" s="48"/>
    </row>
    <row r="842" spans="4:10" x14ac:dyDescent="0.25">
      <c r="D842" s="46"/>
      <c r="F842" s="47"/>
      <c r="H842" s="47"/>
      <c r="J842" s="48"/>
    </row>
    <row r="843" spans="4:10" x14ac:dyDescent="0.25">
      <c r="D843" s="46"/>
      <c r="F843" s="47"/>
      <c r="H843" s="47"/>
      <c r="J843" s="48"/>
    </row>
    <row r="844" spans="4:10" x14ac:dyDescent="0.25">
      <c r="D844" s="46"/>
      <c r="F844" s="47"/>
      <c r="H844" s="47"/>
      <c r="J844" s="48"/>
    </row>
    <row r="845" spans="4:10" x14ac:dyDescent="0.25">
      <c r="D845" s="46"/>
      <c r="F845" s="47"/>
      <c r="H845" s="47"/>
      <c r="J845" s="48"/>
    </row>
    <row r="846" spans="4:10" x14ac:dyDescent="0.25">
      <c r="D846" s="46"/>
      <c r="F846" s="47"/>
      <c r="H846" s="47"/>
      <c r="J846" s="48"/>
    </row>
    <row r="847" spans="4:10" x14ac:dyDescent="0.25">
      <c r="D847" s="46"/>
      <c r="F847" s="47"/>
      <c r="H847" s="47"/>
      <c r="J847" s="48"/>
    </row>
    <row r="848" spans="4:10" x14ac:dyDescent="0.25">
      <c r="D848" s="46"/>
      <c r="F848" s="47"/>
      <c r="H848" s="47"/>
      <c r="J848" s="48"/>
    </row>
    <row r="849" spans="4:10" x14ac:dyDescent="0.25">
      <c r="D849" s="46"/>
      <c r="F849" s="47"/>
      <c r="H849" s="47"/>
      <c r="J849" s="48"/>
    </row>
    <row r="850" spans="4:10" x14ac:dyDescent="0.25">
      <c r="D850" s="46"/>
      <c r="F850" s="47"/>
      <c r="H850" s="47"/>
      <c r="J850" s="48"/>
    </row>
    <row r="851" spans="4:10" x14ac:dyDescent="0.25">
      <c r="D851" s="46"/>
      <c r="F851" s="47"/>
      <c r="H851" s="47"/>
      <c r="J851" s="48"/>
    </row>
    <row r="852" spans="4:10" x14ac:dyDescent="0.25">
      <c r="D852" s="46"/>
      <c r="F852" s="47"/>
      <c r="H852" s="47"/>
      <c r="J852" s="48"/>
    </row>
    <row r="853" spans="4:10" x14ac:dyDescent="0.25">
      <c r="D853" s="46"/>
      <c r="F853" s="47"/>
      <c r="H853" s="47"/>
      <c r="J853" s="48"/>
    </row>
    <row r="854" spans="4:10" x14ac:dyDescent="0.25">
      <c r="D854" s="46"/>
      <c r="F854" s="47"/>
      <c r="H854" s="47"/>
      <c r="J854" s="48"/>
    </row>
    <row r="855" spans="4:10" x14ac:dyDescent="0.25">
      <c r="D855" s="46"/>
      <c r="F855" s="47"/>
      <c r="H855" s="47"/>
      <c r="J855" s="48"/>
    </row>
    <row r="856" spans="4:10" x14ac:dyDescent="0.25">
      <c r="D856" s="46"/>
      <c r="F856" s="47"/>
      <c r="H856" s="47"/>
      <c r="J856" s="48"/>
    </row>
    <row r="857" spans="4:10" x14ac:dyDescent="0.25">
      <c r="D857" s="46"/>
      <c r="F857" s="47"/>
      <c r="H857" s="47"/>
      <c r="J857" s="48"/>
    </row>
    <row r="858" spans="4:10" x14ac:dyDescent="0.25">
      <c r="D858" s="46"/>
      <c r="F858" s="47"/>
      <c r="H858" s="47"/>
      <c r="J858" s="48"/>
    </row>
    <row r="859" spans="4:10" x14ac:dyDescent="0.25">
      <c r="D859" s="46"/>
      <c r="F859" s="47"/>
      <c r="H859" s="47"/>
      <c r="J859" s="48"/>
    </row>
    <row r="860" spans="4:10" x14ac:dyDescent="0.25">
      <c r="D860" s="46"/>
      <c r="F860" s="47"/>
      <c r="H860" s="47"/>
      <c r="J860" s="48"/>
    </row>
    <row r="861" spans="4:10" x14ac:dyDescent="0.25">
      <c r="D861" s="46"/>
      <c r="F861" s="47"/>
      <c r="H861" s="47"/>
      <c r="J861" s="48"/>
    </row>
    <row r="862" spans="4:10" x14ac:dyDescent="0.25">
      <c r="D862" s="46"/>
      <c r="F862" s="47"/>
      <c r="H862" s="47"/>
      <c r="J862" s="48"/>
    </row>
    <row r="863" spans="4:10" x14ac:dyDescent="0.25">
      <c r="D863" s="46"/>
      <c r="F863" s="47"/>
      <c r="H863" s="47"/>
      <c r="J863" s="48"/>
    </row>
    <row r="864" spans="4:10" x14ac:dyDescent="0.25">
      <c r="D864" s="46"/>
      <c r="F864" s="47"/>
      <c r="H864" s="47"/>
      <c r="J864" s="48"/>
    </row>
    <row r="865" spans="4:10" x14ac:dyDescent="0.25">
      <c r="D865" s="46"/>
      <c r="F865" s="47"/>
      <c r="H865" s="47"/>
      <c r="J865" s="48"/>
    </row>
    <row r="866" spans="4:10" x14ac:dyDescent="0.25">
      <c r="D866" s="46"/>
      <c r="F866" s="47"/>
      <c r="H866" s="47"/>
      <c r="J866" s="48"/>
    </row>
    <row r="867" spans="4:10" x14ac:dyDescent="0.25">
      <c r="D867" s="46"/>
      <c r="F867" s="47"/>
      <c r="H867" s="47"/>
      <c r="J867" s="48"/>
    </row>
    <row r="868" spans="4:10" x14ac:dyDescent="0.25">
      <c r="D868" s="46"/>
      <c r="F868" s="47"/>
      <c r="H868" s="47"/>
      <c r="J868" s="48"/>
    </row>
    <row r="869" spans="4:10" x14ac:dyDescent="0.25">
      <c r="D869" s="46"/>
      <c r="F869" s="47"/>
      <c r="H869" s="47"/>
      <c r="J869" s="48"/>
    </row>
    <row r="870" spans="4:10" x14ac:dyDescent="0.25">
      <c r="D870" s="46"/>
      <c r="F870" s="47"/>
      <c r="H870" s="47"/>
      <c r="J870" s="48"/>
    </row>
    <row r="871" spans="4:10" x14ac:dyDescent="0.25">
      <c r="D871" s="46"/>
      <c r="F871" s="47"/>
      <c r="H871" s="47"/>
      <c r="J871" s="48"/>
    </row>
    <row r="872" spans="4:10" x14ac:dyDescent="0.25">
      <c r="D872" s="46"/>
      <c r="F872" s="47"/>
      <c r="H872" s="47"/>
      <c r="J872" s="48"/>
    </row>
    <row r="873" spans="4:10" x14ac:dyDescent="0.25">
      <c r="D873" s="46"/>
      <c r="F873" s="47"/>
      <c r="H873" s="47"/>
      <c r="J873" s="48"/>
    </row>
    <row r="874" spans="4:10" x14ac:dyDescent="0.25">
      <c r="D874" s="46"/>
      <c r="F874" s="47"/>
      <c r="H874" s="47"/>
      <c r="J874" s="48"/>
    </row>
    <row r="875" spans="4:10" x14ac:dyDescent="0.25">
      <c r="D875" s="46"/>
      <c r="F875" s="47"/>
      <c r="H875" s="47"/>
      <c r="J875" s="48"/>
    </row>
    <row r="876" spans="4:10" x14ac:dyDescent="0.25">
      <c r="D876" s="46"/>
      <c r="F876" s="47"/>
      <c r="H876" s="47"/>
      <c r="J876" s="48"/>
    </row>
    <row r="877" spans="4:10" x14ac:dyDescent="0.25">
      <c r="D877" s="46"/>
      <c r="F877" s="47"/>
      <c r="H877" s="47"/>
      <c r="J877" s="48"/>
    </row>
    <row r="878" spans="4:10" x14ac:dyDescent="0.25">
      <c r="D878" s="46"/>
      <c r="F878" s="47"/>
      <c r="H878" s="47"/>
      <c r="J878" s="48"/>
    </row>
    <row r="879" spans="4:10" x14ac:dyDescent="0.25">
      <c r="D879" s="46"/>
      <c r="F879" s="47"/>
      <c r="H879" s="47"/>
      <c r="J879" s="48"/>
    </row>
    <row r="880" spans="4:10" x14ac:dyDescent="0.25">
      <c r="D880" s="46"/>
      <c r="F880" s="47"/>
      <c r="H880" s="47"/>
      <c r="J880" s="48"/>
    </row>
    <row r="881" spans="4:10" x14ac:dyDescent="0.25">
      <c r="D881" s="46"/>
      <c r="F881" s="47"/>
      <c r="H881" s="47"/>
      <c r="J881" s="48"/>
    </row>
    <row r="882" spans="4:10" x14ac:dyDescent="0.25">
      <c r="D882" s="46"/>
      <c r="F882" s="47"/>
      <c r="H882" s="47"/>
      <c r="J882" s="48"/>
    </row>
    <row r="883" spans="4:10" x14ac:dyDescent="0.25">
      <c r="D883" s="46"/>
      <c r="F883" s="47"/>
      <c r="H883" s="47"/>
      <c r="J883" s="48"/>
    </row>
    <row r="884" spans="4:10" x14ac:dyDescent="0.25">
      <c r="D884" s="46"/>
      <c r="F884" s="47"/>
      <c r="H884" s="47"/>
      <c r="J884" s="48"/>
    </row>
    <row r="885" spans="4:10" x14ac:dyDescent="0.25">
      <c r="D885" s="46"/>
      <c r="F885" s="47"/>
      <c r="H885" s="47"/>
      <c r="J885" s="48"/>
    </row>
    <row r="886" spans="4:10" x14ac:dyDescent="0.25">
      <c r="D886" s="46"/>
      <c r="F886" s="47"/>
      <c r="H886" s="47"/>
      <c r="J886" s="48"/>
    </row>
    <row r="887" spans="4:10" x14ac:dyDescent="0.25">
      <c r="D887" s="46"/>
      <c r="F887" s="47"/>
      <c r="H887" s="47"/>
      <c r="J887" s="48"/>
    </row>
    <row r="888" spans="4:10" x14ac:dyDescent="0.25">
      <c r="D888" s="46"/>
      <c r="F888" s="47"/>
      <c r="H888" s="47"/>
      <c r="J888" s="48"/>
    </row>
    <row r="889" spans="4:10" x14ac:dyDescent="0.25">
      <c r="D889" s="46"/>
      <c r="F889" s="47"/>
      <c r="H889" s="47"/>
      <c r="J889" s="48"/>
    </row>
    <row r="890" spans="4:10" x14ac:dyDescent="0.25">
      <c r="D890" s="46"/>
      <c r="F890" s="47"/>
      <c r="H890" s="47"/>
      <c r="J890" s="48"/>
    </row>
    <row r="891" spans="4:10" x14ac:dyDescent="0.25">
      <c r="D891" s="46"/>
      <c r="F891" s="47"/>
      <c r="H891" s="47"/>
      <c r="J891" s="48"/>
    </row>
    <row r="892" spans="4:10" x14ac:dyDescent="0.25">
      <c r="D892" s="46"/>
      <c r="F892" s="47"/>
      <c r="H892" s="47"/>
      <c r="J892" s="48"/>
    </row>
    <row r="893" spans="4:10" x14ac:dyDescent="0.25">
      <c r="D893" s="46"/>
      <c r="F893" s="47"/>
      <c r="H893" s="47"/>
      <c r="J893" s="48"/>
    </row>
    <row r="894" spans="4:10" x14ac:dyDescent="0.25">
      <c r="D894" s="46"/>
      <c r="F894" s="47"/>
      <c r="H894" s="47"/>
      <c r="J894" s="48"/>
    </row>
    <row r="895" spans="4:10" x14ac:dyDescent="0.25">
      <c r="D895" s="46"/>
      <c r="F895" s="47"/>
      <c r="H895" s="47"/>
      <c r="J895" s="48"/>
    </row>
    <row r="896" spans="4:10" x14ac:dyDescent="0.25">
      <c r="D896" s="46"/>
      <c r="F896" s="47"/>
      <c r="H896" s="47"/>
      <c r="J896" s="48"/>
    </row>
    <row r="897" spans="4:10" x14ac:dyDescent="0.25">
      <c r="D897" s="46"/>
      <c r="F897" s="47"/>
      <c r="H897" s="47"/>
      <c r="J897" s="48"/>
    </row>
    <row r="898" spans="4:10" x14ac:dyDescent="0.25">
      <c r="D898" s="46"/>
      <c r="F898" s="47"/>
      <c r="H898" s="47"/>
      <c r="J898" s="48"/>
    </row>
    <row r="899" spans="4:10" x14ac:dyDescent="0.25">
      <c r="D899" s="46"/>
      <c r="F899" s="47"/>
      <c r="H899" s="47"/>
      <c r="J899" s="48"/>
    </row>
    <row r="900" spans="4:10" x14ac:dyDescent="0.25">
      <c r="D900" s="46"/>
      <c r="F900" s="47"/>
      <c r="H900" s="47"/>
      <c r="J900" s="48"/>
    </row>
    <row r="901" spans="4:10" x14ac:dyDescent="0.25">
      <c r="D901" s="46"/>
      <c r="F901" s="47"/>
      <c r="H901" s="47"/>
      <c r="J901" s="48"/>
    </row>
    <row r="902" spans="4:10" x14ac:dyDescent="0.25">
      <c r="D902" s="46"/>
      <c r="F902" s="47"/>
      <c r="H902" s="47"/>
      <c r="J902" s="48"/>
    </row>
    <row r="903" spans="4:10" x14ac:dyDescent="0.25">
      <c r="D903" s="46"/>
      <c r="F903" s="47"/>
      <c r="H903" s="47"/>
      <c r="J903" s="48"/>
    </row>
    <row r="904" spans="4:10" x14ac:dyDescent="0.25">
      <c r="D904" s="46"/>
      <c r="F904" s="47"/>
      <c r="H904" s="47"/>
      <c r="J904" s="48"/>
    </row>
    <row r="905" spans="4:10" x14ac:dyDescent="0.25">
      <c r="D905" s="46"/>
      <c r="F905" s="47"/>
      <c r="H905" s="47"/>
      <c r="J905" s="48"/>
    </row>
    <row r="906" spans="4:10" x14ac:dyDescent="0.25">
      <c r="D906" s="46"/>
      <c r="F906" s="47"/>
      <c r="H906" s="47"/>
      <c r="J906" s="48"/>
    </row>
    <row r="907" spans="4:10" x14ac:dyDescent="0.25">
      <c r="D907" s="46"/>
      <c r="F907" s="47"/>
      <c r="H907" s="47"/>
      <c r="J907" s="48"/>
    </row>
    <row r="908" spans="4:10" x14ac:dyDescent="0.25">
      <c r="D908" s="46"/>
      <c r="F908" s="47"/>
      <c r="H908" s="47"/>
      <c r="J908" s="48"/>
    </row>
    <row r="909" spans="4:10" x14ac:dyDescent="0.25">
      <c r="D909" s="46"/>
      <c r="F909" s="47"/>
      <c r="H909" s="47"/>
      <c r="J909" s="48"/>
    </row>
    <row r="910" spans="4:10" x14ac:dyDescent="0.25">
      <c r="D910" s="46"/>
      <c r="F910" s="47"/>
      <c r="H910" s="47"/>
      <c r="J910" s="48"/>
    </row>
    <row r="911" spans="4:10" x14ac:dyDescent="0.25">
      <c r="D911" s="46"/>
      <c r="F911" s="47"/>
      <c r="H911" s="47"/>
      <c r="J911" s="48"/>
    </row>
    <row r="912" spans="4:10" x14ac:dyDescent="0.25">
      <c r="D912" s="46"/>
      <c r="F912" s="47"/>
      <c r="H912" s="47"/>
      <c r="J912" s="48"/>
    </row>
    <row r="913" spans="4:10" x14ac:dyDescent="0.25">
      <c r="D913" s="46"/>
      <c r="F913" s="47"/>
      <c r="H913" s="47"/>
      <c r="J913" s="48"/>
    </row>
    <row r="914" spans="4:10" x14ac:dyDescent="0.25">
      <c r="D914" s="46"/>
      <c r="F914" s="47"/>
      <c r="H914" s="47"/>
      <c r="J914" s="48"/>
    </row>
    <row r="915" spans="4:10" x14ac:dyDescent="0.25">
      <c r="D915" s="46"/>
      <c r="F915" s="47"/>
      <c r="H915" s="47"/>
      <c r="J915" s="48"/>
    </row>
    <row r="916" spans="4:10" x14ac:dyDescent="0.25">
      <c r="D916" s="46"/>
      <c r="F916" s="47"/>
      <c r="H916" s="47"/>
      <c r="J916" s="48"/>
    </row>
    <row r="917" spans="4:10" x14ac:dyDescent="0.25">
      <c r="D917" s="46"/>
      <c r="F917" s="47"/>
      <c r="H917" s="47"/>
      <c r="J917" s="48"/>
    </row>
    <row r="918" spans="4:10" x14ac:dyDescent="0.25">
      <c r="D918" s="46"/>
      <c r="F918" s="47"/>
      <c r="H918" s="47"/>
      <c r="J918" s="48"/>
    </row>
    <row r="919" spans="4:10" x14ac:dyDescent="0.25">
      <c r="D919" s="46"/>
      <c r="F919" s="47"/>
      <c r="H919" s="47"/>
      <c r="J919" s="48"/>
    </row>
    <row r="920" spans="4:10" x14ac:dyDescent="0.25">
      <c r="D920" s="46"/>
      <c r="F920" s="47"/>
      <c r="H920" s="47"/>
      <c r="J920" s="48"/>
    </row>
    <row r="921" spans="4:10" x14ac:dyDescent="0.25">
      <c r="D921" s="46"/>
      <c r="F921" s="47"/>
      <c r="H921" s="47"/>
      <c r="J921" s="48"/>
    </row>
    <row r="922" spans="4:10" x14ac:dyDescent="0.25">
      <c r="D922" s="46"/>
      <c r="F922" s="47"/>
      <c r="H922" s="47"/>
      <c r="J922" s="48"/>
    </row>
    <row r="923" spans="4:10" x14ac:dyDescent="0.25">
      <c r="D923" s="46"/>
      <c r="F923" s="47"/>
      <c r="H923" s="47"/>
      <c r="J923" s="48"/>
    </row>
    <row r="924" spans="4:10" x14ac:dyDescent="0.25">
      <c r="D924" s="46"/>
      <c r="F924" s="47"/>
      <c r="H924" s="47"/>
      <c r="J924" s="48"/>
    </row>
    <row r="925" spans="4:10" x14ac:dyDescent="0.25">
      <c r="D925" s="46"/>
      <c r="F925" s="47"/>
      <c r="H925" s="47"/>
      <c r="J925" s="48"/>
    </row>
    <row r="926" spans="4:10" x14ac:dyDescent="0.25">
      <c r="D926" s="46"/>
      <c r="F926" s="47"/>
      <c r="H926" s="36"/>
      <c r="J926" s="48"/>
    </row>
    <row r="927" spans="4:10" x14ac:dyDescent="0.25">
      <c r="D927" s="46"/>
      <c r="F927" s="47"/>
      <c r="H927" s="36"/>
      <c r="J927" s="48"/>
    </row>
    <row r="928" spans="4:10" x14ac:dyDescent="0.25">
      <c r="D928" s="46"/>
      <c r="F928" s="47"/>
      <c r="H928" s="36"/>
      <c r="J928" s="48"/>
    </row>
    <row r="929" spans="4:10" x14ac:dyDescent="0.25">
      <c r="D929" s="46"/>
      <c r="F929" s="47"/>
      <c r="H929" s="36"/>
      <c r="J929" s="48"/>
    </row>
    <row r="930" spans="4:10" x14ac:dyDescent="0.25">
      <c r="D930" s="46"/>
      <c r="F930" s="47"/>
      <c r="H930" s="36"/>
      <c r="J930" s="48"/>
    </row>
    <row r="931" spans="4:10" x14ac:dyDescent="0.25">
      <c r="D931" s="46"/>
      <c r="F931" s="47"/>
      <c r="H931" s="36"/>
      <c r="J931" s="48"/>
    </row>
    <row r="932" spans="4:10" x14ac:dyDescent="0.25">
      <c r="D932" s="46"/>
      <c r="F932" s="47"/>
      <c r="H932" s="36"/>
      <c r="J932" s="48"/>
    </row>
    <row r="933" spans="4:10" x14ac:dyDescent="0.25">
      <c r="D933" s="46"/>
      <c r="F933" s="47"/>
      <c r="H933" s="36"/>
      <c r="J933" s="48"/>
    </row>
    <row r="934" spans="4:10" x14ac:dyDescent="0.25">
      <c r="D934" s="46"/>
      <c r="F934" s="47"/>
      <c r="H934" s="36"/>
      <c r="J934" s="48"/>
    </row>
    <row r="935" spans="4:10" x14ac:dyDescent="0.25">
      <c r="D935" s="46"/>
      <c r="F935" s="47"/>
      <c r="H935" s="36"/>
      <c r="J935" s="48"/>
    </row>
    <row r="936" spans="4:10" x14ac:dyDescent="0.25">
      <c r="D936" s="46"/>
      <c r="F936" s="47"/>
      <c r="H936" s="36"/>
      <c r="J936" s="48"/>
    </row>
    <row r="937" spans="4:10" x14ac:dyDescent="0.25">
      <c r="D937" s="46"/>
      <c r="F937" s="47"/>
      <c r="H937" s="36"/>
      <c r="J937" s="48"/>
    </row>
    <row r="938" spans="4:10" x14ac:dyDescent="0.25">
      <c r="D938" s="46"/>
      <c r="F938" s="47"/>
      <c r="H938" s="36"/>
      <c r="J938" s="48"/>
    </row>
    <row r="939" spans="4:10" x14ac:dyDescent="0.25">
      <c r="D939" s="46"/>
      <c r="F939" s="47"/>
      <c r="H939" s="36"/>
      <c r="J939" s="48"/>
    </row>
    <row r="940" spans="4:10" x14ac:dyDescent="0.25">
      <c r="D940" s="46"/>
      <c r="F940" s="47"/>
      <c r="H940" s="36"/>
      <c r="J940" s="48"/>
    </row>
    <row r="941" spans="4:10" x14ac:dyDescent="0.25">
      <c r="D941" s="46"/>
      <c r="F941" s="47"/>
      <c r="H941" s="36"/>
      <c r="J941" s="48"/>
    </row>
    <row r="942" spans="4:10" x14ac:dyDescent="0.25">
      <c r="D942" s="46"/>
      <c r="F942" s="47"/>
      <c r="H942" s="36"/>
      <c r="J942" s="48"/>
    </row>
    <row r="943" spans="4:10" x14ac:dyDescent="0.25">
      <c r="D943" s="46"/>
      <c r="F943" s="47"/>
      <c r="H943" s="36"/>
      <c r="J943" s="48"/>
    </row>
    <row r="944" spans="4:10" x14ac:dyDescent="0.25">
      <c r="D944" s="46"/>
      <c r="F944" s="47"/>
      <c r="H944" s="36"/>
      <c r="J944" s="48"/>
    </row>
    <row r="945" spans="4:10" x14ac:dyDescent="0.25">
      <c r="D945" s="46"/>
      <c r="F945" s="47"/>
      <c r="H945" s="36"/>
      <c r="J945" s="48"/>
    </row>
    <row r="946" spans="4:10" x14ac:dyDescent="0.25">
      <c r="D946" s="46"/>
      <c r="F946" s="47"/>
      <c r="H946" s="36"/>
      <c r="J946" s="48"/>
    </row>
    <row r="947" spans="4:10" x14ac:dyDescent="0.25">
      <c r="D947" s="46"/>
      <c r="F947" s="47"/>
      <c r="H947" s="36"/>
      <c r="J947" s="48"/>
    </row>
    <row r="948" spans="4:10" x14ac:dyDescent="0.25">
      <c r="D948" s="46"/>
      <c r="F948" s="47"/>
      <c r="H948" s="36"/>
      <c r="J948" s="48"/>
    </row>
    <row r="949" spans="4:10" x14ac:dyDescent="0.25">
      <c r="D949" s="46"/>
      <c r="F949" s="47"/>
      <c r="H949" s="36"/>
      <c r="J949" s="48"/>
    </row>
    <row r="950" spans="4:10" x14ac:dyDescent="0.25">
      <c r="D950" s="46"/>
      <c r="F950" s="47"/>
      <c r="H950" s="36"/>
      <c r="J950" s="48"/>
    </row>
    <row r="951" spans="4:10" x14ac:dyDescent="0.25">
      <c r="D951" s="46"/>
      <c r="F951" s="47"/>
      <c r="H951" s="36"/>
      <c r="J951" s="48"/>
    </row>
    <row r="952" spans="4:10" x14ac:dyDescent="0.25">
      <c r="D952" s="46"/>
      <c r="F952" s="47"/>
      <c r="H952" s="36"/>
      <c r="J952" s="48"/>
    </row>
    <row r="953" spans="4:10" x14ac:dyDescent="0.25">
      <c r="D953" s="46"/>
      <c r="F953" s="47"/>
      <c r="H953" s="36"/>
      <c r="J953" s="48"/>
    </row>
    <row r="954" spans="4:10" x14ac:dyDescent="0.25">
      <c r="D954" s="46"/>
      <c r="F954" s="47"/>
      <c r="H954" s="36"/>
      <c r="J954" s="48"/>
    </row>
    <row r="955" spans="4:10" x14ac:dyDescent="0.25">
      <c r="D955" s="46"/>
      <c r="F955" s="47"/>
      <c r="H955" s="36"/>
      <c r="J955" s="48"/>
    </row>
    <row r="956" spans="4:10" x14ac:dyDescent="0.25">
      <c r="D956" s="46"/>
      <c r="F956" s="47"/>
      <c r="H956" s="36"/>
      <c r="J956" s="48"/>
    </row>
    <row r="957" spans="4:10" x14ac:dyDescent="0.25">
      <c r="D957" s="46"/>
      <c r="F957" s="47"/>
      <c r="H957" s="36"/>
      <c r="J957" s="48"/>
    </row>
    <row r="958" spans="4:10" x14ac:dyDescent="0.25">
      <c r="D958" s="46"/>
      <c r="F958" s="47"/>
      <c r="H958" s="36"/>
      <c r="J958" s="48"/>
    </row>
    <row r="959" spans="4:10" x14ac:dyDescent="0.25">
      <c r="D959" s="46"/>
      <c r="F959" s="47"/>
      <c r="H959" s="36"/>
      <c r="J959" s="48"/>
    </row>
    <row r="960" spans="4:10" x14ac:dyDescent="0.25">
      <c r="D960" s="46"/>
      <c r="F960" s="47"/>
      <c r="H960" s="36"/>
      <c r="J960" s="48"/>
    </row>
    <row r="961" spans="4:10" x14ac:dyDescent="0.25">
      <c r="D961" s="46"/>
      <c r="F961" s="47"/>
      <c r="H961" s="36"/>
      <c r="J961" s="48"/>
    </row>
    <row r="962" spans="4:10" x14ac:dyDescent="0.25">
      <c r="D962" s="46"/>
      <c r="F962" s="47"/>
      <c r="H962" s="36"/>
      <c r="J962" s="48"/>
    </row>
    <row r="963" spans="4:10" x14ac:dyDescent="0.25">
      <c r="D963" s="46"/>
      <c r="F963" s="47"/>
      <c r="H963" s="36"/>
      <c r="J963" s="48"/>
    </row>
    <row r="964" spans="4:10" x14ac:dyDescent="0.25">
      <c r="D964" s="46"/>
      <c r="F964" s="47"/>
      <c r="H964" s="36"/>
      <c r="J964" s="48"/>
    </row>
    <row r="965" spans="4:10" x14ac:dyDescent="0.25">
      <c r="D965" s="46"/>
      <c r="F965" s="47"/>
      <c r="H965" s="36"/>
      <c r="J965" s="48"/>
    </row>
    <row r="966" spans="4:10" x14ac:dyDescent="0.25">
      <c r="D966" s="46"/>
      <c r="F966" s="47"/>
      <c r="H966" s="36"/>
      <c r="J966" s="48"/>
    </row>
    <row r="967" spans="4:10" x14ac:dyDescent="0.25">
      <c r="D967" s="46"/>
      <c r="F967" s="47"/>
      <c r="H967" s="36"/>
      <c r="J967" s="48"/>
    </row>
    <row r="968" spans="4:10" x14ac:dyDescent="0.25">
      <c r="D968" s="46"/>
      <c r="F968" s="47"/>
      <c r="H968" s="36"/>
      <c r="J968" s="48"/>
    </row>
    <row r="969" spans="4:10" x14ac:dyDescent="0.25">
      <c r="D969" s="46"/>
      <c r="F969" s="47"/>
      <c r="H969" s="36"/>
      <c r="J969" s="48"/>
    </row>
    <row r="970" spans="4:10" x14ac:dyDescent="0.25">
      <c r="D970" s="46"/>
      <c r="F970" s="47"/>
      <c r="H970" s="36"/>
      <c r="J970" s="48"/>
    </row>
    <row r="971" spans="4:10" x14ac:dyDescent="0.25">
      <c r="D971" s="46"/>
      <c r="F971" s="47"/>
      <c r="H971" s="36"/>
      <c r="J971" s="48"/>
    </row>
    <row r="972" spans="4:10" x14ac:dyDescent="0.25">
      <c r="D972" s="46"/>
      <c r="F972" s="47"/>
      <c r="H972" s="36"/>
      <c r="J972" s="48"/>
    </row>
    <row r="973" spans="4:10" x14ac:dyDescent="0.25">
      <c r="D973" s="46"/>
      <c r="F973" s="47"/>
      <c r="H973" s="36"/>
      <c r="J973" s="48"/>
    </row>
    <row r="974" spans="4:10" x14ac:dyDescent="0.25">
      <c r="D974" s="46"/>
      <c r="F974" s="47"/>
      <c r="H974" s="36"/>
      <c r="J974" s="48"/>
    </row>
    <row r="975" spans="4:10" x14ac:dyDescent="0.25">
      <c r="D975" s="46"/>
      <c r="F975" s="47"/>
      <c r="H975" s="36"/>
      <c r="J975" s="48"/>
    </row>
    <row r="976" spans="4:10" x14ac:dyDescent="0.25">
      <c r="D976" s="46"/>
      <c r="F976" s="47"/>
      <c r="H976" s="36"/>
      <c r="J976" s="48"/>
    </row>
    <row r="977" spans="4:10" x14ac:dyDescent="0.25">
      <c r="D977" s="46"/>
      <c r="F977" s="47"/>
      <c r="H977" s="36"/>
      <c r="J977" s="48"/>
    </row>
    <row r="978" spans="4:10" x14ac:dyDescent="0.25">
      <c r="D978" s="46"/>
      <c r="F978" s="47"/>
      <c r="H978" s="36"/>
      <c r="J978" s="48"/>
    </row>
    <row r="979" spans="4:10" x14ac:dyDescent="0.25">
      <c r="D979" s="46"/>
      <c r="F979" s="47"/>
      <c r="H979" s="36"/>
      <c r="J979" s="48"/>
    </row>
    <row r="980" spans="4:10" x14ac:dyDescent="0.25">
      <c r="D980" s="46"/>
      <c r="F980" s="47"/>
      <c r="H980" s="36"/>
      <c r="J980" s="48"/>
    </row>
    <row r="981" spans="4:10" x14ac:dyDescent="0.25">
      <c r="D981" s="46"/>
      <c r="F981" s="47"/>
      <c r="H981" s="36"/>
      <c r="J981" s="48"/>
    </row>
    <row r="982" spans="4:10" x14ac:dyDescent="0.25">
      <c r="D982" s="46"/>
      <c r="F982" s="47"/>
      <c r="H982" s="36"/>
      <c r="J982" s="48"/>
    </row>
    <row r="983" spans="4:10" x14ac:dyDescent="0.25">
      <c r="D983" s="46"/>
      <c r="F983" s="47"/>
      <c r="H983" s="36"/>
      <c r="J983" s="48"/>
    </row>
    <row r="984" spans="4:10" x14ac:dyDescent="0.25">
      <c r="D984" s="46"/>
      <c r="F984" s="47"/>
      <c r="H984" s="36"/>
      <c r="J984" s="48"/>
    </row>
    <row r="985" spans="4:10" x14ac:dyDescent="0.25">
      <c r="D985" s="46"/>
      <c r="F985" s="47"/>
      <c r="H985" s="36"/>
      <c r="J985" s="48"/>
    </row>
    <row r="986" spans="4:10" x14ac:dyDescent="0.25">
      <c r="D986" s="46"/>
      <c r="F986" s="47"/>
      <c r="H986" s="36"/>
      <c r="J986" s="48"/>
    </row>
    <row r="987" spans="4:10" x14ac:dyDescent="0.25">
      <c r="D987" s="46"/>
      <c r="F987" s="47"/>
      <c r="H987" s="36"/>
      <c r="J987" s="48"/>
    </row>
    <row r="988" spans="4:10" x14ac:dyDescent="0.25">
      <c r="D988" s="46"/>
      <c r="F988" s="47"/>
      <c r="H988" s="36"/>
      <c r="J988" s="48"/>
    </row>
    <row r="989" spans="4:10" x14ac:dyDescent="0.25">
      <c r="D989" s="46"/>
      <c r="F989" s="47"/>
      <c r="H989" s="36"/>
      <c r="J989" s="48"/>
    </row>
    <row r="990" spans="4:10" x14ac:dyDescent="0.25">
      <c r="D990" s="46"/>
      <c r="F990" s="47"/>
      <c r="H990" s="36"/>
      <c r="J990" s="48"/>
    </row>
    <row r="991" spans="4:10" x14ac:dyDescent="0.25">
      <c r="D991" s="46"/>
      <c r="F991" s="47"/>
      <c r="H991" s="36"/>
      <c r="J991" s="48"/>
    </row>
    <row r="992" spans="4:10" x14ac:dyDescent="0.25">
      <c r="D992" s="46"/>
      <c r="F992" s="47"/>
      <c r="H992" s="36"/>
      <c r="J992" s="48"/>
    </row>
    <row r="993" spans="4:10" x14ac:dyDescent="0.25">
      <c r="D993" s="46"/>
      <c r="F993" s="47"/>
      <c r="H993" s="36"/>
      <c r="J993" s="48"/>
    </row>
    <row r="994" spans="4:10" x14ac:dyDescent="0.25">
      <c r="D994" s="46"/>
      <c r="F994" s="47"/>
      <c r="H994" s="36"/>
      <c r="J994" s="48"/>
    </row>
    <row r="995" spans="4:10" x14ac:dyDescent="0.25">
      <c r="D995" s="46"/>
      <c r="F995" s="47"/>
      <c r="H995" s="36"/>
      <c r="J995" s="48"/>
    </row>
    <row r="996" spans="4:10" x14ac:dyDescent="0.25">
      <c r="D996" s="46"/>
      <c r="F996" s="47"/>
      <c r="H996" s="36"/>
      <c r="J996" s="48"/>
    </row>
    <row r="997" spans="4:10" x14ac:dyDescent="0.25">
      <c r="D997" s="46"/>
      <c r="F997" s="47"/>
      <c r="H997" s="36"/>
      <c r="J997" s="48"/>
    </row>
    <row r="998" spans="4:10" x14ac:dyDescent="0.25">
      <c r="D998" s="46"/>
      <c r="F998" s="47"/>
      <c r="H998" s="36"/>
      <c r="J998" s="48"/>
    </row>
    <row r="999" spans="4:10" x14ac:dyDescent="0.25">
      <c r="D999" s="46"/>
      <c r="F999" s="47"/>
      <c r="H999" s="36"/>
      <c r="J999" s="48"/>
    </row>
    <row r="1000" spans="4:10" x14ac:dyDescent="0.25">
      <c r="D1000" s="46"/>
      <c r="F1000" s="47"/>
      <c r="H1000" s="36"/>
      <c r="J1000" s="48"/>
    </row>
    <row r="1001" spans="4:10" x14ac:dyDescent="0.25">
      <c r="D1001" s="46"/>
      <c r="F1001" s="47"/>
      <c r="H1001" s="36"/>
      <c r="J1001" s="48"/>
    </row>
    <row r="1002" spans="4:10" x14ac:dyDescent="0.25">
      <c r="D1002" s="46"/>
      <c r="F1002" s="47"/>
      <c r="H1002" s="36"/>
      <c r="J1002" s="48"/>
    </row>
    <row r="1003" spans="4:10" x14ac:dyDescent="0.25">
      <c r="D1003" s="46"/>
      <c r="F1003" s="47"/>
      <c r="H1003" s="36"/>
      <c r="J1003" s="48"/>
    </row>
    <row r="1004" spans="4:10" x14ac:dyDescent="0.25">
      <c r="D1004" s="46"/>
      <c r="F1004" s="47"/>
      <c r="H1004" s="36"/>
      <c r="J1004" s="48"/>
    </row>
    <row r="1005" spans="4:10" x14ac:dyDescent="0.25">
      <c r="D1005" s="46"/>
      <c r="F1005" s="47"/>
      <c r="H1005" s="36"/>
      <c r="J1005" s="48"/>
    </row>
    <row r="1006" spans="4:10" x14ac:dyDescent="0.25">
      <c r="D1006" s="46"/>
      <c r="F1006" s="47"/>
      <c r="H1006" s="36"/>
      <c r="J1006" s="48"/>
    </row>
    <row r="1007" spans="4:10" x14ac:dyDescent="0.25">
      <c r="D1007" s="46"/>
      <c r="F1007" s="47"/>
      <c r="H1007" s="36"/>
      <c r="J1007" s="48"/>
    </row>
    <row r="1008" spans="4:10" x14ac:dyDescent="0.25">
      <c r="D1008" s="46"/>
      <c r="F1008" s="47"/>
      <c r="H1008" s="36"/>
      <c r="J1008" s="48"/>
    </row>
    <row r="1009" spans="4:10" x14ac:dyDescent="0.25">
      <c r="D1009" s="46"/>
      <c r="F1009" s="47"/>
      <c r="H1009" s="36"/>
      <c r="J1009" s="48"/>
    </row>
    <row r="1010" spans="4:10" x14ac:dyDescent="0.25">
      <c r="D1010" s="46"/>
      <c r="F1010" s="47"/>
      <c r="H1010" s="36"/>
      <c r="J1010" s="48"/>
    </row>
    <row r="1011" spans="4:10" x14ac:dyDescent="0.25">
      <c r="D1011" s="46"/>
      <c r="F1011" s="47"/>
      <c r="H1011" s="36"/>
      <c r="J1011" s="48"/>
    </row>
    <row r="1012" spans="4:10" x14ac:dyDescent="0.25">
      <c r="D1012" s="46"/>
      <c r="F1012" s="47"/>
      <c r="H1012" s="36"/>
      <c r="J1012" s="48"/>
    </row>
    <row r="1013" spans="4:10" x14ac:dyDescent="0.25">
      <c r="D1013" s="46"/>
      <c r="F1013" s="47"/>
      <c r="H1013" s="36"/>
      <c r="J1013" s="48"/>
    </row>
    <row r="1014" spans="4:10" x14ac:dyDescent="0.25">
      <c r="D1014" s="46"/>
      <c r="F1014" s="47"/>
      <c r="H1014" s="36"/>
      <c r="J1014" s="48"/>
    </row>
    <row r="1015" spans="4:10" x14ac:dyDescent="0.25">
      <c r="D1015" s="46"/>
      <c r="F1015" s="47"/>
      <c r="H1015" s="36"/>
      <c r="J1015" s="48"/>
    </row>
    <row r="1016" spans="4:10" x14ac:dyDescent="0.25">
      <c r="D1016" s="46"/>
      <c r="F1016" s="47"/>
      <c r="H1016" s="36"/>
      <c r="J1016" s="48"/>
    </row>
    <row r="1017" spans="4:10" x14ac:dyDescent="0.25">
      <c r="D1017" s="46"/>
      <c r="F1017" s="47"/>
      <c r="H1017" s="36"/>
      <c r="J1017" s="48"/>
    </row>
    <row r="1018" spans="4:10" x14ac:dyDescent="0.25">
      <c r="D1018" s="46"/>
      <c r="F1018" s="47"/>
      <c r="H1018" s="36"/>
      <c r="J1018" s="48"/>
    </row>
    <row r="1019" spans="4:10" x14ac:dyDescent="0.25">
      <c r="D1019" s="46"/>
      <c r="F1019" s="47"/>
      <c r="H1019" s="36"/>
      <c r="J1019" s="48"/>
    </row>
    <row r="1020" spans="4:10" x14ac:dyDescent="0.25">
      <c r="D1020" s="46"/>
      <c r="F1020" s="47"/>
      <c r="H1020" s="36"/>
      <c r="J1020" s="48"/>
    </row>
    <row r="1021" spans="4:10" x14ac:dyDescent="0.25">
      <c r="D1021" s="46"/>
      <c r="F1021" s="47"/>
      <c r="H1021" s="36"/>
      <c r="J1021" s="48"/>
    </row>
    <row r="1022" spans="4:10" x14ac:dyDescent="0.25">
      <c r="D1022" s="46"/>
      <c r="F1022" s="47"/>
      <c r="H1022" s="36"/>
      <c r="J1022" s="48"/>
    </row>
    <row r="1023" spans="4:10" x14ac:dyDescent="0.25">
      <c r="D1023" s="46"/>
      <c r="F1023" s="47"/>
      <c r="H1023" s="36"/>
      <c r="J1023" s="48"/>
    </row>
    <row r="1024" spans="4:10" x14ac:dyDescent="0.25">
      <c r="D1024" s="46"/>
      <c r="F1024" s="47"/>
      <c r="H1024" s="36"/>
      <c r="J1024" s="48"/>
    </row>
    <row r="1025" spans="4:10" x14ac:dyDescent="0.25">
      <c r="D1025" s="46"/>
      <c r="F1025" s="47"/>
      <c r="H1025" s="36"/>
      <c r="J1025" s="48"/>
    </row>
    <row r="1026" spans="4:10" x14ac:dyDescent="0.25">
      <c r="D1026" s="46"/>
      <c r="F1026" s="47"/>
      <c r="H1026" s="36"/>
      <c r="J1026" s="48"/>
    </row>
    <row r="1027" spans="4:10" x14ac:dyDescent="0.25">
      <c r="D1027" s="46"/>
      <c r="F1027" s="47"/>
      <c r="H1027" s="36"/>
      <c r="J1027" s="48"/>
    </row>
    <row r="1028" spans="4:10" x14ac:dyDescent="0.25">
      <c r="D1028" s="46"/>
      <c r="F1028" s="47"/>
      <c r="H1028" s="36"/>
      <c r="J1028" s="48"/>
    </row>
    <row r="1029" spans="4:10" x14ac:dyDescent="0.25">
      <c r="D1029" s="46"/>
      <c r="F1029" s="47"/>
      <c r="H1029" s="36"/>
      <c r="J1029" s="48"/>
    </row>
    <row r="1030" spans="4:10" x14ac:dyDescent="0.25">
      <c r="D1030" s="46"/>
      <c r="F1030" s="47"/>
      <c r="H1030" s="36"/>
      <c r="J1030" s="48"/>
    </row>
    <row r="1031" spans="4:10" x14ac:dyDescent="0.25">
      <c r="D1031" s="46"/>
      <c r="F1031" s="47"/>
      <c r="H1031" s="36"/>
      <c r="J1031" s="48"/>
    </row>
    <row r="1032" spans="4:10" x14ac:dyDescent="0.25">
      <c r="D1032" s="46"/>
      <c r="F1032" s="47"/>
      <c r="H1032" s="36"/>
      <c r="J1032" s="48"/>
    </row>
    <row r="1033" spans="4:10" x14ac:dyDescent="0.25">
      <c r="D1033" s="46"/>
      <c r="F1033" s="47"/>
      <c r="H1033" s="36"/>
      <c r="J1033" s="48"/>
    </row>
    <row r="1034" spans="4:10" x14ac:dyDescent="0.25">
      <c r="D1034" s="46"/>
      <c r="F1034" s="47"/>
      <c r="H1034" s="36"/>
      <c r="J1034" s="48"/>
    </row>
    <row r="1035" spans="4:10" x14ac:dyDescent="0.25">
      <c r="D1035" s="46"/>
      <c r="F1035" s="47"/>
      <c r="H1035" s="36"/>
      <c r="J1035" s="48"/>
    </row>
    <row r="1036" spans="4:10" x14ac:dyDescent="0.25">
      <c r="D1036" s="46"/>
      <c r="F1036" s="47"/>
      <c r="H1036" s="36"/>
      <c r="J1036" s="48"/>
    </row>
    <row r="1037" spans="4:10" x14ac:dyDescent="0.25">
      <c r="D1037" s="46"/>
      <c r="F1037" s="47"/>
      <c r="H1037" s="36"/>
      <c r="J1037" s="48"/>
    </row>
    <row r="1038" spans="4:10" x14ac:dyDescent="0.25">
      <c r="D1038" s="46"/>
      <c r="F1038" s="47"/>
      <c r="H1038" s="36"/>
      <c r="J1038" s="48"/>
    </row>
    <row r="1039" spans="4:10" x14ac:dyDescent="0.25">
      <c r="D1039" s="46"/>
      <c r="F1039" s="47"/>
      <c r="H1039" s="36"/>
      <c r="J1039" s="48"/>
    </row>
    <row r="1040" spans="4:10" x14ac:dyDescent="0.25">
      <c r="D1040" s="46"/>
      <c r="F1040" s="47"/>
      <c r="H1040" s="36"/>
      <c r="J1040" s="48"/>
    </row>
    <row r="1041" spans="4:10" x14ac:dyDescent="0.25">
      <c r="D1041" s="46"/>
      <c r="F1041" s="47"/>
      <c r="H1041" s="36"/>
      <c r="J1041" s="48"/>
    </row>
    <row r="1042" spans="4:10" x14ac:dyDescent="0.25">
      <c r="D1042" s="46"/>
      <c r="F1042" s="47"/>
      <c r="H1042" s="36"/>
      <c r="J1042" s="48"/>
    </row>
    <row r="1043" spans="4:10" x14ac:dyDescent="0.25">
      <c r="D1043" s="46"/>
      <c r="F1043" s="47"/>
      <c r="H1043" s="36"/>
      <c r="J1043" s="48"/>
    </row>
    <row r="1044" spans="4:10" x14ac:dyDescent="0.25">
      <c r="D1044" s="46"/>
      <c r="F1044" s="47"/>
      <c r="H1044" s="36"/>
      <c r="J1044" s="48"/>
    </row>
    <row r="1045" spans="4:10" x14ac:dyDescent="0.25">
      <c r="D1045" s="46"/>
      <c r="F1045" s="47"/>
      <c r="H1045" s="36"/>
      <c r="J1045" s="48"/>
    </row>
    <row r="1046" spans="4:10" x14ac:dyDescent="0.25">
      <c r="D1046" s="46"/>
      <c r="F1046" s="47"/>
      <c r="H1046" s="36"/>
      <c r="J1046" s="48"/>
    </row>
    <row r="1047" spans="4:10" x14ac:dyDescent="0.25">
      <c r="D1047" s="46"/>
      <c r="F1047" s="47"/>
      <c r="H1047" s="36"/>
      <c r="J1047" s="48"/>
    </row>
    <row r="1048" spans="4:10" x14ac:dyDescent="0.25">
      <c r="D1048" s="46"/>
      <c r="F1048" s="47"/>
      <c r="H1048" s="36"/>
      <c r="J1048" s="48"/>
    </row>
    <row r="1049" spans="4:10" x14ac:dyDescent="0.25">
      <c r="D1049" s="46"/>
      <c r="F1049" s="47"/>
      <c r="H1049" s="36"/>
      <c r="J1049" s="48"/>
    </row>
    <row r="1050" spans="4:10" x14ac:dyDescent="0.25">
      <c r="D1050" s="46"/>
      <c r="F1050" s="47"/>
      <c r="H1050" s="36"/>
      <c r="J1050" s="48"/>
    </row>
    <row r="1051" spans="4:10" x14ac:dyDescent="0.25">
      <c r="D1051" s="46"/>
      <c r="F1051" s="47"/>
      <c r="H1051" s="36"/>
      <c r="J1051" s="48"/>
    </row>
    <row r="1052" spans="4:10" x14ac:dyDescent="0.25">
      <c r="D1052" s="46"/>
      <c r="F1052" s="47"/>
      <c r="H1052" s="36"/>
      <c r="J1052" s="48"/>
    </row>
    <row r="1053" spans="4:10" x14ac:dyDescent="0.25">
      <c r="D1053" s="46"/>
      <c r="F1053" s="47"/>
      <c r="H1053" s="36"/>
      <c r="J1053" s="48"/>
    </row>
    <row r="1054" spans="4:10" x14ac:dyDescent="0.25">
      <c r="D1054" s="46"/>
      <c r="F1054" s="47"/>
      <c r="H1054" s="36"/>
      <c r="J1054" s="48"/>
    </row>
    <row r="1055" spans="4:10" x14ac:dyDescent="0.25">
      <c r="D1055" s="46"/>
      <c r="F1055" s="47"/>
      <c r="H1055" s="36"/>
      <c r="J1055" s="48"/>
    </row>
    <row r="1056" spans="4:10" x14ac:dyDescent="0.25">
      <c r="D1056" s="46"/>
      <c r="F1056" s="47"/>
      <c r="H1056" s="36"/>
      <c r="J1056" s="48"/>
    </row>
    <row r="1057" spans="4:10" x14ac:dyDescent="0.25">
      <c r="D1057" s="46"/>
      <c r="F1057" s="47"/>
      <c r="H1057" s="36"/>
      <c r="J1057" s="48"/>
    </row>
  </sheetData>
  <pageMargins left="0.7" right="0.7" top="0.75" bottom="0.75" header="0.3" footer="0.3"/>
  <pageSetup scale="63" fitToHeight="0" orientation="landscape" r:id="rId1"/>
  <rowBreaks count="15" manualBreakCount="15">
    <brk id="45" max="16383" man="1"/>
    <brk id="78" max="16383" man="1"/>
    <brk id="110" max="16383" man="1"/>
    <brk id="159" max="16383" man="1"/>
    <brk id="190" max="16383" man="1"/>
    <brk id="221" max="16383" man="1"/>
    <brk id="258" max="16383" man="1"/>
    <brk id="308" max="16383" man="1"/>
    <brk id="352" max="16383" man="1"/>
    <brk id="400" max="16383" man="1"/>
    <brk id="444" max="16383" man="1"/>
    <brk id="491" max="16383" man="1"/>
    <brk id="526" max="16383" man="1"/>
    <brk id="570" max="16383" man="1"/>
    <brk id="606"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1052"/>
  <sheetViews>
    <sheetView zoomScale="70" zoomScaleNormal="70" zoomScaleSheetLayoutView="70" workbookViewId="0"/>
  </sheetViews>
  <sheetFormatPr defaultColWidth="9.109375" defaultRowHeight="13.2" x14ac:dyDescent="0.25"/>
  <cols>
    <col min="1" max="1" width="9.44140625" style="33" bestFit="1" customWidth="1"/>
    <col min="2" max="2" width="73.109375" style="33" bestFit="1" customWidth="1"/>
    <col min="3" max="3" width="2.6640625" style="33" customWidth="1"/>
    <col min="4" max="4" width="21.5546875" style="58" customWidth="1"/>
    <col min="5" max="5" width="2.33203125" style="58" customWidth="1"/>
    <col min="6" max="6" width="19" style="58" customWidth="1"/>
    <col min="7" max="7" width="2.6640625" style="33" customWidth="1"/>
    <col min="8" max="8" width="16.88671875" style="33" customWidth="1"/>
    <col min="9" max="9" width="2.6640625" style="33" customWidth="1"/>
    <col min="10" max="10" width="9.5546875" style="33" customWidth="1"/>
    <col min="11" max="11" width="1.88671875" style="33" bestFit="1" customWidth="1"/>
    <col min="12" max="12" width="11.6640625" style="33" customWidth="1"/>
    <col min="13" max="13" width="2.6640625" style="33" customWidth="1"/>
    <col min="14" max="14" width="8.5546875" style="33" bestFit="1" customWidth="1"/>
    <col min="15" max="15" width="2.6640625" style="33" customWidth="1"/>
    <col min="16" max="16" width="12.6640625" style="33" bestFit="1" customWidth="1"/>
    <col min="17" max="17" width="2.6640625" style="33" customWidth="1"/>
    <col min="18" max="18" width="18.109375" style="58" customWidth="1"/>
    <col min="19" max="19" width="2.6640625" style="33" customWidth="1"/>
    <col min="20" max="20" width="16.88671875" style="33" customWidth="1"/>
    <col min="21" max="21" width="2.6640625" style="33" customWidth="1"/>
    <col min="22" max="22" width="9.5546875" style="33" customWidth="1"/>
    <col min="23" max="23" width="1.88671875" style="33" bestFit="1" customWidth="1"/>
    <col min="24" max="24" width="9" style="33" customWidth="1"/>
    <col min="25" max="25" width="2.6640625" style="33" customWidth="1"/>
    <col min="26" max="26" width="8.5546875" style="33" bestFit="1" customWidth="1"/>
    <col min="27" max="27" width="2.6640625" style="33" customWidth="1"/>
    <col min="28" max="28" width="18.109375" style="58" customWidth="1"/>
    <col min="29" max="29" width="2.6640625" style="58" customWidth="1"/>
    <col min="30" max="30" width="12.5546875" style="58" bestFit="1" customWidth="1"/>
    <col min="31" max="31" width="2.6640625" style="58" customWidth="1"/>
    <col min="32" max="32" width="16.44140625" style="58" bestFit="1" customWidth="1"/>
    <col min="33" max="16384" width="9.109375" style="33"/>
  </cols>
  <sheetData>
    <row r="1" spans="1:32" x14ac:dyDescent="0.25">
      <c r="A1" s="35" t="s">
        <v>331</v>
      </c>
    </row>
    <row r="2" spans="1:32" x14ac:dyDescent="0.25">
      <c r="A2" s="35" t="s">
        <v>329</v>
      </c>
    </row>
    <row r="3" spans="1:32" ht="17.399999999999999" x14ac:dyDescent="0.3">
      <c r="A3" s="1" t="s">
        <v>216</v>
      </c>
      <c r="B3" s="34"/>
      <c r="C3" s="34"/>
      <c r="D3" s="169"/>
      <c r="E3" s="169"/>
      <c r="F3" s="169"/>
      <c r="G3" s="34"/>
      <c r="H3" s="34"/>
      <c r="I3" s="34"/>
      <c r="J3" s="34"/>
      <c r="K3" s="34"/>
      <c r="L3" s="34"/>
      <c r="M3" s="34"/>
      <c r="N3" s="34"/>
      <c r="O3" s="34"/>
      <c r="P3" s="34"/>
      <c r="Q3" s="34"/>
      <c r="R3" s="169"/>
      <c r="S3" s="34"/>
      <c r="T3" s="34"/>
      <c r="U3" s="34"/>
      <c r="V3" s="34"/>
      <c r="W3" s="34"/>
      <c r="X3" s="34"/>
      <c r="Y3" s="34"/>
      <c r="Z3" s="34"/>
      <c r="AA3" s="34"/>
      <c r="AB3" s="101"/>
      <c r="AC3" s="101"/>
      <c r="AD3" s="101"/>
      <c r="AE3" s="101"/>
      <c r="AF3" s="101"/>
    </row>
    <row r="4" spans="1:32" x14ac:dyDescent="0.25">
      <c r="A4" s="34"/>
      <c r="B4" s="34"/>
      <c r="C4" s="34"/>
      <c r="D4" s="169"/>
      <c r="E4" s="169"/>
      <c r="F4" s="169"/>
      <c r="G4" s="34"/>
      <c r="H4" s="34"/>
      <c r="I4" s="34"/>
      <c r="J4" s="34"/>
      <c r="K4" s="34"/>
      <c r="L4" s="34"/>
      <c r="M4" s="34"/>
      <c r="N4" s="34"/>
      <c r="O4" s="34"/>
      <c r="P4" s="34"/>
      <c r="Q4" s="34"/>
      <c r="R4" s="169"/>
      <c r="S4" s="34"/>
      <c r="T4" s="34"/>
      <c r="U4" s="34"/>
      <c r="V4" s="34"/>
      <c r="W4" s="34"/>
      <c r="X4" s="34"/>
      <c r="Y4" s="34"/>
      <c r="Z4" s="34"/>
      <c r="AA4" s="34"/>
      <c r="AB4" s="101"/>
      <c r="AC4" s="101"/>
      <c r="AD4" s="101"/>
      <c r="AE4" s="101"/>
      <c r="AF4" s="101"/>
    </row>
    <row r="5" spans="1:32" x14ac:dyDescent="0.25">
      <c r="A5" s="34" t="s">
        <v>323</v>
      </c>
      <c r="B5" s="34"/>
      <c r="C5" s="34"/>
      <c r="D5" s="169"/>
      <c r="E5" s="169"/>
      <c r="F5" s="169"/>
      <c r="G5" s="34"/>
      <c r="H5" s="34"/>
      <c r="I5" s="34"/>
      <c r="J5" s="34"/>
      <c r="K5" s="34"/>
      <c r="L5" s="34"/>
      <c r="M5" s="34"/>
      <c r="N5" s="34"/>
      <c r="O5" s="34"/>
      <c r="P5" s="34"/>
      <c r="Q5" s="34"/>
      <c r="R5" s="169"/>
      <c r="S5" s="34"/>
      <c r="T5" s="34"/>
      <c r="U5" s="34"/>
      <c r="V5" s="34"/>
      <c r="W5" s="34"/>
      <c r="X5" s="34"/>
      <c r="Y5" s="34"/>
      <c r="Z5" s="34"/>
      <c r="AA5" s="34"/>
      <c r="AB5" s="101"/>
      <c r="AC5" s="101"/>
      <c r="AD5" s="101"/>
      <c r="AE5" s="101"/>
      <c r="AF5" s="101"/>
    </row>
    <row r="6" spans="1:32" x14ac:dyDescent="0.25">
      <c r="A6" s="34" t="s">
        <v>261</v>
      </c>
      <c r="B6" s="44"/>
      <c r="C6" s="44"/>
      <c r="D6" s="101"/>
      <c r="E6" s="101"/>
      <c r="F6" s="101"/>
      <c r="G6" s="44"/>
      <c r="H6" s="44"/>
      <c r="I6" s="44"/>
      <c r="J6" s="44"/>
      <c r="K6" s="44"/>
      <c r="L6" s="44"/>
      <c r="M6" s="44"/>
      <c r="N6" s="44"/>
      <c r="O6" s="44"/>
      <c r="P6" s="44"/>
      <c r="Q6" s="44"/>
      <c r="R6" s="101"/>
      <c r="S6" s="44"/>
      <c r="T6" s="44"/>
      <c r="U6" s="44"/>
      <c r="V6" s="44"/>
      <c r="W6" s="44"/>
      <c r="X6" s="44"/>
      <c r="Y6" s="44"/>
      <c r="Z6" s="44"/>
      <c r="AA6" s="44"/>
      <c r="AB6" s="101"/>
      <c r="AC6" s="101"/>
      <c r="AD6" s="101"/>
      <c r="AE6" s="101"/>
      <c r="AF6" s="101"/>
    </row>
    <row r="7" spans="1:32" x14ac:dyDescent="0.25">
      <c r="A7" s="34"/>
      <c r="B7" s="44"/>
      <c r="C7" s="44"/>
      <c r="D7" s="101"/>
      <c r="E7" s="101"/>
      <c r="F7" s="101"/>
      <c r="G7" s="44"/>
      <c r="H7" s="44"/>
      <c r="I7" s="44"/>
      <c r="J7" s="44"/>
      <c r="K7" s="44"/>
      <c r="L7" s="44"/>
      <c r="M7" s="44"/>
      <c r="N7" s="44"/>
      <c r="O7" s="44"/>
      <c r="P7" s="44"/>
      <c r="Q7" s="44"/>
      <c r="R7" s="101"/>
      <c r="S7" s="44"/>
      <c r="T7" s="44"/>
      <c r="U7" s="44"/>
      <c r="V7" s="44"/>
      <c r="W7" s="44"/>
      <c r="X7" s="44"/>
      <c r="Y7" s="44"/>
      <c r="Z7" s="44"/>
      <c r="AA7" s="44"/>
      <c r="AB7" s="101"/>
      <c r="AC7" s="101"/>
      <c r="AD7" s="101"/>
      <c r="AE7" s="101"/>
      <c r="AF7" s="101"/>
    </row>
    <row r="8" spans="1:32" x14ac:dyDescent="0.25">
      <c r="A8" s="34"/>
      <c r="B8" s="44"/>
      <c r="C8" s="44"/>
      <c r="D8" s="101"/>
      <c r="E8" s="101"/>
      <c r="F8" s="101"/>
      <c r="G8" s="44"/>
      <c r="H8" s="44"/>
      <c r="I8" s="44"/>
      <c r="J8" s="44"/>
      <c r="K8" s="44"/>
      <c r="L8" s="44"/>
      <c r="M8" s="44"/>
      <c r="N8" s="44"/>
      <c r="O8" s="44"/>
      <c r="P8" s="44"/>
      <c r="Q8" s="44"/>
      <c r="R8" s="101"/>
      <c r="S8" s="44"/>
      <c r="T8" s="44"/>
      <c r="U8" s="44"/>
      <c r="V8" s="44"/>
      <c r="W8" s="44"/>
      <c r="X8" s="44"/>
      <c r="Y8" s="44"/>
      <c r="Z8" s="44"/>
      <c r="AA8" s="44"/>
      <c r="AB8" s="101"/>
      <c r="AC8" s="101"/>
      <c r="AD8" s="101"/>
      <c r="AE8" s="101"/>
      <c r="AF8" s="101"/>
    </row>
    <row r="9" spans="1:32" x14ac:dyDescent="0.25">
      <c r="A9" s="34"/>
      <c r="B9" s="44"/>
      <c r="C9" s="44"/>
      <c r="D9" s="101"/>
      <c r="E9" s="101"/>
      <c r="F9" s="101"/>
      <c r="G9" s="44"/>
      <c r="H9" s="4" t="s">
        <v>262</v>
      </c>
      <c r="I9" s="70"/>
      <c r="J9" s="70"/>
      <c r="K9" s="70"/>
      <c r="L9" s="70"/>
      <c r="M9" s="70"/>
      <c r="N9" s="70"/>
      <c r="O9" s="70"/>
      <c r="P9" s="70"/>
      <c r="Q9" s="70"/>
      <c r="R9" s="170"/>
      <c r="S9" s="44"/>
      <c r="T9" s="4" t="s">
        <v>263</v>
      </c>
      <c r="U9" s="4"/>
      <c r="V9" s="4"/>
      <c r="W9" s="4"/>
      <c r="X9" s="4"/>
      <c r="Y9" s="4"/>
      <c r="Z9" s="4"/>
      <c r="AA9" s="4"/>
      <c r="AB9" s="110"/>
      <c r="AC9" s="110"/>
      <c r="AD9" s="110"/>
      <c r="AE9" s="113"/>
      <c r="AF9" s="113"/>
    </row>
    <row r="10" spans="1:32" x14ac:dyDescent="0.25">
      <c r="H10" s="5" t="s">
        <v>213</v>
      </c>
      <c r="J10" s="19" t="s">
        <v>226</v>
      </c>
      <c r="K10" s="44"/>
      <c r="L10" s="44"/>
      <c r="P10" s="5" t="s">
        <v>220</v>
      </c>
      <c r="R10" s="111" t="s">
        <v>220</v>
      </c>
      <c r="S10" s="44"/>
      <c r="T10" s="5" t="s">
        <v>213</v>
      </c>
      <c r="AB10" s="111" t="s">
        <v>220</v>
      </c>
      <c r="AC10" s="111"/>
      <c r="AD10" s="111" t="s">
        <v>220</v>
      </c>
      <c r="AE10" s="111"/>
      <c r="AF10" s="111"/>
    </row>
    <row r="11" spans="1:32" x14ac:dyDescent="0.25">
      <c r="D11" s="111" t="s">
        <v>207</v>
      </c>
      <c r="F11" s="111" t="s">
        <v>209</v>
      </c>
      <c r="H11" s="5" t="s">
        <v>214</v>
      </c>
      <c r="J11" s="19" t="s">
        <v>227</v>
      </c>
      <c r="K11" s="44"/>
      <c r="L11" s="44"/>
      <c r="N11" s="5" t="s">
        <v>205</v>
      </c>
      <c r="P11" s="19" t="s">
        <v>221</v>
      </c>
      <c r="R11" s="113" t="s">
        <v>221</v>
      </c>
      <c r="S11" s="5"/>
      <c r="T11" s="5" t="s">
        <v>214</v>
      </c>
      <c r="Z11" s="5" t="s">
        <v>205</v>
      </c>
      <c r="AB11" s="113" t="s">
        <v>221</v>
      </c>
      <c r="AC11" s="111"/>
      <c r="AD11" s="113" t="s">
        <v>221</v>
      </c>
      <c r="AE11" s="111"/>
      <c r="AF11" s="113" t="s">
        <v>228</v>
      </c>
    </row>
    <row r="12" spans="1:32" x14ac:dyDescent="0.25">
      <c r="D12" s="98" t="s">
        <v>208</v>
      </c>
      <c r="F12" s="98" t="s">
        <v>210</v>
      </c>
      <c r="H12" s="6" t="s">
        <v>215</v>
      </c>
      <c r="J12" s="4" t="s">
        <v>271</v>
      </c>
      <c r="K12" s="70"/>
      <c r="L12" s="70"/>
      <c r="N12" s="6" t="s">
        <v>206</v>
      </c>
      <c r="P12" s="6" t="s">
        <v>222</v>
      </c>
      <c r="R12" s="98" t="s">
        <v>212</v>
      </c>
      <c r="S12" s="5"/>
      <c r="T12" s="6" t="s">
        <v>215</v>
      </c>
      <c r="V12" s="4" t="s">
        <v>204</v>
      </c>
      <c r="W12" s="4"/>
      <c r="X12" s="4"/>
      <c r="Z12" s="6" t="s">
        <v>206</v>
      </c>
      <c r="AB12" s="98" t="s">
        <v>212</v>
      </c>
      <c r="AC12" s="111"/>
      <c r="AD12" s="98" t="s">
        <v>222</v>
      </c>
      <c r="AE12" s="111"/>
      <c r="AF12" s="98" t="s">
        <v>229</v>
      </c>
    </row>
    <row r="13" spans="1:32" x14ac:dyDescent="0.25">
      <c r="D13" s="160">
        <v>-1</v>
      </c>
      <c r="E13" s="160"/>
      <c r="F13" s="160">
        <v>-2</v>
      </c>
      <c r="G13" s="7"/>
      <c r="H13" s="7">
        <v>-3</v>
      </c>
      <c r="J13" s="53">
        <v>-4</v>
      </c>
      <c r="K13" s="44"/>
      <c r="L13" s="44"/>
      <c r="N13" s="7">
        <v>-5</v>
      </c>
      <c r="P13" s="7">
        <v>-6</v>
      </c>
      <c r="R13" s="160" t="s">
        <v>20</v>
      </c>
      <c r="S13" s="7"/>
      <c r="T13" s="7">
        <v>-8</v>
      </c>
      <c r="V13" s="53">
        <v>-9</v>
      </c>
      <c r="W13" s="44"/>
      <c r="X13" s="44"/>
      <c r="Z13" s="7">
        <v>-10</v>
      </c>
      <c r="AB13" s="160">
        <v>-11</v>
      </c>
      <c r="AC13" s="160"/>
      <c r="AD13" s="160">
        <v>-12</v>
      </c>
      <c r="AE13" s="160"/>
      <c r="AF13" s="160" t="s">
        <v>40</v>
      </c>
    </row>
    <row r="14" spans="1:32" x14ac:dyDescent="0.25">
      <c r="D14" s="111"/>
      <c r="F14" s="113"/>
      <c r="AB14" s="161"/>
      <c r="AC14" s="161"/>
      <c r="AD14" s="161"/>
      <c r="AE14" s="161"/>
      <c r="AF14" s="161"/>
    </row>
    <row r="15" spans="1:32" x14ac:dyDescent="0.25">
      <c r="A15" s="35" t="s">
        <v>0</v>
      </c>
    </row>
    <row r="18" spans="1:32" s="38" customFormat="1" x14ac:dyDescent="0.25">
      <c r="A18" s="41" t="s">
        <v>172</v>
      </c>
      <c r="D18" s="65"/>
      <c r="E18" s="73"/>
      <c r="F18" s="65"/>
      <c r="P18" s="74"/>
      <c r="R18" s="73"/>
      <c r="X18" s="51"/>
      <c r="AB18" s="65"/>
      <c r="AC18" s="65"/>
      <c r="AD18" s="65"/>
      <c r="AE18" s="65"/>
      <c r="AF18" s="65"/>
    </row>
    <row r="19" spans="1:32" x14ac:dyDescent="0.25">
      <c r="A19" s="33" t="s">
        <v>6</v>
      </c>
      <c r="B19" s="33" t="s">
        <v>6</v>
      </c>
      <c r="P19" s="75"/>
      <c r="X19" s="50"/>
    </row>
    <row r="20" spans="1:32" s="38" customFormat="1" x14ac:dyDescent="0.25">
      <c r="A20" s="38" t="s">
        <v>6</v>
      </c>
      <c r="B20" s="38" t="s">
        <v>41</v>
      </c>
      <c r="D20" s="73"/>
      <c r="E20" s="73"/>
      <c r="F20" s="73"/>
      <c r="P20" s="74"/>
      <c r="R20" s="73"/>
      <c r="X20" s="51"/>
      <c r="AB20" s="73"/>
      <c r="AC20" s="73"/>
      <c r="AD20" s="73"/>
      <c r="AE20" s="73"/>
      <c r="AF20" s="73"/>
    </row>
    <row r="21" spans="1:32" x14ac:dyDescent="0.25">
      <c r="A21" s="33">
        <v>311</v>
      </c>
      <c r="B21" s="33" t="s">
        <v>42</v>
      </c>
      <c r="D21" s="63">
        <v>112114270.75</v>
      </c>
      <c r="F21" s="63">
        <v>73128598.018876269</v>
      </c>
      <c r="H21" s="46">
        <v>46568</v>
      </c>
      <c r="J21" s="71">
        <v>3.2000000000000002E-3</v>
      </c>
      <c r="K21" s="72"/>
      <c r="L21" s="72"/>
      <c r="N21" s="68">
        <v>-1</v>
      </c>
      <c r="P21" s="76">
        <v>2.1</v>
      </c>
      <c r="R21" s="63">
        <f>+ROUND(D21*P21/100,0)</f>
        <v>2354400</v>
      </c>
      <c r="T21" s="46">
        <v>46934</v>
      </c>
      <c r="V21" s="47">
        <v>80</v>
      </c>
      <c r="W21" s="33" t="s">
        <v>4</v>
      </c>
      <c r="X21" s="129" t="s">
        <v>300</v>
      </c>
      <c r="Z21" s="48">
        <v>-1</v>
      </c>
      <c r="AB21" s="63">
        <v>3555569</v>
      </c>
      <c r="AC21" s="63"/>
      <c r="AD21" s="66">
        <v>3.17</v>
      </c>
      <c r="AE21" s="66"/>
      <c r="AF21" s="63">
        <f>+AB21-R21</f>
        <v>1201169</v>
      </c>
    </row>
    <row r="22" spans="1:32" x14ac:dyDescent="0.25">
      <c r="A22" s="33">
        <v>312</v>
      </c>
      <c r="B22" s="33" t="s">
        <v>43</v>
      </c>
      <c r="D22" s="63">
        <v>7715627.6299999999</v>
      </c>
      <c r="F22" s="63">
        <v>1329813.4977175002</v>
      </c>
      <c r="H22" s="46">
        <v>46568</v>
      </c>
      <c r="J22" s="71">
        <v>9.4000000000000004E-3</v>
      </c>
      <c r="K22" s="72"/>
      <c r="L22" s="72"/>
      <c r="N22" s="68">
        <v>-2</v>
      </c>
      <c r="P22" s="76">
        <v>2.6</v>
      </c>
      <c r="R22" s="63">
        <f t="shared" ref="R22:R25" si="0">+ROUND(D22*P22/100,0)</f>
        <v>200606</v>
      </c>
      <c r="T22" s="46">
        <v>46934</v>
      </c>
      <c r="V22" s="47">
        <v>50</v>
      </c>
      <c r="W22" s="33" t="s">
        <v>4</v>
      </c>
      <c r="X22" s="47" t="s">
        <v>301</v>
      </c>
      <c r="Z22" s="48">
        <v>-2</v>
      </c>
      <c r="AB22" s="63">
        <v>587612</v>
      </c>
      <c r="AC22" s="63"/>
      <c r="AD22" s="66">
        <v>7.62</v>
      </c>
      <c r="AE22" s="66"/>
      <c r="AF22" s="63">
        <f>+AB22-R22</f>
        <v>387006</v>
      </c>
    </row>
    <row r="23" spans="1:32" x14ac:dyDescent="0.25">
      <c r="A23" s="33">
        <v>314</v>
      </c>
      <c r="B23" s="33" t="s">
        <v>44</v>
      </c>
      <c r="D23" s="63">
        <v>9652310.3100000005</v>
      </c>
      <c r="F23" s="63">
        <v>7657288.3671349995</v>
      </c>
      <c r="H23" s="46">
        <v>46568</v>
      </c>
      <c r="J23" s="71">
        <v>1.2E-2</v>
      </c>
      <c r="K23" s="72"/>
      <c r="L23" s="72"/>
      <c r="N23" s="68">
        <v>0</v>
      </c>
      <c r="P23" s="76">
        <v>2.6</v>
      </c>
      <c r="R23" s="63">
        <f t="shared" si="0"/>
        <v>250960</v>
      </c>
      <c r="T23" s="46">
        <v>46934</v>
      </c>
      <c r="V23" s="47">
        <v>55</v>
      </c>
      <c r="W23" s="33" t="s">
        <v>4</v>
      </c>
      <c r="X23" s="47" t="s">
        <v>302</v>
      </c>
      <c r="Z23" s="48">
        <v>-1</v>
      </c>
      <c r="AB23" s="63">
        <v>194743</v>
      </c>
      <c r="AC23" s="63"/>
      <c r="AD23" s="66">
        <v>2.02</v>
      </c>
      <c r="AE23" s="66"/>
      <c r="AF23" s="63">
        <f>+AB23-R23</f>
        <v>-56217</v>
      </c>
    </row>
    <row r="24" spans="1:32" x14ac:dyDescent="0.25">
      <c r="A24" s="33">
        <v>315</v>
      </c>
      <c r="B24" s="33" t="s">
        <v>45</v>
      </c>
      <c r="D24" s="63">
        <v>9646847.9499999993</v>
      </c>
      <c r="F24" s="63">
        <v>7389490.1803400004</v>
      </c>
      <c r="H24" s="46">
        <v>46568</v>
      </c>
      <c r="J24" s="71">
        <v>5.1999999999999998E-3</v>
      </c>
      <c r="K24" s="72"/>
      <c r="L24" s="72"/>
      <c r="N24" s="68">
        <v>-5</v>
      </c>
      <c r="P24" s="76">
        <v>2.4</v>
      </c>
      <c r="R24" s="63">
        <f t="shared" si="0"/>
        <v>231524</v>
      </c>
      <c r="T24" s="46">
        <v>46934</v>
      </c>
      <c r="V24" s="47">
        <v>65</v>
      </c>
      <c r="W24" s="33" t="s">
        <v>4</v>
      </c>
      <c r="X24" s="47" t="s">
        <v>301</v>
      </c>
      <c r="Z24" s="48">
        <v>-2</v>
      </c>
      <c r="AB24" s="63">
        <v>225626</v>
      </c>
      <c r="AC24" s="63"/>
      <c r="AD24" s="66">
        <v>2.34</v>
      </c>
      <c r="AE24" s="66"/>
      <c r="AF24" s="63">
        <f>+AB24-R24</f>
        <v>-5898</v>
      </c>
    </row>
    <row r="25" spans="1:32" x14ac:dyDescent="0.25">
      <c r="A25" s="33">
        <v>316</v>
      </c>
      <c r="B25" s="33" t="s">
        <v>281</v>
      </c>
      <c r="D25" s="64">
        <v>2450703.12</v>
      </c>
      <c r="F25" s="64">
        <v>1919505.5114499999</v>
      </c>
      <c r="H25" s="46">
        <v>46568</v>
      </c>
      <c r="J25" s="71">
        <v>7.1000000000000004E-3</v>
      </c>
      <c r="K25" s="72"/>
      <c r="L25" s="72"/>
      <c r="N25" s="68">
        <v>-1</v>
      </c>
      <c r="P25" s="76">
        <v>2.4</v>
      </c>
      <c r="R25" s="64">
        <f t="shared" si="0"/>
        <v>58817</v>
      </c>
      <c r="T25" s="46">
        <v>46934</v>
      </c>
      <c r="V25" s="47">
        <v>65</v>
      </c>
      <c r="W25" s="33" t="s">
        <v>4</v>
      </c>
      <c r="X25" s="47" t="s">
        <v>302</v>
      </c>
      <c r="Z25" s="48">
        <v>-1</v>
      </c>
      <c r="AB25" s="64">
        <v>50889</v>
      </c>
      <c r="AC25" s="67"/>
      <c r="AD25" s="66">
        <v>2.08</v>
      </c>
      <c r="AE25" s="66"/>
      <c r="AF25" s="64">
        <f>+AB25-R25</f>
        <v>-7928</v>
      </c>
    </row>
    <row r="26" spans="1:32" s="38" customFormat="1" x14ac:dyDescent="0.25">
      <c r="A26" s="38" t="s">
        <v>6</v>
      </c>
      <c r="B26" s="38" t="s">
        <v>46</v>
      </c>
      <c r="D26" s="65">
        <f>+SUBTOTAL(9,D21:D25)</f>
        <v>141579759.75999999</v>
      </c>
      <c r="E26" s="73"/>
      <c r="F26" s="65">
        <f>+SUBTOTAL(9,F21:F25)</f>
        <v>91424695.575518772</v>
      </c>
      <c r="H26" s="46"/>
      <c r="J26" s="71"/>
      <c r="K26" s="72"/>
      <c r="L26" s="72"/>
      <c r="N26" s="68"/>
      <c r="P26" s="79">
        <f>+ROUND(R26/D26*100,1)</f>
        <v>2.2000000000000002</v>
      </c>
      <c r="R26" s="65">
        <f>+SUBTOTAL(9,R21:R25)</f>
        <v>3096307</v>
      </c>
      <c r="T26" s="46"/>
      <c r="U26" s="33"/>
      <c r="V26" s="47"/>
      <c r="W26" s="33"/>
      <c r="X26" s="47"/>
      <c r="Y26" s="33"/>
      <c r="Z26" s="48"/>
      <c r="AB26" s="65">
        <f>+SUBTOTAL(9,AB21:AB25)</f>
        <v>4614439</v>
      </c>
      <c r="AC26" s="65"/>
      <c r="AD26" s="125">
        <f>+AB26/D26*100</f>
        <v>3.2592504803103224</v>
      </c>
      <c r="AE26" s="125"/>
      <c r="AF26" s="65">
        <f>+SUBTOTAL(9,AF21:AF25)</f>
        <v>1518132</v>
      </c>
    </row>
    <row r="27" spans="1:32" x14ac:dyDescent="0.25">
      <c r="A27" s="33" t="s">
        <v>6</v>
      </c>
      <c r="B27" s="33" t="s">
        <v>6</v>
      </c>
      <c r="H27" s="46"/>
      <c r="J27" s="71"/>
      <c r="K27" s="72"/>
      <c r="L27" s="72"/>
      <c r="N27" s="68"/>
      <c r="P27" s="75"/>
      <c r="T27" s="46"/>
      <c r="V27" s="47"/>
      <c r="X27" s="47"/>
      <c r="Z27" s="48"/>
      <c r="AD27" s="66"/>
      <c r="AE27" s="66"/>
    </row>
    <row r="28" spans="1:32" s="38" customFormat="1" x14ac:dyDescent="0.25">
      <c r="A28" s="38" t="s">
        <v>6</v>
      </c>
      <c r="B28" s="38" t="s">
        <v>47</v>
      </c>
      <c r="D28" s="73"/>
      <c r="E28" s="73"/>
      <c r="F28" s="73"/>
      <c r="H28" s="46"/>
      <c r="J28" s="71"/>
      <c r="K28" s="72"/>
      <c r="L28" s="72"/>
      <c r="N28" s="68"/>
      <c r="P28" s="74"/>
      <c r="R28" s="73"/>
      <c r="T28" s="46"/>
      <c r="U28" s="33"/>
      <c r="V28" s="47"/>
      <c r="W28" s="33"/>
      <c r="X28" s="47"/>
      <c r="Y28" s="33"/>
      <c r="Z28" s="48"/>
      <c r="AB28" s="73"/>
      <c r="AC28" s="73"/>
      <c r="AD28" s="66"/>
      <c r="AE28" s="66"/>
      <c r="AF28" s="73"/>
    </row>
    <row r="29" spans="1:32" x14ac:dyDescent="0.25">
      <c r="A29" s="33">
        <v>311</v>
      </c>
      <c r="B29" s="33" t="s">
        <v>42</v>
      </c>
      <c r="D29" s="63">
        <v>6836328</v>
      </c>
      <c r="F29" s="63">
        <v>5584431.539401249</v>
      </c>
      <c r="H29" s="46">
        <v>46568</v>
      </c>
      <c r="J29" s="71">
        <v>3.2000000000000002E-3</v>
      </c>
      <c r="K29" s="72"/>
      <c r="L29" s="72"/>
      <c r="N29" s="68">
        <v>-1</v>
      </c>
      <c r="P29" s="76">
        <v>2.1</v>
      </c>
      <c r="R29" s="63">
        <f t="shared" ref="R29:R33" si="1">+ROUND(D29*P29/100,0)</f>
        <v>143563</v>
      </c>
      <c r="T29" s="46">
        <v>46934</v>
      </c>
      <c r="V29" s="47">
        <v>80</v>
      </c>
      <c r="W29" s="33" t="s">
        <v>4</v>
      </c>
      <c r="X29" s="47" t="s">
        <v>300</v>
      </c>
      <c r="Z29" s="48">
        <v>-1</v>
      </c>
      <c r="AB29" s="63">
        <v>118728</v>
      </c>
      <c r="AC29" s="63"/>
      <c r="AD29" s="66">
        <v>1.74</v>
      </c>
      <c r="AE29" s="66"/>
      <c r="AF29" s="63">
        <f>+AB29-R29</f>
        <v>-24835</v>
      </c>
    </row>
    <row r="30" spans="1:32" x14ac:dyDescent="0.25">
      <c r="A30" s="33">
        <v>312</v>
      </c>
      <c r="B30" s="33" t="s">
        <v>43</v>
      </c>
      <c r="D30" s="63">
        <v>181481969.46000001</v>
      </c>
      <c r="F30" s="63">
        <v>93495502.326087505</v>
      </c>
      <c r="H30" s="46">
        <v>46568</v>
      </c>
      <c r="J30" s="71">
        <v>9.4000000000000004E-3</v>
      </c>
      <c r="K30" s="72"/>
      <c r="L30" s="72"/>
      <c r="N30" s="68">
        <v>-2</v>
      </c>
      <c r="P30" s="76">
        <v>2.6</v>
      </c>
      <c r="R30" s="63">
        <f t="shared" si="1"/>
        <v>4718531</v>
      </c>
      <c r="T30" s="46">
        <v>46934</v>
      </c>
      <c r="V30" s="47">
        <v>50</v>
      </c>
      <c r="W30" s="33" t="s">
        <v>4</v>
      </c>
      <c r="X30" s="47" t="s">
        <v>301</v>
      </c>
      <c r="Z30" s="48">
        <v>-2</v>
      </c>
      <c r="AB30" s="63">
        <v>8412866</v>
      </c>
      <c r="AC30" s="63"/>
      <c r="AD30" s="66">
        <v>4.6399999999999997</v>
      </c>
      <c r="AE30" s="66"/>
      <c r="AF30" s="63">
        <f>+AB30-R30</f>
        <v>3694335</v>
      </c>
    </row>
    <row r="31" spans="1:32" x14ac:dyDescent="0.25">
      <c r="A31" s="33">
        <v>314</v>
      </c>
      <c r="B31" s="33" t="s">
        <v>44</v>
      </c>
      <c r="D31" s="63">
        <v>72660531.120000005</v>
      </c>
      <c r="F31" s="63">
        <v>41616766.584077507</v>
      </c>
      <c r="H31" s="46">
        <v>46568</v>
      </c>
      <c r="J31" s="71">
        <v>1.2E-2</v>
      </c>
      <c r="K31" s="72"/>
      <c r="L31" s="72"/>
      <c r="N31" s="68">
        <v>0</v>
      </c>
      <c r="P31" s="76">
        <v>2.6</v>
      </c>
      <c r="R31" s="63">
        <f t="shared" si="1"/>
        <v>1889174</v>
      </c>
      <c r="T31" s="46">
        <v>46934</v>
      </c>
      <c r="V31" s="47">
        <v>55</v>
      </c>
      <c r="W31" s="33" t="s">
        <v>4</v>
      </c>
      <c r="X31" s="47" t="s">
        <v>302</v>
      </c>
      <c r="Z31" s="48">
        <v>-1</v>
      </c>
      <c r="AB31" s="63">
        <v>2925448</v>
      </c>
      <c r="AC31" s="63"/>
      <c r="AD31" s="66">
        <v>4.03</v>
      </c>
      <c r="AE31" s="66"/>
      <c r="AF31" s="63">
        <f>+AB31-R31</f>
        <v>1036274</v>
      </c>
    </row>
    <row r="32" spans="1:32" x14ac:dyDescent="0.25">
      <c r="A32" s="33">
        <v>315</v>
      </c>
      <c r="B32" s="33" t="s">
        <v>45</v>
      </c>
      <c r="D32" s="63">
        <v>14261783.880000001</v>
      </c>
      <c r="F32" s="63">
        <v>8023680.4138099998</v>
      </c>
      <c r="H32" s="46">
        <v>46568</v>
      </c>
      <c r="J32" s="71">
        <v>5.1999999999999998E-3</v>
      </c>
      <c r="K32" s="72"/>
      <c r="L32" s="72"/>
      <c r="N32" s="68">
        <v>-5</v>
      </c>
      <c r="P32" s="76">
        <v>2.4</v>
      </c>
      <c r="R32" s="63">
        <f t="shared" si="1"/>
        <v>342283</v>
      </c>
      <c r="T32" s="46">
        <v>46934</v>
      </c>
      <c r="V32" s="47">
        <v>65</v>
      </c>
      <c r="W32" s="33" t="s">
        <v>4</v>
      </c>
      <c r="X32" s="47" t="s">
        <v>301</v>
      </c>
      <c r="Z32" s="48">
        <v>-2</v>
      </c>
      <c r="AB32" s="63">
        <v>586631</v>
      </c>
      <c r="AC32" s="63"/>
      <c r="AD32" s="66">
        <v>4.1100000000000003</v>
      </c>
      <c r="AE32" s="66"/>
      <c r="AF32" s="63">
        <f>+AB32-R32</f>
        <v>244348</v>
      </c>
    </row>
    <row r="33" spans="1:32" x14ac:dyDescent="0.25">
      <c r="A33" s="33">
        <v>316</v>
      </c>
      <c r="B33" s="33" t="s">
        <v>281</v>
      </c>
      <c r="D33" s="64">
        <v>3924406.56</v>
      </c>
      <c r="F33" s="64">
        <v>2278882.8602100001</v>
      </c>
      <c r="H33" s="46">
        <v>46568</v>
      </c>
      <c r="J33" s="71">
        <v>7.1000000000000004E-3</v>
      </c>
      <c r="K33" s="72"/>
      <c r="L33" s="72"/>
      <c r="N33" s="68">
        <v>-1</v>
      </c>
      <c r="P33" s="76">
        <v>2.4</v>
      </c>
      <c r="R33" s="64">
        <f t="shared" si="1"/>
        <v>94186</v>
      </c>
      <c r="T33" s="46">
        <v>46934</v>
      </c>
      <c r="V33" s="47">
        <v>65</v>
      </c>
      <c r="W33" s="33" t="s">
        <v>4</v>
      </c>
      <c r="X33" s="47" t="s">
        <v>302</v>
      </c>
      <c r="Z33" s="48">
        <v>-1</v>
      </c>
      <c r="AB33" s="64">
        <v>153580</v>
      </c>
      <c r="AC33" s="67"/>
      <c r="AD33" s="66">
        <v>3.91</v>
      </c>
      <c r="AE33" s="66"/>
      <c r="AF33" s="64">
        <f>+AB33-R33</f>
        <v>59394</v>
      </c>
    </row>
    <row r="34" spans="1:32" s="38" customFormat="1" x14ac:dyDescent="0.25">
      <c r="A34" s="38" t="s">
        <v>6</v>
      </c>
      <c r="B34" s="38" t="s">
        <v>48</v>
      </c>
      <c r="D34" s="65">
        <f>+SUBTOTAL(9,D29:D33)</f>
        <v>279165019.02000004</v>
      </c>
      <c r="E34" s="73"/>
      <c r="F34" s="65">
        <f>+SUBTOTAL(9,F29:F33)</f>
        <v>150999263.72358626</v>
      </c>
      <c r="H34" s="46"/>
      <c r="J34" s="71"/>
      <c r="K34" s="72"/>
      <c r="L34" s="72"/>
      <c r="N34" s="68"/>
      <c r="P34" s="79">
        <f>+ROUND(R34/D34*100,1)</f>
        <v>2.6</v>
      </c>
      <c r="R34" s="65">
        <f>+SUBTOTAL(9,R29:R33)</f>
        <v>7187737</v>
      </c>
      <c r="T34" s="46"/>
      <c r="U34" s="33"/>
      <c r="V34" s="47"/>
      <c r="W34" s="33"/>
      <c r="X34" s="47"/>
      <c r="Y34" s="33"/>
      <c r="Z34" s="48"/>
      <c r="AB34" s="65">
        <f>+SUBTOTAL(9,AB29:AB33)</f>
        <v>12197253</v>
      </c>
      <c r="AC34" s="65"/>
      <c r="AD34" s="125">
        <f>+AB34/D34*100</f>
        <v>4.3691910407751191</v>
      </c>
      <c r="AE34" s="125"/>
      <c r="AF34" s="65">
        <f>+SUBTOTAL(9,AF29:AF33)</f>
        <v>5009516</v>
      </c>
    </row>
    <row r="35" spans="1:32" x14ac:dyDescent="0.25">
      <c r="A35" s="33" t="s">
        <v>6</v>
      </c>
      <c r="B35" s="33" t="s">
        <v>6</v>
      </c>
      <c r="H35" s="46"/>
      <c r="J35" s="71"/>
      <c r="K35" s="72"/>
      <c r="L35" s="72"/>
      <c r="N35" s="68"/>
      <c r="P35" s="75"/>
      <c r="T35" s="46"/>
      <c r="V35" s="47"/>
      <c r="X35" s="47"/>
      <c r="Z35" s="48"/>
      <c r="AD35" s="66"/>
      <c r="AE35" s="66"/>
    </row>
    <row r="36" spans="1:32" s="38" customFormat="1" x14ac:dyDescent="0.25">
      <c r="A36" s="38" t="s">
        <v>6</v>
      </c>
      <c r="B36" s="38" t="s">
        <v>49</v>
      </c>
      <c r="D36" s="73"/>
      <c r="E36" s="73"/>
      <c r="F36" s="73"/>
      <c r="H36" s="46"/>
      <c r="J36" s="71"/>
      <c r="K36" s="72"/>
      <c r="L36" s="72"/>
      <c r="N36" s="68"/>
      <c r="P36" s="74"/>
      <c r="R36" s="73"/>
      <c r="T36" s="46"/>
      <c r="U36" s="33"/>
      <c r="V36" s="47"/>
      <c r="W36" s="33"/>
      <c r="X36" s="47"/>
      <c r="Y36" s="33"/>
      <c r="Z36" s="48"/>
      <c r="AB36" s="73"/>
      <c r="AC36" s="73"/>
      <c r="AD36" s="66"/>
      <c r="AE36" s="66"/>
      <c r="AF36" s="73"/>
    </row>
    <row r="37" spans="1:32" x14ac:dyDescent="0.25">
      <c r="A37" s="33">
        <v>311</v>
      </c>
      <c r="B37" s="33" t="s">
        <v>42</v>
      </c>
      <c r="D37" s="63">
        <v>4986744.41</v>
      </c>
      <c r="F37" s="63">
        <v>4017695.8266787501</v>
      </c>
      <c r="H37" s="46">
        <v>46568</v>
      </c>
      <c r="J37" s="71">
        <v>3.2000000000000002E-3</v>
      </c>
      <c r="K37" s="72"/>
      <c r="L37" s="72"/>
      <c r="N37" s="68">
        <v>-1</v>
      </c>
      <c r="P37" s="76">
        <v>2.1</v>
      </c>
      <c r="R37" s="63">
        <f t="shared" ref="R37:R41" si="2">+ROUND(D37*P37/100,0)</f>
        <v>104722</v>
      </c>
      <c r="T37" s="46">
        <v>46934</v>
      </c>
      <c r="V37" s="47">
        <v>80</v>
      </c>
      <c r="W37" s="33" t="s">
        <v>4</v>
      </c>
      <c r="X37" s="47" t="s">
        <v>300</v>
      </c>
      <c r="Z37" s="48">
        <v>-1</v>
      </c>
      <c r="AB37" s="63">
        <v>91383</v>
      </c>
      <c r="AC37" s="63"/>
      <c r="AD37" s="66">
        <v>1.83</v>
      </c>
      <c r="AE37" s="66"/>
      <c r="AF37" s="63">
        <f>+AB37-R37</f>
        <v>-13339</v>
      </c>
    </row>
    <row r="38" spans="1:32" x14ac:dyDescent="0.25">
      <c r="A38" s="33">
        <v>312</v>
      </c>
      <c r="B38" s="33" t="s">
        <v>43</v>
      </c>
      <c r="D38" s="63">
        <v>183957417.50999999</v>
      </c>
      <c r="F38" s="63">
        <v>87494699.837052509</v>
      </c>
      <c r="H38" s="46">
        <v>46568</v>
      </c>
      <c r="J38" s="71">
        <v>9.4000000000000004E-3</v>
      </c>
      <c r="K38" s="72"/>
      <c r="L38" s="72"/>
      <c r="N38" s="68">
        <v>-2</v>
      </c>
      <c r="P38" s="76">
        <v>2.6</v>
      </c>
      <c r="R38" s="63">
        <f t="shared" si="2"/>
        <v>4782893</v>
      </c>
      <c r="T38" s="46">
        <v>46934</v>
      </c>
      <c r="V38" s="47">
        <v>50</v>
      </c>
      <c r="W38" s="33" t="s">
        <v>4</v>
      </c>
      <c r="X38" s="47" t="s">
        <v>301</v>
      </c>
      <c r="Z38" s="48">
        <v>-2</v>
      </c>
      <c r="AB38" s="63">
        <v>9170501</v>
      </c>
      <c r="AC38" s="63"/>
      <c r="AD38" s="66">
        <v>4.99</v>
      </c>
      <c r="AE38" s="66"/>
      <c r="AF38" s="63">
        <f>+AB38-R38</f>
        <v>4387608</v>
      </c>
    </row>
    <row r="39" spans="1:32" x14ac:dyDescent="0.25">
      <c r="A39" s="33">
        <v>314</v>
      </c>
      <c r="B39" s="33" t="s">
        <v>44</v>
      </c>
      <c r="D39" s="63">
        <v>70765381.489999995</v>
      </c>
      <c r="F39" s="63">
        <v>42942307.877105005</v>
      </c>
      <c r="H39" s="46">
        <v>46568</v>
      </c>
      <c r="J39" s="71">
        <v>1.2E-2</v>
      </c>
      <c r="K39" s="72"/>
      <c r="L39" s="72"/>
      <c r="N39" s="68">
        <v>0</v>
      </c>
      <c r="P39" s="76">
        <v>2.6</v>
      </c>
      <c r="R39" s="63">
        <f t="shared" si="2"/>
        <v>1839900</v>
      </c>
      <c r="T39" s="46">
        <v>46934</v>
      </c>
      <c r="V39" s="47">
        <v>55</v>
      </c>
      <c r="W39" s="33" t="s">
        <v>4</v>
      </c>
      <c r="X39" s="47" t="s">
        <v>302</v>
      </c>
      <c r="Z39" s="48">
        <v>-1</v>
      </c>
      <c r="AB39" s="63">
        <v>2629560</v>
      </c>
      <c r="AC39" s="63"/>
      <c r="AD39" s="66">
        <v>3.72</v>
      </c>
      <c r="AE39" s="66"/>
      <c r="AF39" s="63">
        <f>+AB39-R39</f>
        <v>789660</v>
      </c>
    </row>
    <row r="40" spans="1:32" x14ac:dyDescent="0.25">
      <c r="A40" s="33">
        <v>315</v>
      </c>
      <c r="B40" s="33" t="s">
        <v>45</v>
      </c>
      <c r="D40" s="63">
        <v>12273816.32</v>
      </c>
      <c r="F40" s="63">
        <v>6398865.7119800001</v>
      </c>
      <c r="H40" s="46">
        <v>46568</v>
      </c>
      <c r="J40" s="71">
        <v>5.1999999999999998E-3</v>
      </c>
      <c r="K40" s="72"/>
      <c r="L40" s="72"/>
      <c r="N40" s="68">
        <v>-5</v>
      </c>
      <c r="P40" s="76">
        <v>2.4</v>
      </c>
      <c r="R40" s="63">
        <f t="shared" si="2"/>
        <v>294572</v>
      </c>
      <c r="T40" s="46">
        <v>46934</v>
      </c>
      <c r="V40" s="47">
        <v>65</v>
      </c>
      <c r="W40" s="33" t="s">
        <v>4</v>
      </c>
      <c r="X40" s="47" t="s">
        <v>301</v>
      </c>
      <c r="Z40" s="48">
        <v>-2</v>
      </c>
      <c r="AB40" s="63">
        <v>549410</v>
      </c>
      <c r="AC40" s="63"/>
      <c r="AD40" s="66">
        <v>4.4800000000000004</v>
      </c>
      <c r="AE40" s="66"/>
      <c r="AF40" s="63">
        <f>+AB40-R40</f>
        <v>254838</v>
      </c>
    </row>
    <row r="41" spans="1:32" x14ac:dyDescent="0.25">
      <c r="A41" s="33">
        <v>316</v>
      </c>
      <c r="B41" s="33" t="s">
        <v>281</v>
      </c>
      <c r="D41" s="64">
        <v>3453781.77</v>
      </c>
      <c r="F41" s="64">
        <v>1668499.1969099999</v>
      </c>
      <c r="H41" s="46">
        <v>46568</v>
      </c>
      <c r="J41" s="71">
        <v>7.1000000000000004E-3</v>
      </c>
      <c r="K41" s="72"/>
      <c r="L41" s="72"/>
      <c r="N41" s="68">
        <v>-1</v>
      </c>
      <c r="P41" s="76">
        <v>2.4</v>
      </c>
      <c r="R41" s="64">
        <f t="shared" si="2"/>
        <v>82891</v>
      </c>
      <c r="T41" s="46">
        <v>46934</v>
      </c>
      <c r="V41" s="47">
        <v>65</v>
      </c>
      <c r="W41" s="33" t="s">
        <v>4</v>
      </c>
      <c r="X41" s="47" t="s">
        <v>302</v>
      </c>
      <c r="Z41" s="48">
        <v>-1</v>
      </c>
      <c r="AB41" s="64">
        <v>165589</v>
      </c>
      <c r="AC41" s="67"/>
      <c r="AD41" s="66">
        <v>4.79</v>
      </c>
      <c r="AE41" s="66"/>
      <c r="AF41" s="64">
        <f>+AB41-R41</f>
        <v>82698</v>
      </c>
    </row>
    <row r="42" spans="1:32" s="38" customFormat="1" x14ac:dyDescent="0.25">
      <c r="A42" s="38" t="s">
        <v>6</v>
      </c>
      <c r="B42" s="38" t="s">
        <v>50</v>
      </c>
      <c r="D42" s="83">
        <f>+SUBTOTAL(9,D37:D41)</f>
        <v>275437141.49999994</v>
      </c>
      <c r="E42" s="73"/>
      <c r="F42" s="83">
        <f>+SUBTOTAL(9,F37:F41)</f>
        <v>142522068.44972625</v>
      </c>
      <c r="H42" s="46"/>
      <c r="J42" s="71"/>
      <c r="K42" s="72"/>
      <c r="L42" s="72"/>
      <c r="N42" s="68"/>
      <c r="P42" s="79">
        <f>+ROUND(R42/D42*100,1)</f>
        <v>2.6</v>
      </c>
      <c r="R42" s="83">
        <f>+SUBTOTAL(9,R37:R41)</f>
        <v>7104978</v>
      </c>
      <c r="T42" s="46"/>
      <c r="U42" s="33"/>
      <c r="V42" s="47"/>
      <c r="W42" s="33"/>
      <c r="X42" s="47"/>
      <c r="Y42" s="33"/>
      <c r="Z42" s="48"/>
      <c r="AB42" s="83">
        <f>+SUBTOTAL(9,AB37:AB41)</f>
        <v>12606443</v>
      </c>
      <c r="AC42" s="88"/>
      <c r="AD42" s="125">
        <f>+AB42/D42*100</f>
        <v>4.5768856485173783</v>
      </c>
      <c r="AE42" s="125"/>
      <c r="AF42" s="83">
        <f>+SUBTOTAL(9,AF37:AF41)</f>
        <v>5501465</v>
      </c>
    </row>
    <row r="43" spans="1:32" s="38" customFormat="1" x14ac:dyDescent="0.25">
      <c r="B43" s="38" t="s">
        <v>6</v>
      </c>
      <c r="D43" s="65"/>
      <c r="E43" s="73"/>
      <c r="F43" s="65"/>
      <c r="H43" s="46"/>
      <c r="J43" s="71"/>
      <c r="K43" s="72"/>
      <c r="L43" s="72"/>
      <c r="N43" s="68"/>
      <c r="P43" s="74"/>
      <c r="R43" s="65"/>
      <c r="T43" s="46"/>
      <c r="U43" s="33"/>
      <c r="V43" s="47"/>
      <c r="W43" s="33"/>
      <c r="X43" s="47"/>
      <c r="Y43" s="33"/>
      <c r="Z43" s="48"/>
      <c r="AB43" s="65"/>
      <c r="AC43" s="65"/>
      <c r="AD43" s="66"/>
      <c r="AE43" s="66"/>
      <c r="AF43" s="65"/>
    </row>
    <row r="44" spans="1:32" s="38" customFormat="1" x14ac:dyDescent="0.25">
      <c r="A44" s="41" t="s">
        <v>173</v>
      </c>
      <c r="D44" s="121">
        <f>+SUBTOTAL(9,D20:D43)</f>
        <v>696181920.28000009</v>
      </c>
      <c r="E44" s="73"/>
      <c r="F44" s="121">
        <f>+SUBTOTAL(9,F20:F43)</f>
        <v>384946027.74883133</v>
      </c>
      <c r="H44" s="46"/>
      <c r="J44" s="71"/>
      <c r="K44" s="72"/>
      <c r="L44" s="72"/>
      <c r="N44" s="68"/>
      <c r="P44" s="80">
        <f>+ROUND(R44/D44*100,1)</f>
        <v>2.5</v>
      </c>
      <c r="R44" s="121">
        <f>+SUBTOTAL(9,R20:R43)</f>
        <v>17389022</v>
      </c>
      <c r="T44" s="46"/>
      <c r="U44" s="33"/>
      <c r="V44" s="47"/>
      <c r="W44" s="33"/>
      <c r="X44" s="47"/>
      <c r="Y44" s="33"/>
      <c r="Z44" s="48"/>
      <c r="AB44" s="121">
        <f>+SUBTOTAL(9,AB20:AB43)</f>
        <v>29418135</v>
      </c>
      <c r="AC44" s="121"/>
      <c r="AD44" s="179">
        <f>+AB44/D44*100</f>
        <v>4.2256390381652267</v>
      </c>
      <c r="AE44" s="125"/>
      <c r="AF44" s="121">
        <f>+SUBTOTAL(9,AF20:AF43)</f>
        <v>12029113</v>
      </c>
    </row>
    <row r="45" spans="1:32" s="38" customFormat="1" x14ac:dyDescent="0.25">
      <c r="B45" s="38" t="s">
        <v>6</v>
      </c>
      <c r="D45" s="65"/>
      <c r="E45" s="73"/>
      <c r="F45" s="65"/>
      <c r="H45" s="46"/>
      <c r="J45" s="71"/>
      <c r="K45" s="72"/>
      <c r="L45" s="72"/>
      <c r="N45" s="68"/>
      <c r="P45" s="74"/>
      <c r="R45" s="65"/>
      <c r="T45" s="46"/>
      <c r="U45" s="33"/>
      <c r="V45" s="47"/>
      <c r="W45" s="33"/>
      <c r="X45" s="47"/>
      <c r="Y45" s="33"/>
      <c r="Z45" s="48"/>
      <c r="AB45" s="65"/>
      <c r="AC45" s="65"/>
      <c r="AD45" s="66"/>
      <c r="AE45" s="66"/>
      <c r="AF45" s="65"/>
    </row>
    <row r="46" spans="1:32" s="38" customFormat="1" x14ac:dyDescent="0.25">
      <c r="B46" s="38" t="s">
        <v>6</v>
      </c>
      <c r="D46" s="65"/>
      <c r="E46" s="73"/>
      <c r="F46" s="65"/>
      <c r="H46" s="46"/>
      <c r="J46" s="71"/>
      <c r="K46" s="72"/>
      <c r="L46" s="72"/>
      <c r="N46" s="68"/>
      <c r="P46" s="74"/>
      <c r="R46" s="65"/>
      <c r="T46" s="46"/>
      <c r="U46" s="33"/>
      <c r="V46" s="47"/>
      <c r="W46" s="33"/>
      <c r="X46" s="47"/>
      <c r="Y46" s="33"/>
      <c r="Z46" s="48"/>
      <c r="AB46" s="65"/>
      <c r="AC46" s="65"/>
      <c r="AD46" s="66"/>
      <c r="AE46" s="66"/>
      <c r="AF46" s="65"/>
    </row>
    <row r="47" spans="1:32" s="38" customFormat="1" x14ac:dyDescent="0.25">
      <c r="A47" s="41" t="s">
        <v>174</v>
      </c>
      <c r="D47" s="65"/>
      <c r="E47" s="73"/>
      <c r="F47" s="65"/>
      <c r="H47" s="46"/>
      <c r="J47" s="71"/>
      <c r="K47" s="72"/>
      <c r="L47" s="72"/>
      <c r="N47" s="68"/>
      <c r="P47" s="74"/>
      <c r="R47" s="65"/>
      <c r="T47" s="46"/>
      <c r="U47" s="33"/>
      <c r="V47" s="47"/>
      <c r="W47" s="33"/>
      <c r="X47" s="47"/>
      <c r="Y47" s="33"/>
      <c r="Z47" s="48"/>
      <c r="AB47" s="65"/>
      <c r="AC47" s="65"/>
      <c r="AD47" s="66"/>
      <c r="AE47" s="66"/>
      <c r="AF47" s="65"/>
    </row>
    <row r="48" spans="1:32" x14ac:dyDescent="0.25">
      <c r="A48" s="33" t="s">
        <v>6</v>
      </c>
      <c r="B48" s="33" t="s">
        <v>6</v>
      </c>
      <c r="H48" s="46"/>
      <c r="J48" s="71"/>
      <c r="K48" s="72"/>
      <c r="L48" s="72"/>
      <c r="N48" s="68"/>
      <c r="P48" s="75"/>
      <c r="T48" s="46"/>
      <c r="V48" s="47"/>
      <c r="X48" s="47"/>
      <c r="Z48" s="48"/>
      <c r="AD48" s="66"/>
      <c r="AE48" s="66"/>
    </row>
    <row r="49" spans="1:32" s="38" customFormat="1" x14ac:dyDescent="0.25">
      <c r="A49" s="38" t="s">
        <v>6</v>
      </c>
      <c r="B49" s="38" t="s">
        <v>51</v>
      </c>
      <c r="D49" s="73"/>
      <c r="E49" s="73"/>
      <c r="F49" s="73"/>
      <c r="H49" s="46"/>
      <c r="J49" s="71"/>
      <c r="K49" s="72"/>
      <c r="L49" s="72"/>
      <c r="N49" s="68"/>
      <c r="P49" s="74"/>
      <c r="R49" s="73"/>
      <c r="T49" s="46"/>
      <c r="U49" s="33"/>
      <c r="V49" s="47"/>
      <c r="W49" s="33"/>
      <c r="X49" s="47"/>
      <c r="Y49" s="33"/>
      <c r="Z49" s="48"/>
      <c r="AB49" s="73"/>
      <c r="AC49" s="73"/>
      <c r="AD49" s="66"/>
      <c r="AE49" s="66"/>
      <c r="AF49" s="73"/>
    </row>
    <row r="50" spans="1:32" x14ac:dyDescent="0.25">
      <c r="A50" s="33">
        <v>311</v>
      </c>
      <c r="B50" s="33" t="s">
        <v>42</v>
      </c>
      <c r="D50" s="63">
        <v>241950141.44999999</v>
      </c>
      <c r="F50" s="63">
        <v>158600993.76826</v>
      </c>
      <c r="H50" s="46">
        <v>48029</v>
      </c>
      <c r="J50" s="71">
        <v>3.2000000000000002E-3</v>
      </c>
      <c r="K50" s="72"/>
      <c r="L50" s="72"/>
      <c r="N50" s="68">
        <v>-1</v>
      </c>
      <c r="P50" s="76">
        <v>2.1</v>
      </c>
      <c r="R50" s="63">
        <f>+ROUND(D50*P50/100,0)</f>
        <v>5080953</v>
      </c>
      <c r="T50" s="46">
        <v>48029</v>
      </c>
      <c r="V50" s="47">
        <v>80</v>
      </c>
      <c r="W50" s="33" t="s">
        <v>4</v>
      </c>
      <c r="X50" s="47" t="s">
        <v>300</v>
      </c>
      <c r="Z50" s="48">
        <v>-1</v>
      </c>
      <c r="AB50" s="63">
        <v>6108878</v>
      </c>
      <c r="AC50" s="63"/>
      <c r="AD50" s="66">
        <v>2.52</v>
      </c>
      <c r="AE50" s="66"/>
      <c r="AF50" s="63">
        <f>+AB50-R50</f>
        <v>1027925</v>
      </c>
    </row>
    <row r="51" spans="1:32" x14ac:dyDescent="0.25">
      <c r="A51" s="33">
        <v>312</v>
      </c>
      <c r="B51" s="33" t="s">
        <v>43</v>
      </c>
      <c r="D51" s="63">
        <v>7068506.2800000003</v>
      </c>
      <c r="F51" s="63">
        <v>2944758.5996100004</v>
      </c>
      <c r="H51" s="46">
        <v>48029</v>
      </c>
      <c r="J51" s="71">
        <v>9.4000000000000004E-3</v>
      </c>
      <c r="K51" s="72"/>
      <c r="L51" s="72"/>
      <c r="N51" s="68">
        <v>-5</v>
      </c>
      <c r="P51" s="76">
        <v>2.6</v>
      </c>
      <c r="R51" s="63">
        <f t="shared" ref="R51:R54" si="3">+ROUND(D51*P51/100,0)</f>
        <v>183781</v>
      </c>
      <c r="T51" s="46">
        <v>48029</v>
      </c>
      <c r="V51" s="47">
        <v>50</v>
      </c>
      <c r="W51" s="33" t="s">
        <v>4</v>
      </c>
      <c r="X51" s="47" t="s">
        <v>301</v>
      </c>
      <c r="Z51" s="48">
        <v>-2</v>
      </c>
      <c r="AB51" s="63">
        <v>314305</v>
      </c>
      <c r="AC51" s="63"/>
      <c r="AD51" s="66">
        <v>4.45</v>
      </c>
      <c r="AE51" s="66"/>
      <c r="AF51" s="63">
        <f>+AB51-R51</f>
        <v>130524</v>
      </c>
    </row>
    <row r="52" spans="1:32" x14ac:dyDescent="0.25">
      <c r="A52" s="33">
        <v>314</v>
      </c>
      <c r="B52" s="33" t="s">
        <v>44</v>
      </c>
      <c r="D52" s="63">
        <v>27474256.510000002</v>
      </c>
      <c r="F52" s="63">
        <v>14912383.762407498</v>
      </c>
      <c r="H52" s="46">
        <v>48029</v>
      </c>
      <c r="J52" s="71">
        <v>1.2E-2</v>
      </c>
      <c r="K52" s="72"/>
      <c r="L52" s="72"/>
      <c r="N52" s="68">
        <v>0</v>
      </c>
      <c r="P52" s="76">
        <v>2.6</v>
      </c>
      <c r="R52" s="63">
        <f t="shared" si="3"/>
        <v>714331</v>
      </c>
      <c r="T52" s="46">
        <v>48029</v>
      </c>
      <c r="V52" s="47">
        <v>55</v>
      </c>
      <c r="W52" s="33" t="s">
        <v>4</v>
      </c>
      <c r="X52" s="47" t="s">
        <v>302</v>
      </c>
      <c r="Z52" s="48">
        <v>-1</v>
      </c>
      <c r="AB52" s="63">
        <v>955816</v>
      </c>
      <c r="AC52" s="63"/>
      <c r="AD52" s="66">
        <v>3.48</v>
      </c>
      <c r="AE52" s="66"/>
      <c r="AF52" s="63">
        <f>+AB52-R52</f>
        <v>241485</v>
      </c>
    </row>
    <row r="53" spans="1:32" x14ac:dyDescent="0.25">
      <c r="A53" s="33">
        <v>315</v>
      </c>
      <c r="B53" s="33" t="s">
        <v>45</v>
      </c>
      <c r="D53" s="63">
        <v>10295313.210000001</v>
      </c>
      <c r="F53" s="63">
        <v>5435308.7892399998</v>
      </c>
      <c r="H53" s="46">
        <v>48029</v>
      </c>
      <c r="J53" s="71">
        <v>5.1999999999999998E-3</v>
      </c>
      <c r="K53" s="72"/>
      <c r="L53" s="72"/>
      <c r="N53" s="68">
        <v>-5</v>
      </c>
      <c r="P53" s="76">
        <v>2.4</v>
      </c>
      <c r="R53" s="63">
        <f t="shared" si="3"/>
        <v>247088</v>
      </c>
      <c r="T53" s="46">
        <v>48029</v>
      </c>
      <c r="V53" s="47">
        <v>65</v>
      </c>
      <c r="W53" s="33" t="s">
        <v>4</v>
      </c>
      <c r="X53" s="47" t="s">
        <v>301</v>
      </c>
      <c r="Z53" s="48">
        <v>-2</v>
      </c>
      <c r="AB53" s="63">
        <v>367628</v>
      </c>
      <c r="AC53" s="63"/>
      <c r="AD53" s="66">
        <v>3.57</v>
      </c>
      <c r="AE53" s="66"/>
      <c r="AF53" s="63">
        <f>+AB53-R53</f>
        <v>120540</v>
      </c>
    </row>
    <row r="54" spans="1:32" x14ac:dyDescent="0.25">
      <c r="A54" s="33">
        <v>316</v>
      </c>
      <c r="B54" s="33" t="s">
        <v>281</v>
      </c>
      <c r="D54" s="64">
        <v>3888458.89</v>
      </c>
      <c r="F54" s="64">
        <v>1913639.33559</v>
      </c>
      <c r="H54" s="46">
        <v>48029</v>
      </c>
      <c r="J54" s="71">
        <v>7.1000000000000004E-3</v>
      </c>
      <c r="K54" s="72"/>
      <c r="L54" s="72"/>
      <c r="N54" s="68">
        <v>0</v>
      </c>
      <c r="P54" s="76">
        <v>2.4</v>
      </c>
      <c r="R54" s="64">
        <f t="shared" si="3"/>
        <v>93323</v>
      </c>
      <c r="T54" s="46">
        <v>48029</v>
      </c>
      <c r="V54" s="47">
        <v>65</v>
      </c>
      <c r="W54" s="33" t="s">
        <v>4</v>
      </c>
      <c r="X54" s="47" t="s">
        <v>302</v>
      </c>
      <c r="Z54" s="48">
        <v>-1</v>
      </c>
      <c r="AB54" s="64">
        <v>147308</v>
      </c>
      <c r="AC54" s="67"/>
      <c r="AD54" s="66">
        <v>3.79</v>
      </c>
      <c r="AE54" s="66"/>
      <c r="AF54" s="64">
        <f>+AB54-R54</f>
        <v>53985</v>
      </c>
    </row>
    <row r="55" spans="1:32" s="38" customFormat="1" x14ac:dyDescent="0.25">
      <c r="A55" s="38" t="s">
        <v>6</v>
      </c>
      <c r="B55" s="38" t="s">
        <v>52</v>
      </c>
      <c r="D55" s="65">
        <f>+SUBTOTAL(9,D50:D54)</f>
        <v>290676676.33999997</v>
      </c>
      <c r="E55" s="73"/>
      <c r="F55" s="65">
        <f>+SUBTOTAL(9,F50:F54)</f>
        <v>183807084.25510752</v>
      </c>
      <c r="H55" s="46"/>
      <c r="J55" s="71"/>
      <c r="K55" s="72"/>
      <c r="L55" s="72"/>
      <c r="N55" s="68"/>
      <c r="P55" s="79">
        <f>+ROUND(R55/D55*100,1)</f>
        <v>2.2000000000000002</v>
      </c>
      <c r="R55" s="65">
        <f>+SUBTOTAL(9,R50:R54)</f>
        <v>6319476</v>
      </c>
      <c r="T55" s="46"/>
      <c r="U55" s="33"/>
      <c r="V55" s="47"/>
      <c r="W55" s="33"/>
      <c r="X55" s="47"/>
      <c r="Y55" s="33"/>
      <c r="Z55" s="48"/>
      <c r="AB55" s="65">
        <f>+SUBTOTAL(9,AB50:AB54)</f>
        <v>7893935</v>
      </c>
      <c r="AC55" s="65"/>
      <c r="AD55" s="125">
        <f>+AB55/D55*100</f>
        <v>2.7157098049265525</v>
      </c>
      <c r="AE55" s="125"/>
      <c r="AF55" s="65">
        <f>+SUBTOTAL(9,AF50:AF54)</f>
        <v>1574459</v>
      </c>
    </row>
    <row r="56" spans="1:32" x14ac:dyDescent="0.25">
      <c r="A56" s="33" t="s">
        <v>6</v>
      </c>
      <c r="B56" s="33" t="s">
        <v>6</v>
      </c>
      <c r="H56" s="46"/>
      <c r="J56" s="71"/>
      <c r="K56" s="72"/>
      <c r="L56" s="72"/>
      <c r="N56" s="68"/>
      <c r="P56" s="75"/>
      <c r="T56" s="46"/>
      <c r="V56" s="47"/>
      <c r="X56" s="47"/>
      <c r="Z56" s="48"/>
      <c r="AD56" s="66"/>
      <c r="AE56" s="66"/>
    </row>
    <row r="57" spans="1:32" s="38" customFormat="1" x14ac:dyDescent="0.25">
      <c r="A57" s="38" t="s">
        <v>6</v>
      </c>
      <c r="B57" s="38" t="s">
        <v>53</v>
      </c>
      <c r="D57" s="73"/>
      <c r="E57" s="73"/>
      <c r="F57" s="73"/>
      <c r="H57" s="46"/>
      <c r="J57" s="71"/>
      <c r="K57" s="72"/>
      <c r="L57" s="72"/>
      <c r="N57" s="68"/>
      <c r="P57" s="74"/>
      <c r="R57" s="73"/>
      <c r="T57" s="46"/>
      <c r="U57" s="33"/>
      <c r="V57" s="47"/>
      <c r="W57" s="33"/>
      <c r="X57" s="47"/>
      <c r="Y57" s="33"/>
      <c r="Z57" s="48"/>
      <c r="AB57" s="73"/>
      <c r="AC57" s="73"/>
      <c r="AD57" s="66"/>
      <c r="AE57" s="66"/>
      <c r="AF57" s="73"/>
    </row>
    <row r="58" spans="1:32" x14ac:dyDescent="0.25">
      <c r="A58" s="33">
        <v>312</v>
      </c>
      <c r="B58" s="33" t="s">
        <v>43</v>
      </c>
      <c r="D58" s="64">
        <v>370941.56</v>
      </c>
      <c r="F58" s="64">
        <v>370941.56</v>
      </c>
      <c r="H58" s="46">
        <v>48029</v>
      </c>
      <c r="J58" s="71">
        <v>9.4000000000000004E-3</v>
      </c>
      <c r="K58" s="72"/>
      <c r="L58" s="72"/>
      <c r="N58" s="68">
        <v>-5</v>
      </c>
      <c r="P58" s="76">
        <v>2.6</v>
      </c>
      <c r="R58" s="64">
        <f>+ROUND(D58*P58/100,0)</f>
        <v>9644</v>
      </c>
      <c r="T58" s="46">
        <v>48029</v>
      </c>
      <c r="V58" s="47">
        <v>50</v>
      </c>
      <c r="W58" s="33" t="s">
        <v>4</v>
      </c>
      <c r="X58" s="47" t="s">
        <v>301</v>
      </c>
      <c r="Z58" s="48">
        <v>0</v>
      </c>
      <c r="AB58" s="64">
        <v>0</v>
      </c>
      <c r="AC58" s="67"/>
      <c r="AD58" s="66">
        <v>0</v>
      </c>
      <c r="AE58" s="66"/>
      <c r="AF58" s="64">
        <f>+AB58-R58</f>
        <v>-9644</v>
      </c>
    </row>
    <row r="59" spans="1:32" s="38" customFormat="1" x14ac:dyDescent="0.25">
      <c r="A59" s="38" t="s">
        <v>6</v>
      </c>
      <c r="B59" s="38" t="s">
        <v>54</v>
      </c>
      <c r="D59" s="65">
        <f>+SUBTOTAL(9,D58:D58)</f>
        <v>370941.56</v>
      </c>
      <c r="E59" s="73"/>
      <c r="F59" s="65">
        <f>+SUBTOTAL(9,F58:F58)</f>
        <v>370941.56</v>
      </c>
      <c r="H59" s="46"/>
      <c r="J59" s="71"/>
      <c r="K59" s="72"/>
      <c r="L59" s="72"/>
      <c r="N59" s="68"/>
      <c r="P59" s="79">
        <f>+ROUND(R59/D59*100,1)</f>
        <v>2.6</v>
      </c>
      <c r="R59" s="65">
        <f>+SUBTOTAL(9,R58:R58)</f>
        <v>9644</v>
      </c>
      <c r="T59" s="46"/>
      <c r="U59" s="33"/>
      <c r="V59" s="47"/>
      <c r="W59" s="33"/>
      <c r="X59" s="47"/>
      <c r="Y59" s="33"/>
      <c r="Z59" s="48"/>
      <c r="AB59" s="65">
        <f>+SUBTOTAL(9,AB58:AB58)</f>
        <v>0</v>
      </c>
      <c r="AC59" s="65"/>
      <c r="AD59" s="66"/>
      <c r="AE59" s="66"/>
      <c r="AF59" s="65">
        <f>+SUBTOTAL(9,AF58:AF58)</f>
        <v>-9644</v>
      </c>
    </row>
    <row r="60" spans="1:32" x14ac:dyDescent="0.25">
      <c r="A60" s="33" t="s">
        <v>6</v>
      </c>
      <c r="B60" s="33" t="s">
        <v>6</v>
      </c>
      <c r="H60" s="46"/>
      <c r="J60" s="71"/>
      <c r="K60" s="72"/>
      <c r="L60" s="72"/>
      <c r="N60" s="68"/>
      <c r="P60" s="75"/>
      <c r="T60" s="46"/>
      <c r="V60" s="47"/>
      <c r="X60" s="47"/>
      <c r="Z60" s="48"/>
      <c r="AD60" s="66"/>
      <c r="AE60" s="66"/>
    </row>
    <row r="61" spans="1:32" s="38" customFormat="1" x14ac:dyDescent="0.25">
      <c r="A61" s="38" t="s">
        <v>6</v>
      </c>
      <c r="B61" s="38" t="s">
        <v>55</v>
      </c>
      <c r="D61" s="73"/>
      <c r="E61" s="73"/>
      <c r="F61" s="73"/>
      <c r="H61" s="46"/>
      <c r="J61" s="71"/>
      <c r="K61" s="72"/>
      <c r="L61" s="72"/>
      <c r="N61" s="68"/>
      <c r="P61" s="74"/>
      <c r="R61" s="73"/>
      <c r="T61" s="46"/>
      <c r="U61" s="33"/>
      <c r="V61" s="47"/>
      <c r="W61" s="33"/>
      <c r="X61" s="47"/>
      <c r="Y61" s="33"/>
      <c r="Z61" s="48"/>
      <c r="AB61" s="73"/>
      <c r="AC61" s="73"/>
      <c r="AD61" s="66"/>
      <c r="AE61" s="66"/>
      <c r="AF61" s="73"/>
    </row>
    <row r="62" spans="1:32" x14ac:dyDescent="0.25">
      <c r="A62" s="33">
        <v>311</v>
      </c>
      <c r="B62" s="33" t="s">
        <v>42</v>
      </c>
      <c r="D62" s="63">
        <v>16404681.25</v>
      </c>
      <c r="F62" s="63">
        <v>10400296.804245001</v>
      </c>
      <c r="H62" s="46">
        <v>48029</v>
      </c>
      <c r="J62" s="71">
        <v>3.2000000000000002E-3</v>
      </c>
      <c r="K62" s="72"/>
      <c r="L62" s="72"/>
      <c r="N62" s="68">
        <v>-1</v>
      </c>
      <c r="P62" s="76">
        <v>2.1</v>
      </c>
      <c r="R62" s="63">
        <f t="shared" ref="R62:R66" si="4">+ROUND(D62*P62/100,0)</f>
        <v>344498</v>
      </c>
      <c r="T62" s="46">
        <v>48029</v>
      </c>
      <c r="V62" s="47">
        <v>80</v>
      </c>
      <c r="W62" s="33" t="s">
        <v>4</v>
      </c>
      <c r="X62" s="47" t="s">
        <v>300</v>
      </c>
      <c r="Z62" s="48">
        <v>-1</v>
      </c>
      <c r="AB62" s="63">
        <v>439660</v>
      </c>
      <c r="AC62" s="63"/>
      <c r="AD62" s="66">
        <v>2.68</v>
      </c>
      <c r="AE62" s="66"/>
      <c r="AF62" s="63">
        <f>+AB62-R62</f>
        <v>95162</v>
      </c>
    </row>
    <row r="63" spans="1:32" x14ac:dyDescent="0.25">
      <c r="A63" s="33">
        <v>312</v>
      </c>
      <c r="B63" s="33" t="s">
        <v>43</v>
      </c>
      <c r="D63" s="63">
        <v>212830964.69</v>
      </c>
      <c r="F63" s="63">
        <v>87624020.201769993</v>
      </c>
      <c r="H63" s="46">
        <v>48029</v>
      </c>
      <c r="J63" s="71">
        <v>9.4000000000000004E-3</v>
      </c>
      <c r="K63" s="72"/>
      <c r="L63" s="72"/>
      <c r="N63" s="68">
        <v>-5</v>
      </c>
      <c r="P63" s="76">
        <v>2.6</v>
      </c>
      <c r="R63" s="63">
        <f t="shared" si="4"/>
        <v>5533605</v>
      </c>
      <c r="T63" s="46">
        <v>48029</v>
      </c>
      <c r="V63" s="47">
        <v>50</v>
      </c>
      <c r="W63" s="33" t="s">
        <v>4</v>
      </c>
      <c r="X63" s="47" t="s">
        <v>301</v>
      </c>
      <c r="Z63" s="48">
        <v>-2</v>
      </c>
      <c r="AB63" s="63">
        <v>9632706</v>
      </c>
      <c r="AC63" s="63"/>
      <c r="AD63" s="66">
        <v>4.53</v>
      </c>
      <c r="AE63" s="66"/>
      <c r="AF63" s="63">
        <f>+AB63-R63</f>
        <v>4099101</v>
      </c>
    </row>
    <row r="64" spans="1:32" x14ac:dyDescent="0.25">
      <c r="A64" s="33">
        <v>314</v>
      </c>
      <c r="B64" s="33" t="s">
        <v>44</v>
      </c>
      <c r="D64" s="63">
        <v>90120382.590000004</v>
      </c>
      <c r="F64" s="63">
        <v>50448064.765040003</v>
      </c>
      <c r="H64" s="46">
        <v>48029</v>
      </c>
      <c r="J64" s="71">
        <v>1.2E-2</v>
      </c>
      <c r="K64" s="72"/>
      <c r="L64" s="72"/>
      <c r="N64" s="68">
        <v>0</v>
      </c>
      <c r="P64" s="76">
        <v>2.6</v>
      </c>
      <c r="R64" s="63">
        <f t="shared" si="4"/>
        <v>2343130</v>
      </c>
      <c r="T64" s="46">
        <v>48029</v>
      </c>
      <c r="V64" s="47">
        <v>55</v>
      </c>
      <c r="W64" s="33" t="s">
        <v>4</v>
      </c>
      <c r="X64" s="47" t="s">
        <v>302</v>
      </c>
      <c r="Z64" s="48">
        <v>-1</v>
      </c>
      <c r="AB64" s="63">
        <v>3018863</v>
      </c>
      <c r="AC64" s="63"/>
      <c r="AD64" s="66">
        <v>3.35</v>
      </c>
      <c r="AE64" s="66"/>
      <c r="AF64" s="63">
        <f>+AB64-R64</f>
        <v>675733</v>
      </c>
    </row>
    <row r="65" spans="1:32" x14ac:dyDescent="0.25">
      <c r="A65" s="33">
        <v>315</v>
      </c>
      <c r="B65" s="33" t="s">
        <v>45</v>
      </c>
      <c r="D65" s="63">
        <v>24391136.829999998</v>
      </c>
      <c r="F65" s="63">
        <v>14440332.960110001</v>
      </c>
      <c r="H65" s="46">
        <v>48029</v>
      </c>
      <c r="J65" s="71">
        <v>5.1999999999999998E-3</v>
      </c>
      <c r="K65" s="72"/>
      <c r="L65" s="72"/>
      <c r="N65" s="68">
        <v>-5</v>
      </c>
      <c r="P65" s="76">
        <v>2.4</v>
      </c>
      <c r="R65" s="63">
        <f t="shared" si="4"/>
        <v>585387</v>
      </c>
      <c r="T65" s="46">
        <v>48029</v>
      </c>
      <c r="V65" s="47">
        <v>65</v>
      </c>
      <c r="W65" s="33" t="s">
        <v>4</v>
      </c>
      <c r="X65" s="47" t="s">
        <v>301</v>
      </c>
      <c r="Z65" s="48">
        <v>-2</v>
      </c>
      <c r="AB65" s="63">
        <v>760833</v>
      </c>
      <c r="AC65" s="63"/>
      <c r="AD65" s="66">
        <v>3.12</v>
      </c>
      <c r="AE65" s="66"/>
      <c r="AF65" s="63">
        <f>+AB65-R65</f>
        <v>175446</v>
      </c>
    </row>
    <row r="66" spans="1:32" x14ac:dyDescent="0.25">
      <c r="A66" s="33">
        <v>316</v>
      </c>
      <c r="B66" s="33" t="s">
        <v>281</v>
      </c>
      <c r="D66" s="64">
        <v>3594164.92</v>
      </c>
      <c r="F66" s="64">
        <v>1758499.6341200001</v>
      </c>
      <c r="H66" s="46">
        <v>48029</v>
      </c>
      <c r="J66" s="71">
        <v>7.1000000000000004E-3</v>
      </c>
      <c r="K66" s="72"/>
      <c r="L66" s="72"/>
      <c r="N66" s="68">
        <v>0</v>
      </c>
      <c r="P66" s="76">
        <v>2.4</v>
      </c>
      <c r="R66" s="64">
        <f t="shared" si="4"/>
        <v>86260</v>
      </c>
      <c r="T66" s="46">
        <v>48029</v>
      </c>
      <c r="V66" s="47">
        <v>65</v>
      </c>
      <c r="W66" s="33" t="s">
        <v>4</v>
      </c>
      <c r="X66" s="47" t="s">
        <v>302</v>
      </c>
      <c r="Z66" s="48">
        <v>-1</v>
      </c>
      <c r="AB66" s="64">
        <v>136913</v>
      </c>
      <c r="AC66" s="67"/>
      <c r="AD66" s="66">
        <v>3.81</v>
      </c>
      <c r="AE66" s="66"/>
      <c r="AF66" s="64">
        <f>+AB66-R66</f>
        <v>50653</v>
      </c>
    </row>
    <row r="67" spans="1:32" s="38" customFormat="1" x14ac:dyDescent="0.25">
      <c r="A67" s="38" t="s">
        <v>6</v>
      </c>
      <c r="B67" s="38" t="s">
        <v>56</v>
      </c>
      <c r="D67" s="65">
        <f>+SUBTOTAL(9,D62:D66)</f>
        <v>347341330.27999997</v>
      </c>
      <c r="E67" s="73"/>
      <c r="F67" s="65">
        <f>+SUBTOTAL(9,F62:F66)</f>
        <v>164671214.36528498</v>
      </c>
      <c r="H67" s="46"/>
      <c r="J67" s="71"/>
      <c r="K67" s="72"/>
      <c r="L67" s="72"/>
      <c r="N67" s="68"/>
      <c r="P67" s="79">
        <f>+ROUND(R67/D67*100,1)</f>
        <v>2.6</v>
      </c>
      <c r="R67" s="65">
        <f>+SUBTOTAL(9,R62:R66)</f>
        <v>8892880</v>
      </c>
      <c r="T67" s="46"/>
      <c r="U67" s="33"/>
      <c r="V67" s="47"/>
      <c r="W67" s="33"/>
      <c r="X67" s="47"/>
      <c r="Y67" s="33"/>
      <c r="Z67" s="48"/>
      <c r="AB67" s="65">
        <f>+SUBTOTAL(9,AB62:AB66)</f>
        <v>13988975</v>
      </c>
      <c r="AC67" s="65"/>
      <c r="AD67" s="125">
        <f>+AB67/D67*100</f>
        <v>4.0274432612793758</v>
      </c>
      <c r="AE67" s="125"/>
      <c r="AF67" s="65">
        <f>+SUBTOTAL(9,AF62:AF66)</f>
        <v>5096095</v>
      </c>
    </row>
    <row r="68" spans="1:32" x14ac:dyDescent="0.25">
      <c r="A68" s="33" t="s">
        <v>6</v>
      </c>
      <c r="B68" s="33" t="s">
        <v>6</v>
      </c>
      <c r="H68" s="46"/>
      <c r="J68" s="71"/>
      <c r="K68" s="72"/>
      <c r="L68" s="72"/>
      <c r="N68" s="68"/>
      <c r="P68" s="75"/>
      <c r="T68" s="46"/>
      <c r="V68" s="47"/>
      <c r="X68" s="47"/>
      <c r="Z68" s="48"/>
      <c r="AD68" s="66"/>
      <c r="AE68" s="66"/>
    </row>
    <row r="69" spans="1:32" s="38" customFormat="1" x14ac:dyDescent="0.25">
      <c r="A69" s="38" t="s">
        <v>6</v>
      </c>
      <c r="B69" s="38" t="s">
        <v>57</v>
      </c>
      <c r="D69" s="73"/>
      <c r="E69" s="73"/>
      <c r="F69" s="73"/>
      <c r="H69" s="46"/>
      <c r="J69" s="71"/>
      <c r="K69" s="72"/>
      <c r="L69" s="72"/>
      <c r="N69" s="68"/>
      <c r="P69" s="74"/>
      <c r="R69" s="73"/>
      <c r="T69" s="46"/>
      <c r="U69" s="33"/>
      <c r="V69" s="47"/>
      <c r="W69" s="33"/>
      <c r="X69" s="47"/>
      <c r="Y69" s="33"/>
      <c r="Z69" s="48"/>
      <c r="AB69" s="73"/>
      <c r="AC69" s="73"/>
      <c r="AD69" s="66"/>
      <c r="AE69" s="66"/>
      <c r="AF69" s="73"/>
    </row>
    <row r="70" spans="1:32" x14ac:dyDescent="0.25">
      <c r="A70" s="33">
        <v>311</v>
      </c>
      <c r="B70" s="33" t="s">
        <v>42</v>
      </c>
      <c r="D70" s="63">
        <v>11266842.33</v>
      </c>
      <c r="F70" s="63">
        <v>7618892.6930574998</v>
      </c>
      <c r="H70" s="46">
        <v>48029</v>
      </c>
      <c r="J70" s="71">
        <v>3.2000000000000002E-3</v>
      </c>
      <c r="K70" s="72"/>
      <c r="L70" s="72"/>
      <c r="N70" s="68">
        <v>-1</v>
      </c>
      <c r="P70" s="76">
        <v>2.1</v>
      </c>
      <c r="R70" s="63">
        <f t="shared" ref="R70:R74" si="5">+ROUND(D70*P70/100,0)</f>
        <v>236604</v>
      </c>
      <c r="T70" s="46">
        <v>48029</v>
      </c>
      <c r="V70" s="47">
        <v>80</v>
      </c>
      <c r="W70" s="33" t="s">
        <v>4</v>
      </c>
      <c r="X70" s="47" t="s">
        <v>300</v>
      </c>
      <c r="Z70" s="48">
        <v>-1</v>
      </c>
      <c r="AB70" s="63">
        <v>269000</v>
      </c>
      <c r="AC70" s="63"/>
      <c r="AD70" s="66">
        <v>2.39</v>
      </c>
      <c r="AE70" s="66"/>
      <c r="AF70" s="63">
        <f>+AB70-R70</f>
        <v>32396</v>
      </c>
    </row>
    <row r="71" spans="1:32" x14ac:dyDescent="0.25">
      <c r="A71" s="33">
        <v>312</v>
      </c>
      <c r="B71" s="33" t="s">
        <v>43</v>
      </c>
      <c r="D71" s="63">
        <v>215154507.72</v>
      </c>
      <c r="F71" s="63">
        <v>84744455.578730002</v>
      </c>
      <c r="H71" s="46">
        <v>48029</v>
      </c>
      <c r="J71" s="71">
        <v>9.4000000000000004E-3</v>
      </c>
      <c r="K71" s="72"/>
      <c r="L71" s="72"/>
      <c r="N71" s="68">
        <v>-5</v>
      </c>
      <c r="P71" s="76">
        <v>2.6</v>
      </c>
      <c r="R71" s="63">
        <f t="shared" si="5"/>
        <v>5594017</v>
      </c>
      <c r="T71" s="46">
        <v>48029</v>
      </c>
      <c r="V71" s="47">
        <v>50</v>
      </c>
      <c r="W71" s="33" t="s">
        <v>4</v>
      </c>
      <c r="X71" s="47" t="s">
        <v>301</v>
      </c>
      <c r="Z71" s="48">
        <v>-2</v>
      </c>
      <c r="AB71" s="63">
        <v>9993557</v>
      </c>
      <c r="AC71" s="63"/>
      <c r="AD71" s="66">
        <v>4.6399999999999997</v>
      </c>
      <c r="AE71" s="66"/>
      <c r="AF71" s="63">
        <f>+AB71-R71</f>
        <v>4399540</v>
      </c>
    </row>
    <row r="72" spans="1:32" x14ac:dyDescent="0.25">
      <c r="A72" s="33">
        <v>314</v>
      </c>
      <c r="B72" s="33" t="s">
        <v>44</v>
      </c>
      <c r="D72" s="63">
        <v>82856948.930000007</v>
      </c>
      <c r="F72" s="63">
        <v>30043133.578564994</v>
      </c>
      <c r="H72" s="46">
        <v>48029</v>
      </c>
      <c r="J72" s="71">
        <v>1.2E-2</v>
      </c>
      <c r="K72" s="72"/>
      <c r="L72" s="72"/>
      <c r="N72" s="68">
        <v>0</v>
      </c>
      <c r="P72" s="76">
        <v>2.6</v>
      </c>
      <c r="R72" s="63">
        <f t="shared" si="5"/>
        <v>2154281</v>
      </c>
      <c r="T72" s="46">
        <v>48029</v>
      </c>
      <c r="V72" s="47">
        <v>55</v>
      </c>
      <c r="W72" s="33" t="s">
        <v>4</v>
      </c>
      <c r="X72" s="47" t="s">
        <v>302</v>
      </c>
      <c r="Z72" s="48">
        <v>-1</v>
      </c>
      <c r="AB72" s="63">
        <v>3967632</v>
      </c>
      <c r="AC72" s="63"/>
      <c r="AD72" s="66">
        <v>4.79</v>
      </c>
      <c r="AE72" s="66"/>
      <c r="AF72" s="63">
        <f>+AB72-R72</f>
        <v>1813351</v>
      </c>
    </row>
    <row r="73" spans="1:32" x14ac:dyDescent="0.25">
      <c r="A73" s="33">
        <v>315</v>
      </c>
      <c r="B73" s="33" t="s">
        <v>45</v>
      </c>
      <c r="D73" s="63">
        <v>23045155.719999999</v>
      </c>
      <c r="F73" s="63">
        <v>12167492.52342</v>
      </c>
      <c r="H73" s="46">
        <v>48029</v>
      </c>
      <c r="J73" s="71">
        <v>5.1999999999999998E-3</v>
      </c>
      <c r="K73" s="72"/>
      <c r="L73" s="72"/>
      <c r="N73" s="68">
        <v>-5</v>
      </c>
      <c r="P73" s="76">
        <v>2.4</v>
      </c>
      <c r="R73" s="63">
        <f t="shared" si="5"/>
        <v>553084</v>
      </c>
      <c r="T73" s="46">
        <v>48029</v>
      </c>
      <c r="V73" s="47">
        <v>65</v>
      </c>
      <c r="W73" s="33" t="s">
        <v>4</v>
      </c>
      <c r="X73" s="47" t="s">
        <v>301</v>
      </c>
      <c r="Z73" s="48">
        <v>-2</v>
      </c>
      <c r="AB73" s="63">
        <v>819853</v>
      </c>
      <c r="AC73" s="63"/>
      <c r="AD73" s="66">
        <v>3.56</v>
      </c>
      <c r="AE73" s="66"/>
      <c r="AF73" s="63">
        <f>+AB73-R73</f>
        <v>266769</v>
      </c>
    </row>
    <row r="74" spans="1:32" x14ac:dyDescent="0.25">
      <c r="A74" s="33">
        <v>316</v>
      </c>
      <c r="B74" s="33" t="s">
        <v>281</v>
      </c>
      <c r="D74" s="64">
        <v>3280815.68</v>
      </c>
      <c r="F74" s="63">
        <v>1374669.59109</v>
      </c>
      <c r="H74" s="46">
        <v>48029</v>
      </c>
      <c r="J74" s="71">
        <v>7.1000000000000004E-3</v>
      </c>
      <c r="K74" s="72"/>
      <c r="L74" s="72"/>
      <c r="N74" s="68">
        <v>0</v>
      </c>
      <c r="P74" s="76">
        <v>2.4</v>
      </c>
      <c r="R74" s="64">
        <f t="shared" si="5"/>
        <v>78740</v>
      </c>
      <c r="T74" s="46">
        <v>48029</v>
      </c>
      <c r="V74" s="47">
        <v>65</v>
      </c>
      <c r="W74" s="33" t="s">
        <v>4</v>
      </c>
      <c r="X74" s="47" t="s">
        <v>302</v>
      </c>
      <c r="Z74" s="48">
        <v>-1</v>
      </c>
      <c r="AB74" s="64">
        <v>141426</v>
      </c>
      <c r="AC74" s="67"/>
      <c r="AD74" s="66">
        <v>4.3099999999999996</v>
      </c>
      <c r="AE74" s="66"/>
      <c r="AF74" s="64">
        <f>+AB74-R74</f>
        <v>62686</v>
      </c>
    </row>
    <row r="75" spans="1:32" s="38" customFormat="1" x14ac:dyDescent="0.25">
      <c r="A75" s="38" t="s">
        <v>6</v>
      </c>
      <c r="B75" s="38" t="s">
        <v>58</v>
      </c>
      <c r="D75" s="83">
        <f>+SUBTOTAL(9,D70:D74)</f>
        <v>335604270.38000005</v>
      </c>
      <c r="E75" s="73"/>
      <c r="F75" s="83">
        <f>+SUBTOTAL(9,F70:F74)</f>
        <v>135948643.9648625</v>
      </c>
      <c r="H75" s="46"/>
      <c r="J75" s="71"/>
      <c r="K75" s="72"/>
      <c r="L75" s="72"/>
      <c r="N75" s="68"/>
      <c r="P75" s="79">
        <f>+ROUND(R75/D75*100,1)</f>
        <v>2.6</v>
      </c>
      <c r="R75" s="83">
        <f>+SUBTOTAL(9,R70:R74)</f>
        <v>8616726</v>
      </c>
      <c r="T75" s="46"/>
      <c r="U75" s="33"/>
      <c r="V75" s="47"/>
      <c r="W75" s="33"/>
      <c r="X75" s="47"/>
      <c r="Y75" s="33"/>
      <c r="Z75" s="48"/>
      <c r="AB75" s="83">
        <f>+SUBTOTAL(9,AB70:AB74)</f>
        <v>15191468</v>
      </c>
      <c r="AC75" s="88"/>
      <c r="AD75" s="125">
        <f>+AB75/D75*100</f>
        <v>4.5266015187467401</v>
      </c>
      <c r="AE75" s="125"/>
      <c r="AF75" s="83">
        <f>+SUBTOTAL(9,AF70:AF74)</f>
        <v>6574742</v>
      </c>
    </row>
    <row r="76" spans="1:32" s="38" customFormat="1" x14ac:dyDescent="0.25">
      <c r="B76" s="38" t="s">
        <v>6</v>
      </c>
      <c r="D76" s="65"/>
      <c r="E76" s="73"/>
      <c r="F76" s="65"/>
      <c r="H76" s="46"/>
      <c r="J76" s="71"/>
      <c r="K76" s="72"/>
      <c r="L76" s="72"/>
      <c r="N76" s="68"/>
      <c r="P76" s="74"/>
      <c r="R76" s="65"/>
      <c r="T76" s="46"/>
      <c r="U76" s="33"/>
      <c r="V76" s="47"/>
      <c r="W76" s="33"/>
      <c r="X76" s="47"/>
      <c r="Y76" s="33"/>
      <c r="Z76" s="48"/>
      <c r="AB76" s="65"/>
      <c r="AC76" s="65"/>
      <c r="AD76" s="66"/>
      <c r="AE76" s="66"/>
      <c r="AF76" s="65"/>
    </row>
    <row r="77" spans="1:32" s="38" customFormat="1" x14ac:dyDescent="0.25">
      <c r="A77" s="41" t="s">
        <v>175</v>
      </c>
      <c r="D77" s="121">
        <f>+SUBTOTAL(9,D49:D76)</f>
        <v>973993218.56000006</v>
      </c>
      <c r="E77" s="73"/>
      <c r="F77" s="121">
        <f>+SUBTOTAL(9,F49:F76)</f>
        <v>484797884.14525497</v>
      </c>
      <c r="H77" s="46"/>
      <c r="J77" s="71"/>
      <c r="K77" s="72"/>
      <c r="L77" s="72"/>
      <c r="N77" s="68"/>
      <c r="P77" s="80">
        <f>+ROUND(R77/D77*100,1)</f>
        <v>2.4</v>
      </c>
      <c r="R77" s="121">
        <f>+SUBTOTAL(9,R49:R76)</f>
        <v>23838726</v>
      </c>
      <c r="T77" s="46"/>
      <c r="U77" s="33"/>
      <c r="V77" s="47"/>
      <c r="W77" s="33"/>
      <c r="X77" s="47"/>
      <c r="Y77" s="33"/>
      <c r="Z77" s="48"/>
      <c r="AB77" s="121">
        <f>+SUBTOTAL(9,AB49:AB76)</f>
        <v>37074378</v>
      </c>
      <c r="AC77" s="121"/>
      <c r="AD77" s="116">
        <f>+AB77/D77*100</f>
        <v>3.8064308142527521</v>
      </c>
      <c r="AE77" s="116"/>
      <c r="AF77" s="121">
        <f>+SUBTOTAL(9,AF49:AF76)</f>
        <v>13235652</v>
      </c>
    </row>
    <row r="78" spans="1:32" s="38" customFormat="1" x14ac:dyDescent="0.25">
      <c r="A78" s="41"/>
      <c r="B78" s="38" t="s">
        <v>6</v>
      </c>
      <c r="D78" s="65"/>
      <c r="E78" s="73"/>
      <c r="F78" s="65"/>
      <c r="H78" s="46"/>
      <c r="J78" s="71"/>
      <c r="K78" s="72"/>
      <c r="L78" s="72"/>
      <c r="N78" s="68"/>
      <c r="P78" s="74"/>
      <c r="R78" s="65"/>
      <c r="T78" s="46"/>
      <c r="U78" s="33"/>
      <c r="V78" s="47"/>
      <c r="W78" s="33"/>
      <c r="X78" s="47"/>
      <c r="Y78" s="33"/>
      <c r="Z78" s="48"/>
      <c r="AB78" s="65"/>
      <c r="AC78" s="65"/>
      <c r="AD78" s="66"/>
      <c r="AE78" s="66"/>
      <c r="AF78" s="65"/>
    </row>
    <row r="79" spans="1:32" s="38" customFormat="1" x14ac:dyDescent="0.25">
      <c r="A79" s="41"/>
      <c r="B79" s="38" t="s">
        <v>6</v>
      </c>
      <c r="D79" s="65"/>
      <c r="E79" s="73"/>
      <c r="F79" s="65"/>
      <c r="H79" s="46"/>
      <c r="J79" s="71"/>
      <c r="K79" s="72"/>
      <c r="L79" s="72"/>
      <c r="N79" s="68"/>
      <c r="P79" s="74"/>
      <c r="R79" s="65"/>
      <c r="T79" s="46"/>
      <c r="U79" s="33"/>
      <c r="V79" s="47"/>
      <c r="W79" s="33"/>
      <c r="X79" s="47"/>
      <c r="Y79" s="33"/>
      <c r="Z79" s="48"/>
      <c r="AB79" s="65"/>
      <c r="AC79" s="65"/>
      <c r="AD79" s="66"/>
      <c r="AE79" s="66"/>
      <c r="AF79" s="65"/>
    </row>
    <row r="80" spans="1:32" s="38" customFormat="1" x14ac:dyDescent="0.25">
      <c r="A80" s="41" t="s">
        <v>176</v>
      </c>
      <c r="D80" s="65"/>
      <c r="E80" s="73"/>
      <c r="F80" s="65"/>
      <c r="H80" s="46"/>
      <c r="J80" s="71"/>
      <c r="K80" s="72"/>
      <c r="L80" s="72"/>
      <c r="N80" s="68"/>
      <c r="P80" s="74"/>
      <c r="R80" s="65"/>
      <c r="T80" s="46"/>
      <c r="U80" s="33"/>
      <c r="V80" s="47"/>
      <c r="W80" s="33"/>
      <c r="X80" s="47"/>
      <c r="Y80" s="33"/>
      <c r="Z80" s="48"/>
      <c r="AB80" s="65"/>
      <c r="AC80" s="65"/>
      <c r="AD80" s="66"/>
      <c r="AE80" s="66"/>
      <c r="AF80" s="65"/>
    </row>
    <row r="81" spans="1:32" x14ac:dyDescent="0.25">
      <c r="A81" s="33" t="s">
        <v>6</v>
      </c>
      <c r="B81" s="33" t="s">
        <v>6</v>
      </c>
      <c r="H81" s="61"/>
      <c r="J81" s="71"/>
      <c r="K81" s="72"/>
      <c r="L81" s="72"/>
      <c r="N81" s="68"/>
      <c r="P81" s="75"/>
      <c r="T81" s="61"/>
      <c r="V81" s="47"/>
      <c r="X81" s="47"/>
      <c r="Z81" s="48"/>
      <c r="AD81" s="66"/>
      <c r="AE81" s="66"/>
    </row>
    <row r="82" spans="1:32" s="38" customFormat="1" x14ac:dyDescent="0.25">
      <c r="A82" s="38" t="s">
        <v>6</v>
      </c>
      <c r="B82" s="38" t="s">
        <v>59</v>
      </c>
      <c r="D82" s="73"/>
      <c r="E82" s="73"/>
      <c r="F82" s="73"/>
      <c r="H82" s="46"/>
      <c r="J82" s="71"/>
      <c r="K82" s="72"/>
      <c r="L82" s="72"/>
      <c r="N82" s="68"/>
      <c r="P82" s="74"/>
      <c r="R82" s="73"/>
      <c r="T82" s="46"/>
      <c r="U82" s="33"/>
      <c r="V82" s="47"/>
      <c r="W82" s="33"/>
      <c r="X82" s="47"/>
      <c r="Y82" s="33"/>
      <c r="Z82" s="48"/>
      <c r="AB82" s="73"/>
      <c r="AC82" s="73"/>
      <c r="AD82" s="66"/>
      <c r="AE82" s="66"/>
      <c r="AF82" s="73"/>
    </row>
    <row r="83" spans="1:32" x14ac:dyDescent="0.25">
      <c r="A83" s="33">
        <v>312</v>
      </c>
      <c r="B83" s="33" t="s">
        <v>43</v>
      </c>
      <c r="D83" s="64">
        <v>33149442.199999999</v>
      </c>
      <c r="F83" s="64">
        <v>33149442.199999999</v>
      </c>
      <c r="H83" s="46">
        <v>50951</v>
      </c>
      <c r="J83" s="71">
        <v>9.4000000000000004E-3</v>
      </c>
      <c r="K83" s="72"/>
      <c r="L83" s="72"/>
      <c r="N83" s="68">
        <v>-5</v>
      </c>
      <c r="P83" s="76">
        <v>2.6</v>
      </c>
      <c r="R83" s="64">
        <f>+ROUND(D83*P83/100,0)</f>
        <v>861885</v>
      </c>
      <c r="T83" s="46">
        <v>50951</v>
      </c>
      <c r="V83" s="47">
        <v>50</v>
      </c>
      <c r="W83" s="33" t="s">
        <v>4</v>
      </c>
      <c r="X83" s="47" t="s">
        <v>301</v>
      </c>
      <c r="Z83" s="48">
        <v>0</v>
      </c>
      <c r="AB83" s="64">
        <v>0</v>
      </c>
      <c r="AC83" s="67"/>
      <c r="AD83" s="66">
        <v>0</v>
      </c>
      <c r="AE83" s="66"/>
      <c r="AF83" s="64">
        <f>+AB83-R83</f>
        <v>-861885</v>
      </c>
    </row>
    <row r="84" spans="1:32" s="38" customFormat="1" x14ac:dyDescent="0.25">
      <c r="A84" s="38" t="s">
        <v>6</v>
      </c>
      <c r="B84" s="38" t="s">
        <v>60</v>
      </c>
      <c r="D84" s="65">
        <f>+SUBTOTAL(9,D83:D83)</f>
        <v>33149442.199999999</v>
      </c>
      <c r="E84" s="73"/>
      <c r="F84" s="65">
        <f>+SUBTOTAL(9,F83:F83)</f>
        <v>33149442.199999999</v>
      </c>
      <c r="H84" s="46"/>
      <c r="J84" s="71"/>
      <c r="K84" s="72"/>
      <c r="L84" s="72"/>
      <c r="N84" s="68"/>
      <c r="P84" s="79">
        <f>+ROUND(R84/D84*100,1)</f>
        <v>2.6</v>
      </c>
      <c r="R84" s="65">
        <f>+SUBTOTAL(9,R83:R83)</f>
        <v>861885</v>
      </c>
      <c r="T84" s="46"/>
      <c r="U84" s="33"/>
      <c r="V84" s="47"/>
      <c r="W84" s="33"/>
      <c r="X84" s="47"/>
      <c r="Y84" s="33"/>
      <c r="Z84" s="48"/>
      <c r="AB84" s="65">
        <f>+SUBTOTAL(9,AB83:AB83)</f>
        <v>0</v>
      </c>
      <c r="AC84" s="65"/>
      <c r="AD84" s="125">
        <f>+AB84/D84*100</f>
        <v>0</v>
      </c>
      <c r="AE84" s="125"/>
      <c r="AF84" s="65">
        <f>+SUBTOTAL(9,AF83:AF83)</f>
        <v>-861885</v>
      </c>
    </row>
    <row r="85" spans="1:32" x14ac:dyDescent="0.25">
      <c r="A85" s="33" t="s">
        <v>6</v>
      </c>
      <c r="B85" s="33" t="s">
        <v>6</v>
      </c>
      <c r="H85" s="46"/>
      <c r="J85" s="71"/>
      <c r="K85" s="72"/>
      <c r="L85" s="72"/>
      <c r="N85" s="68"/>
      <c r="P85" s="75"/>
      <c r="T85" s="46"/>
      <c r="V85" s="47"/>
      <c r="X85" s="47"/>
      <c r="Z85" s="48"/>
      <c r="AD85" s="66"/>
      <c r="AE85" s="66"/>
    </row>
    <row r="86" spans="1:32" s="38" customFormat="1" x14ac:dyDescent="0.25">
      <c r="A86" s="38" t="s">
        <v>6</v>
      </c>
      <c r="B86" s="38" t="s">
        <v>61</v>
      </c>
      <c r="D86" s="73"/>
      <c r="E86" s="73"/>
      <c r="F86" s="73"/>
      <c r="H86" s="46"/>
      <c r="J86" s="71"/>
      <c r="K86" s="72"/>
      <c r="L86" s="72"/>
      <c r="N86" s="68"/>
      <c r="P86" s="74"/>
      <c r="R86" s="73"/>
      <c r="T86" s="46"/>
      <c r="U86" s="33"/>
      <c r="V86" s="47"/>
      <c r="W86" s="33"/>
      <c r="X86" s="47"/>
      <c r="Y86" s="33"/>
      <c r="Z86" s="48"/>
      <c r="AB86" s="73"/>
      <c r="AC86" s="73"/>
      <c r="AD86" s="66"/>
      <c r="AE86" s="66"/>
      <c r="AF86" s="73"/>
    </row>
    <row r="87" spans="1:32" x14ac:dyDescent="0.25">
      <c r="A87" s="33">
        <v>311</v>
      </c>
      <c r="B87" s="33" t="s">
        <v>42</v>
      </c>
      <c r="D87" s="63">
        <v>39391667.200000003</v>
      </c>
      <c r="F87" s="63">
        <v>20717188.462825</v>
      </c>
      <c r="H87" s="46">
        <v>50951</v>
      </c>
      <c r="J87" s="71">
        <v>3.2000000000000002E-3</v>
      </c>
      <c r="K87" s="72"/>
      <c r="L87" s="72"/>
      <c r="N87" s="68">
        <v>-1</v>
      </c>
      <c r="P87" s="76">
        <v>2.1</v>
      </c>
      <c r="R87" s="63">
        <f t="shared" ref="R87:R91" si="6">+ROUND(D87*P87/100,0)</f>
        <v>827225</v>
      </c>
      <c r="T87" s="46">
        <v>50951</v>
      </c>
      <c r="V87" s="47">
        <v>80</v>
      </c>
      <c r="W87" s="33" t="s">
        <v>4</v>
      </c>
      <c r="X87" s="47" t="s">
        <v>300</v>
      </c>
      <c r="Z87" s="48">
        <v>-1</v>
      </c>
      <c r="AB87" s="63">
        <v>882796</v>
      </c>
      <c r="AC87" s="63"/>
      <c r="AD87" s="66">
        <v>2.2400000000000002</v>
      </c>
      <c r="AE87" s="66"/>
      <c r="AF87" s="63">
        <f>+AB87-R87</f>
        <v>55571</v>
      </c>
    </row>
    <row r="88" spans="1:32" x14ac:dyDescent="0.25">
      <c r="A88" s="33">
        <v>312</v>
      </c>
      <c r="B88" s="33" t="s">
        <v>43</v>
      </c>
      <c r="D88" s="63">
        <v>25844054.559999999</v>
      </c>
      <c r="F88" s="63">
        <v>12070574.645397501</v>
      </c>
      <c r="H88" s="46">
        <v>50951</v>
      </c>
      <c r="J88" s="71">
        <v>9.4000000000000004E-3</v>
      </c>
      <c r="K88" s="72"/>
      <c r="L88" s="72"/>
      <c r="N88" s="68">
        <v>-5</v>
      </c>
      <c r="P88" s="76">
        <v>2.6</v>
      </c>
      <c r="R88" s="63">
        <f t="shared" si="6"/>
        <v>671945</v>
      </c>
      <c r="T88" s="46">
        <v>50951</v>
      </c>
      <c r="V88" s="47">
        <v>50</v>
      </c>
      <c r="W88" s="33" t="s">
        <v>4</v>
      </c>
      <c r="X88" s="47" t="s">
        <v>301</v>
      </c>
      <c r="Z88" s="48">
        <v>-4</v>
      </c>
      <c r="AB88" s="63">
        <v>765628</v>
      </c>
      <c r="AC88" s="63"/>
      <c r="AD88" s="66">
        <v>2.96</v>
      </c>
      <c r="AE88" s="66"/>
      <c r="AF88" s="63">
        <f>+AB88-R88</f>
        <v>93683</v>
      </c>
    </row>
    <row r="89" spans="1:32" x14ac:dyDescent="0.25">
      <c r="A89" s="33">
        <v>314</v>
      </c>
      <c r="B89" s="33" t="s">
        <v>44</v>
      </c>
      <c r="D89" s="63">
        <v>4336717.7699999996</v>
      </c>
      <c r="F89" s="63">
        <v>1830763.5695450001</v>
      </c>
      <c r="H89" s="46">
        <v>50951</v>
      </c>
      <c r="J89" s="71">
        <v>1.2E-2</v>
      </c>
      <c r="K89" s="72"/>
      <c r="L89" s="72"/>
      <c r="N89" s="68">
        <v>0</v>
      </c>
      <c r="P89" s="76">
        <v>2.6</v>
      </c>
      <c r="R89" s="63">
        <f t="shared" si="6"/>
        <v>112755</v>
      </c>
      <c r="T89" s="46">
        <v>50951</v>
      </c>
      <c r="V89" s="47">
        <v>55</v>
      </c>
      <c r="W89" s="33" t="s">
        <v>4</v>
      </c>
      <c r="X89" s="47" t="s">
        <v>302</v>
      </c>
      <c r="Z89" s="48">
        <v>-1</v>
      </c>
      <c r="AB89" s="63">
        <v>128042</v>
      </c>
      <c r="AC89" s="63"/>
      <c r="AD89" s="66">
        <v>2.95</v>
      </c>
      <c r="AE89" s="66"/>
      <c r="AF89" s="63">
        <f>+AB89-R89</f>
        <v>15287</v>
      </c>
    </row>
    <row r="90" spans="1:32" x14ac:dyDescent="0.25">
      <c r="A90" s="33">
        <v>315</v>
      </c>
      <c r="B90" s="33" t="s">
        <v>45</v>
      </c>
      <c r="D90" s="63">
        <v>1226256.73</v>
      </c>
      <c r="F90" s="63">
        <v>679211.75988000014</v>
      </c>
      <c r="H90" s="46">
        <v>50951</v>
      </c>
      <c r="J90" s="71">
        <v>5.1999999999999998E-3</v>
      </c>
      <c r="K90" s="72"/>
      <c r="L90" s="72"/>
      <c r="N90" s="68">
        <v>-4</v>
      </c>
      <c r="P90" s="76">
        <v>2.4</v>
      </c>
      <c r="R90" s="63">
        <f t="shared" si="6"/>
        <v>29430</v>
      </c>
      <c r="T90" s="46">
        <v>50951</v>
      </c>
      <c r="V90" s="47">
        <v>65</v>
      </c>
      <c r="W90" s="33" t="s">
        <v>4</v>
      </c>
      <c r="X90" s="47" t="s">
        <v>301</v>
      </c>
      <c r="Z90" s="48">
        <v>-4</v>
      </c>
      <c r="AB90" s="63">
        <v>29480</v>
      </c>
      <c r="AC90" s="63"/>
      <c r="AD90" s="66">
        <v>2.4</v>
      </c>
      <c r="AE90" s="66"/>
      <c r="AF90" s="63">
        <f>+AB90-R90</f>
        <v>50</v>
      </c>
    </row>
    <row r="91" spans="1:32" x14ac:dyDescent="0.25">
      <c r="A91" s="33">
        <v>316</v>
      </c>
      <c r="B91" s="33" t="s">
        <v>281</v>
      </c>
      <c r="D91" s="64">
        <v>3659825.14</v>
      </c>
      <c r="F91" s="64">
        <v>1735161.74969</v>
      </c>
      <c r="H91" s="46">
        <v>50951</v>
      </c>
      <c r="J91" s="71">
        <v>7.1000000000000004E-3</v>
      </c>
      <c r="K91" s="72"/>
      <c r="L91" s="72"/>
      <c r="N91" s="68">
        <v>-1</v>
      </c>
      <c r="P91" s="76">
        <v>2.4</v>
      </c>
      <c r="R91" s="64">
        <f t="shared" si="6"/>
        <v>87836</v>
      </c>
      <c r="T91" s="46">
        <v>50951</v>
      </c>
      <c r="V91" s="47">
        <v>65</v>
      </c>
      <c r="W91" s="33" t="s">
        <v>4</v>
      </c>
      <c r="X91" s="47" t="s">
        <v>302</v>
      </c>
      <c r="Z91" s="48">
        <v>-1</v>
      </c>
      <c r="AB91" s="64">
        <v>95718</v>
      </c>
      <c r="AC91" s="67"/>
      <c r="AD91" s="66">
        <v>2.62</v>
      </c>
      <c r="AE91" s="66"/>
      <c r="AF91" s="64">
        <f>+AB91-R91</f>
        <v>7882</v>
      </c>
    </row>
    <row r="92" spans="1:32" s="38" customFormat="1" x14ac:dyDescent="0.25">
      <c r="A92" s="38" t="s">
        <v>6</v>
      </c>
      <c r="B92" s="38" t="s">
        <v>62</v>
      </c>
      <c r="D92" s="65">
        <f>+SUBTOTAL(9,D87:D91)</f>
        <v>74458521.400000006</v>
      </c>
      <c r="E92" s="73"/>
      <c r="F92" s="65">
        <f>+SUBTOTAL(9,F87:F91)</f>
        <v>37032900.187337503</v>
      </c>
      <c r="H92" s="46"/>
      <c r="J92" s="71"/>
      <c r="K92" s="72"/>
      <c r="L92" s="72"/>
      <c r="N92" s="68"/>
      <c r="P92" s="79">
        <f>+ROUND(R92/D92*100,1)</f>
        <v>2.2999999999999998</v>
      </c>
      <c r="R92" s="65">
        <f>+SUBTOTAL(9,R87:R91)</f>
        <v>1729191</v>
      </c>
      <c r="T92" s="46"/>
      <c r="U92" s="33"/>
      <c r="V92" s="47"/>
      <c r="W92" s="33"/>
      <c r="X92" s="47"/>
      <c r="Y92" s="33"/>
      <c r="Z92" s="48"/>
      <c r="AB92" s="65">
        <f>+SUBTOTAL(9,AB87:AB91)</f>
        <v>1901664</v>
      </c>
      <c r="AC92" s="65"/>
      <c r="AD92" s="125">
        <f>+AB92/D92*100</f>
        <v>2.5539910869086904</v>
      </c>
      <c r="AE92" s="125"/>
      <c r="AF92" s="65">
        <f>+SUBTOTAL(9,AF87:AF91)</f>
        <v>172473</v>
      </c>
    </row>
    <row r="93" spans="1:32" x14ac:dyDescent="0.25">
      <c r="A93" s="33" t="s">
        <v>6</v>
      </c>
      <c r="B93" s="33" t="s">
        <v>6</v>
      </c>
      <c r="H93" s="46"/>
      <c r="J93" s="71"/>
      <c r="K93" s="72"/>
      <c r="L93" s="72"/>
      <c r="N93" s="68"/>
      <c r="P93" s="75"/>
      <c r="T93" s="46"/>
      <c r="V93" s="47"/>
      <c r="X93" s="47"/>
      <c r="Z93" s="48"/>
      <c r="AD93" s="66"/>
      <c r="AE93" s="66"/>
    </row>
    <row r="94" spans="1:32" s="38" customFormat="1" x14ac:dyDescent="0.25">
      <c r="A94" s="38" t="s">
        <v>6</v>
      </c>
      <c r="B94" s="38" t="s">
        <v>283</v>
      </c>
      <c r="D94" s="73"/>
      <c r="E94" s="73"/>
      <c r="F94" s="73"/>
      <c r="H94" s="46"/>
      <c r="J94" s="71"/>
      <c r="K94" s="72"/>
      <c r="L94" s="72"/>
      <c r="N94" s="68"/>
      <c r="P94" s="74"/>
      <c r="R94" s="73"/>
      <c r="T94" s="46"/>
      <c r="U94" s="33"/>
      <c r="V94" s="47"/>
      <c r="W94" s="33"/>
      <c r="X94" s="47"/>
      <c r="Y94" s="33"/>
      <c r="Z94" s="48"/>
      <c r="AB94" s="73"/>
      <c r="AC94" s="73"/>
      <c r="AD94" s="66"/>
      <c r="AE94" s="66"/>
      <c r="AF94" s="73"/>
    </row>
    <row r="95" spans="1:32" x14ac:dyDescent="0.25">
      <c r="A95" s="33">
        <v>311</v>
      </c>
      <c r="B95" s="33" t="s">
        <v>42</v>
      </c>
      <c r="D95" s="63">
        <v>2999448.55</v>
      </c>
      <c r="F95" s="63">
        <v>1646857.8454449996</v>
      </c>
      <c r="H95" s="46">
        <v>50951</v>
      </c>
      <c r="J95" s="71">
        <v>3.2000000000000002E-3</v>
      </c>
      <c r="K95" s="72"/>
      <c r="L95" s="72"/>
      <c r="N95" s="68">
        <v>-1</v>
      </c>
      <c r="P95" s="76">
        <v>2.2000000000000002</v>
      </c>
      <c r="R95" s="63">
        <f t="shared" ref="R95:R98" si="7">+ROUND(D95*P95/100,0)</f>
        <v>65988</v>
      </c>
      <c r="T95" s="46">
        <v>50951</v>
      </c>
      <c r="V95" s="47">
        <v>80</v>
      </c>
      <c r="W95" s="33" t="s">
        <v>4</v>
      </c>
      <c r="X95" s="47" t="s">
        <v>300</v>
      </c>
      <c r="Z95" s="48">
        <v>-1</v>
      </c>
      <c r="AB95" s="63">
        <v>64127</v>
      </c>
      <c r="AC95" s="63"/>
      <c r="AD95" s="66">
        <v>2.14</v>
      </c>
      <c r="AE95" s="66"/>
      <c r="AF95" s="63">
        <f>+AB95-R95</f>
        <v>-1861</v>
      </c>
    </row>
    <row r="96" spans="1:32" x14ac:dyDescent="0.25">
      <c r="A96" s="33">
        <v>312</v>
      </c>
      <c r="B96" s="33" t="s">
        <v>43</v>
      </c>
      <c r="D96" s="63">
        <v>22335967.510000002</v>
      </c>
      <c r="F96" s="63">
        <v>9614112.6092112511</v>
      </c>
      <c r="H96" s="46">
        <v>50951</v>
      </c>
      <c r="J96" s="71">
        <v>9.4000000000000004E-3</v>
      </c>
      <c r="K96" s="72"/>
      <c r="L96" s="72"/>
      <c r="N96" s="68">
        <v>-5</v>
      </c>
      <c r="P96" s="76">
        <v>2.7</v>
      </c>
      <c r="R96" s="63">
        <f t="shared" si="7"/>
        <v>603071</v>
      </c>
      <c r="T96" s="46">
        <v>50951</v>
      </c>
      <c r="V96" s="47">
        <v>50</v>
      </c>
      <c r="W96" s="33" t="s">
        <v>4</v>
      </c>
      <c r="X96" s="47" t="s">
        <v>301</v>
      </c>
      <c r="Z96" s="48">
        <v>-4</v>
      </c>
      <c r="AB96" s="63">
        <v>695012</v>
      </c>
      <c r="AC96" s="63"/>
      <c r="AD96" s="66">
        <v>3.11</v>
      </c>
      <c r="AE96" s="66"/>
      <c r="AF96" s="63">
        <f>+AB96-R96</f>
        <v>91941</v>
      </c>
    </row>
    <row r="97" spans="1:32" x14ac:dyDescent="0.25">
      <c r="A97" s="33">
        <v>314</v>
      </c>
      <c r="B97" s="33" t="s">
        <v>44</v>
      </c>
      <c r="D97" s="63">
        <v>2831158.34</v>
      </c>
      <c r="F97" s="63">
        <v>224639.38413000005</v>
      </c>
      <c r="H97" s="46">
        <v>50951</v>
      </c>
      <c r="J97" s="71">
        <v>1.2E-2</v>
      </c>
      <c r="K97" s="72"/>
      <c r="L97" s="72"/>
      <c r="N97" s="68">
        <v>0</v>
      </c>
      <c r="P97" s="76">
        <v>2.6</v>
      </c>
      <c r="R97" s="63">
        <f t="shared" si="7"/>
        <v>73610</v>
      </c>
      <c r="T97" s="46">
        <v>50951</v>
      </c>
      <c r="V97" s="47">
        <v>55</v>
      </c>
      <c r="W97" s="33" t="s">
        <v>4</v>
      </c>
      <c r="X97" s="47" t="s">
        <v>302</v>
      </c>
      <c r="Z97" s="48">
        <v>-1</v>
      </c>
      <c r="AB97" s="63">
        <v>128216</v>
      </c>
      <c r="AC97" s="63"/>
      <c r="AD97" s="66">
        <v>4.53</v>
      </c>
      <c r="AE97" s="66"/>
      <c r="AF97" s="63">
        <f>+AB97-R97</f>
        <v>54606</v>
      </c>
    </row>
    <row r="98" spans="1:32" x14ac:dyDescent="0.25">
      <c r="A98" s="33">
        <v>315</v>
      </c>
      <c r="B98" s="33" t="s">
        <v>45</v>
      </c>
      <c r="D98" s="64">
        <v>2818574.78</v>
      </c>
      <c r="F98" s="64">
        <v>245785.78332000002</v>
      </c>
      <c r="H98" s="46">
        <v>50951</v>
      </c>
      <c r="J98" s="71">
        <v>5.1999999999999998E-3</v>
      </c>
      <c r="K98" s="72"/>
      <c r="L98" s="72"/>
      <c r="N98" s="68">
        <v>-4</v>
      </c>
      <c r="P98" s="76">
        <v>2.4</v>
      </c>
      <c r="R98" s="64">
        <f t="shared" si="7"/>
        <v>67646</v>
      </c>
      <c r="T98" s="46">
        <v>50951</v>
      </c>
      <c r="V98" s="47">
        <v>65</v>
      </c>
      <c r="W98" s="33" t="s">
        <v>4</v>
      </c>
      <c r="X98" s="47" t="s">
        <v>301</v>
      </c>
      <c r="Z98" s="48">
        <v>-4</v>
      </c>
      <c r="AB98" s="64">
        <v>125025</v>
      </c>
      <c r="AC98" s="67"/>
      <c r="AD98" s="66">
        <v>4.4400000000000004</v>
      </c>
      <c r="AE98" s="66"/>
      <c r="AF98" s="64">
        <f>+AB98-R98</f>
        <v>57379</v>
      </c>
    </row>
    <row r="99" spans="1:32" s="38" customFormat="1" x14ac:dyDescent="0.25">
      <c r="A99" s="38" t="s">
        <v>6</v>
      </c>
      <c r="B99" s="38" t="s">
        <v>282</v>
      </c>
      <c r="D99" s="65">
        <f>+SUBTOTAL(9,D95:D98)</f>
        <v>30985149.180000003</v>
      </c>
      <c r="E99" s="73"/>
      <c r="F99" s="65">
        <f>+SUBTOTAL(9,F95:F98)</f>
        <v>11731395.62210625</v>
      </c>
      <c r="H99" s="46"/>
      <c r="J99" s="71"/>
      <c r="K99" s="72"/>
      <c r="L99" s="72"/>
      <c r="N99" s="68"/>
      <c r="P99" s="79">
        <f>+ROUND(R99/D99*100,1)</f>
        <v>2.6</v>
      </c>
      <c r="R99" s="65">
        <f>+SUBTOTAL(9,R95:R98)</f>
        <v>810315</v>
      </c>
      <c r="T99" s="46"/>
      <c r="U99" s="33"/>
      <c r="V99" s="47"/>
      <c r="W99" s="33"/>
      <c r="X99" s="47"/>
      <c r="Y99" s="33"/>
      <c r="Z99" s="48"/>
      <c r="AB99" s="65">
        <f>+SUBTOTAL(9,AB95:AB98)</f>
        <v>1012380</v>
      </c>
      <c r="AC99" s="65"/>
      <c r="AD99" s="125">
        <f>+AB99/D99*100</f>
        <v>3.2673071674396237</v>
      </c>
      <c r="AE99" s="125"/>
      <c r="AF99" s="65">
        <f>+SUBTOTAL(9,AF95:AF98)</f>
        <v>202065</v>
      </c>
    </row>
    <row r="100" spans="1:32" x14ac:dyDescent="0.25">
      <c r="A100" s="33" t="s">
        <v>6</v>
      </c>
      <c r="B100" s="33" t="s">
        <v>6</v>
      </c>
      <c r="H100" s="46"/>
      <c r="J100" s="71"/>
      <c r="K100" s="72"/>
      <c r="L100" s="72"/>
      <c r="N100" s="68"/>
      <c r="P100" s="75"/>
      <c r="T100" s="46"/>
      <c r="V100" s="47"/>
      <c r="X100" s="47"/>
      <c r="Z100" s="48"/>
      <c r="AD100" s="66"/>
      <c r="AE100" s="66"/>
    </row>
    <row r="101" spans="1:32" s="38" customFormat="1" x14ac:dyDescent="0.25">
      <c r="A101" s="38" t="s">
        <v>6</v>
      </c>
      <c r="B101" s="38" t="s">
        <v>63</v>
      </c>
      <c r="D101" s="73"/>
      <c r="E101" s="73"/>
      <c r="F101" s="73"/>
      <c r="H101" s="46"/>
      <c r="J101" s="71"/>
      <c r="K101" s="72"/>
      <c r="L101" s="72"/>
      <c r="N101" s="68"/>
      <c r="P101" s="74"/>
      <c r="R101" s="73"/>
      <c r="T101" s="46"/>
      <c r="U101" s="33"/>
      <c r="V101" s="47"/>
      <c r="W101" s="33"/>
      <c r="X101" s="47"/>
      <c r="Y101" s="33"/>
      <c r="Z101" s="48"/>
      <c r="AB101" s="73"/>
      <c r="AC101" s="73"/>
      <c r="AD101" s="66"/>
      <c r="AE101" s="66"/>
      <c r="AF101" s="73"/>
    </row>
    <row r="102" spans="1:32" x14ac:dyDescent="0.25">
      <c r="A102" s="33">
        <v>311</v>
      </c>
      <c r="B102" s="33" t="s">
        <v>42</v>
      </c>
      <c r="D102" s="63">
        <v>159104427.31999999</v>
      </c>
      <c r="F102" s="67">
        <v>39437114.967728756</v>
      </c>
      <c r="H102" s="46">
        <v>50951</v>
      </c>
      <c r="J102" s="71">
        <v>3.2000000000000002E-3</v>
      </c>
      <c r="K102" s="72"/>
      <c r="L102" s="72"/>
      <c r="N102" s="68">
        <v>-1</v>
      </c>
      <c r="P102" s="76">
        <v>2.1</v>
      </c>
      <c r="R102" s="63">
        <f t="shared" ref="R102:R106" si="8">+ROUND(D102*P102/100,0)</f>
        <v>3341193</v>
      </c>
      <c r="T102" s="46">
        <v>50951</v>
      </c>
      <c r="V102" s="47">
        <v>80</v>
      </c>
      <c r="W102" s="33" t="s">
        <v>4</v>
      </c>
      <c r="X102" s="47" t="s">
        <v>300</v>
      </c>
      <c r="Z102" s="48">
        <v>-1</v>
      </c>
      <c r="AB102" s="63">
        <v>5539441</v>
      </c>
      <c r="AC102" s="63"/>
      <c r="AD102" s="66">
        <v>3.48</v>
      </c>
      <c r="AE102" s="66"/>
      <c r="AF102" s="63">
        <f>+AB102-R102</f>
        <v>2198248</v>
      </c>
    </row>
    <row r="103" spans="1:32" x14ac:dyDescent="0.25">
      <c r="A103" s="33">
        <v>312</v>
      </c>
      <c r="B103" s="33" t="s">
        <v>43</v>
      </c>
      <c r="D103" s="63">
        <v>671515648.32000005</v>
      </c>
      <c r="F103" s="67">
        <v>178043156.76914498</v>
      </c>
      <c r="H103" s="46">
        <v>50951</v>
      </c>
      <c r="J103" s="71">
        <v>9.4000000000000004E-3</v>
      </c>
      <c r="K103" s="72"/>
      <c r="L103" s="72"/>
      <c r="N103" s="68">
        <v>-5</v>
      </c>
      <c r="P103" s="76">
        <v>2.6</v>
      </c>
      <c r="R103" s="63">
        <f t="shared" si="8"/>
        <v>17459407</v>
      </c>
      <c r="T103" s="46">
        <v>50951</v>
      </c>
      <c r="V103" s="47">
        <v>50</v>
      </c>
      <c r="W103" s="33" t="s">
        <v>4</v>
      </c>
      <c r="X103" s="47" t="s">
        <v>301</v>
      </c>
      <c r="Z103" s="48">
        <v>-4</v>
      </c>
      <c r="AB103" s="63">
        <v>25810174</v>
      </c>
      <c r="AC103" s="63"/>
      <c r="AD103" s="66">
        <v>3.84</v>
      </c>
      <c r="AE103" s="66"/>
      <c r="AF103" s="63">
        <f>+AB103-R103</f>
        <v>8350767</v>
      </c>
    </row>
    <row r="104" spans="1:32" x14ac:dyDescent="0.25">
      <c r="A104" s="33">
        <v>314</v>
      </c>
      <c r="B104" s="33" t="s">
        <v>44</v>
      </c>
      <c r="D104" s="63">
        <v>122853490.73999999</v>
      </c>
      <c r="F104" s="67">
        <v>58668053.404270008</v>
      </c>
      <c r="H104" s="46">
        <v>50951</v>
      </c>
      <c r="J104" s="71">
        <v>1.2E-2</v>
      </c>
      <c r="K104" s="72"/>
      <c r="L104" s="72"/>
      <c r="N104" s="68">
        <v>0</v>
      </c>
      <c r="P104" s="76">
        <v>2.6</v>
      </c>
      <c r="R104" s="63">
        <f t="shared" si="8"/>
        <v>3194191</v>
      </c>
      <c r="T104" s="46">
        <v>50951</v>
      </c>
      <c r="V104" s="47">
        <v>55</v>
      </c>
      <c r="W104" s="33" t="s">
        <v>4</v>
      </c>
      <c r="X104" s="47" t="s">
        <v>302</v>
      </c>
      <c r="Z104" s="48">
        <v>-1</v>
      </c>
      <c r="AB104" s="63">
        <v>3290441</v>
      </c>
      <c r="AC104" s="63"/>
      <c r="AD104" s="66">
        <v>2.68</v>
      </c>
      <c r="AE104" s="66"/>
      <c r="AF104" s="63">
        <f>+AB104-R104</f>
        <v>96250</v>
      </c>
    </row>
    <row r="105" spans="1:32" x14ac:dyDescent="0.25">
      <c r="A105" s="33">
        <v>315</v>
      </c>
      <c r="B105" s="33" t="s">
        <v>45</v>
      </c>
      <c r="D105" s="63">
        <v>49374419.450000003</v>
      </c>
      <c r="F105" s="67">
        <v>14135035.000359999</v>
      </c>
      <c r="H105" s="46">
        <v>50951</v>
      </c>
      <c r="J105" s="71">
        <v>5.1999999999999998E-3</v>
      </c>
      <c r="K105" s="72"/>
      <c r="L105" s="72"/>
      <c r="N105" s="68">
        <v>-4</v>
      </c>
      <c r="P105" s="76">
        <v>2.4</v>
      </c>
      <c r="R105" s="63">
        <f t="shared" si="8"/>
        <v>1184986</v>
      </c>
      <c r="T105" s="46">
        <v>50951</v>
      </c>
      <c r="V105" s="47">
        <v>65</v>
      </c>
      <c r="W105" s="33" t="s">
        <v>4</v>
      </c>
      <c r="X105" s="47" t="s">
        <v>301</v>
      </c>
      <c r="Z105" s="48">
        <v>-4</v>
      </c>
      <c r="AB105" s="63">
        <v>1775494</v>
      </c>
      <c r="AC105" s="63"/>
      <c r="AD105" s="66">
        <v>3.6</v>
      </c>
      <c r="AE105" s="66"/>
      <c r="AF105" s="63">
        <f>+AB105-R105</f>
        <v>590508</v>
      </c>
    </row>
    <row r="106" spans="1:32" x14ac:dyDescent="0.25">
      <c r="A106" s="33">
        <v>316</v>
      </c>
      <c r="B106" s="33" t="s">
        <v>281</v>
      </c>
      <c r="D106" s="64">
        <v>5117266.41</v>
      </c>
      <c r="F106" s="64">
        <v>2275998.9421600001</v>
      </c>
      <c r="H106" s="46">
        <v>50951</v>
      </c>
      <c r="J106" s="71">
        <v>7.1000000000000004E-3</v>
      </c>
      <c r="K106" s="72"/>
      <c r="L106" s="72"/>
      <c r="N106" s="68">
        <v>-1</v>
      </c>
      <c r="P106" s="76">
        <v>2.4</v>
      </c>
      <c r="R106" s="64">
        <f t="shared" si="8"/>
        <v>122814</v>
      </c>
      <c r="T106" s="46">
        <v>50951</v>
      </c>
      <c r="V106" s="47">
        <v>65</v>
      </c>
      <c r="W106" s="33" t="s">
        <v>4</v>
      </c>
      <c r="X106" s="47" t="s">
        <v>302</v>
      </c>
      <c r="Z106" s="48">
        <v>-1</v>
      </c>
      <c r="AB106" s="64">
        <v>140274</v>
      </c>
      <c r="AC106" s="67"/>
      <c r="AD106" s="66">
        <v>2.74</v>
      </c>
      <c r="AE106" s="66"/>
      <c r="AF106" s="64">
        <f>+AB106-R106</f>
        <v>17460</v>
      </c>
    </row>
    <row r="107" spans="1:32" s="38" customFormat="1" x14ac:dyDescent="0.25">
      <c r="A107" s="38" t="s">
        <v>6</v>
      </c>
      <c r="B107" s="38" t="s">
        <v>64</v>
      </c>
      <c r="D107" s="83">
        <f>+SUBTOTAL(9,D102:D106)</f>
        <v>1007965252.2400001</v>
      </c>
      <c r="E107" s="73"/>
      <c r="F107" s="83">
        <f>+SUBTOTAL(9,F102:F106)</f>
        <v>292559359.08366376</v>
      </c>
      <c r="H107" s="46"/>
      <c r="J107" s="71"/>
      <c r="K107" s="72"/>
      <c r="L107" s="72"/>
      <c r="N107" s="68"/>
      <c r="P107" s="79">
        <f>+ROUND(R107/D107*100,1)</f>
        <v>2.5</v>
      </c>
      <c r="R107" s="83">
        <f>+SUBTOTAL(9,R102:R106)</f>
        <v>25302591</v>
      </c>
      <c r="T107" s="46"/>
      <c r="U107" s="33"/>
      <c r="V107" s="47"/>
      <c r="W107" s="33"/>
      <c r="X107" s="47"/>
      <c r="Y107" s="33"/>
      <c r="Z107" s="48"/>
      <c r="AB107" s="83">
        <f>+SUBTOTAL(9,AB102:AB106)</f>
        <v>36555824</v>
      </c>
      <c r="AC107" s="88"/>
      <c r="AD107" s="125">
        <f>+AB107/D107*100</f>
        <v>3.6266948606375102</v>
      </c>
      <c r="AE107" s="125"/>
      <c r="AF107" s="83">
        <f>+SUBTOTAL(9,AF102:AF106)</f>
        <v>11253233</v>
      </c>
    </row>
    <row r="108" spans="1:32" s="38" customFormat="1" x14ac:dyDescent="0.25">
      <c r="B108" s="38" t="s">
        <v>6</v>
      </c>
      <c r="D108" s="65"/>
      <c r="E108" s="73"/>
      <c r="F108" s="65"/>
      <c r="H108" s="46"/>
      <c r="J108" s="71"/>
      <c r="K108" s="72"/>
      <c r="L108" s="72"/>
      <c r="N108" s="68"/>
      <c r="P108" s="74"/>
      <c r="R108" s="65"/>
      <c r="T108" s="46"/>
      <c r="U108" s="33"/>
      <c r="V108" s="47"/>
      <c r="W108" s="33"/>
      <c r="X108" s="47"/>
      <c r="Y108" s="33"/>
      <c r="Z108" s="48"/>
      <c r="AB108" s="65"/>
      <c r="AC108" s="65"/>
      <c r="AD108" s="66"/>
      <c r="AE108" s="66"/>
      <c r="AF108" s="65"/>
    </row>
    <row r="109" spans="1:32" s="38" customFormat="1" x14ac:dyDescent="0.25">
      <c r="A109" s="41" t="s">
        <v>177</v>
      </c>
      <c r="D109" s="121">
        <f>+SUBTOTAL(9,D81:D108)</f>
        <v>1146558365.0200002</v>
      </c>
      <c r="E109" s="73"/>
      <c r="F109" s="121">
        <f>+SUBTOTAL(9,F81:F108)</f>
        <v>374473097.09310752</v>
      </c>
      <c r="H109" s="46"/>
      <c r="J109" s="71"/>
      <c r="K109" s="72"/>
      <c r="L109" s="72"/>
      <c r="N109" s="68"/>
      <c r="P109" s="80">
        <f>+ROUND(R109/D109*100,1)</f>
        <v>2.5</v>
      </c>
      <c r="R109" s="121">
        <f>+SUBTOTAL(9,R81:R108)</f>
        <v>28703982</v>
      </c>
      <c r="T109" s="46"/>
      <c r="U109" s="33"/>
      <c r="V109" s="47"/>
      <c r="W109" s="33"/>
      <c r="X109" s="47"/>
      <c r="Y109" s="33"/>
      <c r="Z109" s="48"/>
      <c r="AB109" s="121">
        <f>+SUBTOTAL(9,AB81:AB108)</f>
        <v>39469868</v>
      </c>
      <c r="AC109" s="121"/>
      <c r="AD109" s="116">
        <f>+AB109/D109*100</f>
        <v>3.4424647888999091</v>
      </c>
      <c r="AE109" s="116"/>
      <c r="AF109" s="121">
        <f>+SUBTOTAL(9,AF81:AF108)</f>
        <v>10765886</v>
      </c>
    </row>
    <row r="110" spans="1:32" s="38" customFormat="1" x14ac:dyDescent="0.25">
      <c r="B110" s="38" t="s">
        <v>6</v>
      </c>
      <c r="D110" s="65"/>
      <c r="E110" s="73"/>
      <c r="F110" s="65"/>
      <c r="H110" s="46"/>
      <c r="J110" s="71"/>
      <c r="K110" s="72"/>
      <c r="L110" s="72"/>
      <c r="N110" s="68"/>
      <c r="P110" s="74"/>
      <c r="R110" s="65"/>
      <c r="T110" s="46"/>
      <c r="U110" s="33"/>
      <c r="V110" s="47"/>
      <c r="W110" s="33"/>
      <c r="X110" s="47"/>
      <c r="Y110" s="33"/>
      <c r="Z110" s="48"/>
      <c r="AB110" s="65"/>
      <c r="AC110" s="65"/>
      <c r="AD110" s="66"/>
      <c r="AE110" s="66"/>
      <c r="AF110" s="65"/>
    </row>
    <row r="111" spans="1:32" s="38" customFormat="1" x14ac:dyDescent="0.25">
      <c r="B111" s="38" t="s">
        <v>6</v>
      </c>
      <c r="D111" s="65"/>
      <c r="E111" s="73"/>
      <c r="F111" s="65"/>
      <c r="H111" s="46"/>
      <c r="J111" s="71"/>
      <c r="K111" s="72"/>
      <c r="L111" s="72"/>
      <c r="N111" s="68"/>
      <c r="P111" s="74"/>
      <c r="R111" s="65"/>
      <c r="T111" s="46"/>
      <c r="U111" s="33"/>
      <c r="V111" s="47"/>
      <c r="W111" s="33"/>
      <c r="X111" s="47"/>
      <c r="Y111" s="33"/>
      <c r="Z111" s="48"/>
      <c r="AB111" s="65"/>
      <c r="AC111" s="65"/>
      <c r="AD111" s="66"/>
      <c r="AE111" s="66"/>
      <c r="AF111" s="65"/>
    </row>
    <row r="112" spans="1:32" s="38" customFormat="1" x14ac:dyDescent="0.25">
      <c r="A112" s="41" t="s">
        <v>178</v>
      </c>
      <c r="D112" s="65"/>
      <c r="E112" s="73"/>
      <c r="F112" s="65"/>
      <c r="H112" s="46"/>
      <c r="J112" s="71"/>
      <c r="K112" s="72"/>
      <c r="L112" s="72"/>
      <c r="N112" s="68"/>
      <c r="P112" s="74"/>
      <c r="R112" s="65"/>
      <c r="T112" s="46"/>
      <c r="U112" s="33"/>
      <c r="V112" s="47"/>
      <c r="W112" s="33"/>
      <c r="X112" s="47"/>
      <c r="Y112" s="33"/>
      <c r="Z112" s="48"/>
      <c r="AB112" s="65"/>
      <c r="AC112" s="65"/>
      <c r="AD112" s="66"/>
      <c r="AE112" s="66"/>
      <c r="AF112" s="65"/>
    </row>
    <row r="113" spans="1:32" x14ac:dyDescent="0.25">
      <c r="A113" s="33" t="s">
        <v>6</v>
      </c>
      <c r="B113" s="33" t="s">
        <v>6</v>
      </c>
      <c r="H113" s="46"/>
      <c r="J113" s="71"/>
      <c r="K113" s="72"/>
      <c r="L113" s="72"/>
      <c r="N113" s="68"/>
      <c r="P113" s="75"/>
      <c r="T113" s="46"/>
      <c r="V113" s="47"/>
      <c r="X113" s="47"/>
      <c r="Z113" s="48"/>
      <c r="AD113" s="66"/>
      <c r="AE113" s="66"/>
    </row>
    <row r="114" spans="1:32" s="38" customFormat="1" x14ac:dyDescent="0.25">
      <c r="A114" s="38" t="s">
        <v>6</v>
      </c>
      <c r="B114" s="38" t="s">
        <v>294</v>
      </c>
      <c r="D114" s="73"/>
      <c r="E114" s="73"/>
      <c r="F114" s="73"/>
      <c r="H114" s="46"/>
      <c r="J114" s="71"/>
      <c r="K114" s="72"/>
      <c r="L114" s="72"/>
      <c r="N114" s="68"/>
      <c r="P114" s="74"/>
      <c r="R114" s="73"/>
      <c r="T114" s="46"/>
      <c r="U114" s="33"/>
      <c r="V114" s="47"/>
      <c r="W114" s="33"/>
      <c r="X114" s="47"/>
      <c r="Y114" s="33"/>
      <c r="Z114" s="48"/>
      <c r="AB114" s="73"/>
      <c r="AC114" s="73"/>
      <c r="AD114" s="66"/>
      <c r="AE114" s="66"/>
      <c r="AF114" s="73"/>
    </row>
    <row r="115" spans="1:32" x14ac:dyDescent="0.25">
      <c r="A115" s="33">
        <v>311</v>
      </c>
      <c r="B115" s="33" t="s">
        <v>42</v>
      </c>
      <c r="D115" s="63">
        <v>3562390.7</v>
      </c>
      <c r="F115" s="63">
        <v>1817205.51</v>
      </c>
      <c r="H115" s="46">
        <v>50586</v>
      </c>
      <c r="J115" s="71">
        <v>3.2000000000000002E-3</v>
      </c>
      <c r="K115" s="72"/>
      <c r="L115" s="72"/>
      <c r="N115" s="68">
        <v>-1</v>
      </c>
      <c r="P115" s="76">
        <v>2.1</v>
      </c>
      <c r="R115" s="63">
        <f t="shared" ref="R115:R118" si="9">+ROUND(D115*P115/100,0)</f>
        <v>74810</v>
      </c>
      <c r="T115" s="46">
        <v>50586</v>
      </c>
      <c r="V115" s="47">
        <v>80</v>
      </c>
      <c r="W115" s="33" t="s">
        <v>4</v>
      </c>
      <c r="X115" s="47" t="s">
        <v>300</v>
      </c>
      <c r="Z115" s="48">
        <v>-1</v>
      </c>
      <c r="AB115" s="63">
        <v>86954</v>
      </c>
      <c r="AC115" s="63"/>
      <c r="AD115" s="66">
        <v>2.44</v>
      </c>
      <c r="AE115" s="66"/>
      <c r="AF115" s="63">
        <f>+AB115-R115</f>
        <v>12144</v>
      </c>
    </row>
    <row r="116" spans="1:32" x14ac:dyDescent="0.25">
      <c r="A116" s="33">
        <v>312</v>
      </c>
      <c r="B116" s="33" t="s">
        <v>43</v>
      </c>
      <c r="D116" s="63">
        <v>30883388.949999999</v>
      </c>
      <c r="F116" s="63">
        <v>15259113.99</v>
      </c>
      <c r="H116" s="46">
        <v>50586</v>
      </c>
      <c r="J116" s="71">
        <v>9.4000000000000004E-3</v>
      </c>
      <c r="K116" s="72"/>
      <c r="L116" s="72"/>
      <c r="N116" s="68">
        <v>-5</v>
      </c>
      <c r="P116" s="76">
        <v>2.6</v>
      </c>
      <c r="R116" s="63">
        <f t="shared" si="9"/>
        <v>802968</v>
      </c>
      <c r="T116" s="46">
        <v>50586</v>
      </c>
      <c r="V116" s="47">
        <v>50</v>
      </c>
      <c r="W116" s="33" t="s">
        <v>4</v>
      </c>
      <c r="X116" s="47" t="s">
        <v>301</v>
      </c>
      <c r="Z116" s="48">
        <v>-4</v>
      </c>
      <c r="AB116" s="63">
        <v>936645</v>
      </c>
      <c r="AC116" s="63"/>
      <c r="AD116" s="66">
        <v>3.03</v>
      </c>
      <c r="AE116" s="66"/>
      <c r="AF116" s="63">
        <f>+AB116-R116</f>
        <v>133677</v>
      </c>
    </row>
    <row r="117" spans="1:32" x14ac:dyDescent="0.25">
      <c r="A117" s="33">
        <v>315</v>
      </c>
      <c r="B117" s="33" t="s">
        <v>45</v>
      </c>
      <c r="D117" s="63">
        <v>3773251.87</v>
      </c>
      <c r="F117" s="63">
        <v>2142570.04</v>
      </c>
      <c r="H117" s="46">
        <v>50586</v>
      </c>
      <c r="J117" s="71">
        <v>5.1999999999999998E-3</v>
      </c>
      <c r="K117" s="72"/>
      <c r="L117" s="72"/>
      <c r="N117" s="68">
        <v>-4</v>
      </c>
      <c r="P117" s="76">
        <v>2.4</v>
      </c>
      <c r="R117" s="63">
        <f t="shared" si="9"/>
        <v>90558</v>
      </c>
      <c r="T117" s="46">
        <v>50586</v>
      </c>
      <c r="V117" s="47">
        <v>65</v>
      </c>
      <c r="W117" s="33" t="s">
        <v>4</v>
      </c>
      <c r="X117" s="47" t="s">
        <v>301</v>
      </c>
      <c r="Z117" s="48">
        <v>-4</v>
      </c>
      <c r="AB117" s="63">
        <v>92938</v>
      </c>
      <c r="AC117" s="63"/>
      <c r="AD117" s="66">
        <v>2.46</v>
      </c>
      <c r="AE117" s="66"/>
      <c r="AF117" s="63">
        <f>+AB117-R117</f>
        <v>2380</v>
      </c>
    </row>
    <row r="118" spans="1:32" x14ac:dyDescent="0.25">
      <c r="A118" s="33">
        <v>316</v>
      </c>
      <c r="B118" s="33" t="s">
        <v>281</v>
      </c>
      <c r="D118" s="64">
        <v>300302.01</v>
      </c>
      <c r="F118" s="64">
        <v>161831.04000000001</v>
      </c>
      <c r="H118" s="46">
        <v>50586</v>
      </c>
      <c r="J118" s="71">
        <v>7.1000000000000004E-3</v>
      </c>
      <c r="K118" s="72"/>
      <c r="L118" s="72"/>
      <c r="N118" s="68">
        <v>-1</v>
      </c>
      <c r="P118" s="76">
        <v>2.4</v>
      </c>
      <c r="R118" s="64">
        <f t="shared" si="9"/>
        <v>7207</v>
      </c>
      <c r="T118" s="46">
        <v>50586</v>
      </c>
      <c r="V118" s="47">
        <v>65</v>
      </c>
      <c r="W118" s="33" t="s">
        <v>4</v>
      </c>
      <c r="X118" s="47" t="s">
        <v>302</v>
      </c>
      <c r="Z118" s="48">
        <v>-1</v>
      </c>
      <c r="AB118" s="64">
        <v>7319</v>
      </c>
      <c r="AC118" s="67"/>
      <c r="AD118" s="66">
        <v>2.44</v>
      </c>
      <c r="AE118" s="66"/>
      <c r="AF118" s="64">
        <f>+AB118-R118</f>
        <v>112</v>
      </c>
    </row>
    <row r="119" spans="1:32" s="38" customFormat="1" x14ac:dyDescent="0.25">
      <c r="A119" s="38" t="s">
        <v>6</v>
      </c>
      <c r="B119" s="38" t="s">
        <v>295</v>
      </c>
      <c r="D119" s="65">
        <f>+SUBTOTAL(9,D115:D118)</f>
        <v>38519333.529999994</v>
      </c>
      <c r="E119" s="73"/>
      <c r="F119" s="65">
        <f>+SUBTOTAL(9,F115:F118)</f>
        <v>19380720.579999998</v>
      </c>
      <c r="H119" s="46"/>
      <c r="J119" s="71"/>
      <c r="K119" s="72"/>
      <c r="L119" s="72"/>
      <c r="N119" s="68"/>
      <c r="P119" s="79">
        <f>+ROUND(R119/D119*100,1)</f>
        <v>2.5</v>
      </c>
      <c r="R119" s="65">
        <f>+SUBTOTAL(9,R115:R118)</f>
        <v>975543</v>
      </c>
      <c r="T119" s="46"/>
      <c r="U119" s="33"/>
      <c r="V119" s="47"/>
      <c r="W119" s="33"/>
      <c r="X119" s="47"/>
      <c r="Y119" s="33"/>
      <c r="Z119" s="48"/>
      <c r="AB119" s="65">
        <f>+SUBTOTAL(9,AB115:AB118)</f>
        <v>1123856</v>
      </c>
      <c r="AC119" s="65"/>
      <c r="AD119" s="125">
        <f>+AB119/D119*100</f>
        <v>2.9176413426901786</v>
      </c>
      <c r="AE119" s="125"/>
      <c r="AF119" s="65">
        <f>+SUBTOTAL(9,AF115:AF118)</f>
        <v>148313</v>
      </c>
    </row>
    <row r="120" spans="1:32" x14ac:dyDescent="0.25">
      <c r="A120" s="33" t="s">
        <v>6</v>
      </c>
      <c r="B120" s="33" t="s">
        <v>6</v>
      </c>
      <c r="H120" s="46"/>
      <c r="J120" s="71"/>
      <c r="K120" s="72"/>
      <c r="L120" s="72"/>
      <c r="N120" s="68"/>
      <c r="P120" s="75"/>
      <c r="T120" s="46"/>
      <c r="V120" s="47"/>
      <c r="X120" s="47"/>
      <c r="Z120" s="48"/>
      <c r="AD120" s="66"/>
      <c r="AE120" s="66"/>
    </row>
    <row r="121" spans="1:32" s="38" customFormat="1" x14ac:dyDescent="0.25">
      <c r="A121" s="38" t="s">
        <v>6</v>
      </c>
      <c r="B121" s="38" t="s">
        <v>65</v>
      </c>
      <c r="D121" s="73"/>
      <c r="E121" s="73"/>
      <c r="F121" s="73"/>
      <c r="H121" s="46"/>
      <c r="J121" s="71"/>
      <c r="K121" s="72"/>
      <c r="L121" s="72"/>
      <c r="N121" s="68"/>
      <c r="P121" s="74"/>
      <c r="R121" s="73"/>
      <c r="T121" s="46"/>
      <c r="U121" s="33"/>
      <c r="V121" s="47"/>
      <c r="W121" s="33"/>
      <c r="X121" s="47"/>
      <c r="Y121" s="33"/>
      <c r="Z121" s="48"/>
      <c r="AB121" s="73"/>
      <c r="AC121" s="73"/>
      <c r="AD121" s="66"/>
      <c r="AE121" s="66"/>
      <c r="AF121" s="73"/>
    </row>
    <row r="122" spans="1:32" x14ac:dyDescent="0.25">
      <c r="A122" s="33">
        <v>312</v>
      </c>
      <c r="B122" s="33" t="s">
        <v>43</v>
      </c>
      <c r="D122" s="64">
        <v>52104.91</v>
      </c>
      <c r="F122" s="64">
        <v>52104.93</v>
      </c>
      <c r="H122" s="46">
        <v>50586</v>
      </c>
      <c r="J122" s="71">
        <v>9.4000000000000004E-3</v>
      </c>
      <c r="K122" s="72"/>
      <c r="L122" s="72"/>
      <c r="N122" s="68">
        <v>-5</v>
      </c>
      <c r="P122" s="76">
        <v>2.6</v>
      </c>
      <c r="R122" s="64">
        <f>+ROUND(D122*P122/100,0)</f>
        <v>1355</v>
      </c>
      <c r="T122" s="46">
        <v>50586</v>
      </c>
      <c r="V122" s="47">
        <v>50</v>
      </c>
      <c r="W122" s="33" t="s">
        <v>4</v>
      </c>
      <c r="X122" s="47" t="s">
        <v>301</v>
      </c>
      <c r="Z122" s="48">
        <v>0</v>
      </c>
      <c r="AB122" s="64">
        <v>0</v>
      </c>
      <c r="AC122" s="67"/>
      <c r="AD122" s="66">
        <v>0</v>
      </c>
      <c r="AE122" s="66"/>
      <c r="AF122" s="64">
        <f>+AB122-R122</f>
        <v>-1355</v>
      </c>
    </row>
    <row r="123" spans="1:32" s="38" customFormat="1" x14ac:dyDescent="0.25">
      <c r="A123" s="38" t="s">
        <v>6</v>
      </c>
      <c r="B123" s="38" t="s">
        <v>66</v>
      </c>
      <c r="D123" s="65">
        <f>+SUBTOTAL(9,D122:D122)</f>
        <v>52104.91</v>
      </c>
      <c r="E123" s="73"/>
      <c r="F123" s="65">
        <f>+SUBTOTAL(9,F122:F122)</f>
        <v>52104.93</v>
      </c>
      <c r="H123" s="46"/>
      <c r="J123" s="71"/>
      <c r="K123" s="72"/>
      <c r="L123" s="72"/>
      <c r="N123" s="68"/>
      <c r="P123" s="79">
        <f>+ROUND(R123/D123*100,1)</f>
        <v>2.6</v>
      </c>
      <c r="R123" s="65">
        <f>+SUBTOTAL(9,R122:R122)</f>
        <v>1355</v>
      </c>
      <c r="T123" s="46"/>
      <c r="U123" s="33"/>
      <c r="V123" s="47"/>
      <c r="W123" s="33"/>
      <c r="X123" s="47"/>
      <c r="Y123" s="33"/>
      <c r="Z123" s="48"/>
      <c r="AB123" s="65">
        <f>+SUBTOTAL(9,AB122:AB122)</f>
        <v>0</v>
      </c>
      <c r="AC123" s="65"/>
      <c r="AD123" s="125">
        <f>+AB123/D123*100</f>
        <v>0</v>
      </c>
      <c r="AE123" s="125"/>
      <c r="AF123" s="65">
        <f>+SUBTOTAL(9,AF122:AF122)</f>
        <v>-1355</v>
      </c>
    </row>
    <row r="124" spans="1:32" x14ac:dyDescent="0.25">
      <c r="A124" s="33" t="s">
        <v>6</v>
      </c>
      <c r="B124" s="33" t="s">
        <v>6</v>
      </c>
      <c r="H124" s="46"/>
      <c r="J124" s="71"/>
      <c r="K124" s="72"/>
      <c r="L124" s="72"/>
      <c r="N124" s="68"/>
      <c r="P124" s="75"/>
      <c r="T124" s="46"/>
      <c r="V124" s="47"/>
      <c r="X124" s="47"/>
      <c r="Z124" s="48"/>
      <c r="AD124" s="66"/>
      <c r="AE124" s="66"/>
    </row>
    <row r="125" spans="1:32" s="38" customFormat="1" x14ac:dyDescent="0.25">
      <c r="A125" s="38" t="s">
        <v>6</v>
      </c>
      <c r="B125" s="38" t="s">
        <v>67</v>
      </c>
      <c r="D125" s="73"/>
      <c r="E125" s="73"/>
      <c r="F125" s="73"/>
      <c r="H125" s="46"/>
      <c r="J125" s="71"/>
      <c r="K125" s="72"/>
      <c r="L125" s="72"/>
      <c r="N125" s="68"/>
      <c r="P125" s="74"/>
      <c r="R125" s="73"/>
      <c r="T125" s="46"/>
      <c r="U125" s="33"/>
      <c r="V125" s="47"/>
      <c r="W125" s="33"/>
      <c r="X125" s="47"/>
      <c r="Y125" s="33"/>
      <c r="Z125" s="48"/>
      <c r="AB125" s="73"/>
      <c r="AC125" s="73"/>
      <c r="AD125" s="66"/>
      <c r="AE125" s="66"/>
      <c r="AF125" s="73"/>
    </row>
    <row r="126" spans="1:32" x14ac:dyDescent="0.25">
      <c r="A126" s="33">
        <v>311</v>
      </c>
      <c r="B126" s="33" t="s">
        <v>42</v>
      </c>
      <c r="D126" s="63">
        <v>33146529.48</v>
      </c>
      <c r="F126" s="63">
        <v>22171911.777131252</v>
      </c>
      <c r="H126" s="46">
        <v>50586</v>
      </c>
      <c r="J126" s="71">
        <v>3.2000000000000002E-3</v>
      </c>
      <c r="K126" s="72"/>
      <c r="L126" s="72"/>
      <c r="N126" s="68">
        <v>-1</v>
      </c>
      <c r="P126" s="76">
        <v>2.1</v>
      </c>
      <c r="R126" s="63">
        <f t="shared" ref="R126:R130" si="10">+ROUND(D126*P126/100,0)</f>
        <v>696077</v>
      </c>
      <c r="T126" s="46">
        <v>50586</v>
      </c>
      <c r="V126" s="47">
        <v>80</v>
      </c>
      <c r="W126" s="33" t="s">
        <v>4</v>
      </c>
      <c r="X126" s="47" t="s">
        <v>300</v>
      </c>
      <c r="Z126" s="48">
        <v>-1</v>
      </c>
      <c r="AB126" s="63">
        <v>550442</v>
      </c>
      <c r="AC126" s="63"/>
      <c r="AD126" s="66">
        <v>1.66</v>
      </c>
      <c r="AE126" s="66"/>
      <c r="AF126" s="63">
        <f>+AB126-R126</f>
        <v>-145635</v>
      </c>
    </row>
    <row r="127" spans="1:32" x14ac:dyDescent="0.25">
      <c r="A127" s="33">
        <v>312</v>
      </c>
      <c r="B127" s="33" t="s">
        <v>43</v>
      </c>
      <c r="D127" s="63">
        <v>3694842.87</v>
      </c>
      <c r="F127" s="63">
        <v>2563468.1440975</v>
      </c>
      <c r="H127" s="46">
        <v>50586</v>
      </c>
      <c r="J127" s="71">
        <v>9.4000000000000004E-3</v>
      </c>
      <c r="K127" s="72"/>
      <c r="L127" s="72"/>
      <c r="N127" s="68">
        <v>-5</v>
      </c>
      <c r="P127" s="76">
        <v>2.6</v>
      </c>
      <c r="R127" s="63">
        <f t="shared" si="10"/>
        <v>96066</v>
      </c>
      <c r="T127" s="46">
        <v>50586</v>
      </c>
      <c r="V127" s="47">
        <v>50</v>
      </c>
      <c r="W127" s="33" t="s">
        <v>4</v>
      </c>
      <c r="X127" s="47" t="s">
        <v>301</v>
      </c>
      <c r="Z127" s="48">
        <v>-4</v>
      </c>
      <c r="AB127" s="63">
        <v>70207</v>
      </c>
      <c r="AC127" s="63"/>
      <c r="AD127" s="66">
        <v>1.9</v>
      </c>
      <c r="AE127" s="66"/>
      <c r="AF127" s="63">
        <f>+AB127-R127</f>
        <v>-25859</v>
      </c>
    </row>
    <row r="128" spans="1:32" x14ac:dyDescent="0.25">
      <c r="A128" s="33">
        <v>314</v>
      </c>
      <c r="B128" s="33" t="s">
        <v>44</v>
      </c>
      <c r="D128" s="63">
        <v>2497877.73</v>
      </c>
      <c r="F128" s="63">
        <v>1684863.5259475003</v>
      </c>
      <c r="H128" s="46">
        <v>50586</v>
      </c>
      <c r="J128" s="71">
        <v>1.2E-2</v>
      </c>
      <c r="K128" s="72"/>
      <c r="L128" s="72"/>
      <c r="N128" s="68">
        <v>0</v>
      </c>
      <c r="P128" s="76">
        <v>2.6</v>
      </c>
      <c r="R128" s="63">
        <f t="shared" si="10"/>
        <v>64945</v>
      </c>
      <c r="T128" s="46">
        <v>50586</v>
      </c>
      <c r="V128" s="47">
        <v>55</v>
      </c>
      <c r="W128" s="33" t="s">
        <v>4</v>
      </c>
      <c r="X128" s="47" t="s">
        <v>302</v>
      </c>
      <c r="Z128" s="48">
        <v>-1</v>
      </c>
      <c r="AB128" s="63">
        <v>44693</v>
      </c>
      <c r="AC128" s="63"/>
      <c r="AD128" s="66">
        <v>1.79</v>
      </c>
      <c r="AE128" s="66"/>
      <c r="AF128" s="63">
        <f>+AB128-R128</f>
        <v>-20252</v>
      </c>
    </row>
    <row r="129" spans="1:32" x14ac:dyDescent="0.25">
      <c r="A129" s="33">
        <v>315</v>
      </c>
      <c r="B129" s="33" t="s">
        <v>45</v>
      </c>
      <c r="D129" s="63">
        <v>5833698.1299999999</v>
      </c>
      <c r="F129" s="63">
        <v>3990700.5509400005</v>
      </c>
      <c r="H129" s="46">
        <v>50586</v>
      </c>
      <c r="J129" s="71">
        <v>5.1999999999999998E-3</v>
      </c>
      <c r="K129" s="72"/>
      <c r="L129" s="72"/>
      <c r="N129" s="68">
        <v>-4</v>
      </c>
      <c r="P129" s="76">
        <v>2.4</v>
      </c>
      <c r="R129" s="63">
        <f t="shared" si="10"/>
        <v>140009</v>
      </c>
      <c r="T129" s="46">
        <v>50586</v>
      </c>
      <c r="V129" s="47">
        <v>65</v>
      </c>
      <c r="W129" s="33" t="s">
        <v>4</v>
      </c>
      <c r="X129" s="47" t="s">
        <v>301</v>
      </c>
      <c r="Z129" s="48">
        <v>-4</v>
      </c>
      <c r="AB129" s="63">
        <v>107750</v>
      </c>
      <c r="AC129" s="63"/>
      <c r="AD129" s="66">
        <v>1.85</v>
      </c>
      <c r="AE129" s="66"/>
      <c r="AF129" s="63">
        <f>+AB129-R129</f>
        <v>-32259</v>
      </c>
    </row>
    <row r="130" spans="1:32" x14ac:dyDescent="0.25">
      <c r="A130" s="33">
        <v>316</v>
      </c>
      <c r="B130" s="33" t="s">
        <v>281</v>
      </c>
      <c r="D130" s="64">
        <v>1598862.14</v>
      </c>
      <c r="F130" s="64">
        <v>1006657.7832000001</v>
      </c>
      <c r="H130" s="46">
        <v>50586</v>
      </c>
      <c r="J130" s="71">
        <v>7.1000000000000004E-3</v>
      </c>
      <c r="K130" s="72"/>
      <c r="L130" s="72"/>
      <c r="N130" s="68">
        <v>-1</v>
      </c>
      <c r="P130" s="76">
        <v>2.4</v>
      </c>
      <c r="R130" s="64">
        <f t="shared" si="10"/>
        <v>38373</v>
      </c>
      <c r="T130" s="46">
        <v>50586</v>
      </c>
      <c r="V130" s="47">
        <v>65</v>
      </c>
      <c r="W130" s="33" t="s">
        <v>4</v>
      </c>
      <c r="X130" s="47" t="s">
        <v>302</v>
      </c>
      <c r="Z130" s="48">
        <v>-1</v>
      </c>
      <c r="AB130" s="64">
        <v>31157</v>
      </c>
      <c r="AC130" s="67"/>
      <c r="AD130" s="66">
        <v>1.95</v>
      </c>
      <c r="AE130" s="66"/>
      <c r="AF130" s="64">
        <f>+AB130-R130</f>
        <v>-7216</v>
      </c>
    </row>
    <row r="131" spans="1:32" s="38" customFormat="1" x14ac:dyDescent="0.25">
      <c r="A131" s="38" t="s">
        <v>6</v>
      </c>
      <c r="B131" s="38" t="s">
        <v>68</v>
      </c>
      <c r="D131" s="65">
        <f>+SUBTOTAL(9,D126:D130)</f>
        <v>46771810.350000001</v>
      </c>
      <c r="E131" s="73"/>
      <c r="F131" s="65">
        <f>+SUBTOTAL(9,F126:F130)</f>
        <v>31417601.781316251</v>
      </c>
      <c r="H131" s="46"/>
      <c r="J131" s="71"/>
      <c r="K131" s="72"/>
      <c r="L131" s="72"/>
      <c r="N131" s="68"/>
      <c r="P131" s="79">
        <f>+ROUND(R131/D131*100,1)</f>
        <v>2.2000000000000002</v>
      </c>
      <c r="R131" s="65">
        <f>+SUBTOTAL(9,R126:R130)</f>
        <v>1035470</v>
      </c>
      <c r="T131" s="46"/>
      <c r="U131" s="33"/>
      <c r="V131" s="47"/>
      <c r="W131" s="33"/>
      <c r="X131" s="47"/>
      <c r="Y131" s="33"/>
      <c r="Z131" s="48"/>
      <c r="AB131" s="65">
        <f>+SUBTOTAL(9,AB126:AB130)</f>
        <v>804249</v>
      </c>
      <c r="AC131" s="65"/>
      <c r="AD131" s="125">
        <f>+AB131/D131*100</f>
        <v>1.7195165078744916</v>
      </c>
      <c r="AE131" s="125"/>
      <c r="AF131" s="65">
        <f>+SUBTOTAL(9,AF126:AF130)</f>
        <v>-231221</v>
      </c>
    </row>
    <row r="132" spans="1:32" x14ac:dyDescent="0.25">
      <c r="A132" s="33" t="s">
        <v>6</v>
      </c>
      <c r="B132" s="33" t="s">
        <v>6</v>
      </c>
      <c r="H132" s="46"/>
      <c r="J132" s="71"/>
      <c r="K132" s="72"/>
      <c r="L132" s="72"/>
      <c r="N132" s="68"/>
      <c r="P132" s="75"/>
      <c r="T132" s="46"/>
      <c r="V132" s="47"/>
      <c r="X132" s="47"/>
      <c r="Z132" s="48"/>
      <c r="AD132" s="66"/>
      <c r="AE132" s="66"/>
    </row>
    <row r="133" spans="1:32" s="38" customFormat="1" x14ac:dyDescent="0.25">
      <c r="A133" s="38" t="s">
        <v>6</v>
      </c>
      <c r="B133" s="38" t="s">
        <v>296</v>
      </c>
      <c r="D133" s="73"/>
      <c r="E133" s="73"/>
      <c r="F133" s="73"/>
      <c r="H133" s="46"/>
      <c r="J133" s="71"/>
      <c r="K133" s="72"/>
      <c r="L133" s="72"/>
      <c r="N133" s="68"/>
      <c r="P133" s="74"/>
      <c r="R133" s="73"/>
      <c r="T133" s="46"/>
      <c r="U133" s="33"/>
      <c r="V133" s="47"/>
      <c r="W133" s="33"/>
      <c r="X133" s="47"/>
      <c r="Y133" s="33"/>
      <c r="Z133" s="48"/>
      <c r="AB133" s="73"/>
      <c r="AC133" s="73"/>
      <c r="AD133" s="66"/>
      <c r="AE133" s="66"/>
      <c r="AF133" s="73"/>
    </row>
    <row r="134" spans="1:32" x14ac:dyDescent="0.25">
      <c r="A134" s="33">
        <v>311</v>
      </c>
      <c r="B134" s="33" t="s">
        <v>42</v>
      </c>
      <c r="D134" s="63">
        <v>2172988.92</v>
      </c>
      <c r="F134" s="63">
        <v>1122276.7899999998</v>
      </c>
      <c r="H134" s="46">
        <v>50586</v>
      </c>
      <c r="J134" s="71">
        <v>3.2000000000000002E-3</v>
      </c>
      <c r="K134" s="72"/>
      <c r="L134" s="72"/>
      <c r="N134" s="68">
        <v>-1</v>
      </c>
      <c r="P134" s="76">
        <v>2.1</v>
      </c>
      <c r="R134" s="63">
        <f t="shared" ref="R134:R137" si="11">+ROUND(D134*P134/100,0)</f>
        <v>45633</v>
      </c>
      <c r="T134" s="46">
        <v>50586</v>
      </c>
      <c r="V134" s="47">
        <v>80</v>
      </c>
      <c r="W134" s="33" t="s">
        <v>4</v>
      </c>
      <c r="X134" s="47" t="s">
        <v>300</v>
      </c>
      <c r="Z134" s="48">
        <v>-1</v>
      </c>
      <c r="AB134" s="63">
        <v>52212</v>
      </c>
      <c r="AC134" s="63"/>
      <c r="AD134" s="66">
        <v>2.4</v>
      </c>
      <c r="AE134" s="66"/>
      <c r="AF134" s="63">
        <f>+AB134-R134</f>
        <v>6579</v>
      </c>
    </row>
    <row r="135" spans="1:32" x14ac:dyDescent="0.25">
      <c r="A135" s="33">
        <v>312</v>
      </c>
      <c r="B135" s="33" t="s">
        <v>43</v>
      </c>
      <c r="D135" s="63">
        <v>17085256.690000001</v>
      </c>
      <c r="F135" s="63">
        <v>9494175.0900000017</v>
      </c>
      <c r="H135" s="46">
        <v>50586</v>
      </c>
      <c r="J135" s="71">
        <v>9.4000000000000004E-3</v>
      </c>
      <c r="K135" s="72"/>
      <c r="L135" s="72"/>
      <c r="N135" s="68">
        <v>-5</v>
      </c>
      <c r="P135" s="76">
        <v>2.6</v>
      </c>
      <c r="R135" s="63">
        <f t="shared" si="11"/>
        <v>444217</v>
      </c>
      <c r="T135" s="46">
        <v>50586</v>
      </c>
      <c r="V135" s="47">
        <v>50</v>
      </c>
      <c r="W135" s="33" t="s">
        <v>4</v>
      </c>
      <c r="X135" s="47" t="s">
        <v>301</v>
      </c>
      <c r="Z135" s="48">
        <v>-4</v>
      </c>
      <c r="AB135" s="63">
        <v>463038</v>
      </c>
      <c r="AC135" s="63"/>
      <c r="AD135" s="66">
        <v>2.71</v>
      </c>
      <c r="AE135" s="66"/>
      <c r="AF135" s="63">
        <f>+AB135-R135</f>
        <v>18821</v>
      </c>
    </row>
    <row r="136" spans="1:32" x14ac:dyDescent="0.25">
      <c r="A136" s="33">
        <v>315</v>
      </c>
      <c r="B136" s="33" t="s">
        <v>45</v>
      </c>
      <c r="D136" s="63">
        <v>52571.14</v>
      </c>
      <c r="F136" s="63">
        <v>31681.53</v>
      </c>
      <c r="H136" s="46">
        <v>50586</v>
      </c>
      <c r="J136" s="71">
        <v>5.1999999999999998E-3</v>
      </c>
      <c r="K136" s="72"/>
      <c r="L136" s="72"/>
      <c r="N136" s="68">
        <v>-4</v>
      </c>
      <c r="P136" s="76">
        <v>2.4</v>
      </c>
      <c r="R136" s="63">
        <f t="shared" si="11"/>
        <v>1262</v>
      </c>
      <c r="T136" s="46">
        <v>50586</v>
      </c>
      <c r="V136" s="47">
        <v>65</v>
      </c>
      <c r="W136" s="33" t="s">
        <v>4</v>
      </c>
      <c r="X136" s="47" t="s">
        <v>301</v>
      </c>
      <c r="Z136" s="48">
        <v>-4</v>
      </c>
      <c r="AB136" s="63">
        <v>1188</v>
      </c>
      <c r="AC136" s="63"/>
      <c r="AD136" s="66">
        <v>2.2599999999999998</v>
      </c>
      <c r="AE136" s="66"/>
      <c r="AF136" s="63">
        <f>+AB136-R136</f>
        <v>-74</v>
      </c>
    </row>
    <row r="137" spans="1:32" x14ac:dyDescent="0.25">
      <c r="A137" s="33">
        <v>316</v>
      </c>
      <c r="B137" s="33" t="s">
        <v>281</v>
      </c>
      <c r="D137" s="64">
        <v>154892.04999999999</v>
      </c>
      <c r="F137" s="64">
        <v>64476.420000000006</v>
      </c>
      <c r="H137" s="46">
        <v>50586</v>
      </c>
      <c r="J137" s="71">
        <v>7.1000000000000004E-3</v>
      </c>
      <c r="K137" s="72"/>
      <c r="L137" s="72"/>
      <c r="N137" s="68">
        <v>-1</v>
      </c>
      <c r="P137" s="76">
        <v>2.4</v>
      </c>
      <c r="R137" s="64">
        <f t="shared" si="11"/>
        <v>3717</v>
      </c>
      <c r="T137" s="46">
        <v>50586</v>
      </c>
      <c r="V137" s="47">
        <v>65</v>
      </c>
      <c r="W137" s="33" t="s">
        <v>4</v>
      </c>
      <c r="X137" s="47" t="s">
        <v>302</v>
      </c>
      <c r="Z137" s="48">
        <v>-1</v>
      </c>
      <c r="AB137" s="64">
        <v>4680</v>
      </c>
      <c r="AC137" s="67"/>
      <c r="AD137" s="66">
        <v>3.02</v>
      </c>
      <c r="AE137" s="66"/>
      <c r="AF137" s="64">
        <f>+AB137-R137</f>
        <v>963</v>
      </c>
    </row>
    <row r="138" spans="1:32" s="38" customFormat="1" x14ac:dyDescent="0.25">
      <c r="A138" s="38" t="s">
        <v>6</v>
      </c>
      <c r="B138" s="38" t="s">
        <v>297</v>
      </c>
      <c r="D138" s="65">
        <f>+SUBTOTAL(9,D134:D137)</f>
        <v>19465708.800000001</v>
      </c>
      <c r="E138" s="73"/>
      <c r="F138" s="65">
        <f>+SUBTOTAL(9,F134:F137)</f>
        <v>10712609.83</v>
      </c>
      <c r="H138" s="46"/>
      <c r="J138" s="71"/>
      <c r="K138" s="72"/>
      <c r="L138" s="72"/>
      <c r="N138" s="68"/>
      <c r="P138" s="79">
        <f>+ROUND(R138/D138*100,1)</f>
        <v>2.5</v>
      </c>
      <c r="R138" s="65">
        <f>+SUBTOTAL(9,R134:R137)</f>
        <v>494829</v>
      </c>
      <c r="T138" s="46"/>
      <c r="U138" s="33"/>
      <c r="V138" s="47"/>
      <c r="W138" s="33"/>
      <c r="X138" s="47"/>
      <c r="Y138" s="33"/>
      <c r="Z138" s="48"/>
      <c r="AB138" s="65">
        <f>+SUBTOTAL(9,AB134:AB137)</f>
        <v>521118</v>
      </c>
      <c r="AC138" s="65"/>
      <c r="AD138" s="125">
        <f>+AB138/D138*100</f>
        <v>2.6771077557679277</v>
      </c>
      <c r="AE138" s="125"/>
      <c r="AF138" s="65">
        <f>+SUBTOTAL(9,AF134:AF137)</f>
        <v>26289</v>
      </c>
    </row>
    <row r="139" spans="1:32" x14ac:dyDescent="0.25">
      <c r="A139" s="33" t="s">
        <v>6</v>
      </c>
      <c r="B139" s="33" t="s">
        <v>6</v>
      </c>
      <c r="H139" s="46"/>
      <c r="J139" s="71"/>
      <c r="K139" s="72"/>
      <c r="L139" s="72"/>
      <c r="N139" s="68"/>
      <c r="P139" s="75"/>
      <c r="T139" s="46"/>
      <c r="V139" s="47"/>
      <c r="X139" s="47"/>
      <c r="Z139" s="48"/>
      <c r="AD139" s="66"/>
      <c r="AE139" s="66"/>
    </row>
    <row r="140" spans="1:32" s="38" customFormat="1" x14ac:dyDescent="0.25">
      <c r="A140" s="38" t="s">
        <v>6</v>
      </c>
      <c r="B140" s="38" t="s">
        <v>69</v>
      </c>
      <c r="D140" s="73"/>
      <c r="E140" s="73"/>
      <c r="F140" s="73"/>
      <c r="H140" s="46"/>
      <c r="J140" s="71"/>
      <c r="K140" s="72"/>
      <c r="L140" s="72"/>
      <c r="N140" s="68"/>
      <c r="P140" s="74"/>
      <c r="R140" s="73"/>
      <c r="T140" s="46"/>
      <c r="U140" s="33"/>
      <c r="V140" s="47"/>
      <c r="W140" s="33"/>
      <c r="X140" s="47"/>
      <c r="Y140" s="33"/>
      <c r="Z140" s="48"/>
      <c r="AB140" s="73"/>
      <c r="AC140" s="73"/>
      <c r="AD140" s="66"/>
      <c r="AE140" s="66"/>
      <c r="AF140" s="73"/>
    </row>
    <row r="141" spans="1:32" x14ac:dyDescent="0.25">
      <c r="A141" s="33">
        <v>311</v>
      </c>
      <c r="B141" s="33" t="s">
        <v>42</v>
      </c>
      <c r="D141" s="63">
        <v>9049629.2100000009</v>
      </c>
      <c r="F141" s="63">
        <v>6497954.1703650001</v>
      </c>
      <c r="H141" s="46">
        <v>50586</v>
      </c>
      <c r="J141" s="71">
        <v>3.2000000000000002E-3</v>
      </c>
      <c r="K141" s="72"/>
      <c r="L141" s="72"/>
      <c r="N141" s="68">
        <v>-1</v>
      </c>
      <c r="P141" s="76">
        <v>2.1</v>
      </c>
      <c r="R141" s="63">
        <f t="shared" ref="R141:R145" si="12">+ROUND(D141*P141/100,0)</f>
        <v>190042</v>
      </c>
      <c r="T141" s="46">
        <v>50586</v>
      </c>
      <c r="V141" s="47">
        <v>80</v>
      </c>
      <c r="W141" s="33" t="s">
        <v>4</v>
      </c>
      <c r="X141" s="47" t="s">
        <v>300</v>
      </c>
      <c r="Z141" s="48">
        <v>-1</v>
      </c>
      <c r="AB141" s="63">
        <v>129202</v>
      </c>
      <c r="AC141" s="63"/>
      <c r="AD141" s="66">
        <v>1.43</v>
      </c>
      <c r="AE141" s="66"/>
      <c r="AF141" s="63">
        <f>+AB141-R141</f>
        <v>-60840</v>
      </c>
    </row>
    <row r="142" spans="1:32" x14ac:dyDescent="0.25">
      <c r="A142" s="33">
        <v>312</v>
      </c>
      <c r="B142" s="33" t="s">
        <v>43</v>
      </c>
      <c r="D142" s="63">
        <v>99626681.170000002</v>
      </c>
      <c r="F142" s="63">
        <v>50079303.25728751</v>
      </c>
      <c r="H142" s="46">
        <v>50586</v>
      </c>
      <c r="J142" s="71">
        <v>9.4000000000000004E-3</v>
      </c>
      <c r="K142" s="72"/>
      <c r="L142" s="72"/>
      <c r="N142" s="68">
        <v>-5</v>
      </c>
      <c r="P142" s="76">
        <v>2.6</v>
      </c>
      <c r="R142" s="63">
        <f t="shared" si="12"/>
        <v>2590294</v>
      </c>
      <c r="T142" s="46">
        <v>50586</v>
      </c>
      <c r="V142" s="47">
        <v>50</v>
      </c>
      <c r="W142" s="33" t="s">
        <v>4</v>
      </c>
      <c r="X142" s="47" t="s">
        <v>301</v>
      </c>
      <c r="Z142" s="48">
        <v>-4</v>
      </c>
      <c r="AB142" s="63">
        <v>2887403</v>
      </c>
      <c r="AC142" s="63"/>
      <c r="AD142" s="66">
        <v>2.9</v>
      </c>
      <c r="AE142" s="66"/>
      <c r="AF142" s="63">
        <f>+AB142-R142</f>
        <v>297109</v>
      </c>
    </row>
    <row r="143" spans="1:32" x14ac:dyDescent="0.25">
      <c r="A143" s="33">
        <v>314</v>
      </c>
      <c r="B143" s="33" t="s">
        <v>44</v>
      </c>
      <c r="D143" s="63">
        <v>31463410.16</v>
      </c>
      <c r="F143" s="63">
        <v>15259034.088384999</v>
      </c>
      <c r="H143" s="46">
        <v>50586</v>
      </c>
      <c r="J143" s="71">
        <v>1.2E-2</v>
      </c>
      <c r="K143" s="72"/>
      <c r="L143" s="72"/>
      <c r="N143" s="68">
        <v>0</v>
      </c>
      <c r="P143" s="76">
        <v>2.6</v>
      </c>
      <c r="R143" s="63">
        <f t="shared" si="12"/>
        <v>818049</v>
      </c>
      <c r="T143" s="46">
        <v>50586</v>
      </c>
      <c r="V143" s="47">
        <v>55</v>
      </c>
      <c r="W143" s="33" t="s">
        <v>4</v>
      </c>
      <c r="X143" s="47" t="s">
        <v>302</v>
      </c>
      <c r="Z143" s="48">
        <v>-1</v>
      </c>
      <c r="AB143" s="63">
        <v>860365</v>
      </c>
      <c r="AC143" s="63"/>
      <c r="AD143" s="66">
        <v>2.73</v>
      </c>
      <c r="AE143" s="66"/>
      <c r="AF143" s="63">
        <f>+AB143-R143</f>
        <v>42316</v>
      </c>
    </row>
    <row r="144" spans="1:32" x14ac:dyDescent="0.25">
      <c r="A144" s="33">
        <v>315</v>
      </c>
      <c r="B144" s="33" t="s">
        <v>45</v>
      </c>
      <c r="D144" s="63">
        <v>12475837</v>
      </c>
      <c r="F144" s="63">
        <v>7908662.5180499991</v>
      </c>
      <c r="H144" s="46">
        <v>50586</v>
      </c>
      <c r="J144" s="71">
        <v>5.1999999999999998E-3</v>
      </c>
      <c r="K144" s="72"/>
      <c r="L144" s="72"/>
      <c r="N144" s="68">
        <v>-4</v>
      </c>
      <c r="P144" s="76">
        <v>2.4</v>
      </c>
      <c r="R144" s="63">
        <f t="shared" si="12"/>
        <v>299420</v>
      </c>
      <c r="T144" s="46">
        <v>50586</v>
      </c>
      <c r="V144" s="47">
        <v>65</v>
      </c>
      <c r="W144" s="33" t="s">
        <v>4</v>
      </c>
      <c r="X144" s="47" t="s">
        <v>301</v>
      </c>
      <c r="Z144" s="48">
        <v>-4</v>
      </c>
      <c r="AB144" s="63">
        <v>261684</v>
      </c>
      <c r="AC144" s="63"/>
      <c r="AD144" s="66">
        <v>2.1</v>
      </c>
      <c r="AE144" s="66"/>
      <c r="AF144" s="63">
        <f>+AB144-R144</f>
        <v>-37736</v>
      </c>
    </row>
    <row r="145" spans="1:32" x14ac:dyDescent="0.25">
      <c r="A145" s="33">
        <v>316</v>
      </c>
      <c r="B145" s="33" t="s">
        <v>281</v>
      </c>
      <c r="D145" s="64">
        <v>2038425.44</v>
      </c>
      <c r="F145" s="64">
        <v>1391601.09947</v>
      </c>
      <c r="H145" s="46">
        <v>50586</v>
      </c>
      <c r="J145" s="71">
        <v>7.1000000000000004E-3</v>
      </c>
      <c r="K145" s="72"/>
      <c r="L145" s="72"/>
      <c r="N145" s="68">
        <v>-1</v>
      </c>
      <c r="P145" s="76">
        <v>2.4</v>
      </c>
      <c r="R145" s="64">
        <f t="shared" si="12"/>
        <v>48922</v>
      </c>
      <c r="T145" s="46">
        <v>50586</v>
      </c>
      <c r="V145" s="47">
        <v>65</v>
      </c>
      <c r="W145" s="33" t="s">
        <v>4</v>
      </c>
      <c r="X145" s="47" t="s">
        <v>302</v>
      </c>
      <c r="Z145" s="48">
        <v>-1</v>
      </c>
      <c r="AB145" s="64">
        <v>34392</v>
      </c>
      <c r="AC145" s="67"/>
      <c r="AD145" s="66">
        <v>1.69</v>
      </c>
      <c r="AE145" s="66"/>
      <c r="AF145" s="64">
        <f>+AB145-R145</f>
        <v>-14530</v>
      </c>
    </row>
    <row r="146" spans="1:32" s="38" customFormat="1" x14ac:dyDescent="0.25">
      <c r="A146" s="38" t="s">
        <v>6</v>
      </c>
      <c r="B146" s="38" t="s">
        <v>70</v>
      </c>
      <c r="D146" s="65">
        <f>+SUBTOTAL(9,D141:D145)</f>
        <v>154653982.97999999</v>
      </c>
      <c r="E146" s="73"/>
      <c r="F146" s="65">
        <f>+SUBTOTAL(9,F141:F145)</f>
        <v>81136555.133557513</v>
      </c>
      <c r="H146" s="46"/>
      <c r="J146" s="71"/>
      <c r="K146" s="72"/>
      <c r="L146" s="72"/>
      <c r="N146" s="68"/>
      <c r="P146" s="79">
        <f>+ROUND(R146/D146*100,1)</f>
        <v>2.6</v>
      </c>
      <c r="R146" s="65">
        <f>+SUBTOTAL(9,R141:R145)</f>
        <v>3946727</v>
      </c>
      <c r="T146" s="46"/>
      <c r="U146" s="33"/>
      <c r="V146" s="47"/>
      <c r="W146" s="33"/>
      <c r="X146" s="47"/>
      <c r="Y146" s="33"/>
      <c r="Z146" s="48"/>
      <c r="AB146" s="65">
        <f>+SUBTOTAL(9,AB141:AB145)</f>
        <v>4173046</v>
      </c>
      <c r="AC146" s="65"/>
      <c r="AD146" s="125">
        <f>+AB146/D146*100</f>
        <v>2.6983113655337685</v>
      </c>
      <c r="AE146" s="125"/>
      <c r="AF146" s="65">
        <f>+SUBTOTAL(9,AF141:AF145)</f>
        <v>226319</v>
      </c>
    </row>
    <row r="147" spans="1:32" x14ac:dyDescent="0.25">
      <c r="A147" s="33" t="s">
        <v>6</v>
      </c>
      <c r="B147" s="33" t="s">
        <v>6</v>
      </c>
      <c r="H147" s="46"/>
      <c r="J147" s="71"/>
      <c r="K147" s="72"/>
      <c r="L147" s="72"/>
      <c r="N147" s="68"/>
      <c r="P147" s="75"/>
      <c r="T147" s="46"/>
      <c r="V147" s="47"/>
      <c r="X147" s="47"/>
      <c r="Z147" s="48"/>
      <c r="AD147" s="66"/>
      <c r="AE147" s="66"/>
    </row>
    <row r="148" spans="1:32" s="38" customFormat="1" x14ac:dyDescent="0.25">
      <c r="A148" s="38" t="s">
        <v>6</v>
      </c>
      <c r="B148" s="38" t="s">
        <v>71</v>
      </c>
      <c r="D148" s="73"/>
      <c r="E148" s="73"/>
      <c r="F148" s="73"/>
      <c r="H148" s="46"/>
      <c r="J148" s="71"/>
      <c r="K148" s="72"/>
      <c r="L148" s="72"/>
      <c r="N148" s="68"/>
      <c r="P148" s="74"/>
      <c r="R148" s="73"/>
      <c r="T148" s="46"/>
      <c r="U148" s="33"/>
      <c r="V148" s="47"/>
      <c r="W148" s="33"/>
      <c r="X148" s="47"/>
      <c r="Y148" s="33"/>
      <c r="Z148" s="48"/>
      <c r="AB148" s="73"/>
      <c r="AC148" s="73"/>
      <c r="AD148" s="66"/>
      <c r="AE148" s="66"/>
      <c r="AF148" s="73"/>
    </row>
    <row r="149" spans="1:32" x14ac:dyDescent="0.25">
      <c r="A149" s="33">
        <v>311</v>
      </c>
      <c r="B149" s="33" t="s">
        <v>42</v>
      </c>
      <c r="D149" s="63">
        <v>7177145.4400000004</v>
      </c>
      <c r="F149" s="63">
        <v>4116166.28</v>
      </c>
      <c r="H149" s="46">
        <v>50586</v>
      </c>
      <c r="J149" s="71">
        <v>3.2000000000000002E-3</v>
      </c>
      <c r="K149" s="72"/>
      <c r="L149" s="72"/>
      <c r="N149" s="68">
        <v>-1</v>
      </c>
      <c r="P149" s="76">
        <v>2.1</v>
      </c>
      <c r="R149" s="63">
        <f t="shared" ref="R149:R153" si="13">+ROUND(D149*P149/100,0)</f>
        <v>150720</v>
      </c>
      <c r="T149" s="46">
        <v>50586</v>
      </c>
      <c r="V149" s="47">
        <v>80</v>
      </c>
      <c r="W149" s="33" t="s">
        <v>4</v>
      </c>
      <c r="X149" s="47" t="s">
        <v>300</v>
      </c>
      <c r="Z149" s="48">
        <v>-1</v>
      </c>
      <c r="AB149" s="63">
        <v>153341</v>
      </c>
      <c r="AC149" s="63"/>
      <c r="AD149" s="66">
        <v>2.14</v>
      </c>
      <c r="AE149" s="66"/>
      <c r="AF149" s="63">
        <f>+AB149-R149</f>
        <v>2621</v>
      </c>
    </row>
    <row r="150" spans="1:32" x14ac:dyDescent="0.25">
      <c r="A150" s="33">
        <v>312</v>
      </c>
      <c r="B150" s="33" t="s">
        <v>43</v>
      </c>
      <c r="D150" s="63">
        <v>90153231.239999995</v>
      </c>
      <c r="F150" s="63">
        <v>39507420.039999992</v>
      </c>
      <c r="H150" s="46">
        <v>50586</v>
      </c>
      <c r="J150" s="71">
        <v>9.4000000000000004E-3</v>
      </c>
      <c r="K150" s="72"/>
      <c r="L150" s="72"/>
      <c r="N150" s="68">
        <v>-5</v>
      </c>
      <c r="P150" s="76">
        <v>2.6</v>
      </c>
      <c r="R150" s="63">
        <f t="shared" si="13"/>
        <v>2343984</v>
      </c>
      <c r="T150" s="46">
        <v>50586</v>
      </c>
      <c r="V150" s="47">
        <v>50</v>
      </c>
      <c r="W150" s="33" t="s">
        <v>4</v>
      </c>
      <c r="X150" s="47" t="s">
        <v>301</v>
      </c>
      <c r="Z150" s="48">
        <v>-4</v>
      </c>
      <c r="AB150" s="63">
        <v>2923057</v>
      </c>
      <c r="AC150" s="63"/>
      <c r="AD150" s="66">
        <v>3.24</v>
      </c>
      <c r="AE150" s="66"/>
      <c r="AF150" s="63">
        <f>+AB150-R150</f>
        <v>579073</v>
      </c>
    </row>
    <row r="151" spans="1:32" x14ac:dyDescent="0.25">
      <c r="A151" s="33">
        <v>314</v>
      </c>
      <c r="B151" s="33" t="s">
        <v>44</v>
      </c>
      <c r="D151" s="63">
        <v>28479810.359999999</v>
      </c>
      <c r="F151" s="63">
        <v>10690425.079999998</v>
      </c>
      <c r="H151" s="46">
        <v>50586</v>
      </c>
      <c r="J151" s="71">
        <v>1.2E-2</v>
      </c>
      <c r="K151" s="72"/>
      <c r="L151" s="72"/>
      <c r="N151" s="68">
        <v>0</v>
      </c>
      <c r="P151" s="76">
        <v>2.6</v>
      </c>
      <c r="R151" s="63">
        <f t="shared" si="13"/>
        <v>740475</v>
      </c>
      <c r="T151" s="46">
        <v>50586</v>
      </c>
      <c r="V151" s="47">
        <v>55</v>
      </c>
      <c r="W151" s="33" t="s">
        <v>4</v>
      </c>
      <c r="X151" s="47" t="s">
        <v>302</v>
      </c>
      <c r="Z151" s="48">
        <v>-1</v>
      </c>
      <c r="AB151" s="63">
        <v>940874</v>
      </c>
      <c r="AC151" s="63"/>
      <c r="AD151" s="66">
        <v>3.3</v>
      </c>
      <c r="AE151" s="66"/>
      <c r="AF151" s="63">
        <f>+AB151-R151</f>
        <v>200399</v>
      </c>
    </row>
    <row r="152" spans="1:32" x14ac:dyDescent="0.25">
      <c r="A152" s="33">
        <v>315</v>
      </c>
      <c r="B152" s="33" t="s">
        <v>45</v>
      </c>
      <c r="D152" s="63">
        <v>10105911.57</v>
      </c>
      <c r="F152" s="63">
        <v>5314627.8899999987</v>
      </c>
      <c r="H152" s="46">
        <v>50586</v>
      </c>
      <c r="J152" s="71">
        <v>5.1999999999999998E-3</v>
      </c>
      <c r="K152" s="72"/>
      <c r="L152" s="72"/>
      <c r="N152" s="68">
        <v>-4</v>
      </c>
      <c r="P152" s="76">
        <v>2.4</v>
      </c>
      <c r="R152" s="63">
        <f t="shared" si="13"/>
        <v>242542</v>
      </c>
      <c r="T152" s="46">
        <v>50586</v>
      </c>
      <c r="V152" s="47">
        <v>65</v>
      </c>
      <c r="W152" s="33" t="s">
        <v>4</v>
      </c>
      <c r="X152" s="47" t="s">
        <v>301</v>
      </c>
      <c r="Z152" s="48">
        <v>-4</v>
      </c>
      <c r="AB152" s="63">
        <v>269617</v>
      </c>
      <c r="AC152" s="63"/>
      <c r="AD152" s="66">
        <v>2.67</v>
      </c>
      <c r="AE152" s="66"/>
      <c r="AF152" s="63">
        <f>+AB152-R152</f>
        <v>27075</v>
      </c>
    </row>
    <row r="153" spans="1:32" x14ac:dyDescent="0.25">
      <c r="A153" s="33">
        <v>316</v>
      </c>
      <c r="B153" s="33" t="s">
        <v>281</v>
      </c>
      <c r="D153" s="64">
        <v>1571821.5</v>
      </c>
      <c r="F153" s="63">
        <v>869236.10000000009</v>
      </c>
      <c r="H153" s="46">
        <v>50586</v>
      </c>
      <c r="J153" s="71">
        <v>7.1000000000000004E-3</v>
      </c>
      <c r="K153" s="72"/>
      <c r="L153" s="72"/>
      <c r="N153" s="68">
        <v>-1</v>
      </c>
      <c r="P153" s="76">
        <v>2.4</v>
      </c>
      <c r="R153" s="64">
        <f t="shared" si="13"/>
        <v>37724</v>
      </c>
      <c r="T153" s="46">
        <v>50586</v>
      </c>
      <c r="V153" s="47">
        <v>65</v>
      </c>
      <c r="W153" s="33" t="s">
        <v>4</v>
      </c>
      <c r="X153" s="47" t="s">
        <v>302</v>
      </c>
      <c r="Z153" s="48">
        <v>-1</v>
      </c>
      <c r="AB153" s="64">
        <v>36931</v>
      </c>
      <c r="AC153" s="67"/>
      <c r="AD153" s="66">
        <v>2.35</v>
      </c>
      <c r="AE153" s="66"/>
      <c r="AF153" s="64">
        <f>+AB153-R153</f>
        <v>-793</v>
      </c>
    </row>
    <row r="154" spans="1:32" s="38" customFormat="1" x14ac:dyDescent="0.25">
      <c r="A154" s="38" t="s">
        <v>6</v>
      </c>
      <c r="B154" s="38" t="s">
        <v>72</v>
      </c>
      <c r="D154" s="83">
        <f>+SUBTOTAL(9,D149:D153)</f>
        <v>137487920.10999998</v>
      </c>
      <c r="E154" s="73"/>
      <c r="F154" s="83">
        <f>+SUBTOTAL(9,F149:F153)</f>
        <v>60497875.389999993</v>
      </c>
      <c r="H154" s="46"/>
      <c r="J154" s="71"/>
      <c r="K154" s="72"/>
      <c r="L154" s="72"/>
      <c r="N154" s="48"/>
      <c r="P154" s="79">
        <f>+ROUND(R154/D154*100,1)</f>
        <v>2.6</v>
      </c>
      <c r="R154" s="83">
        <f>+SUBTOTAL(9,R149:R153)</f>
        <v>3515445</v>
      </c>
      <c r="T154" s="46"/>
      <c r="U154" s="33"/>
      <c r="V154" s="47"/>
      <c r="W154" s="33"/>
      <c r="X154" s="47"/>
      <c r="Y154" s="33"/>
      <c r="Z154" s="48"/>
      <c r="AB154" s="83">
        <f>+SUBTOTAL(9,AB149:AB153)</f>
        <v>4323820</v>
      </c>
      <c r="AC154" s="88"/>
      <c r="AD154" s="125">
        <f>+AB154/D154*100</f>
        <v>3.1448726524778619</v>
      </c>
      <c r="AE154" s="125"/>
      <c r="AF154" s="83">
        <f>+SUBTOTAL(9,AF149:AF153)</f>
        <v>808375</v>
      </c>
    </row>
    <row r="155" spans="1:32" s="38" customFormat="1" x14ac:dyDescent="0.25">
      <c r="B155" s="38" t="s">
        <v>6</v>
      </c>
      <c r="D155" s="65"/>
      <c r="E155" s="73"/>
      <c r="F155" s="65"/>
      <c r="H155" s="46"/>
      <c r="J155" s="71"/>
      <c r="K155" s="72"/>
      <c r="L155" s="72"/>
      <c r="N155" s="48"/>
      <c r="P155" s="74"/>
      <c r="R155" s="65"/>
      <c r="T155" s="46"/>
      <c r="U155" s="33"/>
      <c r="V155" s="47"/>
      <c r="W155" s="33"/>
      <c r="X155" s="47"/>
      <c r="Y155" s="33"/>
      <c r="Z155" s="48"/>
      <c r="AB155" s="65"/>
      <c r="AC155" s="65"/>
      <c r="AD155" s="66"/>
      <c r="AE155" s="66"/>
      <c r="AF155" s="65"/>
    </row>
    <row r="156" spans="1:32" s="38" customFormat="1" x14ac:dyDescent="0.25">
      <c r="A156" s="41" t="s">
        <v>179</v>
      </c>
      <c r="D156" s="162">
        <f>+SUBTOTAL(9,D114:D155)</f>
        <v>396950860.67999995</v>
      </c>
      <c r="E156" s="73"/>
      <c r="F156" s="162">
        <f>+SUBTOTAL(9,F114:F155)</f>
        <v>203197467.64487371</v>
      </c>
      <c r="H156" s="46"/>
      <c r="J156" s="71"/>
      <c r="K156" s="72"/>
      <c r="L156" s="72"/>
      <c r="N156" s="48"/>
      <c r="P156" s="80">
        <f>+ROUND(R156/D156*100,1)</f>
        <v>2.5</v>
      </c>
      <c r="R156" s="162">
        <f>+SUBTOTAL(9,R114:R155)</f>
        <v>9969369</v>
      </c>
      <c r="T156" s="46"/>
      <c r="U156" s="33"/>
      <c r="V156" s="47"/>
      <c r="W156" s="33"/>
      <c r="X156" s="47"/>
      <c r="Y156" s="33"/>
      <c r="Z156" s="48"/>
      <c r="AB156" s="162">
        <f>+SUBTOTAL(9,AB114:AB155)</f>
        <v>10946089</v>
      </c>
      <c r="AC156" s="121"/>
      <c r="AD156" s="116">
        <f>+AB156/D156*100</f>
        <v>2.7575425787586685</v>
      </c>
      <c r="AE156" s="116"/>
      <c r="AF156" s="162">
        <f>+SUBTOTAL(9,AF114:AF155)</f>
        <v>976720</v>
      </c>
    </row>
    <row r="157" spans="1:32" s="38" customFormat="1" x14ac:dyDescent="0.25">
      <c r="B157" s="38" t="s">
        <v>6</v>
      </c>
      <c r="D157" s="65"/>
      <c r="E157" s="73"/>
      <c r="F157" s="65"/>
      <c r="H157" s="46"/>
      <c r="J157" s="71"/>
      <c r="K157" s="72"/>
      <c r="L157" s="72"/>
      <c r="N157" s="48"/>
      <c r="P157" s="74"/>
      <c r="R157" s="65"/>
      <c r="T157" s="46"/>
      <c r="U157" s="33"/>
      <c r="V157" s="47"/>
      <c r="W157" s="33"/>
      <c r="X157" s="47"/>
      <c r="Y157" s="33"/>
      <c r="Z157" s="48"/>
      <c r="AB157" s="65"/>
      <c r="AC157" s="65"/>
      <c r="AD157" s="66"/>
      <c r="AE157" s="66"/>
      <c r="AF157" s="65"/>
    </row>
    <row r="158" spans="1:32" ht="13.8" thickBot="1" x14ac:dyDescent="0.3">
      <c r="A158" s="35" t="s">
        <v>1</v>
      </c>
      <c r="D158" s="90">
        <f>+SUBTOTAL(9,D18:D157)</f>
        <v>3213684364.539999</v>
      </c>
      <c r="F158" s="90">
        <f>+SUBTOTAL(9,F18:F157)</f>
        <v>1447414476.6320674</v>
      </c>
      <c r="H158" s="46"/>
      <c r="J158" s="71"/>
      <c r="K158" s="72"/>
      <c r="L158" s="72"/>
      <c r="N158" s="48"/>
      <c r="P158" s="80">
        <f>+ROUND(R158/D158*100,1)</f>
        <v>2.5</v>
      </c>
      <c r="R158" s="90">
        <f>+SUBTOTAL(9,R18:R157)</f>
        <v>79901099</v>
      </c>
      <c r="T158" s="46"/>
      <c r="V158" s="47"/>
      <c r="X158" s="47"/>
      <c r="Z158" s="48"/>
      <c r="AB158" s="90">
        <f>+SUBTOTAL(9,AB18:AB157)</f>
        <v>116908470</v>
      </c>
      <c r="AC158" s="84"/>
      <c r="AD158" s="116">
        <f>+AB158/D158*100</f>
        <v>3.637832989760152</v>
      </c>
      <c r="AE158" s="116"/>
      <c r="AF158" s="90">
        <f>+SUBTOTAL(9,AF18:AF157)</f>
        <v>37007371</v>
      </c>
    </row>
    <row r="159" spans="1:32" ht="13.8" thickTop="1" x14ac:dyDescent="0.25">
      <c r="B159" s="33" t="s">
        <v>6</v>
      </c>
      <c r="H159" s="46"/>
      <c r="J159" s="71"/>
      <c r="K159" s="72"/>
      <c r="L159" s="72"/>
      <c r="N159" s="48"/>
      <c r="P159" s="75"/>
      <c r="T159" s="46"/>
      <c r="V159" s="47"/>
      <c r="X159" s="47"/>
      <c r="Z159" s="48"/>
      <c r="AD159" s="66"/>
      <c r="AE159" s="66"/>
    </row>
    <row r="160" spans="1:32" x14ac:dyDescent="0.25">
      <c r="B160" s="33" t="s">
        <v>6</v>
      </c>
      <c r="H160" s="46"/>
      <c r="J160" s="71"/>
      <c r="K160" s="72"/>
      <c r="L160" s="72"/>
      <c r="N160" s="48"/>
      <c r="P160" s="75"/>
      <c r="T160" s="46"/>
      <c r="V160" s="47"/>
      <c r="X160" s="47"/>
      <c r="Z160" s="48"/>
      <c r="AD160" s="66"/>
      <c r="AE160" s="66"/>
    </row>
    <row r="161" spans="1:32" x14ac:dyDescent="0.25">
      <c r="A161" s="35" t="s">
        <v>2</v>
      </c>
      <c r="H161" s="46"/>
      <c r="J161" s="71"/>
      <c r="K161" s="72"/>
      <c r="L161" s="72"/>
      <c r="N161" s="48"/>
      <c r="P161" s="75"/>
      <c r="T161" s="46"/>
      <c r="V161" s="47"/>
      <c r="X161" s="47"/>
      <c r="Z161" s="48"/>
      <c r="AD161" s="66"/>
      <c r="AE161" s="66"/>
    </row>
    <row r="162" spans="1:32" x14ac:dyDescent="0.25">
      <c r="H162" s="46"/>
      <c r="J162" s="71"/>
      <c r="K162" s="72"/>
      <c r="L162" s="72"/>
      <c r="N162" s="48"/>
      <c r="P162" s="75"/>
      <c r="T162" s="46"/>
      <c r="V162" s="47"/>
      <c r="X162" s="47"/>
      <c r="Z162" s="48"/>
      <c r="AD162" s="66"/>
      <c r="AE162" s="66"/>
    </row>
    <row r="163" spans="1:32" x14ac:dyDescent="0.25">
      <c r="A163" s="41" t="s">
        <v>180</v>
      </c>
      <c r="H163" s="46"/>
      <c r="J163" s="71"/>
      <c r="K163" s="72"/>
      <c r="L163" s="72"/>
      <c r="N163" s="48"/>
      <c r="P163" s="75"/>
      <c r="T163" s="46"/>
      <c r="V163" s="47"/>
      <c r="X163" s="47"/>
      <c r="Z163" s="48"/>
      <c r="AD163" s="66"/>
      <c r="AE163" s="66"/>
    </row>
    <row r="164" spans="1:32" x14ac:dyDescent="0.25">
      <c r="B164" s="33" t="s">
        <v>6</v>
      </c>
      <c r="H164" s="46"/>
      <c r="J164" s="71"/>
      <c r="K164" s="72"/>
      <c r="L164" s="72"/>
      <c r="N164" s="48"/>
      <c r="P164" s="75"/>
      <c r="T164" s="46"/>
      <c r="V164" s="47"/>
      <c r="X164" s="47"/>
      <c r="Z164" s="48"/>
      <c r="AD164" s="66"/>
      <c r="AE164" s="66"/>
    </row>
    <row r="165" spans="1:32" s="38" customFormat="1" x14ac:dyDescent="0.25">
      <c r="B165" s="38" t="s">
        <v>75</v>
      </c>
      <c r="D165" s="73"/>
      <c r="E165" s="73"/>
      <c r="F165" s="73"/>
      <c r="H165" s="46"/>
      <c r="J165" s="71"/>
      <c r="K165" s="72"/>
      <c r="L165" s="72"/>
      <c r="N165" s="48"/>
      <c r="P165" s="74"/>
      <c r="R165" s="73"/>
      <c r="T165" s="46"/>
      <c r="U165" s="33"/>
      <c r="V165" s="47"/>
      <c r="W165" s="33"/>
      <c r="X165" s="47"/>
      <c r="Y165" s="33"/>
      <c r="Z165" s="48"/>
      <c r="AB165" s="73"/>
      <c r="AC165" s="73"/>
      <c r="AD165" s="66"/>
      <c r="AE165" s="66"/>
      <c r="AF165" s="73"/>
    </row>
    <row r="166" spans="1:32" x14ac:dyDescent="0.25">
      <c r="A166" s="33">
        <v>321</v>
      </c>
      <c r="B166" s="33" t="s">
        <v>42</v>
      </c>
      <c r="D166" s="63">
        <v>396984357.25999999</v>
      </c>
      <c r="F166" s="63">
        <v>176282725.68863252</v>
      </c>
      <c r="H166" s="46">
        <v>52412</v>
      </c>
      <c r="J166" s="71">
        <v>2.8E-3</v>
      </c>
      <c r="K166" s="72"/>
      <c r="L166" s="72"/>
      <c r="N166" s="48">
        <v>0</v>
      </c>
      <c r="P166" s="76">
        <v>1.8</v>
      </c>
      <c r="R166" s="63">
        <f t="shared" ref="R166:R170" si="14">+ROUND(D166*P166/100,0)</f>
        <v>7145718</v>
      </c>
      <c r="T166" s="46">
        <v>52351</v>
      </c>
      <c r="V166" s="47">
        <v>100</v>
      </c>
      <c r="W166" s="33" t="s">
        <v>4</v>
      </c>
      <c r="X166" s="47" t="s">
        <v>303</v>
      </c>
      <c r="Z166" s="48">
        <v>-1</v>
      </c>
      <c r="AB166" s="63">
        <v>8926161</v>
      </c>
      <c r="AC166" s="63"/>
      <c r="AD166" s="66">
        <v>2.25</v>
      </c>
      <c r="AE166" s="66"/>
      <c r="AF166" s="63">
        <f>+AB166-R166</f>
        <v>1780443</v>
      </c>
    </row>
    <row r="167" spans="1:32" x14ac:dyDescent="0.25">
      <c r="A167" s="33">
        <v>322</v>
      </c>
      <c r="B167" s="33" t="s">
        <v>76</v>
      </c>
      <c r="D167" s="63">
        <v>55565218.140000001</v>
      </c>
      <c r="F167" s="63">
        <v>31403212.718224999</v>
      </c>
      <c r="H167" s="46">
        <v>52412</v>
      </c>
      <c r="J167" s="71">
        <v>5.5999999999999999E-3</v>
      </c>
      <c r="K167" s="72"/>
      <c r="L167" s="72"/>
      <c r="N167" s="48">
        <v>-2</v>
      </c>
      <c r="P167" s="76">
        <v>2</v>
      </c>
      <c r="R167" s="63">
        <f t="shared" si="14"/>
        <v>1111304</v>
      </c>
      <c r="T167" s="46">
        <v>52351</v>
      </c>
      <c r="V167" s="47">
        <v>60</v>
      </c>
      <c r="W167" s="33" t="s">
        <v>4</v>
      </c>
      <c r="X167" s="47" t="s">
        <v>304</v>
      </c>
      <c r="Z167" s="48">
        <v>-2</v>
      </c>
      <c r="AB167" s="63">
        <v>1066835</v>
      </c>
      <c r="AC167" s="63"/>
      <c r="AD167" s="66">
        <v>1.92</v>
      </c>
      <c r="AE167" s="66"/>
      <c r="AF167" s="63">
        <f>+AB167-R167</f>
        <v>-44469</v>
      </c>
    </row>
    <row r="168" spans="1:32" x14ac:dyDescent="0.25">
      <c r="A168" s="33">
        <v>323</v>
      </c>
      <c r="B168" s="33" t="s">
        <v>44</v>
      </c>
      <c r="D168" s="63">
        <v>12402699.85</v>
      </c>
      <c r="F168" s="63">
        <v>-7534767.8673100006</v>
      </c>
      <c r="H168" s="46">
        <v>52412</v>
      </c>
      <c r="J168" s="71">
        <v>1.38E-2</v>
      </c>
      <c r="K168" s="72"/>
      <c r="L168" s="72"/>
      <c r="N168" s="48">
        <v>0</v>
      </c>
      <c r="P168" s="76">
        <v>2.4</v>
      </c>
      <c r="R168" s="63">
        <f t="shared" si="14"/>
        <v>297665</v>
      </c>
      <c r="T168" s="46">
        <v>52351</v>
      </c>
      <c r="V168" s="47">
        <v>45</v>
      </c>
      <c r="W168" s="33" t="s">
        <v>4</v>
      </c>
      <c r="X168" s="47" t="s">
        <v>302</v>
      </c>
      <c r="Z168" s="48">
        <v>0</v>
      </c>
      <c r="AB168" s="63">
        <v>895663</v>
      </c>
      <c r="AC168" s="63"/>
      <c r="AD168" s="66">
        <v>7.22</v>
      </c>
      <c r="AE168" s="66"/>
      <c r="AF168" s="63">
        <f>+AB168-R168</f>
        <v>597998</v>
      </c>
    </row>
    <row r="169" spans="1:32" x14ac:dyDescent="0.25">
      <c r="A169" s="33">
        <v>324</v>
      </c>
      <c r="B169" s="33" t="s">
        <v>45</v>
      </c>
      <c r="D169" s="63">
        <v>34367942.979999997</v>
      </c>
      <c r="F169" s="63">
        <v>16891518.187435001</v>
      </c>
      <c r="H169" s="46">
        <v>52412</v>
      </c>
      <c r="J169" s="71">
        <v>1.1999999999999999E-3</v>
      </c>
      <c r="K169" s="72"/>
      <c r="L169" s="72"/>
      <c r="N169" s="48">
        <v>-2</v>
      </c>
      <c r="P169" s="76">
        <v>1.8</v>
      </c>
      <c r="R169" s="63">
        <f t="shared" si="14"/>
        <v>618623</v>
      </c>
      <c r="T169" s="46">
        <v>52351</v>
      </c>
      <c r="V169" s="47">
        <v>75</v>
      </c>
      <c r="W169" s="33" t="s">
        <v>4</v>
      </c>
      <c r="X169" s="47" t="s">
        <v>305</v>
      </c>
      <c r="Z169" s="48">
        <v>-1</v>
      </c>
      <c r="AB169" s="63">
        <v>719133</v>
      </c>
      <c r="AC169" s="63"/>
      <c r="AD169" s="66">
        <v>2.09</v>
      </c>
      <c r="AE169" s="66"/>
      <c r="AF169" s="63">
        <f>+AB169-R169</f>
        <v>100510</v>
      </c>
    </row>
    <row r="170" spans="1:32" x14ac:dyDescent="0.25">
      <c r="A170" s="33">
        <v>325</v>
      </c>
      <c r="B170" s="33" t="s">
        <v>281</v>
      </c>
      <c r="D170" s="64">
        <v>20722316.710000001</v>
      </c>
      <c r="F170" s="64">
        <v>2245774.8103899998</v>
      </c>
      <c r="H170" s="46">
        <v>52412</v>
      </c>
      <c r="J170" s="71">
        <v>3.2000000000000002E-3</v>
      </c>
      <c r="K170" s="72"/>
      <c r="L170" s="72"/>
      <c r="N170" s="48">
        <v>0</v>
      </c>
      <c r="P170" s="76">
        <v>1.8</v>
      </c>
      <c r="R170" s="64">
        <f t="shared" si="14"/>
        <v>373002</v>
      </c>
      <c r="T170" s="46">
        <v>52351</v>
      </c>
      <c r="V170" s="47">
        <v>50</v>
      </c>
      <c r="W170" s="33" t="s">
        <v>4</v>
      </c>
      <c r="X170" s="47" t="s">
        <v>303</v>
      </c>
      <c r="Z170" s="48">
        <v>-3</v>
      </c>
      <c r="AB170" s="64">
        <v>841331</v>
      </c>
      <c r="AC170" s="67"/>
      <c r="AD170" s="66">
        <v>4.0599999999999996</v>
      </c>
      <c r="AE170" s="66"/>
      <c r="AF170" s="64">
        <f>+AB170-R170</f>
        <v>468329</v>
      </c>
    </row>
    <row r="171" spans="1:32" s="38" customFormat="1" x14ac:dyDescent="0.25">
      <c r="A171" s="38" t="s">
        <v>6</v>
      </c>
      <c r="B171" s="38" t="s">
        <v>77</v>
      </c>
      <c r="D171" s="65">
        <f>+SUBTOTAL(9,D166:D170)</f>
        <v>520042534.94</v>
      </c>
      <c r="E171" s="73"/>
      <c r="F171" s="65">
        <f>+SUBTOTAL(9,F166:F170)</f>
        <v>219288463.53737253</v>
      </c>
      <c r="H171" s="46"/>
      <c r="J171" s="71"/>
      <c r="K171" s="72"/>
      <c r="L171" s="72"/>
      <c r="N171" s="48"/>
      <c r="P171" s="79">
        <f>+ROUND(R171/D171*100,1)</f>
        <v>1.8</v>
      </c>
      <c r="R171" s="65">
        <f>+SUBTOTAL(9,R166:R170)</f>
        <v>9546312</v>
      </c>
      <c r="T171" s="46"/>
      <c r="U171" s="33"/>
      <c r="V171" s="47"/>
      <c r="W171" s="33"/>
      <c r="X171" s="47"/>
      <c r="Y171" s="33"/>
      <c r="Z171" s="48"/>
      <c r="AB171" s="65">
        <f>+SUBTOTAL(9,AB166:AB170)</f>
        <v>12449123</v>
      </c>
      <c r="AC171" s="65"/>
      <c r="AD171" s="125">
        <f>+AB171/D171*100</f>
        <v>2.3938663020009159</v>
      </c>
      <c r="AE171" s="125"/>
      <c r="AF171" s="65">
        <f>+SUBTOTAL(9,AF166:AF170)</f>
        <v>2902811</v>
      </c>
    </row>
    <row r="172" spans="1:32" x14ac:dyDescent="0.25">
      <c r="A172" s="33" t="s">
        <v>6</v>
      </c>
      <c r="B172" s="33" t="s">
        <v>6</v>
      </c>
      <c r="H172" s="46"/>
      <c r="J172" s="71"/>
      <c r="K172" s="72"/>
      <c r="L172" s="72"/>
      <c r="N172" s="48"/>
      <c r="P172" s="75"/>
      <c r="T172" s="46"/>
      <c r="V172" s="47"/>
      <c r="X172" s="47"/>
      <c r="Z172" s="48"/>
      <c r="AD172" s="66"/>
      <c r="AE172" s="66"/>
    </row>
    <row r="173" spans="1:32" s="38" customFormat="1" x14ac:dyDescent="0.25">
      <c r="A173" s="38" t="s">
        <v>6</v>
      </c>
      <c r="B173" s="38" t="s">
        <v>78</v>
      </c>
      <c r="D173" s="73"/>
      <c r="E173" s="73"/>
      <c r="F173" s="73"/>
      <c r="H173" s="46"/>
      <c r="J173" s="71"/>
      <c r="K173" s="72"/>
      <c r="L173" s="72"/>
      <c r="N173" s="48"/>
      <c r="P173" s="74"/>
      <c r="R173" s="73"/>
      <c r="T173" s="46"/>
      <c r="U173" s="33"/>
      <c r="V173" s="47"/>
      <c r="W173" s="33"/>
      <c r="X173" s="47"/>
      <c r="Y173" s="33"/>
      <c r="Z173" s="48"/>
      <c r="AB173" s="73"/>
      <c r="AC173" s="73"/>
      <c r="AD173" s="66"/>
      <c r="AE173" s="66"/>
      <c r="AF173" s="73"/>
    </row>
    <row r="174" spans="1:32" x14ac:dyDescent="0.25">
      <c r="A174" s="33">
        <v>321</v>
      </c>
      <c r="B174" s="33" t="s">
        <v>42</v>
      </c>
      <c r="D174" s="63">
        <v>194729785.75999999</v>
      </c>
      <c r="F174" s="63">
        <v>100039207.20624749</v>
      </c>
      <c r="H174" s="46">
        <v>49856</v>
      </c>
      <c r="J174" s="71">
        <v>2.8E-3</v>
      </c>
      <c r="K174" s="72"/>
      <c r="L174" s="72"/>
      <c r="N174" s="48">
        <v>0</v>
      </c>
      <c r="P174" s="76">
        <v>1.8</v>
      </c>
      <c r="R174" s="63">
        <f t="shared" ref="R174:R178" si="15">+ROUND(D174*P174/100,0)</f>
        <v>3505136</v>
      </c>
      <c r="T174" s="46">
        <v>49765</v>
      </c>
      <c r="V174" s="47">
        <v>100</v>
      </c>
      <c r="W174" s="33" t="s">
        <v>4</v>
      </c>
      <c r="X174" s="47" t="s">
        <v>303</v>
      </c>
      <c r="Z174" s="48">
        <v>-1</v>
      </c>
      <c r="AB174" s="63">
        <v>5176105</v>
      </c>
      <c r="AC174" s="63"/>
      <c r="AD174" s="66">
        <v>2.66</v>
      </c>
      <c r="AE174" s="66"/>
      <c r="AF174" s="63">
        <f>+AB174-R174</f>
        <v>1670969</v>
      </c>
    </row>
    <row r="175" spans="1:32" x14ac:dyDescent="0.25">
      <c r="A175" s="33">
        <v>322</v>
      </c>
      <c r="B175" s="33" t="s">
        <v>76</v>
      </c>
      <c r="D175" s="63">
        <v>838073831.14999998</v>
      </c>
      <c r="F175" s="63">
        <v>293588601.66264999</v>
      </c>
      <c r="H175" s="46">
        <v>49856</v>
      </c>
      <c r="J175" s="71">
        <v>5.5999999999999999E-3</v>
      </c>
      <c r="K175" s="72"/>
      <c r="L175" s="72"/>
      <c r="N175" s="48">
        <v>-2</v>
      </c>
      <c r="P175" s="76">
        <v>2</v>
      </c>
      <c r="R175" s="63">
        <f t="shared" si="15"/>
        <v>16761477</v>
      </c>
      <c r="T175" s="46">
        <v>49765</v>
      </c>
      <c r="V175" s="47">
        <v>60</v>
      </c>
      <c r="W175" s="33" t="s">
        <v>4</v>
      </c>
      <c r="X175" s="47" t="s">
        <v>304</v>
      </c>
      <c r="Z175" s="48">
        <v>-2</v>
      </c>
      <c r="AB175" s="63">
        <v>31180373</v>
      </c>
      <c r="AC175" s="63"/>
      <c r="AD175" s="66">
        <v>3.72</v>
      </c>
      <c r="AE175" s="66"/>
      <c r="AF175" s="63">
        <f>+AB175-R175</f>
        <v>14418896</v>
      </c>
    </row>
    <row r="176" spans="1:32" x14ac:dyDescent="0.25">
      <c r="A176" s="33">
        <v>323</v>
      </c>
      <c r="B176" s="33" t="s">
        <v>44</v>
      </c>
      <c r="D176" s="63">
        <v>412318466.63999999</v>
      </c>
      <c r="F176" s="63">
        <v>47813094.579740003</v>
      </c>
      <c r="H176" s="46">
        <v>49856</v>
      </c>
      <c r="J176" s="71">
        <v>1.38E-2</v>
      </c>
      <c r="K176" s="72"/>
      <c r="L176" s="72"/>
      <c r="N176" s="48">
        <v>0</v>
      </c>
      <c r="P176" s="76">
        <v>2.4</v>
      </c>
      <c r="R176" s="63">
        <f t="shared" si="15"/>
        <v>9895643</v>
      </c>
      <c r="T176" s="46">
        <v>49765</v>
      </c>
      <c r="V176" s="47">
        <v>45</v>
      </c>
      <c r="W176" s="33" t="s">
        <v>4</v>
      </c>
      <c r="X176" s="47" t="s">
        <v>302</v>
      </c>
      <c r="Z176" s="48">
        <v>0</v>
      </c>
      <c r="AB176" s="63">
        <v>21057503</v>
      </c>
      <c r="AC176" s="63"/>
      <c r="AD176" s="66">
        <v>5.1100000000000003</v>
      </c>
      <c r="AE176" s="66"/>
      <c r="AF176" s="63">
        <f>+AB176-R176</f>
        <v>11161860</v>
      </c>
    </row>
    <row r="177" spans="1:32" x14ac:dyDescent="0.25">
      <c r="A177" s="33">
        <v>324</v>
      </c>
      <c r="B177" s="33" t="s">
        <v>45</v>
      </c>
      <c r="D177" s="63">
        <v>119762438.11</v>
      </c>
      <c r="F177" s="63">
        <v>49415234.345734999</v>
      </c>
      <c r="H177" s="46">
        <v>49856</v>
      </c>
      <c r="J177" s="71">
        <v>1.1999999999999999E-3</v>
      </c>
      <c r="K177" s="72"/>
      <c r="L177" s="72"/>
      <c r="N177" s="48">
        <v>-2</v>
      </c>
      <c r="P177" s="76">
        <v>1.8</v>
      </c>
      <c r="R177" s="63">
        <f t="shared" si="15"/>
        <v>2155724</v>
      </c>
      <c r="T177" s="46">
        <v>49765</v>
      </c>
      <c r="V177" s="47">
        <v>75</v>
      </c>
      <c r="W177" s="33" t="s">
        <v>4</v>
      </c>
      <c r="X177" s="47" t="s">
        <v>305</v>
      </c>
      <c r="Z177" s="48">
        <v>-1</v>
      </c>
      <c r="AB177" s="63">
        <v>3830023</v>
      </c>
      <c r="AC177" s="63"/>
      <c r="AD177" s="66">
        <v>3.2</v>
      </c>
      <c r="AE177" s="66"/>
      <c r="AF177" s="63">
        <f>+AB177-R177</f>
        <v>1674299</v>
      </c>
    </row>
    <row r="178" spans="1:32" x14ac:dyDescent="0.25">
      <c r="A178" s="33">
        <v>325</v>
      </c>
      <c r="B178" s="33" t="s">
        <v>281</v>
      </c>
      <c r="D178" s="64">
        <v>11320231.970000001</v>
      </c>
      <c r="F178" s="64">
        <v>6997958.1787100006</v>
      </c>
      <c r="H178" s="46">
        <v>49856</v>
      </c>
      <c r="J178" s="71">
        <v>3.2000000000000002E-3</v>
      </c>
      <c r="K178" s="72"/>
      <c r="L178" s="72"/>
      <c r="N178" s="48">
        <v>0</v>
      </c>
      <c r="P178" s="76">
        <v>1.8</v>
      </c>
      <c r="R178" s="64">
        <f t="shared" si="15"/>
        <v>203764</v>
      </c>
      <c r="T178" s="46">
        <v>49765</v>
      </c>
      <c r="V178" s="47">
        <v>50</v>
      </c>
      <c r="W178" s="33" t="s">
        <v>4</v>
      </c>
      <c r="X178" s="47" t="s">
        <v>303</v>
      </c>
      <c r="Z178" s="48">
        <v>-3</v>
      </c>
      <c r="AB178" s="64">
        <v>293754</v>
      </c>
      <c r="AC178" s="67"/>
      <c r="AD178" s="66">
        <v>2.59</v>
      </c>
      <c r="AE178" s="66"/>
      <c r="AF178" s="64">
        <f>+AB178-R178</f>
        <v>89990</v>
      </c>
    </row>
    <row r="179" spans="1:32" s="38" customFormat="1" x14ac:dyDescent="0.25">
      <c r="A179" s="38" t="s">
        <v>6</v>
      </c>
      <c r="B179" s="38" t="s">
        <v>79</v>
      </c>
      <c r="D179" s="65">
        <f>+SUBTOTAL(9,D174:D178)</f>
        <v>1576204753.6299999</v>
      </c>
      <c r="E179" s="73"/>
      <c r="F179" s="65">
        <f>+SUBTOTAL(9,F174:F178)</f>
        <v>497854095.97308248</v>
      </c>
      <c r="H179" s="46"/>
      <c r="J179" s="71"/>
      <c r="K179" s="72"/>
      <c r="L179" s="72"/>
      <c r="N179" s="48"/>
      <c r="P179" s="79">
        <f>+ROUND(R179/D179*100,1)</f>
        <v>2.1</v>
      </c>
      <c r="R179" s="65">
        <f>+SUBTOTAL(9,R174:R178)</f>
        <v>32521744</v>
      </c>
      <c r="T179" s="46"/>
      <c r="U179" s="33"/>
      <c r="V179" s="47"/>
      <c r="W179" s="33"/>
      <c r="X179" s="47"/>
      <c r="Y179" s="33"/>
      <c r="Z179" s="48"/>
      <c r="AB179" s="65">
        <f>+SUBTOTAL(9,AB174:AB178)</f>
        <v>61537758</v>
      </c>
      <c r="AC179" s="65"/>
      <c r="AD179" s="125">
        <f>+AB179/D179*100</f>
        <v>3.9041728467242929</v>
      </c>
      <c r="AE179" s="125"/>
      <c r="AF179" s="65">
        <f>+SUBTOTAL(9,AF174:AF178)</f>
        <v>29016014</v>
      </c>
    </row>
    <row r="180" spans="1:32" x14ac:dyDescent="0.25">
      <c r="A180" s="33" t="s">
        <v>6</v>
      </c>
      <c r="B180" s="33" t="s">
        <v>6</v>
      </c>
      <c r="H180" s="46"/>
      <c r="J180" s="71"/>
      <c r="K180" s="72"/>
      <c r="L180" s="72"/>
      <c r="N180" s="48"/>
      <c r="P180" s="75"/>
      <c r="T180" s="46"/>
      <c r="V180" s="47"/>
      <c r="X180" s="47"/>
      <c r="Z180" s="48"/>
      <c r="AD180" s="66"/>
      <c r="AE180" s="66"/>
    </row>
    <row r="181" spans="1:32" s="38" customFormat="1" x14ac:dyDescent="0.25">
      <c r="A181" s="38" t="s">
        <v>6</v>
      </c>
      <c r="B181" s="38" t="s">
        <v>80</v>
      </c>
      <c r="D181" s="73"/>
      <c r="E181" s="73"/>
      <c r="F181" s="73"/>
      <c r="H181" s="46"/>
      <c r="J181" s="71"/>
      <c r="K181" s="72"/>
      <c r="L181" s="72"/>
      <c r="N181" s="48"/>
      <c r="P181" s="74"/>
      <c r="R181" s="73"/>
      <c r="T181" s="46"/>
      <c r="U181" s="33"/>
      <c r="V181" s="47"/>
      <c r="W181" s="33"/>
      <c r="X181" s="47"/>
      <c r="Y181" s="33"/>
      <c r="Z181" s="48"/>
      <c r="AB181" s="73"/>
      <c r="AC181" s="73"/>
      <c r="AD181" s="66"/>
      <c r="AE181" s="66"/>
      <c r="AF181" s="73"/>
    </row>
    <row r="182" spans="1:32" x14ac:dyDescent="0.25">
      <c r="A182" s="33">
        <v>321</v>
      </c>
      <c r="B182" s="33" t="s">
        <v>42</v>
      </c>
      <c r="D182" s="63">
        <v>297759843.98000002</v>
      </c>
      <c r="F182" s="63">
        <v>130332823.31197</v>
      </c>
      <c r="H182" s="46">
        <v>52412</v>
      </c>
      <c r="J182" s="71">
        <v>2.8E-3</v>
      </c>
      <c r="K182" s="72"/>
      <c r="L182" s="72"/>
      <c r="N182" s="48">
        <v>0</v>
      </c>
      <c r="P182" s="76">
        <v>1.8</v>
      </c>
      <c r="R182" s="63">
        <f t="shared" ref="R182:R186" si="16">+ROUND(D182*P182/100,0)</f>
        <v>5359677</v>
      </c>
      <c r="T182" s="46">
        <v>52351</v>
      </c>
      <c r="V182" s="47">
        <v>100</v>
      </c>
      <c r="W182" s="33" t="s">
        <v>4</v>
      </c>
      <c r="X182" s="47" t="s">
        <v>303</v>
      </c>
      <c r="Z182" s="48">
        <v>-1</v>
      </c>
      <c r="AB182" s="63">
        <v>6772839</v>
      </c>
      <c r="AC182" s="63"/>
      <c r="AD182" s="66">
        <v>2.27</v>
      </c>
      <c r="AE182" s="66"/>
      <c r="AF182" s="63">
        <f>+AB182-R182</f>
        <v>1413162</v>
      </c>
    </row>
    <row r="183" spans="1:32" x14ac:dyDescent="0.25">
      <c r="A183" s="33">
        <v>322</v>
      </c>
      <c r="B183" s="33" t="s">
        <v>76</v>
      </c>
      <c r="D183" s="63">
        <v>1053686661.38</v>
      </c>
      <c r="F183" s="63">
        <v>387788728.4733749</v>
      </c>
      <c r="H183" s="46">
        <v>52412</v>
      </c>
      <c r="J183" s="71">
        <v>5.5999999999999999E-3</v>
      </c>
      <c r="K183" s="72"/>
      <c r="L183" s="72"/>
      <c r="N183" s="48">
        <v>-2</v>
      </c>
      <c r="P183" s="76">
        <v>2</v>
      </c>
      <c r="R183" s="63">
        <f t="shared" si="16"/>
        <v>21073733</v>
      </c>
      <c r="T183" s="46">
        <v>52351</v>
      </c>
      <c r="V183" s="47">
        <v>60</v>
      </c>
      <c r="W183" s="33" t="s">
        <v>4</v>
      </c>
      <c r="X183" s="47" t="s">
        <v>304</v>
      </c>
      <c r="Z183" s="48">
        <v>-2</v>
      </c>
      <c r="AB183" s="63">
        <v>28986146</v>
      </c>
      <c r="AC183" s="63"/>
      <c r="AD183" s="66">
        <v>2.75</v>
      </c>
      <c r="AE183" s="66"/>
      <c r="AF183" s="63">
        <f>+AB183-R183</f>
        <v>7912413</v>
      </c>
    </row>
    <row r="184" spans="1:32" x14ac:dyDescent="0.25">
      <c r="A184" s="33">
        <v>323</v>
      </c>
      <c r="B184" s="33" t="s">
        <v>44</v>
      </c>
      <c r="D184" s="63">
        <v>350014044.14999998</v>
      </c>
      <c r="F184" s="63">
        <v>46854391.850579999</v>
      </c>
      <c r="H184" s="46">
        <v>52412</v>
      </c>
      <c r="J184" s="71">
        <v>1.38E-2</v>
      </c>
      <c r="K184" s="72"/>
      <c r="L184" s="72"/>
      <c r="N184" s="48">
        <v>0</v>
      </c>
      <c r="P184" s="76">
        <v>2.4</v>
      </c>
      <c r="R184" s="63">
        <f t="shared" si="16"/>
        <v>8400337</v>
      </c>
      <c r="T184" s="46">
        <v>52351</v>
      </c>
      <c r="V184" s="47">
        <v>45</v>
      </c>
      <c r="W184" s="33" t="s">
        <v>4</v>
      </c>
      <c r="X184" s="47" t="s">
        <v>302</v>
      </c>
      <c r="Z184" s="48">
        <v>0</v>
      </c>
      <c r="AB184" s="63">
        <v>13521840</v>
      </c>
      <c r="AC184" s="63"/>
      <c r="AD184" s="66">
        <v>3.86</v>
      </c>
      <c r="AE184" s="66"/>
      <c r="AF184" s="63">
        <f>+AB184-R184</f>
        <v>5121503</v>
      </c>
    </row>
    <row r="185" spans="1:32" x14ac:dyDescent="0.25">
      <c r="A185" s="33">
        <v>324</v>
      </c>
      <c r="B185" s="33" t="s">
        <v>45</v>
      </c>
      <c r="D185" s="63">
        <v>188938114.94</v>
      </c>
      <c r="F185" s="63">
        <v>84917441.750014991</v>
      </c>
      <c r="H185" s="46">
        <v>52412</v>
      </c>
      <c r="J185" s="71">
        <v>1.1999999999999999E-3</v>
      </c>
      <c r="K185" s="72"/>
      <c r="L185" s="72"/>
      <c r="N185" s="48">
        <v>-2</v>
      </c>
      <c r="P185" s="76">
        <v>1.8</v>
      </c>
      <c r="R185" s="63">
        <f t="shared" si="16"/>
        <v>3400886</v>
      </c>
      <c r="T185" s="46">
        <v>52351</v>
      </c>
      <c r="V185" s="47">
        <v>75</v>
      </c>
      <c r="W185" s="33" t="s">
        <v>4</v>
      </c>
      <c r="X185" s="47" t="s">
        <v>305</v>
      </c>
      <c r="Z185" s="48">
        <v>-1</v>
      </c>
      <c r="AB185" s="63">
        <v>4291331</v>
      </c>
      <c r="AC185" s="63"/>
      <c r="AD185" s="66">
        <v>2.27</v>
      </c>
      <c r="AE185" s="66"/>
      <c r="AF185" s="63">
        <f>+AB185-R185</f>
        <v>890445</v>
      </c>
    </row>
    <row r="186" spans="1:32" x14ac:dyDescent="0.25">
      <c r="A186" s="33">
        <v>325</v>
      </c>
      <c r="B186" s="33" t="s">
        <v>281</v>
      </c>
      <c r="D186" s="64">
        <v>24130684.219999999</v>
      </c>
      <c r="F186" s="63">
        <v>11189066.0804825</v>
      </c>
      <c r="H186" s="46">
        <v>52412</v>
      </c>
      <c r="J186" s="71">
        <v>3.2000000000000002E-3</v>
      </c>
      <c r="K186" s="72"/>
      <c r="L186" s="72"/>
      <c r="N186" s="48">
        <v>0</v>
      </c>
      <c r="P186" s="76">
        <v>1.8</v>
      </c>
      <c r="R186" s="64">
        <f t="shared" si="16"/>
        <v>434352</v>
      </c>
      <c r="T186" s="46">
        <v>52351</v>
      </c>
      <c r="V186" s="47">
        <v>50</v>
      </c>
      <c r="W186" s="33" t="s">
        <v>4</v>
      </c>
      <c r="X186" s="47" t="s">
        <v>303</v>
      </c>
      <c r="Z186" s="48">
        <v>-3</v>
      </c>
      <c r="AB186" s="64">
        <v>657629</v>
      </c>
      <c r="AC186" s="67"/>
      <c r="AD186" s="66">
        <v>2.73</v>
      </c>
      <c r="AE186" s="66"/>
      <c r="AF186" s="64">
        <f>+AB186-R186</f>
        <v>223277</v>
      </c>
    </row>
    <row r="187" spans="1:32" s="38" customFormat="1" x14ac:dyDescent="0.25">
      <c r="A187" s="38" t="s">
        <v>6</v>
      </c>
      <c r="B187" s="38" t="s">
        <v>81</v>
      </c>
      <c r="D187" s="83">
        <f>+SUBTOTAL(9,D182:D186)</f>
        <v>1914529348.6700003</v>
      </c>
      <c r="E187" s="73"/>
      <c r="F187" s="83">
        <f>+SUBTOTAL(9,F182:F186)</f>
        <v>661082451.46642244</v>
      </c>
      <c r="H187" s="46"/>
      <c r="J187" s="71"/>
      <c r="K187" s="72"/>
      <c r="L187" s="72"/>
      <c r="N187" s="48"/>
      <c r="P187" s="79">
        <f>+ROUND(R187/D187*100,1)</f>
        <v>2</v>
      </c>
      <c r="R187" s="83">
        <f>+SUBTOTAL(9,R182:R186)</f>
        <v>38668985</v>
      </c>
      <c r="T187" s="46"/>
      <c r="U187" s="33"/>
      <c r="V187" s="47"/>
      <c r="W187" s="33"/>
      <c r="X187" s="47"/>
      <c r="Y187" s="33"/>
      <c r="Z187" s="48"/>
      <c r="AB187" s="83">
        <f>+SUBTOTAL(9,AB182:AB186)</f>
        <v>54229785</v>
      </c>
      <c r="AC187" s="88"/>
      <c r="AD187" s="125">
        <f>+AB187/D187*100</f>
        <v>2.8325387144194343</v>
      </c>
      <c r="AE187" s="125"/>
      <c r="AF187" s="83">
        <f>+SUBTOTAL(9,AF182:AF186)</f>
        <v>15560800</v>
      </c>
    </row>
    <row r="188" spans="1:32" s="38" customFormat="1" x14ac:dyDescent="0.25">
      <c r="B188" s="38" t="s">
        <v>6</v>
      </c>
      <c r="D188" s="65"/>
      <c r="E188" s="73"/>
      <c r="F188" s="65"/>
      <c r="H188" s="46"/>
      <c r="J188" s="71"/>
      <c r="K188" s="72"/>
      <c r="L188" s="72"/>
      <c r="N188" s="48"/>
      <c r="P188" s="74"/>
      <c r="R188" s="65"/>
      <c r="T188" s="46"/>
      <c r="U188" s="33"/>
      <c r="V188" s="47"/>
      <c r="W188" s="33"/>
      <c r="X188" s="47"/>
      <c r="Y188" s="33"/>
      <c r="Z188" s="48"/>
      <c r="AB188" s="65"/>
      <c r="AC188" s="65"/>
      <c r="AD188" s="66"/>
      <c r="AE188" s="66"/>
      <c r="AF188" s="65"/>
    </row>
    <row r="189" spans="1:32" s="38" customFormat="1" x14ac:dyDescent="0.25">
      <c r="A189" s="41" t="s">
        <v>181</v>
      </c>
      <c r="D189" s="121">
        <f>+SUBTOTAL(9,D166:D188)</f>
        <v>4010776637.2399998</v>
      </c>
      <c r="E189" s="73"/>
      <c r="F189" s="121">
        <f>+SUBTOTAL(9,F166:F188)</f>
        <v>1378225010.9768775</v>
      </c>
      <c r="H189" s="46"/>
      <c r="J189" s="71"/>
      <c r="K189" s="72"/>
      <c r="L189" s="72"/>
      <c r="N189" s="48"/>
      <c r="P189" s="80">
        <f>+ROUND(R189/D189*100,1)</f>
        <v>2</v>
      </c>
      <c r="R189" s="121">
        <f>+SUBTOTAL(9,R166:R188)</f>
        <v>80737041</v>
      </c>
      <c r="T189" s="46"/>
      <c r="U189" s="33"/>
      <c r="V189" s="47"/>
      <c r="W189" s="33"/>
      <c r="X189" s="47"/>
      <c r="Y189" s="33"/>
      <c r="Z189" s="48"/>
      <c r="AB189" s="121">
        <f>+SUBTOTAL(9,AB166:AB188)</f>
        <v>128216666</v>
      </c>
      <c r="AC189" s="121"/>
      <c r="AD189" s="116">
        <f>+AB189/D189*100</f>
        <v>3.1968039508735093</v>
      </c>
      <c r="AE189" s="116"/>
      <c r="AF189" s="121">
        <f>+SUBTOTAL(9,AF166:AF188)</f>
        <v>47479625</v>
      </c>
    </row>
    <row r="190" spans="1:32" s="38" customFormat="1" x14ac:dyDescent="0.25">
      <c r="A190" s="41"/>
      <c r="B190" s="38" t="s">
        <v>6</v>
      </c>
      <c r="D190" s="65"/>
      <c r="E190" s="73"/>
      <c r="F190" s="65"/>
      <c r="H190" s="46"/>
      <c r="J190" s="71"/>
      <c r="K190" s="72"/>
      <c r="L190" s="72"/>
      <c r="N190" s="48"/>
      <c r="P190" s="74"/>
      <c r="R190" s="65"/>
      <c r="T190" s="46"/>
      <c r="U190" s="33"/>
      <c r="V190" s="47"/>
      <c r="W190" s="33"/>
      <c r="X190" s="47"/>
      <c r="Y190" s="33"/>
      <c r="Z190" s="48"/>
      <c r="AB190" s="65"/>
      <c r="AC190" s="65"/>
      <c r="AD190" s="66"/>
      <c r="AE190" s="66"/>
      <c r="AF190" s="65"/>
    </row>
    <row r="191" spans="1:32" s="38" customFormat="1" x14ac:dyDescent="0.25">
      <c r="A191" s="41"/>
      <c r="B191" s="38" t="s">
        <v>6</v>
      </c>
      <c r="D191" s="65"/>
      <c r="E191" s="73"/>
      <c r="F191" s="65"/>
      <c r="H191" s="46"/>
      <c r="J191" s="71"/>
      <c r="K191" s="72"/>
      <c r="L191" s="72"/>
      <c r="N191" s="48"/>
      <c r="P191" s="74"/>
      <c r="R191" s="65"/>
      <c r="T191" s="46"/>
      <c r="U191" s="33"/>
      <c r="V191" s="47"/>
      <c r="W191" s="33"/>
      <c r="X191" s="47"/>
      <c r="Y191" s="33"/>
      <c r="Z191" s="48"/>
      <c r="AB191" s="65"/>
      <c r="AC191" s="65"/>
      <c r="AD191" s="66"/>
      <c r="AE191" s="66"/>
      <c r="AF191" s="65"/>
    </row>
    <row r="192" spans="1:32" s="38" customFormat="1" x14ac:dyDescent="0.25">
      <c r="A192" s="41" t="s">
        <v>182</v>
      </c>
      <c r="D192" s="65"/>
      <c r="E192" s="73"/>
      <c r="F192" s="65"/>
      <c r="H192" s="46"/>
      <c r="J192" s="71"/>
      <c r="K192" s="72"/>
      <c r="L192" s="72"/>
      <c r="N192" s="48"/>
      <c r="P192" s="74"/>
      <c r="R192" s="65"/>
      <c r="T192" s="46"/>
      <c r="U192" s="33"/>
      <c r="V192" s="47"/>
      <c r="W192" s="33"/>
      <c r="X192" s="47"/>
      <c r="Y192" s="33"/>
      <c r="Z192" s="48"/>
      <c r="AB192" s="65"/>
      <c r="AC192" s="65"/>
      <c r="AD192" s="66"/>
      <c r="AE192" s="66"/>
      <c r="AF192" s="65"/>
    </row>
    <row r="193" spans="1:32" x14ac:dyDescent="0.25">
      <c r="A193" s="33" t="s">
        <v>6</v>
      </c>
      <c r="B193" s="33" t="s">
        <v>6</v>
      </c>
      <c r="H193" s="46"/>
      <c r="J193" s="71"/>
      <c r="K193" s="72"/>
      <c r="L193" s="72"/>
      <c r="N193" s="48"/>
      <c r="P193" s="75"/>
      <c r="T193" s="46"/>
      <c r="V193" s="47"/>
      <c r="X193" s="47"/>
      <c r="Z193" s="48"/>
      <c r="AD193" s="66"/>
      <c r="AE193" s="66"/>
    </row>
    <row r="194" spans="1:32" s="38" customFormat="1" x14ac:dyDescent="0.25">
      <c r="A194" s="38" t="s">
        <v>6</v>
      </c>
      <c r="B194" s="38" t="s">
        <v>73</v>
      </c>
      <c r="D194" s="65"/>
      <c r="E194" s="73"/>
      <c r="F194" s="73"/>
      <c r="H194" s="46"/>
      <c r="J194" s="71"/>
      <c r="K194" s="72"/>
      <c r="L194" s="72"/>
      <c r="N194" s="48"/>
      <c r="P194" s="74"/>
      <c r="R194" s="65"/>
      <c r="T194" s="46"/>
      <c r="U194" s="33"/>
      <c r="V194" s="47"/>
      <c r="W194" s="33"/>
      <c r="X194" s="47"/>
      <c r="Y194" s="33"/>
      <c r="Z194" s="48"/>
      <c r="AB194" s="65"/>
      <c r="AC194" s="65"/>
      <c r="AD194" s="66"/>
      <c r="AE194" s="66"/>
      <c r="AF194" s="65"/>
    </row>
    <row r="195" spans="1:32" x14ac:dyDescent="0.25">
      <c r="A195" s="33">
        <v>321</v>
      </c>
      <c r="B195" s="33" t="s">
        <v>42</v>
      </c>
      <c r="D195" s="63">
        <v>360056131.68000001</v>
      </c>
      <c r="F195" s="63">
        <v>183734298.68243501</v>
      </c>
      <c r="H195" s="46">
        <v>48760</v>
      </c>
      <c r="J195" s="71">
        <v>2.8E-3</v>
      </c>
      <c r="K195" s="72"/>
      <c r="L195" s="72"/>
      <c r="N195" s="48">
        <v>0</v>
      </c>
      <c r="P195" s="76">
        <v>1.8</v>
      </c>
      <c r="R195" s="63">
        <f>+ROUND(D195*P195/100,0)</f>
        <v>6481010</v>
      </c>
      <c r="T195" s="46">
        <v>48699</v>
      </c>
      <c r="V195" s="47">
        <v>100</v>
      </c>
      <c r="W195" s="33" t="s">
        <v>4</v>
      </c>
      <c r="X195" s="47" t="s">
        <v>303</v>
      </c>
      <c r="Z195" s="48">
        <v>-1</v>
      </c>
      <c r="AB195" s="63">
        <v>11259224</v>
      </c>
      <c r="AC195" s="63"/>
      <c r="AD195" s="66">
        <v>3.13</v>
      </c>
      <c r="AE195" s="66"/>
      <c r="AF195" s="63">
        <f>+AB195-R195</f>
        <v>4778214</v>
      </c>
    </row>
    <row r="196" spans="1:32" x14ac:dyDescent="0.25">
      <c r="A196" s="33">
        <v>322</v>
      </c>
      <c r="B196" s="33" t="s">
        <v>76</v>
      </c>
      <c r="D196" s="63">
        <v>137627468.56</v>
      </c>
      <c r="F196" s="63">
        <v>24011346.918924998</v>
      </c>
      <c r="H196" s="46">
        <v>48760</v>
      </c>
      <c r="J196" s="71">
        <v>5.5999999999999999E-3</v>
      </c>
      <c r="K196" s="72"/>
      <c r="L196" s="72"/>
      <c r="N196" s="48">
        <v>-2</v>
      </c>
      <c r="P196" s="76">
        <v>2</v>
      </c>
      <c r="R196" s="63">
        <f>+ROUND(D196*P196/100,0)</f>
        <v>2752549</v>
      </c>
      <c r="T196" s="46">
        <v>48699</v>
      </c>
      <c r="V196" s="47">
        <v>60</v>
      </c>
      <c r="W196" s="33" t="s">
        <v>4</v>
      </c>
      <c r="X196" s="47" t="s">
        <v>304</v>
      </c>
      <c r="Z196" s="48">
        <v>-2</v>
      </c>
      <c r="AB196" s="63">
        <v>7469106</v>
      </c>
      <c r="AC196" s="63"/>
      <c r="AD196" s="66">
        <v>5.43</v>
      </c>
      <c r="AE196" s="66"/>
      <c r="AF196" s="63">
        <f>+AB196-R196</f>
        <v>4716557</v>
      </c>
    </row>
    <row r="197" spans="1:32" x14ac:dyDescent="0.25">
      <c r="A197" s="33">
        <v>323</v>
      </c>
      <c r="B197" s="33" t="s">
        <v>44</v>
      </c>
      <c r="D197" s="63">
        <v>21825766.920000002</v>
      </c>
      <c r="F197" s="63">
        <v>5398453.5291799996</v>
      </c>
      <c r="H197" s="46">
        <v>48760</v>
      </c>
      <c r="J197" s="71">
        <v>1.38E-2</v>
      </c>
      <c r="K197" s="72"/>
      <c r="L197" s="72"/>
      <c r="N197" s="48">
        <v>0</v>
      </c>
      <c r="P197" s="76">
        <v>2.4</v>
      </c>
      <c r="R197" s="63">
        <f t="shared" ref="R197:R199" si="17">+ROUND(D197*P197/100,0)</f>
        <v>523818</v>
      </c>
      <c r="T197" s="46">
        <v>48699</v>
      </c>
      <c r="V197" s="47">
        <v>45</v>
      </c>
      <c r="W197" s="33" t="s">
        <v>4</v>
      </c>
      <c r="X197" s="47" t="s">
        <v>302</v>
      </c>
      <c r="Z197" s="48">
        <v>0</v>
      </c>
      <c r="AB197" s="63">
        <v>1101765</v>
      </c>
      <c r="AC197" s="63"/>
      <c r="AD197" s="66">
        <v>5.05</v>
      </c>
      <c r="AE197" s="66"/>
      <c r="AF197" s="63">
        <f>+AB197-R197</f>
        <v>577947</v>
      </c>
    </row>
    <row r="198" spans="1:32" x14ac:dyDescent="0.25">
      <c r="A198" s="33">
        <v>324</v>
      </c>
      <c r="B198" s="33" t="s">
        <v>45</v>
      </c>
      <c r="D198" s="63">
        <v>53673511.619999997</v>
      </c>
      <c r="F198" s="63">
        <v>34021888.019345</v>
      </c>
      <c r="H198" s="46">
        <v>48760</v>
      </c>
      <c r="J198" s="71">
        <v>1.1999999999999999E-3</v>
      </c>
      <c r="K198" s="72"/>
      <c r="L198" s="72"/>
      <c r="N198" s="48">
        <v>-2</v>
      </c>
      <c r="P198" s="76">
        <v>1.8</v>
      </c>
      <c r="R198" s="63">
        <f t="shared" si="17"/>
        <v>966123</v>
      </c>
      <c r="T198" s="46">
        <v>48699</v>
      </c>
      <c r="V198" s="47">
        <v>75</v>
      </c>
      <c r="W198" s="33" t="s">
        <v>4</v>
      </c>
      <c r="X198" s="47" t="s">
        <v>305</v>
      </c>
      <c r="Z198" s="48">
        <v>-1</v>
      </c>
      <c r="AB198" s="63">
        <v>1264143</v>
      </c>
      <c r="AC198" s="63"/>
      <c r="AD198" s="66">
        <v>2.36</v>
      </c>
      <c r="AE198" s="66"/>
      <c r="AF198" s="63">
        <f>+AB198-R198</f>
        <v>298020</v>
      </c>
    </row>
    <row r="199" spans="1:32" x14ac:dyDescent="0.25">
      <c r="A199" s="33">
        <v>325</v>
      </c>
      <c r="B199" s="33" t="s">
        <v>281</v>
      </c>
      <c r="D199" s="64">
        <v>37213998.409999996</v>
      </c>
      <c r="F199" s="64">
        <v>17421763.968767501</v>
      </c>
      <c r="H199" s="46">
        <v>48760</v>
      </c>
      <c r="J199" s="71">
        <v>3.2000000000000002E-3</v>
      </c>
      <c r="K199" s="72"/>
      <c r="L199" s="72"/>
      <c r="N199" s="48">
        <v>0</v>
      </c>
      <c r="P199" s="76">
        <v>1.8</v>
      </c>
      <c r="R199" s="64">
        <f t="shared" si="17"/>
        <v>669852</v>
      </c>
      <c r="T199" s="46">
        <v>48699</v>
      </c>
      <c r="V199" s="47">
        <v>50</v>
      </c>
      <c r="W199" s="33" t="s">
        <v>4</v>
      </c>
      <c r="X199" s="47" t="s">
        <v>303</v>
      </c>
      <c r="Z199" s="48">
        <v>-3</v>
      </c>
      <c r="AB199" s="64">
        <v>1366579</v>
      </c>
      <c r="AC199" s="67"/>
      <c r="AD199" s="66">
        <v>3.67</v>
      </c>
      <c r="AE199" s="66"/>
      <c r="AF199" s="64">
        <f>+AB199-R199</f>
        <v>696727</v>
      </c>
    </row>
    <row r="200" spans="1:32" s="38" customFormat="1" x14ac:dyDescent="0.25">
      <c r="A200" s="38" t="s">
        <v>6</v>
      </c>
      <c r="B200" s="38" t="s">
        <v>74</v>
      </c>
      <c r="D200" s="65">
        <f>+SUBTOTAL(9,D195:D199)</f>
        <v>610396877.18999994</v>
      </c>
      <c r="E200" s="73"/>
      <c r="F200" s="65">
        <f>+SUBTOTAL(9,F195:F199)</f>
        <v>264587751.11865249</v>
      </c>
      <c r="H200" s="46"/>
      <c r="J200" s="71"/>
      <c r="K200" s="72"/>
      <c r="L200" s="72"/>
      <c r="N200" s="48"/>
      <c r="P200" s="79">
        <f>+ROUND(R200/D200*100,1)</f>
        <v>1.9</v>
      </c>
      <c r="R200" s="65">
        <f>+SUBTOTAL(9,R195:R199)</f>
        <v>11393352</v>
      </c>
      <c r="T200" s="46"/>
      <c r="U200" s="33"/>
      <c r="V200" s="47"/>
      <c r="W200" s="33"/>
      <c r="X200" s="47"/>
      <c r="Y200" s="33"/>
      <c r="Z200" s="48"/>
      <c r="AB200" s="65">
        <f>+SUBTOTAL(9,AB195:AB199)</f>
        <v>22460817</v>
      </c>
      <c r="AC200" s="65"/>
      <c r="AD200" s="125">
        <f>+AB200/D200*100</f>
        <v>3.6797070626245287</v>
      </c>
      <c r="AE200" s="125"/>
      <c r="AF200" s="65">
        <f>+SUBTOTAL(9,AF195:AF199)</f>
        <v>11067465</v>
      </c>
    </row>
    <row r="201" spans="1:32" x14ac:dyDescent="0.25">
      <c r="A201" s="33" t="s">
        <v>6</v>
      </c>
      <c r="B201" s="33" t="s">
        <v>6</v>
      </c>
      <c r="H201" s="46"/>
      <c r="J201" s="71"/>
      <c r="K201" s="72"/>
      <c r="L201" s="72"/>
      <c r="N201" s="48"/>
      <c r="P201" s="75"/>
      <c r="T201" s="46"/>
      <c r="V201" s="47"/>
      <c r="X201" s="47"/>
      <c r="Z201" s="48"/>
      <c r="AD201" s="66"/>
      <c r="AE201" s="66"/>
    </row>
    <row r="202" spans="1:32" s="38" customFormat="1" x14ac:dyDescent="0.25">
      <c r="A202" s="38" t="s">
        <v>6</v>
      </c>
      <c r="B202" s="38" t="s">
        <v>82</v>
      </c>
      <c r="D202" s="73"/>
      <c r="E202" s="73"/>
      <c r="F202" s="73"/>
      <c r="H202" s="46"/>
      <c r="J202" s="71"/>
      <c r="K202" s="72"/>
      <c r="L202" s="72"/>
      <c r="N202" s="48"/>
      <c r="P202" s="74"/>
      <c r="R202" s="73"/>
      <c r="T202" s="46"/>
      <c r="U202" s="33"/>
      <c r="V202" s="47"/>
      <c r="W202" s="33"/>
      <c r="X202" s="47"/>
      <c r="Y202" s="33"/>
      <c r="Z202" s="48"/>
      <c r="AB202" s="73"/>
      <c r="AC202" s="73"/>
      <c r="AD202" s="66"/>
      <c r="AE202" s="66"/>
      <c r="AF202" s="73"/>
    </row>
    <row r="203" spans="1:32" x14ac:dyDescent="0.25">
      <c r="A203" s="33">
        <v>321</v>
      </c>
      <c r="B203" s="33" t="s">
        <v>42</v>
      </c>
      <c r="D203" s="63">
        <v>183462252.38</v>
      </c>
      <c r="F203" s="63">
        <v>38437467.454240002</v>
      </c>
      <c r="H203" s="46">
        <v>48395</v>
      </c>
      <c r="J203" s="71">
        <v>2.8E-3</v>
      </c>
      <c r="K203" s="72"/>
      <c r="L203" s="72"/>
      <c r="N203" s="48">
        <v>0</v>
      </c>
      <c r="P203" s="76">
        <v>1.8</v>
      </c>
      <c r="R203" s="63">
        <f t="shared" ref="R203:R207" si="18">+ROUND(D203*P203/100,0)</f>
        <v>3302321</v>
      </c>
      <c r="T203" s="46">
        <v>48426</v>
      </c>
      <c r="V203" s="47">
        <v>100</v>
      </c>
      <c r="W203" s="33" t="s">
        <v>4</v>
      </c>
      <c r="X203" s="47" t="s">
        <v>303</v>
      </c>
      <c r="Z203" s="48">
        <v>-1</v>
      </c>
      <c r="AB203" s="63">
        <v>9592385</v>
      </c>
      <c r="AC203" s="63"/>
      <c r="AD203" s="66">
        <v>5.23</v>
      </c>
      <c r="AE203" s="66"/>
      <c r="AF203" s="63">
        <f>+AB203-R203</f>
        <v>6290064</v>
      </c>
    </row>
    <row r="204" spans="1:32" x14ac:dyDescent="0.25">
      <c r="A204" s="33">
        <v>322</v>
      </c>
      <c r="B204" s="33" t="s">
        <v>76</v>
      </c>
      <c r="D204" s="63">
        <v>586039766.78999996</v>
      </c>
      <c r="F204" s="63">
        <v>168441241.32372496</v>
      </c>
      <c r="H204" s="46">
        <v>48395</v>
      </c>
      <c r="J204" s="71">
        <v>5.5999999999999999E-3</v>
      </c>
      <c r="K204" s="72"/>
      <c r="L204" s="72"/>
      <c r="N204" s="48">
        <v>-2</v>
      </c>
      <c r="P204" s="76">
        <v>2</v>
      </c>
      <c r="R204" s="63">
        <f t="shared" si="18"/>
        <v>11720795</v>
      </c>
      <c r="T204" s="46">
        <v>48426</v>
      </c>
      <c r="V204" s="47">
        <v>60</v>
      </c>
      <c r="W204" s="33" t="s">
        <v>4</v>
      </c>
      <c r="X204" s="47" t="s">
        <v>304</v>
      </c>
      <c r="Z204" s="48">
        <v>-2</v>
      </c>
      <c r="AB204" s="63">
        <v>28968915</v>
      </c>
      <c r="AC204" s="63"/>
      <c r="AD204" s="66">
        <v>4.9400000000000004</v>
      </c>
      <c r="AE204" s="66"/>
      <c r="AF204" s="63">
        <f>+AB204-R204</f>
        <v>17248120</v>
      </c>
    </row>
    <row r="205" spans="1:32" x14ac:dyDescent="0.25">
      <c r="A205" s="33">
        <v>323</v>
      </c>
      <c r="B205" s="33" t="s">
        <v>44</v>
      </c>
      <c r="D205" s="63">
        <v>756080929.11000001</v>
      </c>
      <c r="F205" s="63">
        <v>81959596.585809991</v>
      </c>
      <c r="H205" s="46">
        <v>48395</v>
      </c>
      <c r="J205" s="71">
        <v>1.38E-2</v>
      </c>
      <c r="K205" s="72"/>
      <c r="L205" s="72"/>
      <c r="N205" s="48">
        <v>0</v>
      </c>
      <c r="P205" s="76">
        <v>2.4</v>
      </c>
      <c r="R205" s="63">
        <f t="shared" si="18"/>
        <v>18145942</v>
      </c>
      <c r="T205" s="46">
        <v>48426</v>
      </c>
      <c r="V205" s="47">
        <v>45</v>
      </c>
      <c r="W205" s="33" t="s">
        <v>4</v>
      </c>
      <c r="X205" s="47" t="s">
        <v>302</v>
      </c>
      <c r="Z205" s="48">
        <v>0</v>
      </c>
      <c r="AB205" s="63">
        <v>46846514</v>
      </c>
      <c r="AC205" s="63"/>
      <c r="AD205" s="66">
        <v>6.2</v>
      </c>
      <c r="AE205" s="66"/>
      <c r="AF205" s="63">
        <f>+AB205-R205</f>
        <v>28700572</v>
      </c>
    </row>
    <row r="206" spans="1:32" x14ac:dyDescent="0.25">
      <c r="A206" s="33">
        <v>324</v>
      </c>
      <c r="B206" s="33" t="s">
        <v>45</v>
      </c>
      <c r="D206" s="63">
        <v>150385799.33000001</v>
      </c>
      <c r="F206" s="63">
        <v>72326463.215882495</v>
      </c>
      <c r="H206" s="46">
        <v>48395</v>
      </c>
      <c r="J206" s="71">
        <v>1.1999999999999999E-3</v>
      </c>
      <c r="K206" s="72"/>
      <c r="L206" s="72"/>
      <c r="N206" s="48">
        <v>-2</v>
      </c>
      <c r="P206" s="76">
        <v>1.8</v>
      </c>
      <c r="R206" s="63">
        <f t="shared" si="18"/>
        <v>2706944</v>
      </c>
      <c r="T206" s="46">
        <v>48426</v>
      </c>
      <c r="V206" s="47">
        <v>75</v>
      </c>
      <c r="W206" s="33" t="s">
        <v>4</v>
      </c>
      <c r="X206" s="47" t="s">
        <v>305</v>
      </c>
      <c r="Z206" s="48">
        <v>-1</v>
      </c>
      <c r="AB206" s="63">
        <v>5207015</v>
      </c>
      <c r="AC206" s="63"/>
      <c r="AD206" s="66">
        <v>3.46</v>
      </c>
      <c r="AE206" s="66"/>
      <c r="AF206" s="63">
        <f>+AB206-R206</f>
        <v>2500071</v>
      </c>
    </row>
    <row r="207" spans="1:32" x14ac:dyDescent="0.25">
      <c r="A207" s="33">
        <v>325</v>
      </c>
      <c r="B207" s="33" t="s">
        <v>281</v>
      </c>
      <c r="D207" s="64">
        <v>15687982.359999999</v>
      </c>
      <c r="F207" s="64">
        <v>752238.4792099999</v>
      </c>
      <c r="H207" s="46">
        <v>48395</v>
      </c>
      <c r="J207" s="71">
        <v>3.2000000000000002E-3</v>
      </c>
      <c r="K207" s="72"/>
      <c r="L207" s="72"/>
      <c r="N207" s="48">
        <v>0</v>
      </c>
      <c r="P207" s="76">
        <v>1.8</v>
      </c>
      <c r="R207" s="64">
        <f t="shared" si="18"/>
        <v>282384</v>
      </c>
      <c r="T207" s="46">
        <v>48426</v>
      </c>
      <c r="V207" s="47">
        <v>50</v>
      </c>
      <c r="W207" s="33" t="s">
        <v>4</v>
      </c>
      <c r="X207" s="47" t="s">
        <v>303</v>
      </c>
      <c r="Z207" s="48">
        <v>-3</v>
      </c>
      <c r="AB207" s="64">
        <v>1038166</v>
      </c>
      <c r="AC207" s="67"/>
      <c r="AD207" s="66">
        <v>6.62</v>
      </c>
      <c r="AE207" s="66"/>
      <c r="AF207" s="64">
        <f>+AB207-R207</f>
        <v>755782</v>
      </c>
    </row>
    <row r="208" spans="1:32" s="38" customFormat="1" x14ac:dyDescent="0.25">
      <c r="A208" s="38" t="s">
        <v>6</v>
      </c>
      <c r="B208" s="38" t="s">
        <v>83</v>
      </c>
      <c r="D208" s="65">
        <f>+SUBTOTAL(9,D203:D207)</f>
        <v>1691656729.9699998</v>
      </c>
      <c r="E208" s="73"/>
      <c r="F208" s="65">
        <f>+SUBTOTAL(9,F203:F207)</f>
        <v>361917007.05886745</v>
      </c>
      <c r="H208" s="46"/>
      <c r="J208" s="71"/>
      <c r="K208" s="72"/>
      <c r="L208" s="72"/>
      <c r="N208" s="48"/>
      <c r="P208" s="79">
        <f>+ROUND(R208/D208*100,1)</f>
        <v>2.1</v>
      </c>
      <c r="R208" s="65">
        <f>+SUBTOTAL(9,R203:R207)</f>
        <v>36158386</v>
      </c>
      <c r="T208" s="46"/>
      <c r="U208" s="33"/>
      <c r="V208" s="47"/>
      <c r="W208" s="33"/>
      <c r="X208" s="47"/>
      <c r="Y208" s="33"/>
      <c r="Z208" s="48"/>
      <c r="AB208" s="65">
        <f>+SUBTOTAL(9,AB203:AB207)</f>
        <v>91652995</v>
      </c>
      <c r="AC208" s="65"/>
      <c r="AD208" s="125">
        <f>+AB208/D208*100</f>
        <v>5.4179428589880283</v>
      </c>
      <c r="AE208" s="125"/>
      <c r="AF208" s="65">
        <f>+SUBTOTAL(9,AF203:AF207)</f>
        <v>55494609</v>
      </c>
    </row>
    <row r="209" spans="1:32" x14ac:dyDescent="0.25">
      <c r="A209" s="33" t="s">
        <v>6</v>
      </c>
      <c r="B209" s="33" t="s">
        <v>6</v>
      </c>
      <c r="H209" s="46"/>
      <c r="J209" s="71"/>
      <c r="K209" s="72"/>
      <c r="L209" s="72"/>
      <c r="N209" s="48"/>
      <c r="P209" s="75"/>
      <c r="T209" s="46"/>
      <c r="V209" s="47"/>
      <c r="X209" s="47"/>
      <c r="Z209" s="48"/>
      <c r="AD209" s="66"/>
      <c r="AE209" s="66"/>
    </row>
    <row r="210" spans="1:32" s="38" customFormat="1" x14ac:dyDescent="0.25">
      <c r="A210" s="38" t="s">
        <v>6</v>
      </c>
      <c r="B210" s="38" t="s">
        <v>84</v>
      </c>
      <c r="D210" s="73"/>
      <c r="E210" s="73"/>
      <c r="F210" s="73"/>
      <c r="H210" s="46"/>
      <c r="J210" s="71"/>
      <c r="K210" s="72"/>
      <c r="L210" s="72"/>
      <c r="N210" s="48"/>
      <c r="P210" s="74"/>
      <c r="R210" s="73"/>
      <c r="T210" s="46"/>
      <c r="U210" s="33"/>
      <c r="V210" s="47"/>
      <c r="W210" s="33"/>
      <c r="X210" s="47"/>
      <c r="Y210" s="33"/>
      <c r="Z210" s="48"/>
      <c r="AB210" s="73"/>
      <c r="AC210" s="73"/>
      <c r="AD210" s="66"/>
      <c r="AE210" s="66"/>
      <c r="AF210" s="73"/>
    </row>
    <row r="211" spans="1:32" x14ac:dyDescent="0.25">
      <c r="A211" s="33">
        <v>321</v>
      </c>
      <c r="B211" s="33" t="s">
        <v>42</v>
      </c>
      <c r="D211" s="63">
        <v>128297844.45</v>
      </c>
      <c r="F211" s="63">
        <v>49379171.36946249</v>
      </c>
      <c r="H211" s="46">
        <v>48760</v>
      </c>
      <c r="J211" s="71">
        <v>2.8E-3</v>
      </c>
      <c r="K211" s="72"/>
      <c r="L211" s="72"/>
      <c r="N211" s="48">
        <v>0</v>
      </c>
      <c r="P211" s="76">
        <v>1.8</v>
      </c>
      <c r="R211" s="63">
        <f t="shared" ref="R211:R215" si="19">+ROUND(D211*P211/100,0)</f>
        <v>2309361</v>
      </c>
      <c r="T211" s="46">
        <v>48699</v>
      </c>
      <c r="V211" s="47">
        <v>100</v>
      </c>
      <c r="W211" s="33" t="s">
        <v>4</v>
      </c>
      <c r="X211" s="47" t="s">
        <v>303</v>
      </c>
      <c r="Z211" s="48">
        <v>-1</v>
      </c>
      <c r="AB211" s="63">
        <v>5009472</v>
      </c>
      <c r="AC211" s="63"/>
      <c r="AD211" s="66">
        <v>3.9</v>
      </c>
      <c r="AE211" s="66"/>
      <c r="AF211" s="63">
        <f>+AB211-R211</f>
        <v>2700111</v>
      </c>
    </row>
    <row r="212" spans="1:32" x14ac:dyDescent="0.25">
      <c r="A212" s="33">
        <v>322</v>
      </c>
      <c r="B212" s="33" t="s">
        <v>76</v>
      </c>
      <c r="D212" s="63">
        <v>514072789.70999998</v>
      </c>
      <c r="F212" s="63">
        <v>183833791.76192501</v>
      </c>
      <c r="H212" s="46">
        <v>48760</v>
      </c>
      <c r="J212" s="71">
        <v>5.5999999999999999E-3</v>
      </c>
      <c r="K212" s="72"/>
      <c r="L212" s="72"/>
      <c r="N212" s="48">
        <v>-2</v>
      </c>
      <c r="P212" s="76">
        <v>2</v>
      </c>
      <c r="R212" s="63">
        <f t="shared" si="19"/>
        <v>10281456</v>
      </c>
      <c r="T212" s="46">
        <v>48699</v>
      </c>
      <c r="V212" s="47">
        <v>60</v>
      </c>
      <c r="W212" s="33" t="s">
        <v>4</v>
      </c>
      <c r="X212" s="47" t="s">
        <v>304</v>
      </c>
      <c r="Z212" s="48">
        <v>-2</v>
      </c>
      <c r="AB212" s="63">
        <v>21983244</v>
      </c>
      <c r="AC212" s="63"/>
      <c r="AD212" s="66">
        <v>4.28</v>
      </c>
      <c r="AE212" s="66"/>
      <c r="AF212" s="63">
        <f>+AB212-R212</f>
        <v>11701788</v>
      </c>
    </row>
    <row r="213" spans="1:32" x14ac:dyDescent="0.25">
      <c r="A213" s="33">
        <v>323</v>
      </c>
      <c r="B213" s="33" t="s">
        <v>44</v>
      </c>
      <c r="D213" s="63">
        <v>599706205.85000002</v>
      </c>
      <c r="F213" s="63">
        <v>78908562.513570011</v>
      </c>
      <c r="H213" s="46">
        <v>48760</v>
      </c>
      <c r="J213" s="71">
        <v>1.38E-2</v>
      </c>
      <c r="K213" s="72"/>
      <c r="L213" s="72"/>
      <c r="N213" s="48">
        <v>0</v>
      </c>
      <c r="P213" s="76">
        <v>2.4</v>
      </c>
      <c r="R213" s="63">
        <f t="shared" si="19"/>
        <v>14392949</v>
      </c>
      <c r="T213" s="46">
        <v>48699</v>
      </c>
      <c r="V213" s="47">
        <v>45</v>
      </c>
      <c r="W213" s="33" t="s">
        <v>4</v>
      </c>
      <c r="X213" s="47" t="s">
        <v>302</v>
      </c>
      <c r="Z213" s="48">
        <v>0</v>
      </c>
      <c r="AB213" s="63">
        <v>34673611</v>
      </c>
      <c r="AC213" s="63"/>
      <c r="AD213" s="66">
        <v>5.78</v>
      </c>
      <c r="AE213" s="66"/>
      <c r="AF213" s="63">
        <f>+AB213-R213</f>
        <v>20280662</v>
      </c>
    </row>
    <row r="214" spans="1:32" x14ac:dyDescent="0.25">
      <c r="A214" s="33">
        <v>324</v>
      </c>
      <c r="B214" s="33" t="s">
        <v>45</v>
      </c>
      <c r="D214" s="63">
        <v>175176467.40000001</v>
      </c>
      <c r="F214" s="63">
        <v>103877312.15649499</v>
      </c>
      <c r="H214" s="46">
        <v>48760</v>
      </c>
      <c r="J214" s="71">
        <v>1.1999999999999999E-3</v>
      </c>
      <c r="K214" s="72"/>
      <c r="L214" s="72"/>
      <c r="N214" s="48">
        <v>-2</v>
      </c>
      <c r="P214" s="76">
        <v>1.8</v>
      </c>
      <c r="R214" s="63">
        <f t="shared" si="19"/>
        <v>3153176</v>
      </c>
      <c r="T214" s="46">
        <v>48699</v>
      </c>
      <c r="V214" s="47">
        <v>75</v>
      </c>
      <c r="W214" s="33" t="s">
        <v>4</v>
      </c>
      <c r="X214" s="47" t="s">
        <v>305</v>
      </c>
      <c r="Z214" s="48">
        <v>-1</v>
      </c>
      <c r="AB214" s="63">
        <v>4585745</v>
      </c>
      <c r="AC214" s="63"/>
      <c r="AD214" s="66">
        <v>2.62</v>
      </c>
      <c r="AE214" s="66"/>
      <c r="AF214" s="63">
        <f>+AB214-R214</f>
        <v>1432569</v>
      </c>
    </row>
    <row r="215" spans="1:32" x14ac:dyDescent="0.25">
      <c r="A215" s="33">
        <v>325</v>
      </c>
      <c r="B215" s="33" t="s">
        <v>281</v>
      </c>
      <c r="D215" s="64">
        <v>11936246.869999999</v>
      </c>
      <c r="F215" s="63">
        <v>187687.97677499999</v>
      </c>
      <c r="H215" s="46">
        <v>48760</v>
      </c>
      <c r="J215" s="71">
        <v>3.2000000000000002E-3</v>
      </c>
      <c r="K215" s="72"/>
      <c r="L215" s="72"/>
      <c r="N215" s="48">
        <v>0</v>
      </c>
      <c r="P215" s="76">
        <v>1.8</v>
      </c>
      <c r="R215" s="64">
        <f t="shared" si="19"/>
        <v>214852</v>
      </c>
      <c r="T215" s="46">
        <v>48699</v>
      </c>
      <c r="V215" s="47">
        <v>50</v>
      </c>
      <c r="W215" s="33" t="s">
        <v>4</v>
      </c>
      <c r="X215" s="47" t="s">
        <v>303</v>
      </c>
      <c r="Z215" s="48">
        <v>-3</v>
      </c>
      <c r="AB215" s="64">
        <v>782083</v>
      </c>
      <c r="AC215" s="67"/>
      <c r="AD215" s="66">
        <v>6.55</v>
      </c>
      <c r="AE215" s="66"/>
      <c r="AF215" s="64">
        <f>+AB215-R215</f>
        <v>567231</v>
      </c>
    </row>
    <row r="216" spans="1:32" s="38" customFormat="1" x14ac:dyDescent="0.25">
      <c r="A216" s="38" t="s">
        <v>6</v>
      </c>
      <c r="B216" s="38" t="s">
        <v>85</v>
      </c>
      <c r="D216" s="83">
        <f>+SUBTOTAL(9,D211:D215)</f>
        <v>1429189554.28</v>
      </c>
      <c r="E216" s="73"/>
      <c r="F216" s="83">
        <f>+SUBTOTAL(9,F211:F215)</f>
        <v>416186525.77822751</v>
      </c>
      <c r="H216" s="46"/>
      <c r="J216" s="71"/>
      <c r="K216" s="72"/>
      <c r="L216" s="72"/>
      <c r="N216" s="48"/>
      <c r="P216" s="79">
        <f>+ROUND(R216/D216*100,1)</f>
        <v>2.1</v>
      </c>
      <c r="R216" s="83">
        <f>+SUBTOTAL(9,R211:R215)</f>
        <v>30351794</v>
      </c>
      <c r="T216" s="46"/>
      <c r="U216" s="33"/>
      <c r="V216" s="47"/>
      <c r="W216" s="33"/>
      <c r="X216" s="47"/>
      <c r="Y216" s="33"/>
      <c r="AB216" s="83">
        <f>+SUBTOTAL(9,AB211:AB215)</f>
        <v>67034155</v>
      </c>
      <c r="AC216" s="88"/>
      <c r="AD216" s="125">
        <f>+AB216/D216*100</f>
        <v>4.6903613869309728</v>
      </c>
      <c r="AE216" s="125"/>
      <c r="AF216" s="83">
        <f>+SUBTOTAL(9,AF211:AF215)</f>
        <v>36682361</v>
      </c>
    </row>
    <row r="217" spans="1:32" s="38" customFormat="1" x14ac:dyDescent="0.25">
      <c r="B217" s="38" t="s">
        <v>6</v>
      </c>
      <c r="D217" s="88"/>
      <c r="E217" s="73"/>
      <c r="F217" s="88"/>
      <c r="H217" s="46"/>
      <c r="J217" s="71"/>
      <c r="K217" s="72"/>
      <c r="L217" s="72"/>
      <c r="N217" s="48"/>
      <c r="P217" s="74"/>
      <c r="R217" s="88"/>
      <c r="T217" s="46"/>
      <c r="U217" s="33"/>
      <c r="V217" s="47"/>
      <c r="W217" s="33"/>
      <c r="X217" s="47"/>
      <c r="Y217" s="33"/>
      <c r="Z217" s="48"/>
      <c r="AB217" s="88"/>
      <c r="AC217" s="88"/>
      <c r="AD217" s="66"/>
      <c r="AE217" s="66"/>
      <c r="AF217" s="88"/>
    </row>
    <row r="218" spans="1:32" x14ac:dyDescent="0.25">
      <c r="A218" s="41" t="s">
        <v>183</v>
      </c>
      <c r="D218" s="162">
        <f>+SUBTOTAL(9,D194:D217)</f>
        <v>3731243161.4399996</v>
      </c>
      <c r="F218" s="162">
        <f>+SUBTOTAL(9,F194:F217)</f>
        <v>1042691283.9557474</v>
      </c>
      <c r="H218" s="46"/>
      <c r="J218" s="71"/>
      <c r="K218" s="72"/>
      <c r="L218" s="72"/>
      <c r="N218" s="48"/>
      <c r="P218" s="80">
        <f>+ROUND(R218/D218*100,1)</f>
        <v>2.1</v>
      </c>
      <c r="R218" s="162">
        <f>+SUBTOTAL(9,R194:R217)</f>
        <v>77903532</v>
      </c>
      <c r="T218" s="46"/>
      <c r="V218" s="47"/>
      <c r="X218" s="47"/>
      <c r="Z218" s="48"/>
      <c r="AB218" s="162">
        <f>+SUBTOTAL(9,AB194:AB217)</f>
        <v>181147967</v>
      </c>
      <c r="AC218" s="87"/>
      <c r="AD218" s="116">
        <f>+AB218/D218*100</f>
        <v>4.8548957857276056</v>
      </c>
      <c r="AE218" s="116"/>
      <c r="AF218" s="162">
        <f>+SUBTOTAL(9,AF194:AF217)</f>
        <v>103244435</v>
      </c>
    </row>
    <row r="219" spans="1:32" x14ac:dyDescent="0.25">
      <c r="B219" s="33" t="s">
        <v>6</v>
      </c>
      <c r="H219" s="46"/>
      <c r="J219" s="71"/>
      <c r="K219" s="72"/>
      <c r="L219" s="72"/>
      <c r="N219" s="48"/>
      <c r="P219" s="75"/>
      <c r="T219" s="46"/>
      <c r="V219" s="47"/>
      <c r="X219" s="47"/>
      <c r="Z219" s="48"/>
      <c r="AD219" s="66"/>
      <c r="AE219" s="66"/>
    </row>
    <row r="220" spans="1:32" s="35" customFormat="1" ht="13.8" thickBot="1" x14ac:dyDescent="0.3">
      <c r="A220" s="35" t="s">
        <v>3</v>
      </c>
      <c r="D220" s="90">
        <f>+SUBTOTAL(9,D166:D219)</f>
        <v>7742019798.6799994</v>
      </c>
      <c r="E220" s="89"/>
      <c r="F220" s="90">
        <f>+SUBTOTAL(9,F166:F219)</f>
        <v>2420916294.9326253</v>
      </c>
      <c r="H220" s="46"/>
      <c r="J220" s="71"/>
      <c r="K220" s="72"/>
      <c r="L220" s="72"/>
      <c r="N220" s="48"/>
      <c r="P220" s="80">
        <f>+ROUND(R220/D220*100,1)</f>
        <v>2</v>
      </c>
      <c r="R220" s="90">
        <f>+SUBTOTAL(9,R166:R219)</f>
        <v>158640573</v>
      </c>
      <c r="T220" s="46"/>
      <c r="U220" s="33"/>
      <c r="V220" s="47"/>
      <c r="W220" s="33"/>
      <c r="X220" s="47"/>
      <c r="Y220" s="33"/>
      <c r="Z220" s="48"/>
      <c r="AB220" s="90">
        <f>+SUBTOTAL(9,AB166:AB219)</f>
        <v>309364633</v>
      </c>
      <c r="AC220" s="84"/>
      <c r="AD220" s="116">
        <f>+AB220/D220*100</f>
        <v>3.9959163247392642</v>
      </c>
      <c r="AE220" s="116"/>
      <c r="AF220" s="90">
        <f>+SUBTOTAL(9,AF166:AF219)</f>
        <v>150724060</v>
      </c>
    </row>
    <row r="221" spans="1:32" ht="13.8" thickTop="1" x14ac:dyDescent="0.25">
      <c r="B221" s="33" t="s">
        <v>6</v>
      </c>
      <c r="H221" s="46"/>
      <c r="J221" s="71"/>
      <c r="K221" s="72"/>
      <c r="L221" s="72"/>
      <c r="N221" s="48"/>
      <c r="P221" s="75"/>
      <c r="T221" s="46"/>
      <c r="V221" s="47"/>
      <c r="X221" s="47"/>
      <c r="Z221" s="48"/>
      <c r="AD221" s="66"/>
      <c r="AE221" s="66"/>
    </row>
    <row r="222" spans="1:32" x14ac:dyDescent="0.25">
      <c r="B222" s="33" t="s">
        <v>6</v>
      </c>
      <c r="H222" s="46"/>
      <c r="J222" s="71"/>
      <c r="K222" s="72"/>
      <c r="L222" s="72"/>
      <c r="N222" s="48"/>
      <c r="P222" s="75"/>
      <c r="T222" s="46"/>
      <c r="V222" s="47"/>
      <c r="X222" s="47"/>
      <c r="Z222" s="48"/>
      <c r="AD222" s="66"/>
      <c r="AE222" s="66"/>
    </row>
    <row r="223" spans="1:32" x14ac:dyDescent="0.25">
      <c r="A223" s="35" t="s">
        <v>7</v>
      </c>
      <c r="H223" s="46"/>
      <c r="J223" s="71"/>
      <c r="K223" s="72"/>
      <c r="L223" s="72"/>
      <c r="N223" s="48"/>
      <c r="P223" s="75"/>
      <c r="T223" s="46"/>
      <c r="V223" s="47"/>
      <c r="X223" s="47"/>
      <c r="Z223" s="48"/>
      <c r="AD223" s="66"/>
      <c r="AE223" s="66"/>
    </row>
    <row r="224" spans="1:32" x14ac:dyDescent="0.25">
      <c r="B224" s="33" t="s">
        <v>6</v>
      </c>
      <c r="D224" s="73"/>
      <c r="E224" s="73"/>
      <c r="F224" s="73"/>
      <c r="G224" s="38"/>
      <c r="H224" s="46"/>
      <c r="I224" s="38"/>
      <c r="J224" s="71"/>
      <c r="K224" s="72"/>
      <c r="L224" s="72"/>
      <c r="M224" s="38"/>
      <c r="N224" s="48"/>
      <c r="P224" s="75"/>
      <c r="R224" s="73"/>
      <c r="T224" s="46"/>
      <c r="V224" s="47"/>
      <c r="X224" s="47"/>
      <c r="Z224" s="48"/>
      <c r="AB224" s="73"/>
      <c r="AC224" s="73"/>
      <c r="AD224" s="66"/>
      <c r="AE224" s="66"/>
      <c r="AF224" s="73"/>
    </row>
    <row r="225" spans="1:32" x14ac:dyDescent="0.25">
      <c r="A225" s="41" t="s">
        <v>184</v>
      </c>
      <c r="D225" s="73"/>
      <c r="E225" s="73"/>
      <c r="F225" s="73"/>
      <c r="G225" s="38"/>
      <c r="H225" s="46"/>
      <c r="I225" s="38"/>
      <c r="J225" s="71"/>
      <c r="K225" s="72"/>
      <c r="L225" s="72"/>
      <c r="M225" s="38"/>
      <c r="N225" s="48"/>
      <c r="P225" s="75"/>
      <c r="R225" s="73"/>
      <c r="T225" s="46"/>
      <c r="V225" s="47"/>
      <c r="X225" s="47"/>
      <c r="Z225" s="48"/>
      <c r="AB225" s="73"/>
      <c r="AC225" s="73"/>
      <c r="AD225" s="66"/>
      <c r="AE225" s="66"/>
      <c r="AF225" s="73"/>
    </row>
    <row r="226" spans="1:32" x14ac:dyDescent="0.25">
      <c r="B226" s="33" t="s">
        <v>6</v>
      </c>
      <c r="D226" s="73"/>
      <c r="E226" s="73"/>
      <c r="F226" s="73"/>
      <c r="G226" s="38"/>
      <c r="H226" s="46"/>
      <c r="I226" s="38"/>
      <c r="J226" s="71"/>
      <c r="K226" s="72"/>
      <c r="L226" s="72"/>
      <c r="M226" s="38"/>
      <c r="N226" s="48"/>
      <c r="P226" s="75"/>
      <c r="R226" s="73"/>
      <c r="T226" s="46"/>
      <c r="V226" s="47"/>
      <c r="X226" s="47"/>
      <c r="Z226" s="48"/>
      <c r="AB226" s="73"/>
      <c r="AC226" s="73"/>
      <c r="AD226" s="66"/>
      <c r="AE226" s="66"/>
      <c r="AF226" s="73"/>
    </row>
    <row r="227" spans="1:32" s="38" customFormat="1" x14ac:dyDescent="0.25">
      <c r="B227" s="38" t="s">
        <v>86</v>
      </c>
      <c r="D227" s="63"/>
      <c r="E227" s="58"/>
      <c r="F227" s="58"/>
      <c r="G227" s="33"/>
      <c r="H227" s="46"/>
      <c r="I227" s="33"/>
      <c r="J227" s="71"/>
      <c r="K227" s="72"/>
      <c r="L227" s="72"/>
      <c r="M227" s="33"/>
      <c r="N227" s="48"/>
      <c r="P227" s="74"/>
      <c r="R227" s="63"/>
      <c r="T227" s="46"/>
      <c r="U227" s="33"/>
      <c r="V227" s="47"/>
      <c r="W227" s="33"/>
      <c r="X227" s="47"/>
      <c r="Y227" s="33"/>
      <c r="Z227" s="48"/>
      <c r="AB227" s="63"/>
      <c r="AC227" s="63"/>
      <c r="AD227" s="66"/>
      <c r="AE227" s="66"/>
      <c r="AF227" s="63"/>
    </row>
    <row r="228" spans="1:32" x14ac:dyDescent="0.25">
      <c r="A228" s="33">
        <v>341</v>
      </c>
      <c r="B228" s="33" t="s">
        <v>42</v>
      </c>
      <c r="D228" s="63">
        <v>84760736.079999998</v>
      </c>
      <c r="F228" s="63">
        <v>56466914.676100001</v>
      </c>
      <c r="H228" s="46">
        <v>45107</v>
      </c>
      <c r="J228" s="71">
        <v>2.3E-3</v>
      </c>
      <c r="K228" s="72"/>
      <c r="L228" s="72"/>
      <c r="N228" s="48">
        <v>-2</v>
      </c>
      <c r="P228" s="76">
        <v>3.5</v>
      </c>
      <c r="R228" s="63">
        <f t="shared" ref="R228:R231" si="20">+ROUND(D228*P228/100,0)</f>
        <v>2966626</v>
      </c>
      <c r="T228" s="46">
        <v>48760</v>
      </c>
      <c r="V228" s="47">
        <v>80</v>
      </c>
      <c r="W228" s="33" t="s">
        <v>4</v>
      </c>
      <c r="X228" s="47" t="s">
        <v>300</v>
      </c>
      <c r="Z228" s="48">
        <v>-2</v>
      </c>
      <c r="AB228" s="63">
        <v>1864990</v>
      </c>
      <c r="AC228" s="63"/>
      <c r="AD228" s="66">
        <v>2.2000000000000002</v>
      </c>
      <c r="AE228" s="66"/>
      <c r="AF228" s="63">
        <f t="shared" ref="AF228:AF234" si="21">+AB228-R228</f>
        <v>-1101636</v>
      </c>
    </row>
    <row r="229" spans="1:32" x14ac:dyDescent="0.25">
      <c r="A229" s="33">
        <v>342</v>
      </c>
      <c r="B229" s="33" t="s">
        <v>87</v>
      </c>
      <c r="D229" s="63">
        <v>11513770.92</v>
      </c>
      <c r="F229" s="63">
        <v>6416277.5938774999</v>
      </c>
      <c r="H229" s="46">
        <v>45107</v>
      </c>
      <c r="J229" s="71">
        <v>9.4999999999999998E-3</v>
      </c>
      <c r="K229" s="72"/>
      <c r="L229" s="72"/>
      <c r="N229" s="48">
        <v>0</v>
      </c>
      <c r="P229" s="76">
        <v>3.8</v>
      </c>
      <c r="R229" s="63">
        <f t="shared" si="20"/>
        <v>437523</v>
      </c>
      <c r="T229" s="46">
        <v>48760</v>
      </c>
      <c r="V229" s="47">
        <v>50</v>
      </c>
      <c r="W229" s="33" t="s">
        <v>4</v>
      </c>
      <c r="X229" s="47" t="s">
        <v>303</v>
      </c>
      <c r="Z229" s="48">
        <v>-3</v>
      </c>
      <c r="AB229" s="63">
        <v>355978</v>
      </c>
      <c r="AC229" s="63"/>
      <c r="AD229" s="66">
        <v>3.09</v>
      </c>
      <c r="AE229" s="66"/>
      <c r="AF229" s="63">
        <f t="shared" si="21"/>
        <v>-81545</v>
      </c>
    </row>
    <row r="230" spans="1:32" x14ac:dyDescent="0.25">
      <c r="A230" s="33">
        <v>343</v>
      </c>
      <c r="B230" s="33" t="s">
        <v>88</v>
      </c>
      <c r="D230" s="63">
        <v>27106050.559999999</v>
      </c>
      <c r="F230" s="63">
        <v>5912888.6765202424</v>
      </c>
      <c r="H230" s="46">
        <v>45107</v>
      </c>
      <c r="J230" s="49">
        <v>5.7000000000000002E-3</v>
      </c>
      <c r="K230" s="44"/>
      <c r="L230" s="49"/>
      <c r="N230" s="48">
        <v>0</v>
      </c>
      <c r="P230" s="76">
        <v>6</v>
      </c>
      <c r="R230" s="63">
        <f t="shared" si="20"/>
        <v>1626363</v>
      </c>
      <c r="T230" s="46">
        <v>48760</v>
      </c>
      <c r="V230" s="47">
        <v>50</v>
      </c>
      <c r="W230" s="33" t="s">
        <v>4</v>
      </c>
      <c r="X230" s="47" t="s">
        <v>304</v>
      </c>
      <c r="Z230" s="48">
        <v>-3</v>
      </c>
      <c r="AB230" s="63">
        <v>1408857</v>
      </c>
      <c r="AC230" s="63"/>
      <c r="AD230" s="66">
        <v>5.2</v>
      </c>
      <c r="AE230" s="66"/>
      <c r="AF230" s="63">
        <f t="shared" si="21"/>
        <v>-217506</v>
      </c>
    </row>
    <row r="231" spans="1:32" x14ac:dyDescent="0.25">
      <c r="A231" s="33">
        <v>343.2</v>
      </c>
      <c r="B231" s="33" t="s">
        <v>280</v>
      </c>
      <c r="D231" s="63">
        <v>37564239.130000003</v>
      </c>
      <c r="F231" s="63">
        <v>7262311.1111797579</v>
      </c>
      <c r="H231" s="46">
        <v>45107</v>
      </c>
      <c r="J231" s="49">
        <v>0.1565</v>
      </c>
      <c r="K231" s="44"/>
      <c r="L231" s="49"/>
      <c r="N231" s="48">
        <v>0</v>
      </c>
      <c r="P231" s="76">
        <v>6</v>
      </c>
      <c r="R231" s="63">
        <f t="shared" si="20"/>
        <v>2253854</v>
      </c>
      <c r="T231" s="46">
        <v>48760</v>
      </c>
      <c r="V231" s="47">
        <v>9</v>
      </c>
      <c r="W231" s="33" t="s">
        <v>4</v>
      </c>
      <c r="X231" s="47" t="s">
        <v>306</v>
      </c>
      <c r="Z231" s="48">
        <v>35</v>
      </c>
      <c r="AB231" s="63">
        <v>2412721</v>
      </c>
      <c r="AC231" s="63"/>
      <c r="AD231" s="66">
        <v>6.42</v>
      </c>
      <c r="AE231" s="66"/>
      <c r="AF231" s="63">
        <f t="shared" si="21"/>
        <v>158867</v>
      </c>
    </row>
    <row r="232" spans="1:32" x14ac:dyDescent="0.25">
      <c r="A232" s="33">
        <v>344</v>
      </c>
      <c r="B232" s="33" t="s">
        <v>89</v>
      </c>
      <c r="D232" s="63">
        <v>680446.36</v>
      </c>
      <c r="F232" s="63">
        <v>405161.83305500005</v>
      </c>
      <c r="H232" s="46">
        <v>45107</v>
      </c>
      <c r="J232" s="71">
        <v>1.6000000000000001E-3</v>
      </c>
      <c r="K232" s="72"/>
      <c r="L232" s="72"/>
      <c r="N232" s="48">
        <v>-1</v>
      </c>
      <c r="P232" s="76">
        <v>3.4</v>
      </c>
      <c r="R232" s="63">
        <f t="shared" ref="R232:R234" si="22">+ROUND(D232*P232/100,0)</f>
        <v>23135</v>
      </c>
      <c r="T232" s="46">
        <v>48760</v>
      </c>
      <c r="V232" s="47">
        <v>60</v>
      </c>
      <c r="W232" s="33" t="s">
        <v>4</v>
      </c>
      <c r="X232" s="47" t="s">
        <v>300</v>
      </c>
      <c r="Z232" s="48">
        <v>-3</v>
      </c>
      <c r="AB232" s="63">
        <v>18609</v>
      </c>
      <c r="AC232" s="63"/>
      <c r="AD232" s="66">
        <v>2.73</v>
      </c>
      <c r="AE232" s="66"/>
      <c r="AF232" s="63">
        <f t="shared" si="21"/>
        <v>-4526</v>
      </c>
    </row>
    <row r="233" spans="1:32" x14ac:dyDescent="0.25">
      <c r="A233" s="33">
        <v>345</v>
      </c>
      <c r="B233" s="33" t="s">
        <v>45</v>
      </c>
      <c r="D233" s="63">
        <v>12121302.66</v>
      </c>
      <c r="F233" s="63">
        <v>9401591.5924850013</v>
      </c>
      <c r="H233" s="46">
        <v>45107</v>
      </c>
      <c r="J233" s="71">
        <v>1.2999999999999999E-3</v>
      </c>
      <c r="K233" s="72"/>
      <c r="L233" s="72"/>
      <c r="N233" s="48">
        <v>-1</v>
      </c>
      <c r="P233" s="76">
        <v>3.4</v>
      </c>
      <c r="R233" s="63">
        <f t="shared" si="22"/>
        <v>412124</v>
      </c>
      <c r="T233" s="46">
        <v>48760</v>
      </c>
      <c r="V233" s="47">
        <v>50</v>
      </c>
      <c r="W233" s="33" t="s">
        <v>4</v>
      </c>
      <c r="X233" s="47" t="s">
        <v>305</v>
      </c>
      <c r="Z233" s="48">
        <v>-2</v>
      </c>
      <c r="AB233" s="63">
        <v>194238</v>
      </c>
      <c r="AC233" s="63"/>
      <c r="AD233" s="66">
        <v>1.6</v>
      </c>
      <c r="AE233" s="66"/>
      <c r="AF233" s="63">
        <f t="shared" si="21"/>
        <v>-217886</v>
      </c>
    </row>
    <row r="234" spans="1:32" s="38" customFormat="1" x14ac:dyDescent="0.25">
      <c r="A234" s="33">
        <v>346</v>
      </c>
      <c r="B234" s="33" t="s">
        <v>281</v>
      </c>
      <c r="D234" s="64">
        <v>1234437.5900000001</v>
      </c>
      <c r="E234" s="58"/>
      <c r="F234" s="64">
        <v>609250.2290874999</v>
      </c>
      <c r="G234" s="33"/>
      <c r="H234" s="46">
        <v>45107</v>
      </c>
      <c r="I234" s="33"/>
      <c r="J234" s="71">
        <v>2.5999999999999999E-3</v>
      </c>
      <c r="K234" s="72"/>
      <c r="L234" s="72"/>
      <c r="M234" s="33"/>
      <c r="N234" s="48">
        <v>0</v>
      </c>
      <c r="P234" s="78">
        <v>3.4</v>
      </c>
      <c r="Q234" s="73"/>
      <c r="R234" s="64">
        <f t="shared" si="22"/>
        <v>41971</v>
      </c>
      <c r="T234" s="46">
        <v>48760</v>
      </c>
      <c r="U234" s="33"/>
      <c r="V234" s="47">
        <v>50</v>
      </c>
      <c r="W234" s="33" t="s">
        <v>4</v>
      </c>
      <c r="X234" s="47" t="s">
        <v>307</v>
      </c>
      <c r="Y234" s="33"/>
      <c r="Z234" s="48">
        <v>-2</v>
      </c>
      <c r="AB234" s="64">
        <v>42255</v>
      </c>
      <c r="AC234" s="67"/>
      <c r="AD234" s="66">
        <v>3.42</v>
      </c>
      <c r="AE234" s="66"/>
      <c r="AF234" s="64">
        <f t="shared" si="21"/>
        <v>284</v>
      </c>
    </row>
    <row r="235" spans="1:32" x14ac:dyDescent="0.25">
      <c r="A235" s="33" t="s">
        <v>6</v>
      </c>
      <c r="B235" s="38" t="s">
        <v>91</v>
      </c>
      <c r="D235" s="65">
        <f>+SUBTOTAL(9,D228:D234)</f>
        <v>174980983.30000001</v>
      </c>
      <c r="E235" s="73"/>
      <c r="F235" s="65">
        <f>+SUBTOTAL(9,F228:F234)</f>
        <v>86474395.712304994</v>
      </c>
      <c r="G235" s="38"/>
      <c r="H235" s="46"/>
      <c r="I235" s="38"/>
      <c r="J235" s="71"/>
      <c r="K235" s="72"/>
      <c r="L235" s="72"/>
      <c r="M235" s="38"/>
      <c r="N235" s="48"/>
      <c r="P235" s="79">
        <f>+ROUND(R235/D235*100,1)</f>
        <v>4.4000000000000004</v>
      </c>
      <c r="R235" s="65">
        <f>+SUBTOTAL(9,R228:R234)</f>
        <v>7761596</v>
      </c>
      <c r="T235" s="46"/>
      <c r="V235" s="47"/>
      <c r="X235" s="47"/>
      <c r="Z235" s="48"/>
      <c r="AB235" s="65">
        <f>+SUBTOTAL(9,AB228:AB234)</f>
        <v>6297648</v>
      </c>
      <c r="AC235" s="65"/>
      <c r="AD235" s="125">
        <f>+AB235/D235*100</f>
        <v>3.5990470971367547</v>
      </c>
      <c r="AE235" s="125"/>
      <c r="AF235" s="65">
        <f>+SUBTOTAL(9,AF228:AF234)</f>
        <v>-1463948</v>
      </c>
    </row>
    <row r="236" spans="1:32" s="38" customFormat="1" x14ac:dyDescent="0.25">
      <c r="A236" s="38" t="s">
        <v>6</v>
      </c>
      <c r="B236" s="38" t="s">
        <v>6</v>
      </c>
      <c r="D236" s="58"/>
      <c r="E236" s="58"/>
      <c r="F236" s="58"/>
      <c r="G236" s="33"/>
      <c r="H236" s="46"/>
      <c r="I236" s="33"/>
      <c r="J236" s="71"/>
      <c r="K236" s="72"/>
      <c r="L236" s="72"/>
      <c r="M236" s="33"/>
      <c r="N236" s="48"/>
      <c r="P236" s="74"/>
      <c r="R236" s="58"/>
      <c r="T236" s="46"/>
      <c r="U236" s="33"/>
      <c r="V236" s="47"/>
      <c r="W236" s="33"/>
      <c r="X236" s="47"/>
      <c r="Y236" s="33"/>
      <c r="Z236" s="48"/>
      <c r="AB236" s="58"/>
      <c r="AC236" s="58"/>
      <c r="AD236" s="66"/>
      <c r="AE236" s="66"/>
      <c r="AF236" s="58"/>
    </row>
    <row r="237" spans="1:32" x14ac:dyDescent="0.25">
      <c r="A237" s="38" t="s">
        <v>6</v>
      </c>
      <c r="B237" s="38" t="s">
        <v>92</v>
      </c>
      <c r="D237" s="63"/>
      <c r="H237" s="46"/>
      <c r="J237" s="71"/>
      <c r="K237" s="72"/>
      <c r="L237" s="72"/>
      <c r="N237" s="48"/>
      <c r="P237" s="75"/>
      <c r="R237" s="63"/>
      <c r="T237" s="46"/>
      <c r="V237" s="47"/>
      <c r="X237" s="47"/>
      <c r="Z237" s="48"/>
      <c r="AB237" s="63"/>
      <c r="AC237" s="63"/>
      <c r="AD237" s="66"/>
      <c r="AE237" s="66"/>
      <c r="AF237" s="63"/>
    </row>
    <row r="238" spans="1:32" x14ac:dyDescent="0.25">
      <c r="A238" s="33">
        <v>341</v>
      </c>
      <c r="B238" s="33" t="s">
        <v>42</v>
      </c>
      <c r="D238" s="63">
        <v>5090644.67</v>
      </c>
      <c r="F238" s="63">
        <v>3478638.4194437498</v>
      </c>
      <c r="H238" s="46">
        <v>45107</v>
      </c>
      <c r="J238" s="71">
        <v>2.3E-3</v>
      </c>
      <c r="K238" s="72"/>
      <c r="L238" s="72"/>
      <c r="N238" s="48">
        <v>-2</v>
      </c>
      <c r="P238" s="76">
        <v>3.5</v>
      </c>
      <c r="R238" s="63">
        <f t="shared" ref="R238:R241" si="23">+ROUND(D238*P238/100,0)</f>
        <v>178173</v>
      </c>
      <c r="T238" s="46">
        <v>48760</v>
      </c>
      <c r="V238" s="47">
        <v>80</v>
      </c>
      <c r="W238" s="33" t="s">
        <v>4</v>
      </c>
      <c r="X238" s="47" t="s">
        <v>300</v>
      </c>
      <c r="Z238" s="48">
        <v>-2</v>
      </c>
      <c r="AB238" s="63">
        <v>106647</v>
      </c>
      <c r="AC238" s="63"/>
      <c r="AD238" s="66">
        <v>2.09</v>
      </c>
      <c r="AE238" s="66"/>
      <c r="AF238" s="63">
        <f t="shared" ref="AF238:AF244" si="24">+AB238-R238</f>
        <v>-71526</v>
      </c>
    </row>
    <row r="239" spans="1:32" x14ac:dyDescent="0.25">
      <c r="A239" s="33">
        <v>342</v>
      </c>
      <c r="B239" s="33" t="s">
        <v>87</v>
      </c>
      <c r="D239" s="63">
        <v>673632.54</v>
      </c>
      <c r="F239" s="63">
        <v>511483.67270750005</v>
      </c>
      <c r="H239" s="46">
        <v>45107</v>
      </c>
      <c r="J239" s="71">
        <v>9.4999999999999998E-3</v>
      </c>
      <c r="K239" s="72"/>
      <c r="L239" s="72"/>
      <c r="N239" s="48">
        <v>0</v>
      </c>
      <c r="P239" s="76">
        <v>3.8</v>
      </c>
      <c r="R239" s="63">
        <f t="shared" si="23"/>
        <v>25598</v>
      </c>
      <c r="T239" s="46">
        <v>48760</v>
      </c>
      <c r="V239" s="47">
        <v>50</v>
      </c>
      <c r="W239" s="33" t="s">
        <v>4</v>
      </c>
      <c r="X239" s="47" t="s">
        <v>303</v>
      </c>
      <c r="Z239" s="48">
        <v>-3</v>
      </c>
      <c r="AB239" s="63">
        <v>11997</v>
      </c>
      <c r="AC239" s="63"/>
      <c r="AD239" s="66">
        <v>1.78</v>
      </c>
      <c r="AE239" s="66"/>
      <c r="AF239" s="63">
        <f t="shared" si="24"/>
        <v>-13601</v>
      </c>
    </row>
    <row r="240" spans="1:32" x14ac:dyDescent="0.25">
      <c r="A240" s="33">
        <v>343</v>
      </c>
      <c r="B240" s="33" t="s">
        <v>88</v>
      </c>
      <c r="D240" s="63">
        <v>121376511.03</v>
      </c>
      <c r="F240" s="63">
        <v>49359730.567925498</v>
      </c>
      <c r="H240" s="46">
        <v>45107</v>
      </c>
      <c r="J240" s="49">
        <v>5.7000000000000002E-3</v>
      </c>
      <c r="K240" s="44"/>
      <c r="L240" s="49"/>
      <c r="N240" s="48">
        <v>0</v>
      </c>
      <c r="P240" s="76">
        <v>4.3</v>
      </c>
      <c r="R240" s="63">
        <f t="shared" si="23"/>
        <v>5219190</v>
      </c>
      <c r="T240" s="46">
        <v>48760</v>
      </c>
      <c r="V240" s="47">
        <v>50</v>
      </c>
      <c r="W240" s="33" t="s">
        <v>4</v>
      </c>
      <c r="X240" s="47" t="s">
        <v>304</v>
      </c>
      <c r="Z240" s="48">
        <v>-3</v>
      </c>
      <c r="AB240" s="63">
        <v>4990638</v>
      </c>
      <c r="AC240" s="63"/>
      <c r="AD240" s="66">
        <v>4.1100000000000003</v>
      </c>
      <c r="AE240" s="66"/>
      <c r="AF240" s="63">
        <f t="shared" si="24"/>
        <v>-228552</v>
      </c>
    </row>
    <row r="241" spans="1:32" x14ac:dyDescent="0.25">
      <c r="A241" s="33">
        <v>343.2</v>
      </c>
      <c r="B241" s="33" t="s">
        <v>280</v>
      </c>
      <c r="D241" s="63">
        <v>64237235.289999999</v>
      </c>
      <c r="F241" s="63">
        <v>8573138.6828573085</v>
      </c>
      <c r="H241" s="46">
        <v>45107</v>
      </c>
      <c r="J241" s="49">
        <v>0.1565</v>
      </c>
      <c r="K241" s="44"/>
      <c r="L241" s="49"/>
      <c r="N241" s="48">
        <v>0</v>
      </c>
      <c r="P241" s="76">
        <v>4.3</v>
      </c>
      <c r="R241" s="63">
        <f t="shared" si="23"/>
        <v>2762201</v>
      </c>
      <c r="T241" s="46">
        <v>48760</v>
      </c>
      <c r="V241" s="47">
        <v>9</v>
      </c>
      <c r="W241" s="33" t="s">
        <v>4</v>
      </c>
      <c r="X241" s="47" t="s">
        <v>306</v>
      </c>
      <c r="Z241" s="48">
        <v>35</v>
      </c>
      <c r="AB241" s="63">
        <v>4923007</v>
      </c>
      <c r="AC241" s="63"/>
      <c r="AD241" s="66">
        <v>7.66</v>
      </c>
      <c r="AE241" s="66"/>
      <c r="AF241" s="63">
        <f t="shared" si="24"/>
        <v>2160806</v>
      </c>
    </row>
    <row r="242" spans="1:32" x14ac:dyDescent="0.25">
      <c r="A242" s="33">
        <v>344</v>
      </c>
      <c r="B242" s="33" t="s">
        <v>89</v>
      </c>
      <c r="D242" s="63">
        <v>28799679.809999999</v>
      </c>
      <c r="F242" s="63">
        <v>20523753.65216</v>
      </c>
      <c r="H242" s="46">
        <v>45107</v>
      </c>
      <c r="J242" s="71">
        <v>1.6000000000000001E-3</v>
      </c>
      <c r="K242" s="72"/>
      <c r="L242" s="72"/>
      <c r="N242" s="48">
        <v>-1</v>
      </c>
      <c r="P242" s="76">
        <v>3.4</v>
      </c>
      <c r="R242" s="63">
        <f t="shared" ref="R242:R244" si="25">+ROUND(D242*P242/100,0)</f>
        <v>979189</v>
      </c>
      <c r="T242" s="46">
        <v>48760</v>
      </c>
      <c r="V242" s="47">
        <v>60</v>
      </c>
      <c r="W242" s="33" t="s">
        <v>4</v>
      </c>
      <c r="X242" s="47" t="s">
        <v>300</v>
      </c>
      <c r="Z242" s="48">
        <v>-3</v>
      </c>
      <c r="AB242" s="63">
        <v>582531</v>
      </c>
      <c r="AC242" s="63"/>
      <c r="AD242" s="66">
        <v>2.02</v>
      </c>
      <c r="AE242" s="66"/>
      <c r="AF242" s="63">
        <f t="shared" si="24"/>
        <v>-396658</v>
      </c>
    </row>
    <row r="243" spans="1:32" s="38" customFormat="1" x14ac:dyDescent="0.25">
      <c r="A243" s="33">
        <v>345</v>
      </c>
      <c r="B243" s="33" t="s">
        <v>45</v>
      </c>
      <c r="D243" s="63">
        <v>29810853.449999999</v>
      </c>
      <c r="E243" s="58"/>
      <c r="F243" s="63">
        <v>19234928.801115002</v>
      </c>
      <c r="G243" s="33"/>
      <c r="H243" s="46">
        <v>45107</v>
      </c>
      <c r="I243" s="33"/>
      <c r="J243" s="71">
        <v>1.2999999999999999E-3</v>
      </c>
      <c r="K243" s="72"/>
      <c r="L243" s="72"/>
      <c r="M243" s="33"/>
      <c r="N243" s="48">
        <v>-1</v>
      </c>
      <c r="P243" s="76">
        <v>3.4</v>
      </c>
      <c r="R243" s="63">
        <f t="shared" si="25"/>
        <v>1013569</v>
      </c>
      <c r="T243" s="46">
        <v>48760</v>
      </c>
      <c r="U243" s="33"/>
      <c r="V243" s="47">
        <v>50</v>
      </c>
      <c r="W243" s="33" t="s">
        <v>4</v>
      </c>
      <c r="X243" s="47" t="s">
        <v>305</v>
      </c>
      <c r="Y243" s="33"/>
      <c r="Z243" s="48">
        <v>-2</v>
      </c>
      <c r="AB243" s="63">
        <v>724053</v>
      </c>
      <c r="AC243" s="63"/>
      <c r="AD243" s="66">
        <v>2.4300000000000002</v>
      </c>
      <c r="AE243" s="66"/>
      <c r="AF243" s="63">
        <f t="shared" si="24"/>
        <v>-289516</v>
      </c>
    </row>
    <row r="244" spans="1:32" x14ac:dyDescent="0.25">
      <c r="A244" s="33">
        <v>346</v>
      </c>
      <c r="B244" s="33" t="s">
        <v>281</v>
      </c>
      <c r="D244" s="64">
        <v>2599157.79</v>
      </c>
      <c r="F244" s="64">
        <v>1902627.9844599999</v>
      </c>
      <c r="H244" s="46">
        <v>45107</v>
      </c>
      <c r="J244" s="71">
        <v>2.5999999999999999E-3</v>
      </c>
      <c r="K244" s="72"/>
      <c r="L244" s="72"/>
      <c r="N244" s="48">
        <v>0</v>
      </c>
      <c r="P244" s="76">
        <v>3.4</v>
      </c>
      <c r="R244" s="64">
        <f t="shared" si="25"/>
        <v>88371</v>
      </c>
      <c r="T244" s="46">
        <v>48760</v>
      </c>
      <c r="V244" s="47">
        <v>50</v>
      </c>
      <c r="W244" s="33" t="s">
        <v>4</v>
      </c>
      <c r="X244" s="47" t="s">
        <v>307</v>
      </c>
      <c r="Z244" s="48">
        <v>-2</v>
      </c>
      <c r="AB244" s="64">
        <v>50337</v>
      </c>
      <c r="AC244" s="67"/>
      <c r="AD244" s="66">
        <v>1.94</v>
      </c>
      <c r="AE244" s="66"/>
      <c r="AF244" s="64">
        <f t="shared" si="24"/>
        <v>-38034</v>
      </c>
    </row>
    <row r="245" spans="1:32" s="38" customFormat="1" x14ac:dyDescent="0.25">
      <c r="A245" s="33" t="s">
        <v>6</v>
      </c>
      <c r="B245" s="38" t="s">
        <v>93</v>
      </c>
      <c r="D245" s="65">
        <f>+SUBTOTAL(9,D238:D244)</f>
        <v>252587714.57999998</v>
      </c>
      <c r="E245" s="73"/>
      <c r="F245" s="65">
        <f>+SUBTOTAL(9,F238:F244)</f>
        <v>103584301.78066906</v>
      </c>
      <c r="H245" s="46"/>
      <c r="J245" s="71"/>
      <c r="K245" s="72"/>
      <c r="L245" s="72"/>
      <c r="N245" s="48"/>
      <c r="P245" s="79">
        <f>+ROUND(R245/D245*100,1)</f>
        <v>4.0999999999999996</v>
      </c>
      <c r="R245" s="65">
        <f>+SUBTOTAL(9,R238:R244)</f>
        <v>10266291</v>
      </c>
      <c r="T245" s="46"/>
      <c r="U245" s="33"/>
      <c r="V245" s="47"/>
      <c r="W245" s="33"/>
      <c r="X245" s="47"/>
      <c r="Y245" s="33"/>
      <c r="Z245" s="48"/>
      <c r="AB245" s="65">
        <f>+SUBTOTAL(9,AB238:AB244)</f>
        <v>11389210</v>
      </c>
      <c r="AC245" s="65"/>
      <c r="AD245" s="125">
        <f>+AB245/D245*100</f>
        <v>4.5090118571039177</v>
      </c>
      <c r="AE245" s="125"/>
      <c r="AF245" s="65">
        <f>+SUBTOTAL(9,AF238:AF244)</f>
        <v>1122919</v>
      </c>
    </row>
    <row r="246" spans="1:32" x14ac:dyDescent="0.25">
      <c r="A246" s="33" t="s">
        <v>6</v>
      </c>
      <c r="B246" s="33" t="s">
        <v>6</v>
      </c>
      <c r="H246" s="46"/>
      <c r="J246" s="71"/>
      <c r="K246" s="72"/>
      <c r="L246" s="72"/>
      <c r="N246" s="48"/>
      <c r="P246" s="75"/>
      <c r="T246" s="46"/>
      <c r="V246" s="47"/>
      <c r="X246" s="47"/>
      <c r="Z246" s="48"/>
      <c r="AD246" s="66"/>
      <c r="AE246" s="66"/>
    </row>
    <row r="247" spans="1:32" x14ac:dyDescent="0.25">
      <c r="A247" s="38" t="s">
        <v>6</v>
      </c>
      <c r="B247" s="38" t="s">
        <v>94</v>
      </c>
      <c r="D247" s="63"/>
      <c r="H247" s="46"/>
      <c r="J247" s="71"/>
      <c r="K247" s="72"/>
      <c r="L247" s="72"/>
      <c r="N247" s="48"/>
      <c r="P247" s="75"/>
      <c r="R247" s="63"/>
      <c r="T247" s="46"/>
      <c r="V247" s="47"/>
      <c r="X247" s="47"/>
      <c r="Z247" s="48"/>
      <c r="AB247" s="63"/>
      <c r="AC247" s="63"/>
      <c r="AD247" s="66"/>
      <c r="AE247" s="66"/>
      <c r="AF247" s="63"/>
    </row>
    <row r="248" spans="1:32" x14ac:dyDescent="0.25">
      <c r="A248" s="33">
        <v>341</v>
      </c>
      <c r="B248" s="33" t="s">
        <v>42</v>
      </c>
      <c r="D248" s="63">
        <v>3203159.07</v>
      </c>
      <c r="F248" s="63">
        <v>1949980.9453624994</v>
      </c>
      <c r="H248" s="46">
        <v>45107</v>
      </c>
      <c r="J248" s="71">
        <v>2.3E-3</v>
      </c>
      <c r="K248" s="72"/>
      <c r="L248" s="72"/>
      <c r="N248" s="48">
        <v>-2</v>
      </c>
      <c r="P248" s="76">
        <v>3.5</v>
      </c>
      <c r="R248" s="63">
        <f t="shared" ref="R248:R251" si="26">+ROUND(D248*P248/100,0)</f>
        <v>112111</v>
      </c>
      <c r="T248" s="46">
        <v>48760</v>
      </c>
      <c r="V248" s="47">
        <v>80</v>
      </c>
      <c r="W248" s="33" t="s">
        <v>4</v>
      </c>
      <c r="X248" s="47" t="s">
        <v>300</v>
      </c>
      <c r="Z248" s="48">
        <v>-2</v>
      </c>
      <c r="AB248" s="63">
        <v>81765</v>
      </c>
      <c r="AC248" s="63"/>
      <c r="AD248" s="66">
        <v>2.5499999999999998</v>
      </c>
      <c r="AE248" s="66"/>
      <c r="AF248" s="63">
        <f t="shared" ref="AF248:AF254" si="27">+AB248-R248</f>
        <v>-30346</v>
      </c>
    </row>
    <row r="249" spans="1:32" x14ac:dyDescent="0.25">
      <c r="A249" s="33">
        <v>342</v>
      </c>
      <c r="B249" s="33" t="s">
        <v>87</v>
      </c>
      <c r="D249" s="63">
        <v>742434</v>
      </c>
      <c r="F249" s="63">
        <v>503871.8135775</v>
      </c>
      <c r="H249" s="46">
        <v>45107</v>
      </c>
      <c r="J249" s="71">
        <v>9.4999999999999998E-3</v>
      </c>
      <c r="K249" s="72"/>
      <c r="L249" s="72"/>
      <c r="N249" s="48">
        <v>0</v>
      </c>
      <c r="P249" s="76">
        <v>3.8</v>
      </c>
      <c r="R249" s="63">
        <f t="shared" si="26"/>
        <v>28212</v>
      </c>
      <c r="T249" s="46">
        <v>48760</v>
      </c>
      <c r="V249" s="47">
        <v>50</v>
      </c>
      <c r="W249" s="33" t="s">
        <v>4</v>
      </c>
      <c r="X249" s="47" t="s">
        <v>303</v>
      </c>
      <c r="Z249" s="48">
        <v>-3</v>
      </c>
      <c r="AB249" s="63">
        <v>16959</v>
      </c>
      <c r="AC249" s="63"/>
      <c r="AD249" s="66">
        <v>2.2799999999999998</v>
      </c>
      <c r="AE249" s="66"/>
      <c r="AF249" s="63">
        <f t="shared" si="27"/>
        <v>-11253</v>
      </c>
    </row>
    <row r="250" spans="1:32" x14ac:dyDescent="0.25">
      <c r="A250" s="33">
        <v>343</v>
      </c>
      <c r="B250" s="33" t="s">
        <v>88</v>
      </c>
      <c r="D250" s="63">
        <v>121964622.64</v>
      </c>
      <c r="F250" s="63">
        <v>33068494.782939143</v>
      </c>
      <c r="H250" s="46">
        <v>45107</v>
      </c>
      <c r="J250" s="71">
        <v>5.7000000000000002E-3</v>
      </c>
      <c r="K250" s="72"/>
      <c r="L250" s="72"/>
      <c r="N250" s="48">
        <v>0</v>
      </c>
      <c r="P250" s="76">
        <v>4.2</v>
      </c>
      <c r="R250" s="63">
        <f t="shared" si="26"/>
        <v>5122514</v>
      </c>
      <c r="T250" s="46">
        <v>48760</v>
      </c>
      <c r="V250" s="47">
        <v>50</v>
      </c>
      <c r="W250" s="33" t="s">
        <v>4</v>
      </c>
      <c r="X250" s="47" t="s">
        <v>304</v>
      </c>
      <c r="Z250" s="48">
        <v>-3</v>
      </c>
      <c r="AB250" s="63">
        <v>6093158</v>
      </c>
      <c r="AC250" s="63"/>
      <c r="AD250" s="66">
        <v>5</v>
      </c>
      <c r="AE250" s="66"/>
      <c r="AF250" s="63">
        <f t="shared" si="27"/>
        <v>970644</v>
      </c>
    </row>
    <row r="251" spans="1:32" x14ac:dyDescent="0.25">
      <c r="A251" s="33">
        <v>343.2</v>
      </c>
      <c r="B251" s="33" t="s">
        <v>280</v>
      </c>
      <c r="D251" s="63">
        <v>24160829.5</v>
      </c>
      <c r="F251" s="63">
        <v>1666193.6946186493</v>
      </c>
      <c r="H251" s="46">
        <v>45107</v>
      </c>
      <c r="J251" s="71">
        <v>0.1565</v>
      </c>
      <c r="K251" s="72"/>
      <c r="L251" s="72"/>
      <c r="N251" s="48">
        <v>0</v>
      </c>
      <c r="P251" s="76">
        <v>4.2</v>
      </c>
      <c r="R251" s="63">
        <f t="shared" si="26"/>
        <v>1014755</v>
      </c>
      <c r="T251" s="46">
        <v>48760</v>
      </c>
      <c r="V251" s="47">
        <v>9</v>
      </c>
      <c r="W251" s="33" t="s">
        <v>4</v>
      </c>
      <c r="X251" s="47" t="s">
        <v>306</v>
      </c>
      <c r="Z251" s="48">
        <v>35</v>
      </c>
      <c r="AB251" s="63">
        <v>1947066</v>
      </c>
      <c r="AC251" s="63"/>
      <c r="AD251" s="66">
        <v>8.06</v>
      </c>
      <c r="AE251" s="66"/>
      <c r="AF251" s="63">
        <f t="shared" si="27"/>
        <v>932311</v>
      </c>
    </row>
    <row r="252" spans="1:32" s="38" customFormat="1" x14ac:dyDescent="0.25">
      <c r="A252" s="33">
        <v>344</v>
      </c>
      <c r="B252" s="33" t="s">
        <v>89</v>
      </c>
      <c r="D252" s="63">
        <v>31767828.210000001</v>
      </c>
      <c r="E252" s="58"/>
      <c r="F252" s="63">
        <v>22571172.423827499</v>
      </c>
      <c r="G252" s="33"/>
      <c r="H252" s="46">
        <v>45107</v>
      </c>
      <c r="I252" s="33"/>
      <c r="J252" s="71">
        <v>1.6000000000000001E-3</v>
      </c>
      <c r="K252" s="72"/>
      <c r="L252" s="72"/>
      <c r="M252" s="33"/>
      <c r="N252" s="48">
        <v>-1</v>
      </c>
      <c r="P252" s="76">
        <v>3.4</v>
      </c>
      <c r="R252" s="63">
        <f t="shared" ref="R252:R254" si="28">+ROUND(D252*P252/100,0)</f>
        <v>1080106</v>
      </c>
      <c r="T252" s="46">
        <v>48760</v>
      </c>
      <c r="U252" s="33"/>
      <c r="V252" s="47">
        <v>60</v>
      </c>
      <c r="W252" s="33" t="s">
        <v>4</v>
      </c>
      <c r="X252" s="47" t="s">
        <v>300</v>
      </c>
      <c r="Y252" s="33"/>
      <c r="Z252" s="48">
        <v>-3</v>
      </c>
      <c r="AB252" s="63">
        <v>644016</v>
      </c>
      <c r="AC252" s="63"/>
      <c r="AD252" s="66">
        <v>2.0299999999999998</v>
      </c>
      <c r="AE252" s="66"/>
      <c r="AF252" s="63">
        <f t="shared" si="27"/>
        <v>-436090</v>
      </c>
    </row>
    <row r="253" spans="1:32" x14ac:dyDescent="0.25">
      <c r="A253" s="33">
        <v>345</v>
      </c>
      <c r="B253" s="33" t="s">
        <v>45</v>
      </c>
      <c r="D253" s="63">
        <v>24918022.579999998</v>
      </c>
      <c r="F253" s="63">
        <v>15461506.544155</v>
      </c>
      <c r="H253" s="46">
        <v>45107</v>
      </c>
      <c r="J253" s="71">
        <v>1.2999999999999999E-3</v>
      </c>
      <c r="K253" s="72"/>
      <c r="L253" s="72"/>
      <c r="N253" s="48">
        <v>-1</v>
      </c>
      <c r="P253" s="76">
        <v>3.4</v>
      </c>
      <c r="R253" s="63">
        <f t="shared" si="28"/>
        <v>847213</v>
      </c>
      <c r="T253" s="46">
        <v>48760</v>
      </c>
      <c r="V253" s="47">
        <v>50</v>
      </c>
      <c r="W253" s="33" t="s">
        <v>4</v>
      </c>
      <c r="X253" s="47" t="s">
        <v>305</v>
      </c>
      <c r="Z253" s="48">
        <v>-2</v>
      </c>
      <c r="AB253" s="63">
        <v>641836</v>
      </c>
      <c r="AC253" s="63"/>
      <c r="AD253" s="66">
        <v>2.58</v>
      </c>
      <c r="AE253" s="66"/>
      <c r="AF253" s="63">
        <f t="shared" si="27"/>
        <v>-205377</v>
      </c>
    </row>
    <row r="254" spans="1:32" s="38" customFormat="1" x14ac:dyDescent="0.25">
      <c r="A254" s="33">
        <v>346</v>
      </c>
      <c r="B254" s="33" t="s">
        <v>281</v>
      </c>
      <c r="D254" s="64">
        <v>1810688.03</v>
      </c>
      <c r="E254" s="58"/>
      <c r="F254" s="64">
        <v>1287343.3457350002</v>
      </c>
      <c r="G254" s="33"/>
      <c r="H254" s="46">
        <v>45107</v>
      </c>
      <c r="I254" s="33"/>
      <c r="J254" s="71">
        <v>2.5999999999999999E-3</v>
      </c>
      <c r="K254" s="72"/>
      <c r="L254" s="72"/>
      <c r="M254" s="33"/>
      <c r="N254" s="48">
        <v>0</v>
      </c>
      <c r="P254" s="76">
        <v>3.4</v>
      </c>
      <c r="R254" s="64">
        <f t="shared" si="28"/>
        <v>61563</v>
      </c>
      <c r="T254" s="46">
        <v>48760</v>
      </c>
      <c r="U254" s="33"/>
      <c r="V254" s="47">
        <v>50</v>
      </c>
      <c r="W254" s="33" t="s">
        <v>4</v>
      </c>
      <c r="X254" s="47" t="s">
        <v>307</v>
      </c>
      <c r="Y254" s="33"/>
      <c r="Z254" s="48">
        <v>-2</v>
      </c>
      <c r="AB254" s="64">
        <v>37579</v>
      </c>
      <c r="AC254" s="67"/>
      <c r="AD254" s="66">
        <v>2.08</v>
      </c>
      <c r="AE254" s="66"/>
      <c r="AF254" s="64">
        <f t="shared" si="27"/>
        <v>-23984</v>
      </c>
    </row>
    <row r="255" spans="1:32" x14ac:dyDescent="0.25">
      <c r="A255" s="33" t="s">
        <v>6</v>
      </c>
      <c r="B255" s="38" t="s">
        <v>95</v>
      </c>
      <c r="D255" s="83">
        <f>+SUBTOTAL(9,D248:D254)</f>
        <v>208567584.03</v>
      </c>
      <c r="E255" s="73"/>
      <c r="F255" s="83">
        <f>+SUBTOTAL(9,F248:F254)</f>
        <v>76508563.550215289</v>
      </c>
      <c r="G255" s="38"/>
      <c r="H255" s="46"/>
      <c r="I255" s="38"/>
      <c r="J255" s="71"/>
      <c r="K255" s="72"/>
      <c r="L255" s="72"/>
      <c r="M255" s="38"/>
      <c r="N255" s="48"/>
      <c r="P255" s="79">
        <f>+ROUND(R255/D255*100,1)</f>
        <v>4</v>
      </c>
      <c r="R255" s="83">
        <f>+SUBTOTAL(9,R248:R254)</f>
        <v>8266474</v>
      </c>
      <c r="T255" s="46"/>
      <c r="V255" s="47"/>
      <c r="X255" s="47"/>
      <c r="Z255" s="48"/>
      <c r="AB255" s="83">
        <f>+SUBTOTAL(9,AB248:AB254)</f>
        <v>9462379</v>
      </c>
      <c r="AC255" s="88"/>
      <c r="AD255" s="125">
        <f>+AB255/D255*100</f>
        <v>4.5368406811669013</v>
      </c>
      <c r="AE255" s="125"/>
      <c r="AF255" s="83">
        <f>+SUBTOTAL(9,AF248:AF254)</f>
        <v>1195905</v>
      </c>
    </row>
    <row r="256" spans="1:32" x14ac:dyDescent="0.25">
      <c r="B256" s="38" t="s">
        <v>6</v>
      </c>
      <c r="D256" s="65"/>
      <c r="E256" s="73"/>
      <c r="F256" s="65"/>
      <c r="G256" s="38"/>
      <c r="H256" s="46"/>
      <c r="I256" s="38"/>
      <c r="J256" s="71"/>
      <c r="K256" s="72"/>
      <c r="L256" s="72"/>
      <c r="M256" s="38"/>
      <c r="N256" s="48"/>
      <c r="P256" s="75"/>
      <c r="R256" s="65"/>
      <c r="T256" s="46"/>
      <c r="V256" s="47"/>
      <c r="X256" s="47"/>
      <c r="Z256" s="48"/>
      <c r="AB256" s="65"/>
      <c r="AC256" s="65"/>
      <c r="AD256" s="66"/>
      <c r="AE256" s="66"/>
      <c r="AF256" s="65"/>
    </row>
    <row r="257" spans="1:32" x14ac:dyDescent="0.25">
      <c r="A257" s="41" t="s">
        <v>185</v>
      </c>
      <c r="B257" s="38"/>
      <c r="D257" s="121">
        <f>+SUBTOTAL(9,D227:D256)</f>
        <v>636136281.91000009</v>
      </c>
      <c r="E257" s="73"/>
      <c r="F257" s="121">
        <f>+SUBTOTAL(9,F227:F256)</f>
        <v>266567261.04318935</v>
      </c>
      <c r="G257" s="38"/>
      <c r="H257" s="46"/>
      <c r="I257" s="38"/>
      <c r="J257" s="71"/>
      <c r="K257" s="72"/>
      <c r="L257" s="72"/>
      <c r="M257" s="38"/>
      <c r="N257" s="48"/>
      <c r="P257" s="80">
        <f>+ROUND(R257/D257*100,1)</f>
        <v>4.0999999999999996</v>
      </c>
      <c r="R257" s="121">
        <f>+SUBTOTAL(9,R227:R256)</f>
        <v>26294361</v>
      </c>
      <c r="T257" s="46"/>
      <c r="V257" s="47"/>
      <c r="X257" s="47"/>
      <c r="Z257" s="48"/>
      <c r="AB257" s="121">
        <f>+SUBTOTAL(9,AB227:AB256)</f>
        <v>27149237</v>
      </c>
      <c r="AC257" s="121"/>
      <c r="AD257" s="116">
        <f>+AB257/D257*100</f>
        <v>4.2678334457648575</v>
      </c>
      <c r="AE257" s="116"/>
      <c r="AF257" s="121">
        <f>+SUBTOTAL(9,AF227:AF256)</f>
        <v>854876</v>
      </c>
    </row>
    <row r="258" spans="1:32" x14ac:dyDescent="0.25">
      <c r="A258" s="41"/>
      <c r="B258" s="38" t="s">
        <v>6</v>
      </c>
      <c r="D258" s="65"/>
      <c r="E258" s="73"/>
      <c r="F258" s="65"/>
      <c r="G258" s="38"/>
      <c r="H258" s="46"/>
      <c r="I258" s="38"/>
      <c r="J258" s="71"/>
      <c r="K258" s="72"/>
      <c r="L258" s="72"/>
      <c r="M258" s="38"/>
      <c r="N258" s="48"/>
      <c r="P258" s="75"/>
      <c r="R258" s="65"/>
      <c r="T258" s="46"/>
      <c r="V258" s="47"/>
      <c r="X258" s="47"/>
      <c r="Z258" s="48"/>
      <c r="AB258" s="65"/>
      <c r="AC258" s="65"/>
      <c r="AD258" s="66"/>
      <c r="AE258" s="66"/>
      <c r="AF258" s="65"/>
    </row>
    <row r="259" spans="1:32" x14ac:dyDescent="0.25">
      <c r="A259" s="41"/>
      <c r="B259" s="38" t="s">
        <v>6</v>
      </c>
      <c r="D259" s="65"/>
      <c r="E259" s="73"/>
      <c r="F259" s="65"/>
      <c r="G259" s="38"/>
      <c r="H259" s="46"/>
      <c r="I259" s="38"/>
      <c r="J259" s="71"/>
      <c r="K259" s="72"/>
      <c r="L259" s="72"/>
      <c r="M259" s="38"/>
      <c r="N259" s="48"/>
      <c r="P259" s="75"/>
      <c r="R259" s="65"/>
      <c r="T259" s="46"/>
      <c r="V259" s="47"/>
      <c r="X259" s="47"/>
      <c r="Z259" s="48"/>
      <c r="AB259" s="65"/>
      <c r="AC259" s="65"/>
      <c r="AD259" s="66"/>
      <c r="AE259" s="66"/>
      <c r="AF259" s="65"/>
    </row>
    <row r="260" spans="1:32" x14ac:dyDescent="0.25">
      <c r="A260" s="41" t="s">
        <v>186</v>
      </c>
      <c r="B260" s="38"/>
      <c r="D260" s="65"/>
      <c r="E260" s="73"/>
      <c r="F260" s="65"/>
      <c r="G260" s="38"/>
      <c r="H260" s="46"/>
      <c r="I260" s="38"/>
      <c r="J260" s="71"/>
      <c r="K260" s="72"/>
      <c r="L260" s="72"/>
      <c r="M260" s="38"/>
      <c r="N260" s="48"/>
      <c r="P260" s="75"/>
      <c r="R260" s="65"/>
      <c r="T260" s="46"/>
      <c r="V260" s="47"/>
      <c r="X260" s="47"/>
      <c r="Z260" s="48"/>
      <c r="AB260" s="65"/>
      <c r="AC260" s="65"/>
      <c r="AD260" s="66"/>
      <c r="AE260" s="66"/>
      <c r="AF260" s="65"/>
    </row>
    <row r="261" spans="1:32" x14ac:dyDescent="0.25">
      <c r="A261" s="33" t="s">
        <v>6</v>
      </c>
      <c r="B261" s="33" t="s">
        <v>6</v>
      </c>
      <c r="H261" s="46"/>
      <c r="J261" s="71"/>
      <c r="K261" s="72"/>
      <c r="L261" s="72"/>
      <c r="N261" s="48"/>
      <c r="P261" s="75"/>
      <c r="T261" s="46"/>
      <c r="V261" s="47"/>
      <c r="X261" s="47"/>
      <c r="Z261" s="48"/>
      <c r="AD261" s="66"/>
      <c r="AE261" s="66"/>
    </row>
    <row r="262" spans="1:32" x14ac:dyDescent="0.25">
      <c r="A262" s="38" t="s">
        <v>6</v>
      </c>
      <c r="B262" s="38" t="s">
        <v>96</v>
      </c>
      <c r="D262" s="63"/>
      <c r="H262" s="46"/>
      <c r="J262" s="71"/>
      <c r="K262" s="72"/>
      <c r="L262" s="72"/>
      <c r="N262" s="48"/>
      <c r="P262" s="75"/>
      <c r="R262" s="63"/>
      <c r="T262" s="46"/>
      <c r="V262" s="47"/>
      <c r="X262" s="47"/>
      <c r="Z262" s="48"/>
      <c r="AB262" s="63"/>
      <c r="AC262" s="63"/>
      <c r="AD262" s="66"/>
      <c r="AE262" s="66"/>
      <c r="AF262" s="63"/>
    </row>
    <row r="263" spans="1:32" x14ac:dyDescent="0.25">
      <c r="A263" s="33">
        <v>341</v>
      </c>
      <c r="B263" s="33" t="s">
        <v>42</v>
      </c>
      <c r="D263" s="63">
        <v>8824311.5299999993</v>
      </c>
      <c r="F263" s="63">
        <v>2131885.8237000001</v>
      </c>
      <c r="H263" s="46">
        <v>48760</v>
      </c>
      <c r="J263" s="71">
        <v>2.3E-3</v>
      </c>
      <c r="K263" s="72"/>
      <c r="L263" s="72"/>
      <c r="N263" s="48">
        <v>-2</v>
      </c>
      <c r="P263" s="76">
        <v>3.5</v>
      </c>
      <c r="R263" s="63">
        <f t="shared" ref="R263:R266" si="29">+ROUND(D263*P263/100,0)</f>
        <v>308851</v>
      </c>
      <c r="T263" s="46">
        <v>52412</v>
      </c>
      <c r="V263" s="47">
        <v>80</v>
      </c>
      <c r="W263" s="33" t="s">
        <v>4</v>
      </c>
      <c r="X263" s="47" t="s">
        <v>300</v>
      </c>
      <c r="Z263" s="48">
        <v>-2</v>
      </c>
      <c r="AB263" s="63">
        <v>274099</v>
      </c>
      <c r="AC263" s="63"/>
      <c r="AD263" s="66">
        <v>3.11</v>
      </c>
      <c r="AE263" s="66"/>
      <c r="AF263" s="63">
        <f t="shared" ref="AF263:AF269" si="30">+AB263-R263</f>
        <v>-34752</v>
      </c>
    </row>
    <row r="264" spans="1:32" x14ac:dyDescent="0.25">
      <c r="A264" s="33">
        <v>342</v>
      </c>
      <c r="B264" s="33" t="s">
        <v>87</v>
      </c>
      <c r="D264" s="63">
        <v>794049.27</v>
      </c>
      <c r="F264" s="63">
        <v>284358.18738999998</v>
      </c>
      <c r="H264" s="46">
        <v>48760</v>
      </c>
      <c r="J264" s="71">
        <v>9.4999999999999998E-3</v>
      </c>
      <c r="K264" s="72"/>
      <c r="L264" s="72"/>
      <c r="N264" s="48">
        <v>0</v>
      </c>
      <c r="P264" s="76">
        <v>3.8</v>
      </c>
      <c r="R264" s="63">
        <f t="shared" si="29"/>
        <v>30174</v>
      </c>
      <c r="T264" s="46">
        <v>52412</v>
      </c>
      <c r="V264" s="47">
        <v>50</v>
      </c>
      <c r="W264" s="33" t="s">
        <v>4</v>
      </c>
      <c r="X264" s="47" t="s">
        <v>303</v>
      </c>
      <c r="Z264" s="48">
        <v>-3</v>
      </c>
      <c r="AB264" s="63">
        <v>34287</v>
      </c>
      <c r="AC264" s="63"/>
      <c r="AD264" s="66">
        <v>4.32</v>
      </c>
      <c r="AE264" s="66"/>
      <c r="AF264" s="63">
        <f t="shared" si="30"/>
        <v>4113</v>
      </c>
    </row>
    <row r="265" spans="1:32" x14ac:dyDescent="0.25">
      <c r="A265" s="33">
        <v>343</v>
      </c>
      <c r="B265" s="33" t="s">
        <v>88</v>
      </c>
      <c r="D265" s="63">
        <v>3709607.1</v>
      </c>
      <c r="F265" s="63">
        <v>1045250.4988049084</v>
      </c>
      <c r="H265" s="46">
        <v>48760</v>
      </c>
      <c r="J265" s="49">
        <v>5.7000000000000002E-3</v>
      </c>
      <c r="K265" s="44"/>
      <c r="L265" s="49"/>
      <c r="N265" s="48">
        <v>0</v>
      </c>
      <c r="P265" s="76">
        <v>5.8</v>
      </c>
      <c r="R265" s="63">
        <f t="shared" si="29"/>
        <v>215157</v>
      </c>
      <c r="T265" s="46">
        <v>52412</v>
      </c>
      <c r="V265" s="47">
        <v>50</v>
      </c>
      <c r="W265" s="33" t="s">
        <v>4</v>
      </c>
      <c r="X265" s="47" t="s">
        <v>304</v>
      </c>
      <c r="Z265" s="48">
        <v>-3</v>
      </c>
      <c r="AB265" s="63">
        <v>115845</v>
      </c>
      <c r="AC265" s="63"/>
      <c r="AD265" s="66">
        <v>3.12</v>
      </c>
      <c r="AE265" s="66"/>
      <c r="AF265" s="63">
        <f t="shared" si="30"/>
        <v>-99312</v>
      </c>
    </row>
    <row r="266" spans="1:32" s="38" customFormat="1" x14ac:dyDescent="0.25">
      <c r="A266" s="33">
        <v>343.2</v>
      </c>
      <c r="B266" s="33" t="s">
        <v>280</v>
      </c>
      <c r="D266" s="63">
        <v>441576.73</v>
      </c>
      <c r="E266" s="58"/>
      <c r="F266" s="63">
        <v>231377.25811259166</v>
      </c>
      <c r="G266" s="33"/>
      <c r="H266" s="46">
        <v>48760</v>
      </c>
      <c r="I266" s="33"/>
      <c r="J266" s="49">
        <v>0.1565</v>
      </c>
      <c r="K266" s="44"/>
      <c r="L266" s="49"/>
      <c r="M266" s="33"/>
      <c r="N266" s="48">
        <v>0</v>
      </c>
      <c r="P266" s="76">
        <v>5.8</v>
      </c>
      <c r="Q266" s="33"/>
      <c r="R266" s="63">
        <f t="shared" si="29"/>
        <v>25611</v>
      </c>
      <c r="T266" s="46">
        <v>52412</v>
      </c>
      <c r="U266" s="33"/>
      <c r="V266" s="47">
        <v>9</v>
      </c>
      <c r="W266" s="33" t="s">
        <v>4</v>
      </c>
      <c r="X266" s="47" t="s">
        <v>306</v>
      </c>
      <c r="Y266" s="33"/>
      <c r="Z266" s="48">
        <v>35</v>
      </c>
      <c r="AB266" s="63">
        <v>9562</v>
      </c>
      <c r="AC266" s="63"/>
      <c r="AD266" s="66">
        <v>2.17</v>
      </c>
      <c r="AE266" s="66"/>
      <c r="AF266" s="63">
        <f t="shared" si="30"/>
        <v>-16049</v>
      </c>
    </row>
    <row r="267" spans="1:32" x14ac:dyDescent="0.25">
      <c r="A267" s="33">
        <v>344</v>
      </c>
      <c r="B267" s="33" t="s">
        <v>89</v>
      </c>
      <c r="D267" s="63">
        <v>230729.01</v>
      </c>
      <c r="F267" s="63">
        <v>16353.841362499998</v>
      </c>
      <c r="H267" s="46">
        <v>48760</v>
      </c>
      <c r="J267" s="71">
        <v>1.6000000000000001E-3</v>
      </c>
      <c r="K267" s="72"/>
      <c r="L267" s="72"/>
      <c r="N267" s="48">
        <v>-1</v>
      </c>
      <c r="P267" s="76">
        <v>3.4</v>
      </c>
      <c r="R267" s="63">
        <f t="shared" ref="R267:R269" si="31">+ROUND(D267*P267/100,0)</f>
        <v>7845</v>
      </c>
      <c r="T267" s="46">
        <v>52412</v>
      </c>
      <c r="V267" s="47">
        <v>60</v>
      </c>
      <c r="W267" s="33" t="s">
        <v>4</v>
      </c>
      <c r="X267" s="47" t="s">
        <v>300</v>
      </c>
      <c r="Z267" s="48">
        <v>-3</v>
      </c>
      <c r="AB267" s="63">
        <v>8706</v>
      </c>
      <c r="AC267" s="63"/>
      <c r="AD267" s="66">
        <v>3.77</v>
      </c>
      <c r="AE267" s="66"/>
      <c r="AF267" s="63">
        <f t="shared" si="30"/>
        <v>861</v>
      </c>
    </row>
    <row r="268" spans="1:32" s="38" customFormat="1" x14ac:dyDescent="0.25">
      <c r="A268" s="33">
        <v>345</v>
      </c>
      <c r="B268" s="33" t="s">
        <v>45</v>
      </c>
      <c r="D268" s="63">
        <v>1163312.03</v>
      </c>
      <c r="E268" s="58"/>
      <c r="F268" s="63">
        <v>139908.13377500002</v>
      </c>
      <c r="G268" s="33"/>
      <c r="H268" s="46">
        <v>48760</v>
      </c>
      <c r="I268" s="33"/>
      <c r="J268" s="71">
        <v>1.2999999999999999E-3</v>
      </c>
      <c r="K268" s="72"/>
      <c r="L268" s="72"/>
      <c r="M268" s="33"/>
      <c r="N268" s="48">
        <v>-1</v>
      </c>
      <c r="P268" s="76">
        <v>3.4</v>
      </c>
      <c r="R268" s="63">
        <f t="shared" si="31"/>
        <v>39553</v>
      </c>
      <c r="T268" s="46">
        <v>52412</v>
      </c>
      <c r="U268" s="33"/>
      <c r="V268" s="47">
        <v>50</v>
      </c>
      <c r="W268" s="33" t="s">
        <v>4</v>
      </c>
      <c r="X268" s="47" t="s">
        <v>305</v>
      </c>
      <c r="Y268" s="33"/>
      <c r="Z268" s="48">
        <v>-2</v>
      </c>
      <c r="AB268" s="63">
        <v>42018</v>
      </c>
      <c r="AC268" s="63"/>
      <c r="AD268" s="66">
        <v>3.61</v>
      </c>
      <c r="AE268" s="66"/>
      <c r="AF268" s="63">
        <f t="shared" si="30"/>
        <v>2465</v>
      </c>
    </row>
    <row r="269" spans="1:32" x14ac:dyDescent="0.25">
      <c r="A269" s="33">
        <v>346</v>
      </c>
      <c r="B269" s="33" t="s">
        <v>281</v>
      </c>
      <c r="D269" s="64">
        <v>768814.83</v>
      </c>
      <c r="F269" s="64">
        <v>197971.39508250004</v>
      </c>
      <c r="H269" s="46">
        <v>48760</v>
      </c>
      <c r="J269" s="71">
        <v>2.5999999999999999E-3</v>
      </c>
      <c r="K269" s="72"/>
      <c r="L269" s="72"/>
      <c r="N269" s="48">
        <v>0</v>
      </c>
      <c r="P269" s="76">
        <v>3.4</v>
      </c>
      <c r="R269" s="64">
        <f t="shared" si="31"/>
        <v>26140</v>
      </c>
      <c r="T269" s="46">
        <v>52412</v>
      </c>
      <c r="V269" s="47">
        <v>50</v>
      </c>
      <c r="W269" s="33" t="s">
        <v>4</v>
      </c>
      <c r="X269" s="47" t="s">
        <v>307</v>
      </c>
      <c r="Z269" s="48">
        <v>-2</v>
      </c>
      <c r="AB269" s="64">
        <v>25678</v>
      </c>
      <c r="AC269" s="67"/>
      <c r="AD269" s="66">
        <v>3.34</v>
      </c>
      <c r="AE269" s="66"/>
      <c r="AF269" s="64">
        <f t="shared" si="30"/>
        <v>-462</v>
      </c>
    </row>
    <row r="270" spans="1:32" x14ac:dyDescent="0.25">
      <c r="A270" s="33" t="s">
        <v>6</v>
      </c>
      <c r="B270" s="38" t="s">
        <v>97</v>
      </c>
      <c r="D270" s="65">
        <f>+SUBTOTAL(9,D263:D269)</f>
        <v>15932400.499999998</v>
      </c>
      <c r="E270" s="73"/>
      <c r="F270" s="65">
        <f>+SUBTOTAL(9,F263:F269)</f>
        <v>4047105.1382275</v>
      </c>
      <c r="G270" s="38"/>
      <c r="H270" s="46"/>
      <c r="I270" s="38"/>
      <c r="J270" s="71"/>
      <c r="K270" s="72"/>
      <c r="L270" s="72"/>
      <c r="M270" s="38"/>
      <c r="N270" s="48"/>
      <c r="P270" s="79">
        <f>+ROUND(R270/D270*100,1)</f>
        <v>4.0999999999999996</v>
      </c>
      <c r="R270" s="65">
        <f>+SUBTOTAL(9,R263:R269)</f>
        <v>653331</v>
      </c>
      <c r="T270" s="46"/>
      <c r="V270" s="47"/>
      <c r="X270" s="47"/>
      <c r="Z270" s="48"/>
      <c r="AB270" s="65">
        <f>+SUBTOTAL(9,AB263:AB269)</f>
        <v>510195</v>
      </c>
      <c r="AC270" s="65"/>
      <c r="AD270" s="125">
        <f>+AB270/D270*100</f>
        <v>3.2022481483565519</v>
      </c>
      <c r="AE270" s="125"/>
      <c r="AF270" s="65">
        <f>+SUBTOTAL(9,AF263:AF269)</f>
        <v>-143136</v>
      </c>
    </row>
    <row r="271" spans="1:32" x14ac:dyDescent="0.25">
      <c r="A271" s="38" t="s">
        <v>6</v>
      </c>
      <c r="B271" s="38" t="s">
        <v>6</v>
      </c>
      <c r="H271" s="46"/>
      <c r="J271" s="71"/>
      <c r="K271" s="72"/>
      <c r="L271" s="72"/>
      <c r="N271" s="48"/>
      <c r="P271" s="75"/>
      <c r="T271" s="46"/>
      <c r="V271" s="47"/>
      <c r="X271" s="47"/>
      <c r="Z271" s="48"/>
      <c r="AD271" s="66"/>
      <c r="AE271" s="66"/>
    </row>
    <row r="272" spans="1:32" x14ac:dyDescent="0.25">
      <c r="A272" s="38" t="s">
        <v>6</v>
      </c>
      <c r="B272" s="38" t="s">
        <v>98</v>
      </c>
      <c r="D272" s="63"/>
      <c r="H272" s="46"/>
      <c r="J272" s="71"/>
      <c r="K272" s="72"/>
      <c r="L272" s="72"/>
      <c r="N272" s="48"/>
      <c r="P272" s="75"/>
      <c r="R272" s="63"/>
      <c r="T272" s="46"/>
      <c r="V272" s="47"/>
      <c r="X272" s="47"/>
      <c r="Z272" s="48"/>
      <c r="AB272" s="63"/>
      <c r="AC272" s="63"/>
      <c r="AD272" s="66"/>
      <c r="AE272" s="66"/>
      <c r="AF272" s="63"/>
    </row>
    <row r="273" spans="1:32" x14ac:dyDescent="0.25">
      <c r="A273" s="33">
        <v>341</v>
      </c>
      <c r="B273" s="33" t="s">
        <v>42</v>
      </c>
      <c r="D273" s="63">
        <v>28751597.359999999</v>
      </c>
      <c r="F273" s="63">
        <v>12204746.624056252</v>
      </c>
      <c r="H273" s="46">
        <v>48760</v>
      </c>
      <c r="J273" s="71">
        <v>2.3E-3</v>
      </c>
      <c r="K273" s="72"/>
      <c r="L273" s="72"/>
      <c r="N273" s="48">
        <v>-2</v>
      </c>
      <c r="P273" s="76">
        <v>3.5</v>
      </c>
      <c r="R273" s="63">
        <f t="shared" ref="R273:R276" si="32">+ROUND(D273*P273/100,0)</f>
        <v>1006306</v>
      </c>
      <c r="T273" s="46">
        <v>52412</v>
      </c>
      <c r="V273" s="47">
        <v>80</v>
      </c>
      <c r="W273" s="33" t="s">
        <v>4</v>
      </c>
      <c r="X273" s="47" t="s">
        <v>300</v>
      </c>
      <c r="Z273" s="48">
        <v>-2</v>
      </c>
      <c r="AB273" s="63">
        <v>673825</v>
      </c>
      <c r="AC273" s="63"/>
      <c r="AD273" s="66">
        <v>2.34</v>
      </c>
      <c r="AE273" s="66"/>
      <c r="AF273" s="63">
        <f t="shared" ref="AF273:AF279" si="33">+AB273-R273</f>
        <v>-332481</v>
      </c>
    </row>
    <row r="274" spans="1:32" x14ac:dyDescent="0.25">
      <c r="A274" s="33">
        <v>342</v>
      </c>
      <c r="B274" s="33" t="s">
        <v>87</v>
      </c>
      <c r="D274" s="63">
        <v>6194174.5700000003</v>
      </c>
      <c r="F274" s="63">
        <v>1967815.4101275001</v>
      </c>
      <c r="H274" s="46">
        <v>48760</v>
      </c>
      <c r="J274" s="71">
        <v>9.4999999999999998E-3</v>
      </c>
      <c r="K274" s="72"/>
      <c r="L274" s="72"/>
      <c r="N274" s="48">
        <v>0</v>
      </c>
      <c r="P274" s="76">
        <v>3.8</v>
      </c>
      <c r="R274" s="63">
        <f t="shared" si="32"/>
        <v>235379</v>
      </c>
      <c r="T274" s="46">
        <v>52412</v>
      </c>
      <c r="V274" s="47">
        <v>50</v>
      </c>
      <c r="W274" s="33" t="s">
        <v>4</v>
      </c>
      <c r="X274" s="47" t="s">
        <v>303</v>
      </c>
      <c r="Z274" s="48">
        <v>-3</v>
      </c>
      <c r="AB274" s="63">
        <v>188313</v>
      </c>
      <c r="AC274" s="63"/>
      <c r="AD274" s="66">
        <v>3.04</v>
      </c>
      <c r="AE274" s="66"/>
      <c r="AF274" s="63">
        <f t="shared" si="33"/>
        <v>-47066</v>
      </c>
    </row>
    <row r="275" spans="1:32" s="38" customFormat="1" x14ac:dyDescent="0.25">
      <c r="A275" s="33">
        <v>343</v>
      </c>
      <c r="B275" s="33" t="s">
        <v>88</v>
      </c>
      <c r="D275" s="63">
        <v>367522550.75</v>
      </c>
      <c r="E275" s="58"/>
      <c r="F275" s="63">
        <v>79088072.902759954</v>
      </c>
      <c r="G275" s="33"/>
      <c r="H275" s="46">
        <v>48760</v>
      </c>
      <c r="I275" s="33"/>
      <c r="J275" s="49">
        <v>5.7000000000000002E-3</v>
      </c>
      <c r="K275" s="44"/>
      <c r="L275" s="49"/>
      <c r="M275" s="33"/>
      <c r="N275" s="48">
        <v>0</v>
      </c>
      <c r="P275" s="76">
        <v>4.2</v>
      </c>
      <c r="Q275" s="33"/>
      <c r="R275" s="63">
        <f t="shared" si="32"/>
        <v>15435947</v>
      </c>
      <c r="T275" s="46">
        <v>52412</v>
      </c>
      <c r="U275" s="33"/>
      <c r="V275" s="47">
        <v>50</v>
      </c>
      <c r="W275" s="33" t="s">
        <v>4</v>
      </c>
      <c r="X275" s="47" t="s">
        <v>304</v>
      </c>
      <c r="Y275" s="33"/>
      <c r="Z275" s="48">
        <v>-3</v>
      </c>
      <c r="AB275" s="63">
        <v>12726738</v>
      </c>
      <c r="AC275" s="63"/>
      <c r="AD275" s="66">
        <v>3.46</v>
      </c>
      <c r="AE275" s="66"/>
      <c r="AF275" s="63">
        <f t="shared" si="33"/>
        <v>-2709209</v>
      </c>
    </row>
    <row r="276" spans="1:32" x14ac:dyDescent="0.25">
      <c r="A276" s="33">
        <v>343.2</v>
      </c>
      <c r="B276" s="33" t="s">
        <v>280</v>
      </c>
      <c r="D276" s="63">
        <v>302123630.85000002</v>
      </c>
      <c r="F276" s="63">
        <v>39131213.47842674</v>
      </c>
      <c r="H276" s="46">
        <v>48760</v>
      </c>
      <c r="J276" s="49">
        <v>0.1565</v>
      </c>
      <c r="K276" s="44"/>
      <c r="L276" s="49"/>
      <c r="N276" s="48">
        <v>0</v>
      </c>
      <c r="P276" s="76">
        <v>4.2</v>
      </c>
      <c r="R276" s="63">
        <f t="shared" si="32"/>
        <v>12689192</v>
      </c>
      <c r="T276" s="46">
        <v>52412</v>
      </c>
      <c r="V276" s="47">
        <v>9</v>
      </c>
      <c r="W276" s="33" t="s">
        <v>4</v>
      </c>
      <c r="X276" s="47" t="s">
        <v>306</v>
      </c>
      <c r="Z276" s="48">
        <v>35</v>
      </c>
      <c r="AB276" s="63">
        <v>22432118</v>
      </c>
      <c r="AC276" s="63"/>
      <c r="AD276" s="66">
        <v>7.42</v>
      </c>
      <c r="AE276" s="66"/>
      <c r="AF276" s="63">
        <f t="shared" si="33"/>
        <v>9742926</v>
      </c>
    </row>
    <row r="277" spans="1:32" s="38" customFormat="1" x14ac:dyDescent="0.25">
      <c r="A277" s="33">
        <v>344</v>
      </c>
      <c r="B277" s="33" t="s">
        <v>89</v>
      </c>
      <c r="D277" s="63">
        <v>57280634.57</v>
      </c>
      <c r="E277" s="58"/>
      <c r="F277" s="63">
        <v>19398986.114035003</v>
      </c>
      <c r="G277" s="33"/>
      <c r="H277" s="46">
        <v>48760</v>
      </c>
      <c r="I277" s="33"/>
      <c r="J277" s="71">
        <v>1.6000000000000001E-3</v>
      </c>
      <c r="K277" s="72"/>
      <c r="L277" s="72"/>
      <c r="M277" s="33"/>
      <c r="N277" s="48">
        <v>-1</v>
      </c>
      <c r="P277" s="76">
        <v>3.4</v>
      </c>
      <c r="R277" s="63">
        <f t="shared" ref="R277:R279" si="34">+ROUND(D277*P277/100,0)</f>
        <v>1947542</v>
      </c>
      <c r="T277" s="46">
        <v>52412</v>
      </c>
      <c r="U277" s="33"/>
      <c r="V277" s="47">
        <v>60</v>
      </c>
      <c r="W277" s="33"/>
      <c r="X277" s="47" t="s">
        <v>300</v>
      </c>
      <c r="Y277" s="33"/>
      <c r="Z277" s="48">
        <v>-3</v>
      </c>
      <c r="AB277" s="63">
        <v>1601297</v>
      </c>
      <c r="AC277" s="63"/>
      <c r="AD277" s="66">
        <v>2.8</v>
      </c>
      <c r="AE277" s="66"/>
      <c r="AF277" s="63">
        <f t="shared" si="33"/>
        <v>-346245</v>
      </c>
    </row>
    <row r="278" spans="1:32" x14ac:dyDescent="0.25">
      <c r="A278" s="33">
        <v>345</v>
      </c>
      <c r="B278" s="33" t="s">
        <v>45</v>
      </c>
      <c r="D278" s="63">
        <v>55628984.539999999</v>
      </c>
      <c r="F278" s="63">
        <v>25417944.167822499</v>
      </c>
      <c r="H278" s="46">
        <v>48760</v>
      </c>
      <c r="J278" s="71">
        <v>1.2999999999999999E-3</v>
      </c>
      <c r="K278" s="72"/>
      <c r="L278" s="72"/>
      <c r="N278" s="48">
        <v>-1</v>
      </c>
      <c r="P278" s="76">
        <v>3.4</v>
      </c>
      <c r="R278" s="63">
        <f t="shared" si="34"/>
        <v>1891385</v>
      </c>
      <c r="T278" s="46">
        <v>52412</v>
      </c>
      <c r="V278" s="47">
        <v>50</v>
      </c>
      <c r="X278" s="47" t="s">
        <v>305</v>
      </c>
      <c r="Z278" s="48">
        <v>-2</v>
      </c>
      <c r="AB278" s="63">
        <v>1299735</v>
      </c>
      <c r="AC278" s="63"/>
      <c r="AD278" s="66">
        <v>2.34</v>
      </c>
      <c r="AE278" s="66"/>
      <c r="AF278" s="63">
        <f t="shared" si="33"/>
        <v>-591650</v>
      </c>
    </row>
    <row r="279" spans="1:32" x14ac:dyDescent="0.25">
      <c r="A279" s="33">
        <v>346</v>
      </c>
      <c r="B279" s="33" t="s">
        <v>281</v>
      </c>
      <c r="D279" s="64">
        <v>3539475.86</v>
      </c>
      <c r="F279" s="64">
        <v>1628771.173555</v>
      </c>
      <c r="H279" s="46">
        <v>48760</v>
      </c>
      <c r="J279" s="71">
        <v>2.5999999999999999E-3</v>
      </c>
      <c r="K279" s="72"/>
      <c r="L279" s="72"/>
      <c r="N279" s="48">
        <v>0</v>
      </c>
      <c r="P279" s="76">
        <v>3.4</v>
      </c>
      <c r="R279" s="64">
        <f t="shared" si="34"/>
        <v>120342</v>
      </c>
      <c r="T279" s="46">
        <v>52412</v>
      </c>
      <c r="V279" s="47">
        <v>50</v>
      </c>
      <c r="X279" s="47" t="s">
        <v>307</v>
      </c>
      <c r="Z279" s="48">
        <v>-2</v>
      </c>
      <c r="AB279" s="64">
        <v>86528</v>
      </c>
      <c r="AC279" s="67"/>
      <c r="AD279" s="66">
        <v>2.44</v>
      </c>
      <c r="AE279" s="66"/>
      <c r="AF279" s="64">
        <f t="shared" si="33"/>
        <v>-33814</v>
      </c>
    </row>
    <row r="280" spans="1:32" x14ac:dyDescent="0.25">
      <c r="A280" s="33" t="s">
        <v>6</v>
      </c>
      <c r="B280" s="38" t="s">
        <v>99</v>
      </c>
      <c r="D280" s="65">
        <f>+SUBTOTAL(9,D273:D279)</f>
        <v>821041048.5</v>
      </c>
      <c r="E280" s="73"/>
      <c r="F280" s="65">
        <f>+SUBTOTAL(9,F273:F279)</f>
        <v>178837549.87078294</v>
      </c>
      <c r="G280" s="38"/>
      <c r="H280" s="46"/>
      <c r="I280" s="38"/>
      <c r="J280" s="71"/>
      <c r="K280" s="72"/>
      <c r="L280" s="72"/>
      <c r="M280" s="38"/>
      <c r="N280" s="48"/>
      <c r="P280" s="79">
        <f>+ROUND(R280/D280*100,1)</f>
        <v>4.0999999999999996</v>
      </c>
      <c r="R280" s="65">
        <f>+SUBTOTAL(9,R273:R279)</f>
        <v>33326093</v>
      </c>
      <c r="T280" s="46"/>
      <c r="V280" s="47"/>
      <c r="X280" s="47"/>
      <c r="Z280" s="48"/>
      <c r="AB280" s="65">
        <f>+SUBTOTAL(9,AB273:AB279)</f>
        <v>39008554</v>
      </c>
      <c r="AC280" s="65"/>
      <c r="AD280" s="125">
        <f>+AB280/D280*100</f>
        <v>4.7511088600584142</v>
      </c>
      <c r="AE280" s="125"/>
      <c r="AF280" s="65">
        <f>+SUBTOTAL(9,AF273:AF279)</f>
        <v>5682461</v>
      </c>
    </row>
    <row r="281" spans="1:32" x14ac:dyDescent="0.25">
      <c r="A281" s="33" t="s">
        <v>6</v>
      </c>
      <c r="B281" s="33" t="s">
        <v>6</v>
      </c>
      <c r="H281" s="46"/>
      <c r="J281" s="71"/>
      <c r="K281" s="72"/>
      <c r="L281" s="72"/>
      <c r="N281" s="48"/>
      <c r="P281" s="75"/>
      <c r="T281" s="46"/>
      <c r="V281" s="47"/>
      <c r="X281" s="47"/>
      <c r="Z281" s="48"/>
      <c r="AD281" s="66"/>
      <c r="AE281" s="66"/>
    </row>
    <row r="282" spans="1:32" x14ac:dyDescent="0.25">
      <c r="A282" s="38" t="s">
        <v>6</v>
      </c>
      <c r="B282" s="38" t="s">
        <v>100</v>
      </c>
      <c r="D282" s="63"/>
      <c r="H282" s="46"/>
      <c r="J282" s="71"/>
      <c r="K282" s="72"/>
      <c r="L282" s="72"/>
      <c r="N282" s="48"/>
      <c r="P282" s="75"/>
      <c r="R282" s="63"/>
      <c r="T282" s="46"/>
      <c r="V282" s="47"/>
      <c r="X282" s="47"/>
      <c r="Z282" s="48"/>
      <c r="AB282" s="63"/>
      <c r="AC282" s="63"/>
      <c r="AD282" s="66"/>
      <c r="AE282" s="66"/>
      <c r="AF282" s="63"/>
    </row>
    <row r="283" spans="1:32" x14ac:dyDescent="0.25">
      <c r="A283" s="33">
        <v>341</v>
      </c>
      <c r="B283" s="33" t="s">
        <v>42</v>
      </c>
      <c r="D283" s="63">
        <v>10445289.15</v>
      </c>
      <c r="F283" s="63">
        <v>1539033.2831250001</v>
      </c>
      <c r="H283" s="46">
        <v>48760</v>
      </c>
      <c r="J283" s="71">
        <v>2.3E-3</v>
      </c>
      <c r="K283" s="72"/>
      <c r="L283" s="72"/>
      <c r="N283" s="48">
        <v>-2</v>
      </c>
      <c r="P283" s="76">
        <v>3.5</v>
      </c>
      <c r="R283" s="63">
        <f t="shared" ref="R283:R286" si="35">+ROUND(D283*P283/100,0)</f>
        <v>365585</v>
      </c>
      <c r="T283" s="46">
        <v>52412</v>
      </c>
      <c r="V283" s="47">
        <v>80</v>
      </c>
      <c r="W283" s="33" t="s">
        <v>4</v>
      </c>
      <c r="X283" s="47" t="s">
        <v>300</v>
      </c>
      <c r="Z283" s="48">
        <v>-2</v>
      </c>
      <c r="AB283" s="63">
        <v>353027</v>
      </c>
      <c r="AC283" s="63"/>
      <c r="AD283" s="66">
        <v>3.38</v>
      </c>
      <c r="AE283" s="66"/>
      <c r="AF283" s="63">
        <f t="shared" ref="AF283:AF289" si="36">+AB283-R283</f>
        <v>-12558</v>
      </c>
    </row>
    <row r="284" spans="1:32" s="38" customFormat="1" x14ac:dyDescent="0.25">
      <c r="A284" s="33">
        <v>342</v>
      </c>
      <c r="B284" s="33" t="s">
        <v>87</v>
      </c>
      <c r="D284" s="63">
        <v>13425923.449999999</v>
      </c>
      <c r="E284" s="58"/>
      <c r="F284" s="63">
        <v>2081548.9519200001</v>
      </c>
      <c r="G284" s="33"/>
      <c r="H284" s="46">
        <v>48760</v>
      </c>
      <c r="I284" s="33"/>
      <c r="J284" s="71">
        <v>9.4999999999999998E-3</v>
      </c>
      <c r="K284" s="72"/>
      <c r="L284" s="72"/>
      <c r="M284" s="33"/>
      <c r="N284" s="48">
        <v>0</v>
      </c>
      <c r="P284" s="76">
        <v>3.8</v>
      </c>
      <c r="R284" s="63">
        <f t="shared" si="35"/>
        <v>510185</v>
      </c>
      <c r="T284" s="46">
        <v>52412</v>
      </c>
      <c r="U284" s="33"/>
      <c r="V284" s="47">
        <v>50</v>
      </c>
      <c r="W284" s="33" t="s">
        <v>4</v>
      </c>
      <c r="X284" s="47" t="s">
        <v>303</v>
      </c>
      <c r="Y284" s="33"/>
      <c r="Z284" s="48">
        <v>-3</v>
      </c>
      <c r="AB284" s="63">
        <v>480063</v>
      </c>
      <c r="AC284" s="63"/>
      <c r="AD284" s="66">
        <v>3.58</v>
      </c>
      <c r="AE284" s="66"/>
      <c r="AF284" s="63">
        <f t="shared" si="36"/>
        <v>-30122</v>
      </c>
    </row>
    <row r="285" spans="1:32" x14ac:dyDescent="0.25">
      <c r="A285" s="33">
        <v>343</v>
      </c>
      <c r="B285" s="33" t="s">
        <v>88</v>
      </c>
      <c r="D285" s="63">
        <v>164165758.75999999</v>
      </c>
      <c r="F285" s="63">
        <v>-10456672.074317705</v>
      </c>
      <c r="H285" s="46">
        <v>48760</v>
      </c>
      <c r="J285" s="49">
        <v>5.7000000000000002E-3</v>
      </c>
      <c r="K285" s="44"/>
      <c r="L285" s="49"/>
      <c r="N285" s="48">
        <v>0</v>
      </c>
      <c r="P285" s="76">
        <v>5.2</v>
      </c>
      <c r="R285" s="63">
        <f t="shared" si="35"/>
        <v>8536619</v>
      </c>
      <c r="T285" s="46">
        <v>52412</v>
      </c>
      <c r="V285" s="47">
        <v>50</v>
      </c>
      <c r="W285" s="33" t="s">
        <v>4</v>
      </c>
      <c r="X285" s="47" t="s">
        <v>304</v>
      </c>
      <c r="Z285" s="48">
        <v>-3</v>
      </c>
      <c r="AB285" s="63">
        <v>7453192</v>
      </c>
      <c r="AC285" s="63"/>
      <c r="AD285" s="66">
        <v>4.54</v>
      </c>
      <c r="AE285" s="66"/>
      <c r="AF285" s="63">
        <f t="shared" si="36"/>
        <v>-1083427</v>
      </c>
    </row>
    <row r="286" spans="1:32" s="38" customFormat="1" x14ac:dyDescent="0.25">
      <c r="A286" s="33">
        <v>343.2</v>
      </c>
      <c r="B286" s="33" t="s">
        <v>280</v>
      </c>
      <c r="D286" s="63">
        <v>20183733.07</v>
      </c>
      <c r="E286" s="58"/>
      <c r="F286" s="63">
        <v>-1479151.0296297995</v>
      </c>
      <c r="G286" s="33"/>
      <c r="H286" s="46">
        <v>48760</v>
      </c>
      <c r="I286" s="33"/>
      <c r="J286" s="49">
        <v>0.1565</v>
      </c>
      <c r="K286" s="44"/>
      <c r="L286" s="49"/>
      <c r="M286" s="33"/>
      <c r="N286" s="48">
        <v>0</v>
      </c>
      <c r="P286" s="76">
        <v>5.2</v>
      </c>
      <c r="Q286" s="33"/>
      <c r="R286" s="63">
        <f t="shared" si="35"/>
        <v>1049554</v>
      </c>
      <c r="T286" s="46">
        <v>52412</v>
      </c>
      <c r="U286" s="33"/>
      <c r="V286" s="47">
        <v>25</v>
      </c>
      <c r="W286" s="33" t="s">
        <v>4</v>
      </c>
      <c r="X286" s="47" t="s">
        <v>304</v>
      </c>
      <c r="Y286" s="33"/>
      <c r="Z286" s="48">
        <v>29</v>
      </c>
      <c r="AB286" s="63">
        <v>794452</v>
      </c>
      <c r="AC286" s="63"/>
      <c r="AD286" s="66">
        <v>3.94</v>
      </c>
      <c r="AE286" s="66"/>
      <c r="AF286" s="63">
        <f t="shared" si="36"/>
        <v>-255102</v>
      </c>
    </row>
    <row r="287" spans="1:32" s="38" customFormat="1" x14ac:dyDescent="0.25">
      <c r="A287" s="33">
        <v>344</v>
      </c>
      <c r="B287" s="33" t="s">
        <v>89</v>
      </c>
      <c r="D287" s="63">
        <v>46926129.969999999</v>
      </c>
      <c r="E287" s="58"/>
      <c r="F287" s="63">
        <v>7152353.7714875014</v>
      </c>
      <c r="G287" s="33"/>
      <c r="H287" s="46">
        <v>48760</v>
      </c>
      <c r="I287" s="33"/>
      <c r="J287" s="71">
        <v>1.6000000000000001E-3</v>
      </c>
      <c r="K287" s="72"/>
      <c r="L287" s="72"/>
      <c r="M287" s="33"/>
      <c r="N287" s="48">
        <v>-1</v>
      </c>
      <c r="P287" s="76">
        <v>3.4</v>
      </c>
      <c r="R287" s="63">
        <f t="shared" ref="R287:R289" si="37">+ROUND(D287*P287/100,0)</f>
        <v>1595488</v>
      </c>
      <c r="T287" s="46">
        <v>52412</v>
      </c>
      <c r="U287" s="33"/>
      <c r="V287" s="47">
        <v>60</v>
      </c>
      <c r="W287" s="33" t="s">
        <v>4</v>
      </c>
      <c r="X287" s="47" t="s">
        <v>300</v>
      </c>
      <c r="Y287" s="33"/>
      <c r="Z287" s="48">
        <v>-3</v>
      </c>
      <c r="AB287" s="63">
        <v>1622599</v>
      </c>
      <c r="AC287" s="63"/>
      <c r="AD287" s="66">
        <v>3.46</v>
      </c>
      <c r="AE287" s="66"/>
      <c r="AF287" s="63">
        <f t="shared" si="36"/>
        <v>27111</v>
      </c>
    </row>
    <row r="288" spans="1:32" s="38" customFormat="1" x14ac:dyDescent="0.25">
      <c r="A288" s="33">
        <v>345</v>
      </c>
      <c r="B288" s="33" t="s">
        <v>45</v>
      </c>
      <c r="D288" s="63">
        <v>32964436.82</v>
      </c>
      <c r="E288" s="58"/>
      <c r="F288" s="63">
        <v>5278646.2265499998</v>
      </c>
      <c r="G288" s="33"/>
      <c r="H288" s="46">
        <v>48760</v>
      </c>
      <c r="I288" s="33"/>
      <c r="J288" s="71">
        <v>1.2999999999999999E-3</v>
      </c>
      <c r="K288" s="72"/>
      <c r="L288" s="72"/>
      <c r="M288" s="33"/>
      <c r="N288" s="48">
        <v>-1</v>
      </c>
      <c r="P288" s="76">
        <v>3.4</v>
      </c>
      <c r="R288" s="63">
        <f t="shared" si="37"/>
        <v>1120791</v>
      </c>
      <c r="T288" s="46">
        <v>52412</v>
      </c>
      <c r="U288" s="33"/>
      <c r="V288" s="47">
        <v>50</v>
      </c>
      <c r="W288" s="33" t="s">
        <v>4</v>
      </c>
      <c r="X288" s="47" t="s">
        <v>305</v>
      </c>
      <c r="Y288" s="33"/>
      <c r="Z288" s="48">
        <v>-2</v>
      </c>
      <c r="AB288" s="63">
        <v>1119474</v>
      </c>
      <c r="AC288" s="63"/>
      <c r="AD288" s="66">
        <v>3.4</v>
      </c>
      <c r="AE288" s="66"/>
      <c r="AF288" s="63">
        <f t="shared" si="36"/>
        <v>-1317</v>
      </c>
    </row>
    <row r="289" spans="1:32" s="38" customFormat="1" x14ac:dyDescent="0.25">
      <c r="A289" s="33">
        <v>346</v>
      </c>
      <c r="B289" s="33" t="s">
        <v>281</v>
      </c>
      <c r="D289" s="64">
        <v>1734913.3</v>
      </c>
      <c r="E289" s="58"/>
      <c r="F289" s="64">
        <v>212247.19695000001</v>
      </c>
      <c r="G289" s="33"/>
      <c r="H289" s="46">
        <v>48760</v>
      </c>
      <c r="I289" s="33"/>
      <c r="J289" s="71">
        <v>2.5999999999999999E-3</v>
      </c>
      <c r="K289" s="72"/>
      <c r="L289" s="72"/>
      <c r="M289" s="33"/>
      <c r="N289" s="48">
        <v>0</v>
      </c>
      <c r="P289" s="76">
        <v>3.4</v>
      </c>
      <c r="R289" s="64">
        <f t="shared" si="37"/>
        <v>58987</v>
      </c>
      <c r="T289" s="46">
        <v>52412</v>
      </c>
      <c r="U289" s="33"/>
      <c r="V289" s="47">
        <v>50</v>
      </c>
      <c r="W289" s="33" t="s">
        <v>4</v>
      </c>
      <c r="X289" s="47" t="s">
        <v>307</v>
      </c>
      <c r="Y289" s="33"/>
      <c r="Z289" s="48">
        <v>-2</v>
      </c>
      <c r="AB289" s="64">
        <v>63488</v>
      </c>
      <c r="AC289" s="67"/>
      <c r="AD289" s="66">
        <v>3.66</v>
      </c>
      <c r="AE289" s="66"/>
      <c r="AF289" s="64">
        <f t="shared" si="36"/>
        <v>4501</v>
      </c>
    </row>
    <row r="290" spans="1:32" s="38" customFormat="1" x14ac:dyDescent="0.25">
      <c r="A290" s="33" t="s">
        <v>6</v>
      </c>
      <c r="B290" s="38" t="s">
        <v>101</v>
      </c>
      <c r="D290" s="83">
        <f>+SUBTOTAL(9,D283:D289)</f>
        <v>289846184.51999998</v>
      </c>
      <c r="E290" s="73"/>
      <c r="F290" s="83">
        <f>+SUBTOTAL(9,F283:F289)</f>
        <v>4328006.3260849966</v>
      </c>
      <c r="H290" s="46"/>
      <c r="J290" s="71"/>
      <c r="K290" s="72"/>
      <c r="L290" s="72"/>
      <c r="N290" s="48"/>
      <c r="P290" s="79">
        <f>+ROUND(R290/D290*100,1)</f>
        <v>4.5999999999999996</v>
      </c>
      <c r="R290" s="83">
        <f>+SUBTOTAL(9,R283:R289)</f>
        <v>13237209</v>
      </c>
      <c r="T290" s="46"/>
      <c r="U290" s="33"/>
      <c r="V290" s="47"/>
      <c r="W290" s="33"/>
      <c r="X290" s="47"/>
      <c r="Y290" s="33"/>
      <c r="Z290" s="48"/>
      <c r="AB290" s="83">
        <f>+SUBTOTAL(9,AB283:AB289)</f>
        <v>11886295</v>
      </c>
      <c r="AC290" s="88"/>
      <c r="AD290" s="125">
        <f>+AB290/D290*100</f>
        <v>4.1008975224856972</v>
      </c>
      <c r="AE290" s="125"/>
      <c r="AF290" s="83">
        <f>+SUBTOTAL(9,AF283:AF289)</f>
        <v>-1350914</v>
      </c>
    </row>
    <row r="291" spans="1:32" s="38" customFormat="1" x14ac:dyDescent="0.25">
      <c r="A291" s="33"/>
      <c r="B291" s="38" t="s">
        <v>6</v>
      </c>
      <c r="D291" s="65"/>
      <c r="E291" s="73"/>
      <c r="F291" s="65"/>
      <c r="H291" s="46"/>
      <c r="J291" s="71"/>
      <c r="K291" s="72"/>
      <c r="L291" s="72"/>
      <c r="N291" s="48"/>
      <c r="P291" s="74"/>
      <c r="R291" s="65"/>
      <c r="T291" s="46"/>
      <c r="U291" s="33"/>
      <c r="V291" s="47"/>
      <c r="W291" s="33"/>
      <c r="X291" s="47"/>
      <c r="Y291" s="33"/>
      <c r="Z291" s="48"/>
      <c r="AB291" s="65"/>
      <c r="AC291" s="65"/>
      <c r="AD291" s="66"/>
      <c r="AE291" s="66"/>
      <c r="AF291" s="65"/>
    </row>
    <row r="292" spans="1:32" s="38" customFormat="1" x14ac:dyDescent="0.25">
      <c r="A292" s="41" t="s">
        <v>187</v>
      </c>
      <c r="D292" s="121">
        <f>+SUBTOTAL(9,D261:D291)</f>
        <v>1126819633.52</v>
      </c>
      <c r="E292" s="73"/>
      <c r="F292" s="121">
        <f>+SUBTOTAL(9,F261:F291)</f>
        <v>187212661.33509547</v>
      </c>
      <c r="H292" s="46"/>
      <c r="J292" s="71"/>
      <c r="K292" s="72"/>
      <c r="L292" s="72"/>
      <c r="N292" s="48"/>
      <c r="P292" s="80">
        <f>+ROUND(R292/D292*100,1)</f>
        <v>4.2</v>
      </c>
      <c r="R292" s="121">
        <f>+SUBTOTAL(9,R261:R291)</f>
        <v>47216633</v>
      </c>
      <c r="T292" s="46"/>
      <c r="U292" s="33"/>
      <c r="V292" s="47"/>
      <c r="W292" s="33"/>
      <c r="X292" s="47"/>
      <c r="Y292" s="33"/>
      <c r="Z292" s="48"/>
      <c r="AB292" s="121">
        <f>+SUBTOTAL(9,AB261:AB291)</f>
        <v>51405044</v>
      </c>
      <c r="AC292" s="121"/>
      <c r="AD292" s="116">
        <f>+AB292/D292*100</f>
        <v>4.5619584954709271</v>
      </c>
      <c r="AE292" s="116"/>
      <c r="AF292" s="121">
        <f>+SUBTOTAL(9,AF261:AF291)</f>
        <v>4188411</v>
      </c>
    </row>
    <row r="293" spans="1:32" s="38" customFormat="1" x14ac:dyDescent="0.25">
      <c r="A293" s="41"/>
      <c r="D293" s="121"/>
      <c r="E293" s="73"/>
      <c r="F293" s="121"/>
      <c r="H293" s="46"/>
      <c r="J293" s="71"/>
      <c r="K293" s="72"/>
      <c r="L293" s="72"/>
      <c r="N293" s="48"/>
      <c r="P293" s="80"/>
      <c r="R293" s="121"/>
      <c r="T293" s="46"/>
      <c r="U293" s="33"/>
      <c r="V293" s="47"/>
      <c r="W293" s="33"/>
      <c r="X293" s="47"/>
      <c r="Y293" s="33"/>
      <c r="Z293" s="48"/>
      <c r="AB293" s="121"/>
      <c r="AC293" s="121"/>
      <c r="AD293" s="116"/>
      <c r="AE293" s="116"/>
      <c r="AF293" s="121"/>
    </row>
    <row r="294" spans="1:32" s="38" customFormat="1" x14ac:dyDescent="0.25">
      <c r="A294" s="41"/>
      <c r="B294" s="38" t="s">
        <v>6</v>
      </c>
      <c r="D294" s="121"/>
      <c r="E294" s="73"/>
      <c r="F294" s="121"/>
      <c r="H294" s="46"/>
      <c r="J294" s="71"/>
      <c r="K294" s="72"/>
      <c r="L294" s="72"/>
      <c r="N294" s="48"/>
      <c r="P294" s="74"/>
      <c r="R294" s="121"/>
      <c r="T294" s="46"/>
      <c r="U294" s="33"/>
      <c r="V294" s="47"/>
      <c r="W294" s="33"/>
      <c r="X294" s="47"/>
      <c r="Y294" s="33"/>
      <c r="Z294" s="48"/>
      <c r="AB294" s="121"/>
      <c r="AC294" s="121"/>
      <c r="AD294" s="116"/>
      <c r="AE294" s="116"/>
      <c r="AF294" s="121"/>
    </row>
    <row r="295" spans="1:32" s="38" customFormat="1" x14ac:dyDescent="0.25">
      <c r="A295" s="41" t="s">
        <v>188</v>
      </c>
      <c r="D295" s="58"/>
      <c r="E295" s="58"/>
      <c r="F295" s="58"/>
      <c r="G295" s="33"/>
      <c r="H295" s="46"/>
      <c r="I295" s="33"/>
      <c r="J295" s="71"/>
      <c r="K295" s="72"/>
      <c r="L295" s="72"/>
      <c r="M295" s="33"/>
      <c r="N295" s="48"/>
      <c r="P295" s="74"/>
      <c r="R295" s="58"/>
      <c r="T295" s="46"/>
      <c r="U295" s="33"/>
      <c r="V295" s="47"/>
      <c r="W295" s="33"/>
      <c r="X295" s="47"/>
      <c r="Y295" s="33"/>
      <c r="Z295" s="48"/>
      <c r="AB295" s="58"/>
      <c r="AC295" s="58"/>
      <c r="AD295" s="66"/>
      <c r="AE295" s="66"/>
      <c r="AF295" s="58"/>
    </row>
    <row r="296" spans="1:32" s="38" customFormat="1" x14ac:dyDescent="0.25">
      <c r="A296" s="41"/>
      <c r="D296" s="58"/>
      <c r="E296" s="58"/>
      <c r="F296" s="58"/>
      <c r="G296" s="33"/>
      <c r="H296" s="46"/>
      <c r="I296" s="33"/>
      <c r="J296" s="71"/>
      <c r="K296" s="72"/>
      <c r="L296" s="72"/>
      <c r="M296" s="33"/>
      <c r="N296" s="48"/>
      <c r="P296" s="74"/>
      <c r="R296" s="58"/>
      <c r="T296" s="46"/>
      <c r="U296" s="33"/>
      <c r="V296" s="47"/>
      <c r="W296" s="33"/>
      <c r="X296" s="47"/>
      <c r="Y296" s="33"/>
      <c r="Z296" s="48"/>
      <c r="AB296" s="58"/>
      <c r="AC296" s="58"/>
      <c r="AD296" s="66"/>
      <c r="AE296" s="66"/>
      <c r="AF296" s="58"/>
    </row>
    <row r="297" spans="1:32" s="38" customFormat="1" x14ac:dyDescent="0.25">
      <c r="A297" s="38" t="s">
        <v>6</v>
      </c>
      <c r="B297" s="38" t="s">
        <v>102</v>
      </c>
      <c r="D297" s="63"/>
      <c r="E297" s="58"/>
      <c r="F297" s="58"/>
      <c r="G297" s="33"/>
      <c r="H297" s="46"/>
      <c r="I297" s="33"/>
      <c r="J297" s="71"/>
      <c r="K297" s="72"/>
      <c r="L297" s="72"/>
      <c r="M297" s="33"/>
      <c r="N297" s="48"/>
      <c r="P297" s="74"/>
      <c r="R297" s="63"/>
      <c r="T297" s="46"/>
      <c r="U297" s="33"/>
      <c r="V297" s="47"/>
      <c r="W297" s="33"/>
      <c r="X297" s="47"/>
      <c r="Y297" s="33"/>
      <c r="Z297" s="48"/>
      <c r="AB297" s="63"/>
      <c r="AC297" s="63"/>
      <c r="AD297" s="66"/>
      <c r="AE297" s="66"/>
      <c r="AF297" s="63"/>
    </row>
    <row r="298" spans="1:32" x14ac:dyDescent="0.25">
      <c r="A298" s="33">
        <v>341</v>
      </c>
      <c r="B298" s="33" t="s">
        <v>42</v>
      </c>
      <c r="D298" s="63">
        <v>28927928.829999998</v>
      </c>
      <c r="F298" s="63">
        <v>10726313.22046875</v>
      </c>
      <c r="G298" s="21"/>
      <c r="H298" s="46">
        <v>49490</v>
      </c>
      <c r="I298" s="21"/>
      <c r="J298" s="71">
        <v>2.3E-3</v>
      </c>
      <c r="K298" s="72"/>
      <c r="L298" s="72"/>
      <c r="M298" s="21"/>
      <c r="N298" s="48">
        <v>-2</v>
      </c>
      <c r="P298" s="76">
        <v>3.5</v>
      </c>
      <c r="R298" s="63">
        <f t="shared" ref="R298:R301" si="38">+ROUND(D298*P298/100,0)</f>
        <v>1012478</v>
      </c>
      <c r="T298" s="46">
        <v>53143</v>
      </c>
      <c r="V298" s="47">
        <v>80</v>
      </c>
      <c r="W298" s="33" t="s">
        <v>4</v>
      </c>
      <c r="X298" s="47" t="s">
        <v>300</v>
      </c>
      <c r="Z298" s="48">
        <v>-2</v>
      </c>
      <c r="AB298" s="63">
        <v>685908</v>
      </c>
      <c r="AC298" s="63"/>
      <c r="AD298" s="66">
        <v>2.37</v>
      </c>
      <c r="AE298" s="66"/>
      <c r="AF298" s="63">
        <f t="shared" ref="AF298:AF304" si="39">+AB298-R298</f>
        <v>-326570</v>
      </c>
    </row>
    <row r="299" spans="1:32" s="38" customFormat="1" x14ac:dyDescent="0.25">
      <c r="A299" s="33">
        <v>342</v>
      </c>
      <c r="B299" s="33" t="s">
        <v>87</v>
      </c>
      <c r="D299" s="63">
        <v>4008361.1</v>
      </c>
      <c r="E299" s="58"/>
      <c r="F299" s="63">
        <v>1497583.7612925</v>
      </c>
      <c r="G299" s="21"/>
      <c r="H299" s="46">
        <v>49490</v>
      </c>
      <c r="I299" s="21"/>
      <c r="J299" s="71">
        <v>9.4999999999999998E-3</v>
      </c>
      <c r="K299" s="72"/>
      <c r="L299" s="72"/>
      <c r="M299" s="21"/>
      <c r="N299" s="48">
        <v>0</v>
      </c>
      <c r="P299" s="76">
        <v>3.8</v>
      </c>
      <c r="R299" s="63">
        <f t="shared" si="38"/>
        <v>152318</v>
      </c>
      <c r="T299" s="46">
        <v>53143</v>
      </c>
      <c r="U299" s="33"/>
      <c r="V299" s="47">
        <v>50</v>
      </c>
      <c r="W299" s="33" t="s">
        <v>4</v>
      </c>
      <c r="X299" s="47" t="s">
        <v>303</v>
      </c>
      <c r="Y299" s="33"/>
      <c r="Z299" s="48">
        <v>-3</v>
      </c>
      <c r="AB299" s="63">
        <v>104158</v>
      </c>
      <c r="AC299" s="63"/>
      <c r="AD299" s="66">
        <v>2.6</v>
      </c>
      <c r="AE299" s="66"/>
      <c r="AF299" s="63">
        <f t="shared" si="39"/>
        <v>-48160</v>
      </c>
    </row>
    <row r="300" spans="1:32" x14ac:dyDescent="0.25">
      <c r="A300" s="33">
        <v>343</v>
      </c>
      <c r="B300" s="33" t="s">
        <v>88</v>
      </c>
      <c r="D300" s="63">
        <v>236795037.63999999</v>
      </c>
      <c r="F300" s="63">
        <v>46167493.305591486</v>
      </c>
      <c r="G300" s="21"/>
      <c r="H300" s="46">
        <v>49490</v>
      </c>
      <c r="I300" s="21"/>
      <c r="J300" s="49">
        <v>5.7000000000000002E-3</v>
      </c>
      <c r="K300" s="44"/>
      <c r="L300" s="49"/>
      <c r="M300" s="21"/>
      <c r="N300" s="48">
        <v>0</v>
      </c>
      <c r="P300" s="76">
        <v>4.3</v>
      </c>
      <c r="R300" s="63">
        <f t="shared" si="38"/>
        <v>10182187</v>
      </c>
      <c r="T300" s="46">
        <v>53143</v>
      </c>
      <c r="V300" s="47">
        <v>50</v>
      </c>
      <c r="W300" s="33" t="s">
        <v>4</v>
      </c>
      <c r="X300" s="47" t="s">
        <v>304</v>
      </c>
      <c r="Z300" s="48">
        <v>-3</v>
      </c>
      <c r="AB300" s="63">
        <v>7925106</v>
      </c>
      <c r="AC300" s="63"/>
      <c r="AD300" s="66">
        <v>3.35</v>
      </c>
      <c r="AE300" s="66"/>
      <c r="AF300" s="63">
        <f t="shared" si="39"/>
        <v>-2257081</v>
      </c>
    </row>
    <row r="301" spans="1:32" x14ac:dyDescent="0.25">
      <c r="A301" s="33">
        <v>343.2</v>
      </c>
      <c r="B301" s="33" t="s">
        <v>280</v>
      </c>
      <c r="D301" s="63">
        <v>146248667.56</v>
      </c>
      <c r="F301" s="63">
        <v>19013518.43144976</v>
      </c>
      <c r="G301" s="21"/>
      <c r="H301" s="46">
        <v>49490</v>
      </c>
      <c r="I301" s="21"/>
      <c r="J301" s="49">
        <v>0.1565</v>
      </c>
      <c r="K301" s="44"/>
      <c r="L301" s="49"/>
      <c r="M301" s="21"/>
      <c r="N301" s="48">
        <v>0</v>
      </c>
      <c r="P301" s="76">
        <v>4.3</v>
      </c>
      <c r="R301" s="63">
        <f t="shared" si="38"/>
        <v>6288693</v>
      </c>
      <c r="T301" s="46">
        <v>53143</v>
      </c>
      <c r="V301" s="47">
        <v>9</v>
      </c>
      <c r="W301" s="33" t="s">
        <v>4</v>
      </c>
      <c r="X301" s="47" t="s">
        <v>306</v>
      </c>
      <c r="Z301" s="48">
        <v>35</v>
      </c>
      <c r="AB301" s="63">
        <v>11522442</v>
      </c>
      <c r="AC301" s="63"/>
      <c r="AD301" s="66">
        <v>7.88</v>
      </c>
      <c r="AE301" s="66"/>
      <c r="AF301" s="63">
        <f t="shared" si="39"/>
        <v>5233749</v>
      </c>
    </row>
    <row r="302" spans="1:32" x14ac:dyDescent="0.25">
      <c r="A302" s="33">
        <v>344</v>
      </c>
      <c r="B302" s="33" t="s">
        <v>89</v>
      </c>
      <c r="D302" s="63">
        <v>41417901.789999999</v>
      </c>
      <c r="F302" s="63">
        <v>16420596.423272502</v>
      </c>
      <c r="G302" s="21"/>
      <c r="H302" s="46">
        <v>49490</v>
      </c>
      <c r="I302" s="21"/>
      <c r="J302" s="71">
        <v>1.6000000000000001E-3</v>
      </c>
      <c r="K302" s="72"/>
      <c r="L302" s="72"/>
      <c r="M302" s="21"/>
      <c r="N302" s="48">
        <v>-1</v>
      </c>
      <c r="P302" s="76">
        <v>3.4</v>
      </c>
      <c r="R302" s="63">
        <f t="shared" ref="R302:R304" si="40">+ROUND(D302*P302/100,0)</f>
        <v>1408209</v>
      </c>
      <c r="T302" s="46">
        <v>53143</v>
      </c>
      <c r="V302" s="47">
        <v>60</v>
      </c>
      <c r="W302" s="33" t="s">
        <v>4</v>
      </c>
      <c r="X302" s="47" t="s">
        <v>300</v>
      </c>
      <c r="Z302" s="48">
        <v>-3</v>
      </c>
      <c r="AB302" s="63">
        <v>986460</v>
      </c>
      <c r="AC302" s="63"/>
      <c r="AD302" s="66">
        <v>2.38</v>
      </c>
      <c r="AE302" s="66"/>
      <c r="AF302" s="63">
        <f t="shared" si="39"/>
        <v>-421749</v>
      </c>
    </row>
    <row r="303" spans="1:32" x14ac:dyDescent="0.25">
      <c r="A303" s="33">
        <v>345</v>
      </c>
      <c r="B303" s="33" t="s">
        <v>45</v>
      </c>
      <c r="D303" s="63">
        <v>45110148.490000002</v>
      </c>
      <c r="F303" s="63">
        <v>16629259.061324999</v>
      </c>
      <c r="G303" s="21"/>
      <c r="H303" s="46">
        <v>49490</v>
      </c>
      <c r="I303" s="21"/>
      <c r="J303" s="71">
        <v>1.2999999999999999E-3</v>
      </c>
      <c r="K303" s="72"/>
      <c r="L303" s="72"/>
      <c r="M303" s="21"/>
      <c r="N303" s="48">
        <v>-1</v>
      </c>
      <c r="P303" s="76">
        <v>3.4</v>
      </c>
      <c r="R303" s="63">
        <f t="shared" si="40"/>
        <v>1533745</v>
      </c>
      <c r="T303" s="46">
        <v>53143</v>
      </c>
      <c r="V303" s="47">
        <v>50</v>
      </c>
      <c r="W303" s="33" t="s">
        <v>4</v>
      </c>
      <c r="X303" s="47" t="s">
        <v>305</v>
      </c>
      <c r="Z303" s="48">
        <v>-2</v>
      </c>
      <c r="AB303" s="63">
        <v>1123207</v>
      </c>
      <c r="AC303" s="63"/>
      <c r="AD303" s="66">
        <v>2.4900000000000002</v>
      </c>
      <c r="AE303" s="66"/>
      <c r="AF303" s="63">
        <f t="shared" si="39"/>
        <v>-410538</v>
      </c>
    </row>
    <row r="304" spans="1:32" x14ac:dyDescent="0.25">
      <c r="A304" s="33">
        <v>346</v>
      </c>
      <c r="B304" s="33" t="s">
        <v>281</v>
      </c>
      <c r="D304" s="64">
        <v>10976397.029999999</v>
      </c>
      <c r="F304" s="64">
        <v>3676138.0378625002</v>
      </c>
      <c r="G304" s="21"/>
      <c r="H304" s="46">
        <v>49490</v>
      </c>
      <c r="I304" s="21"/>
      <c r="J304" s="71">
        <v>2.5999999999999999E-3</v>
      </c>
      <c r="K304" s="72"/>
      <c r="L304" s="72"/>
      <c r="M304" s="21"/>
      <c r="N304" s="48">
        <v>0</v>
      </c>
      <c r="P304" s="76">
        <v>3.4</v>
      </c>
      <c r="R304" s="64">
        <f t="shared" si="40"/>
        <v>373197</v>
      </c>
      <c r="T304" s="46">
        <v>53143</v>
      </c>
      <c r="V304" s="47">
        <v>50</v>
      </c>
      <c r="W304" s="33" t="s">
        <v>4</v>
      </c>
      <c r="X304" s="47" t="s">
        <v>307</v>
      </c>
      <c r="Z304" s="48">
        <v>-2</v>
      </c>
      <c r="AB304" s="64">
        <v>304322</v>
      </c>
      <c r="AC304" s="67"/>
      <c r="AD304" s="66">
        <v>2.77</v>
      </c>
      <c r="AE304" s="66"/>
      <c r="AF304" s="64">
        <f t="shared" si="39"/>
        <v>-68875</v>
      </c>
    </row>
    <row r="305" spans="1:32" x14ac:dyDescent="0.25">
      <c r="A305" s="33" t="s">
        <v>6</v>
      </c>
      <c r="B305" s="38" t="s">
        <v>103</v>
      </c>
      <c r="D305" s="83">
        <f>+SUBTOTAL(9,D298:D304)</f>
        <v>513484442.44</v>
      </c>
      <c r="E305" s="73"/>
      <c r="F305" s="83">
        <f>+SUBTOTAL(9,F298:F304)</f>
        <v>114130902.2412625</v>
      </c>
      <c r="G305" s="38"/>
      <c r="H305" s="46"/>
      <c r="I305" s="38"/>
      <c r="J305" s="71"/>
      <c r="K305" s="72"/>
      <c r="L305" s="72"/>
      <c r="M305" s="38"/>
      <c r="N305" s="48"/>
      <c r="P305" s="79">
        <f>+ROUND(R305/D305*100,1)</f>
        <v>4.0999999999999996</v>
      </c>
      <c r="R305" s="83">
        <f>+SUBTOTAL(9,R298:R304)</f>
        <v>20950827</v>
      </c>
      <c r="T305" s="46"/>
      <c r="V305" s="47"/>
      <c r="X305" s="47"/>
      <c r="Z305" s="48"/>
      <c r="AB305" s="83">
        <f>+SUBTOTAL(9,AB298:AB304)</f>
        <v>22651603</v>
      </c>
      <c r="AC305" s="88"/>
      <c r="AD305" s="125">
        <f>+AB305/D305*100</f>
        <v>4.4113513726653579</v>
      </c>
      <c r="AE305" s="125"/>
      <c r="AF305" s="83">
        <f>+SUBTOTAL(9,AF298:AF304)</f>
        <v>1700776</v>
      </c>
    </row>
    <row r="306" spans="1:32" x14ac:dyDescent="0.25">
      <c r="B306" s="38" t="s">
        <v>6</v>
      </c>
      <c r="D306" s="65"/>
      <c r="E306" s="73"/>
      <c r="F306" s="65"/>
      <c r="G306" s="38"/>
      <c r="H306" s="46"/>
      <c r="I306" s="38"/>
      <c r="J306" s="71"/>
      <c r="K306" s="72"/>
      <c r="L306" s="72"/>
      <c r="M306" s="38"/>
      <c r="N306" s="48"/>
      <c r="P306" s="75"/>
      <c r="R306" s="65"/>
      <c r="T306" s="46"/>
      <c r="V306" s="47"/>
      <c r="X306" s="47"/>
      <c r="Z306" s="48"/>
      <c r="AB306" s="65"/>
      <c r="AC306" s="65"/>
      <c r="AD306" s="66"/>
      <c r="AE306" s="66"/>
      <c r="AF306" s="65"/>
    </row>
    <row r="307" spans="1:32" x14ac:dyDescent="0.25">
      <c r="A307" s="41" t="s">
        <v>189</v>
      </c>
      <c r="B307" s="38"/>
      <c r="D307" s="121">
        <f>+SUBTOTAL(9,D297:D306)</f>
        <v>513484442.44</v>
      </c>
      <c r="E307" s="73"/>
      <c r="F307" s="121">
        <f>+SUBTOTAL(9,F297:F306)</f>
        <v>114130902.2412625</v>
      </c>
      <c r="G307" s="38"/>
      <c r="H307" s="46"/>
      <c r="I307" s="38"/>
      <c r="J307" s="71"/>
      <c r="K307" s="72"/>
      <c r="L307" s="72"/>
      <c r="M307" s="38"/>
      <c r="N307" s="48"/>
      <c r="P307" s="80">
        <f>+ROUND(R307/D307*100,1)</f>
        <v>4.0999999999999996</v>
      </c>
      <c r="R307" s="121">
        <f>+SUBTOTAL(9,R297:R306)</f>
        <v>20950827</v>
      </c>
      <c r="T307" s="46"/>
      <c r="V307" s="47"/>
      <c r="X307" s="47"/>
      <c r="Z307" s="48"/>
      <c r="AB307" s="121">
        <f>+SUBTOTAL(9,AB297:AB306)</f>
        <v>22651603</v>
      </c>
      <c r="AC307" s="121"/>
      <c r="AD307" s="116">
        <f>+AB307/D307*100</f>
        <v>4.4113513726653579</v>
      </c>
      <c r="AE307" s="116"/>
      <c r="AF307" s="121">
        <f>+SUBTOTAL(9,AF297:AF306)</f>
        <v>1700776</v>
      </c>
    </row>
    <row r="308" spans="1:32" x14ac:dyDescent="0.25">
      <c r="A308" s="41"/>
      <c r="B308" s="38" t="s">
        <v>6</v>
      </c>
      <c r="D308" s="65"/>
      <c r="E308" s="73"/>
      <c r="F308" s="65"/>
      <c r="G308" s="38"/>
      <c r="H308" s="46"/>
      <c r="I308" s="38"/>
      <c r="J308" s="71"/>
      <c r="K308" s="72"/>
      <c r="L308" s="72"/>
      <c r="M308" s="38"/>
      <c r="N308" s="48"/>
      <c r="P308" s="75"/>
      <c r="R308" s="65"/>
      <c r="T308" s="46"/>
      <c r="V308" s="47"/>
      <c r="X308" s="47"/>
      <c r="Z308" s="48"/>
      <c r="AB308" s="65"/>
      <c r="AC308" s="65"/>
      <c r="AD308" s="66"/>
      <c r="AE308" s="66"/>
      <c r="AF308" s="65"/>
    </row>
    <row r="309" spans="1:32" x14ac:dyDescent="0.25">
      <c r="A309" s="41"/>
      <c r="B309" s="38" t="s">
        <v>6</v>
      </c>
      <c r="D309" s="65"/>
      <c r="E309" s="73"/>
      <c r="F309" s="65"/>
      <c r="G309" s="38"/>
      <c r="H309" s="46"/>
      <c r="I309" s="38"/>
      <c r="J309" s="71"/>
      <c r="K309" s="72"/>
      <c r="L309" s="72"/>
      <c r="M309" s="38"/>
      <c r="N309" s="48"/>
      <c r="P309" s="75"/>
      <c r="R309" s="65"/>
      <c r="T309" s="46"/>
      <c r="V309" s="47"/>
      <c r="X309" s="47"/>
      <c r="Z309" s="48"/>
      <c r="AB309" s="65"/>
      <c r="AC309" s="65"/>
      <c r="AD309" s="66"/>
      <c r="AE309" s="66"/>
      <c r="AF309" s="65"/>
    </row>
    <row r="310" spans="1:32" x14ac:dyDescent="0.25">
      <c r="A310" s="41" t="s">
        <v>190</v>
      </c>
      <c r="B310" s="38"/>
      <c r="D310" s="65"/>
      <c r="E310" s="73"/>
      <c r="F310" s="65"/>
      <c r="G310" s="38"/>
      <c r="H310" s="46"/>
      <c r="I310" s="38"/>
      <c r="J310" s="71"/>
      <c r="K310" s="72"/>
      <c r="L310" s="72"/>
      <c r="M310" s="38"/>
      <c r="N310" s="48"/>
      <c r="P310" s="75"/>
      <c r="R310" s="65"/>
      <c r="T310" s="46"/>
      <c r="V310" s="47"/>
      <c r="X310" s="47"/>
      <c r="Z310" s="48"/>
      <c r="AB310" s="65"/>
      <c r="AC310" s="65"/>
      <c r="AD310" s="66"/>
      <c r="AE310" s="66"/>
      <c r="AF310" s="65"/>
    </row>
    <row r="311" spans="1:32" s="38" customFormat="1" x14ac:dyDescent="0.25">
      <c r="A311" s="38" t="s">
        <v>6</v>
      </c>
      <c r="B311" s="38" t="s">
        <v>6</v>
      </c>
      <c r="D311" s="58"/>
      <c r="E311" s="58"/>
      <c r="F311" s="58"/>
      <c r="G311" s="33"/>
      <c r="H311" s="46"/>
      <c r="I311" s="33"/>
      <c r="J311" s="71"/>
      <c r="K311" s="72"/>
      <c r="L311" s="72"/>
      <c r="M311" s="33"/>
      <c r="N311" s="48"/>
      <c r="P311" s="74"/>
      <c r="R311" s="58"/>
      <c r="T311" s="46"/>
      <c r="U311" s="33"/>
      <c r="V311" s="47"/>
      <c r="W311" s="33"/>
      <c r="X311" s="47"/>
      <c r="Y311" s="33"/>
      <c r="Z311" s="48"/>
      <c r="AB311" s="58"/>
      <c r="AC311" s="58"/>
      <c r="AD311" s="66"/>
      <c r="AE311" s="66"/>
      <c r="AF311" s="58"/>
    </row>
    <row r="312" spans="1:32" x14ac:dyDescent="0.25">
      <c r="A312" s="38" t="s">
        <v>6</v>
      </c>
      <c r="B312" s="38" t="s">
        <v>51</v>
      </c>
      <c r="D312" s="63"/>
      <c r="H312" s="46"/>
      <c r="J312" s="71"/>
      <c r="K312" s="72"/>
      <c r="L312" s="72"/>
      <c r="N312" s="48"/>
      <c r="P312" s="75"/>
      <c r="R312" s="63"/>
      <c r="T312" s="46"/>
      <c r="V312" s="47"/>
      <c r="X312" s="47"/>
      <c r="Z312" s="48"/>
      <c r="AB312" s="63"/>
      <c r="AC312" s="63"/>
      <c r="AD312" s="66"/>
      <c r="AE312" s="66"/>
      <c r="AF312" s="63"/>
    </row>
    <row r="313" spans="1:32" s="38" customFormat="1" x14ac:dyDescent="0.25">
      <c r="A313" s="33">
        <v>341</v>
      </c>
      <c r="B313" s="33" t="s">
        <v>42</v>
      </c>
      <c r="D313" s="63">
        <v>49379840.009999998</v>
      </c>
      <c r="E313" s="58"/>
      <c r="F313" s="63">
        <v>31469364.546612501</v>
      </c>
      <c r="G313" s="33"/>
      <c r="H313" s="46">
        <v>45473</v>
      </c>
      <c r="I313" s="33"/>
      <c r="J313" s="71">
        <v>2.3E-3</v>
      </c>
      <c r="K313" s="72"/>
      <c r="L313" s="72"/>
      <c r="M313" s="33"/>
      <c r="N313" s="48">
        <v>-2</v>
      </c>
      <c r="P313" s="76">
        <v>3.5</v>
      </c>
      <c r="R313" s="63">
        <f t="shared" ref="R313:R316" si="41">+ROUND(D313*P313/100,0)</f>
        <v>1728294</v>
      </c>
      <c r="T313" s="46">
        <v>49125</v>
      </c>
      <c r="U313" s="33"/>
      <c r="V313" s="47">
        <v>80</v>
      </c>
      <c r="W313" s="33" t="s">
        <v>4</v>
      </c>
      <c r="X313" s="47" t="s">
        <v>300</v>
      </c>
      <c r="Y313" s="33"/>
      <c r="Z313" s="48">
        <v>-2</v>
      </c>
      <c r="AB313" s="63">
        <v>1108391</v>
      </c>
      <c r="AC313" s="63"/>
      <c r="AD313" s="66">
        <v>2.2400000000000002</v>
      </c>
      <c r="AE313" s="66"/>
      <c r="AF313" s="63">
        <f t="shared" ref="AF313:AF318" si="42">+AB313-R313</f>
        <v>-619903</v>
      </c>
    </row>
    <row r="314" spans="1:32" x14ac:dyDescent="0.25">
      <c r="A314" s="33">
        <v>342</v>
      </c>
      <c r="B314" s="33" t="s">
        <v>87</v>
      </c>
      <c r="D314" s="63">
        <v>4766330.58</v>
      </c>
      <c r="F314" s="63">
        <v>3048070.2899525007</v>
      </c>
      <c r="H314" s="46">
        <v>45473</v>
      </c>
      <c r="J314" s="71">
        <v>9.4999999999999998E-3</v>
      </c>
      <c r="K314" s="72"/>
      <c r="L314" s="72"/>
      <c r="N314" s="48">
        <v>0</v>
      </c>
      <c r="P314" s="76">
        <v>3.8</v>
      </c>
      <c r="R314" s="63">
        <f t="shared" si="41"/>
        <v>181121</v>
      </c>
      <c r="T314" s="46">
        <v>49125</v>
      </c>
      <c r="V314" s="47">
        <v>50</v>
      </c>
      <c r="W314" s="33" t="s">
        <v>4</v>
      </c>
      <c r="X314" s="47" t="s">
        <v>303</v>
      </c>
      <c r="Z314" s="48">
        <v>-3</v>
      </c>
      <c r="AB314" s="63">
        <v>115248</v>
      </c>
      <c r="AC314" s="63"/>
      <c r="AD314" s="66">
        <v>2.42</v>
      </c>
      <c r="AE314" s="66"/>
      <c r="AF314" s="63">
        <f t="shared" si="42"/>
        <v>-65873</v>
      </c>
    </row>
    <row r="315" spans="1:32" x14ac:dyDescent="0.25">
      <c r="A315" s="33">
        <v>343</v>
      </c>
      <c r="B315" s="33" t="s">
        <v>88</v>
      </c>
      <c r="D315" s="63">
        <v>22788939.550000001</v>
      </c>
      <c r="F315" s="63">
        <v>14037911.259213613</v>
      </c>
      <c r="H315" s="46">
        <v>45473</v>
      </c>
      <c r="J315" s="49">
        <v>5.7000000000000002E-3</v>
      </c>
      <c r="K315" s="44"/>
      <c r="L315" s="49"/>
      <c r="N315" s="48">
        <v>0</v>
      </c>
      <c r="P315" s="76">
        <v>4.3</v>
      </c>
      <c r="R315" s="63">
        <f t="shared" si="41"/>
        <v>979924</v>
      </c>
      <c r="T315" s="46">
        <v>49125</v>
      </c>
      <c r="V315" s="47">
        <v>50</v>
      </c>
      <c r="W315" s="33" t="s">
        <v>4</v>
      </c>
      <c r="X315" s="47" t="s">
        <v>304</v>
      </c>
      <c r="Z315" s="48">
        <v>-3</v>
      </c>
      <c r="AB315" s="63">
        <v>583469</v>
      </c>
      <c r="AC315" s="63"/>
      <c r="AD315" s="66">
        <v>2.56</v>
      </c>
      <c r="AE315" s="66"/>
      <c r="AF315" s="63">
        <f t="shared" si="42"/>
        <v>-396455</v>
      </c>
    </row>
    <row r="316" spans="1:32" x14ac:dyDescent="0.25">
      <c r="A316" s="33">
        <v>343.2</v>
      </c>
      <c r="B316" s="33" t="s">
        <v>280</v>
      </c>
      <c r="D316" s="63">
        <v>2230421.5499999998</v>
      </c>
      <c r="F316" s="63">
        <v>770616.07417138456</v>
      </c>
      <c r="H316" s="46">
        <v>45473</v>
      </c>
      <c r="J316" s="49">
        <v>0.1565</v>
      </c>
      <c r="K316" s="44"/>
      <c r="L316" s="49"/>
      <c r="N316" s="48">
        <v>0</v>
      </c>
      <c r="P316" s="76">
        <v>4.3</v>
      </c>
      <c r="R316" s="63">
        <f t="shared" si="41"/>
        <v>95908</v>
      </c>
      <c r="T316" s="46">
        <v>49125</v>
      </c>
      <c r="V316" s="47">
        <v>9</v>
      </c>
      <c r="W316" s="33" t="s">
        <v>4</v>
      </c>
      <c r="X316" s="47" t="s">
        <v>306</v>
      </c>
      <c r="Z316" s="48">
        <v>35</v>
      </c>
      <c r="AB316" s="63">
        <v>113005</v>
      </c>
      <c r="AC316" s="63"/>
      <c r="AD316" s="66">
        <v>5.07</v>
      </c>
      <c r="AE316" s="66"/>
      <c r="AF316" s="63">
        <f t="shared" si="42"/>
        <v>17097</v>
      </c>
    </row>
    <row r="317" spans="1:32" x14ac:dyDescent="0.25">
      <c r="A317" s="33">
        <v>345</v>
      </c>
      <c r="B317" s="33" t="s">
        <v>45</v>
      </c>
      <c r="D317" s="63">
        <v>5321992.45</v>
      </c>
      <c r="F317" s="63">
        <v>3662479.8617849997</v>
      </c>
      <c r="H317" s="46">
        <v>45473</v>
      </c>
      <c r="J317" s="71">
        <v>1.2999999999999999E-3</v>
      </c>
      <c r="K317" s="72"/>
      <c r="L317" s="72"/>
      <c r="N317" s="48">
        <v>-1</v>
      </c>
      <c r="P317" s="76">
        <v>3.4</v>
      </c>
      <c r="R317" s="63">
        <f t="shared" ref="R317:R318" si="43">+ROUND(D317*P317/100,0)</f>
        <v>180948</v>
      </c>
      <c r="T317" s="46">
        <v>49125</v>
      </c>
      <c r="V317" s="47">
        <v>50</v>
      </c>
      <c r="W317" s="33" t="s">
        <v>4</v>
      </c>
      <c r="X317" s="47" t="s">
        <v>305</v>
      </c>
      <c r="Z317" s="48">
        <v>-2</v>
      </c>
      <c r="AB317" s="63">
        <v>108474</v>
      </c>
      <c r="AC317" s="63"/>
      <c r="AD317" s="66">
        <v>2.04</v>
      </c>
      <c r="AE317" s="66"/>
      <c r="AF317" s="63">
        <f t="shared" si="42"/>
        <v>-72474</v>
      </c>
    </row>
    <row r="318" spans="1:32" x14ac:dyDescent="0.25">
      <c r="A318" s="33">
        <v>346</v>
      </c>
      <c r="B318" s="33" t="s">
        <v>281</v>
      </c>
      <c r="D318" s="64">
        <v>4194043.23</v>
      </c>
      <c r="F318" s="64">
        <v>2750672.6897574998</v>
      </c>
      <c r="H318" s="46">
        <v>45473</v>
      </c>
      <c r="J318" s="71">
        <v>2.5999999999999999E-3</v>
      </c>
      <c r="K318" s="72"/>
      <c r="L318" s="72"/>
      <c r="N318" s="48">
        <v>0</v>
      </c>
      <c r="P318" s="76">
        <v>3.4</v>
      </c>
      <c r="R318" s="64">
        <f t="shared" si="43"/>
        <v>142597</v>
      </c>
      <c r="T318" s="46">
        <v>49125</v>
      </c>
      <c r="V318" s="47">
        <v>50</v>
      </c>
      <c r="W318" s="33" t="s">
        <v>4</v>
      </c>
      <c r="X318" s="47" t="s">
        <v>307</v>
      </c>
      <c r="Z318" s="48">
        <v>-2</v>
      </c>
      <c r="AB318" s="64">
        <v>97030</v>
      </c>
      <c r="AC318" s="67"/>
      <c r="AD318" s="66">
        <v>2.31</v>
      </c>
      <c r="AE318" s="66"/>
      <c r="AF318" s="64">
        <f t="shared" si="42"/>
        <v>-45567</v>
      </c>
    </row>
    <row r="319" spans="1:32" s="38" customFormat="1" x14ac:dyDescent="0.25">
      <c r="A319" s="33" t="s">
        <v>6</v>
      </c>
      <c r="B319" s="38" t="s">
        <v>52</v>
      </c>
      <c r="D319" s="65">
        <f>+SUBTOTAL(9,D313:D318)</f>
        <v>88681567.370000005</v>
      </c>
      <c r="E319" s="73"/>
      <c r="F319" s="65">
        <f>+SUBTOTAL(9,F313:F318)</f>
        <v>55739114.721492499</v>
      </c>
      <c r="H319" s="46"/>
      <c r="J319" s="71"/>
      <c r="K319" s="72"/>
      <c r="L319" s="72"/>
      <c r="N319" s="48"/>
      <c r="P319" s="79">
        <f>+ROUND(R319/D319*100,1)</f>
        <v>3.7</v>
      </c>
      <c r="R319" s="65">
        <f>+SUBTOTAL(9,R313:R318)</f>
        <v>3308792</v>
      </c>
      <c r="T319" s="46"/>
      <c r="U319" s="33"/>
      <c r="V319" s="47"/>
      <c r="W319" s="33"/>
      <c r="X319" s="47"/>
      <c r="Y319" s="33"/>
      <c r="Z319" s="48"/>
      <c r="AB319" s="65">
        <f>+SUBTOTAL(9,AB313:AB318)</f>
        <v>2125617</v>
      </c>
      <c r="AC319" s="65"/>
      <c r="AD319" s="125">
        <f>+AB319/D319*100</f>
        <v>2.3969095980582238</v>
      </c>
      <c r="AE319" s="125"/>
      <c r="AF319" s="65">
        <f>+SUBTOTAL(9,AF313:AF318)</f>
        <v>-1183175</v>
      </c>
    </row>
    <row r="320" spans="1:32" x14ac:dyDescent="0.25">
      <c r="A320" s="33" t="s">
        <v>6</v>
      </c>
      <c r="B320" s="33" t="s">
        <v>6</v>
      </c>
      <c r="H320" s="46"/>
      <c r="J320" s="71"/>
      <c r="K320" s="72"/>
      <c r="L320" s="72"/>
      <c r="N320" s="48"/>
      <c r="P320" s="75"/>
      <c r="T320" s="46"/>
      <c r="V320" s="47"/>
      <c r="X320" s="47"/>
      <c r="Z320" s="48"/>
      <c r="AD320" s="66"/>
      <c r="AE320" s="66"/>
    </row>
    <row r="321" spans="1:32" x14ac:dyDescent="0.25">
      <c r="A321" s="38" t="s">
        <v>6</v>
      </c>
      <c r="B321" s="38" t="s">
        <v>104</v>
      </c>
      <c r="D321" s="63"/>
      <c r="H321" s="46"/>
      <c r="J321" s="71"/>
      <c r="K321" s="72"/>
      <c r="L321" s="72"/>
      <c r="N321" s="48"/>
      <c r="P321" s="75"/>
      <c r="R321" s="63"/>
      <c r="T321" s="46"/>
      <c r="V321" s="47"/>
      <c r="X321" s="47"/>
      <c r="Z321" s="48"/>
      <c r="AB321" s="63"/>
      <c r="AC321" s="63"/>
      <c r="AD321" s="66"/>
      <c r="AE321" s="66"/>
      <c r="AF321" s="63"/>
    </row>
    <row r="322" spans="1:32" x14ac:dyDescent="0.25">
      <c r="A322" s="33">
        <v>341</v>
      </c>
      <c r="B322" s="33" t="s">
        <v>42</v>
      </c>
      <c r="D322" s="63">
        <v>1660027.77</v>
      </c>
      <c r="F322" s="63">
        <v>1129405.7805937501</v>
      </c>
      <c r="H322" s="46">
        <v>45473</v>
      </c>
      <c r="J322" s="71">
        <v>2.3E-3</v>
      </c>
      <c r="K322" s="72"/>
      <c r="L322" s="72"/>
      <c r="N322" s="48">
        <v>-2</v>
      </c>
      <c r="P322" s="76">
        <v>3.5</v>
      </c>
      <c r="R322" s="63">
        <f t="shared" ref="R322:R325" si="44">+ROUND(D322*P322/100,0)</f>
        <v>58101</v>
      </c>
      <c r="T322" s="46">
        <v>49125</v>
      </c>
      <c r="V322" s="47">
        <v>80</v>
      </c>
      <c r="W322" s="33" t="s">
        <v>4</v>
      </c>
      <c r="X322" s="47" t="s">
        <v>300</v>
      </c>
      <c r="Z322" s="48">
        <v>-2</v>
      </c>
      <c r="AB322" s="63">
        <v>33127</v>
      </c>
      <c r="AC322" s="63"/>
      <c r="AD322" s="66">
        <v>2</v>
      </c>
      <c r="AE322" s="66"/>
      <c r="AF322" s="63">
        <f t="shared" ref="AF322:AF328" si="45">+AB322-R322</f>
        <v>-24974</v>
      </c>
    </row>
    <row r="323" spans="1:32" x14ac:dyDescent="0.25">
      <c r="A323" s="33">
        <v>342</v>
      </c>
      <c r="B323" s="33" t="s">
        <v>87</v>
      </c>
      <c r="D323" s="63">
        <v>178721.42</v>
      </c>
      <c r="F323" s="63">
        <v>126139.88409000001</v>
      </c>
      <c r="H323" s="46">
        <v>45473</v>
      </c>
      <c r="J323" s="71">
        <v>9.4999999999999998E-3</v>
      </c>
      <c r="K323" s="72"/>
      <c r="L323" s="72"/>
      <c r="N323" s="48">
        <v>0</v>
      </c>
      <c r="P323" s="76">
        <v>3.8</v>
      </c>
      <c r="R323" s="63">
        <f t="shared" si="44"/>
        <v>6791</v>
      </c>
      <c r="T323" s="46">
        <v>49125</v>
      </c>
      <c r="V323" s="47">
        <v>50</v>
      </c>
      <c r="W323" s="33" t="s">
        <v>4</v>
      </c>
      <c r="X323" s="47" t="s">
        <v>303</v>
      </c>
      <c r="Z323" s="48">
        <v>-3</v>
      </c>
      <c r="AB323" s="63">
        <v>3631</v>
      </c>
      <c r="AC323" s="63"/>
      <c r="AD323" s="66">
        <v>2.0299999999999998</v>
      </c>
      <c r="AE323" s="66"/>
      <c r="AF323" s="63">
        <f t="shared" si="45"/>
        <v>-3160</v>
      </c>
    </row>
    <row r="324" spans="1:32" x14ac:dyDescent="0.25">
      <c r="A324" s="33">
        <v>343</v>
      </c>
      <c r="B324" s="33" t="s">
        <v>88</v>
      </c>
      <c r="D324" s="63">
        <v>152279614.02000001</v>
      </c>
      <c r="F324" s="63">
        <v>46856498.668307595</v>
      </c>
      <c r="H324" s="46">
        <v>45473</v>
      </c>
      <c r="J324" s="49">
        <v>5.7000000000000002E-3</v>
      </c>
      <c r="K324" s="44"/>
      <c r="L324" s="49"/>
      <c r="N324" s="48">
        <v>0</v>
      </c>
      <c r="P324" s="76">
        <v>4.2</v>
      </c>
      <c r="R324" s="63">
        <f t="shared" si="44"/>
        <v>6395744</v>
      </c>
      <c r="T324" s="46">
        <v>49125</v>
      </c>
      <c r="V324" s="47">
        <v>50</v>
      </c>
      <c r="W324" s="33" t="s">
        <v>4</v>
      </c>
      <c r="X324" s="47" t="s">
        <v>304</v>
      </c>
      <c r="Z324" s="48">
        <v>-3</v>
      </c>
      <c r="AB324" s="63">
        <v>6831770</v>
      </c>
      <c r="AC324" s="63"/>
      <c r="AD324" s="66">
        <v>4.49</v>
      </c>
      <c r="AE324" s="66"/>
      <c r="AF324" s="63">
        <f t="shared" si="45"/>
        <v>436026</v>
      </c>
    </row>
    <row r="325" spans="1:32" x14ac:dyDescent="0.25">
      <c r="A325" s="33">
        <v>343.2</v>
      </c>
      <c r="B325" s="33" t="s">
        <v>280</v>
      </c>
      <c r="D325" s="63">
        <v>67628798.829999998</v>
      </c>
      <c r="F325" s="63">
        <v>4931416.5922226291</v>
      </c>
      <c r="H325" s="46">
        <v>45473</v>
      </c>
      <c r="J325" s="49">
        <v>0.1565</v>
      </c>
      <c r="K325" s="44"/>
      <c r="L325" s="49"/>
      <c r="N325" s="48">
        <v>0</v>
      </c>
      <c r="P325" s="76">
        <v>4.2</v>
      </c>
      <c r="R325" s="63">
        <f t="shared" si="44"/>
        <v>2840410</v>
      </c>
      <c r="T325" s="46">
        <v>49125</v>
      </c>
      <c r="V325" s="47">
        <v>9</v>
      </c>
      <c r="W325" s="33" t="s">
        <v>4</v>
      </c>
      <c r="X325" s="47" t="s">
        <v>306</v>
      </c>
      <c r="Z325" s="48">
        <v>35</v>
      </c>
      <c r="AB325" s="63">
        <v>5203640</v>
      </c>
      <c r="AC325" s="63"/>
      <c r="AD325" s="66">
        <v>7.69</v>
      </c>
      <c r="AE325" s="66"/>
      <c r="AF325" s="63">
        <f t="shared" si="45"/>
        <v>2363230</v>
      </c>
    </row>
    <row r="326" spans="1:32" x14ac:dyDescent="0.25">
      <c r="A326" s="33">
        <v>344</v>
      </c>
      <c r="B326" s="33" t="s">
        <v>89</v>
      </c>
      <c r="D326" s="63">
        <v>26577658.120000001</v>
      </c>
      <c r="F326" s="63">
        <v>12491844.188529998</v>
      </c>
      <c r="H326" s="46">
        <v>45473</v>
      </c>
      <c r="J326" s="71">
        <v>1.6000000000000001E-3</v>
      </c>
      <c r="K326" s="72"/>
      <c r="L326" s="72"/>
      <c r="N326" s="48">
        <v>-1</v>
      </c>
      <c r="P326" s="76">
        <v>3.4</v>
      </c>
      <c r="R326" s="63">
        <f t="shared" ref="R326:R328" si="46">+ROUND(D326*P326/100,0)</f>
        <v>903640</v>
      </c>
      <c r="T326" s="46">
        <v>49125</v>
      </c>
      <c r="V326" s="47">
        <v>60</v>
      </c>
      <c r="W326" s="33" t="s">
        <v>4</v>
      </c>
      <c r="X326" s="47" t="s">
        <v>300</v>
      </c>
      <c r="Z326" s="48">
        <v>-3</v>
      </c>
      <c r="AB326" s="63">
        <v>884322</v>
      </c>
      <c r="AC326" s="63"/>
      <c r="AD326" s="66">
        <v>3.33</v>
      </c>
      <c r="AE326" s="66"/>
      <c r="AF326" s="63">
        <f t="shared" si="45"/>
        <v>-19318</v>
      </c>
    </row>
    <row r="327" spans="1:32" s="38" customFormat="1" x14ac:dyDescent="0.25">
      <c r="A327" s="33">
        <v>345</v>
      </c>
      <c r="B327" s="33" t="s">
        <v>45</v>
      </c>
      <c r="D327" s="63">
        <v>28440137.609999999</v>
      </c>
      <c r="E327" s="58"/>
      <c r="F327" s="63">
        <v>16413360.784037499</v>
      </c>
      <c r="G327" s="33"/>
      <c r="H327" s="46">
        <v>45473</v>
      </c>
      <c r="I327" s="33"/>
      <c r="J327" s="71">
        <v>1.2999999999999999E-3</v>
      </c>
      <c r="K327" s="72"/>
      <c r="L327" s="72"/>
      <c r="M327" s="33"/>
      <c r="N327" s="48">
        <v>-1</v>
      </c>
      <c r="P327" s="76">
        <v>3.4</v>
      </c>
      <c r="R327" s="63">
        <f t="shared" si="46"/>
        <v>966965</v>
      </c>
      <c r="T327" s="46">
        <v>49125</v>
      </c>
      <c r="U327" s="33"/>
      <c r="V327" s="47">
        <v>50</v>
      </c>
      <c r="W327" s="33" t="s">
        <v>4</v>
      </c>
      <c r="X327" s="47" t="s">
        <v>305</v>
      </c>
      <c r="Y327" s="33"/>
      <c r="Z327" s="48">
        <v>-2</v>
      </c>
      <c r="AB327" s="63">
        <v>766155</v>
      </c>
      <c r="AC327" s="63"/>
      <c r="AD327" s="66">
        <v>2.69</v>
      </c>
      <c r="AE327" s="66"/>
      <c r="AF327" s="63">
        <f t="shared" si="45"/>
        <v>-200810</v>
      </c>
    </row>
    <row r="328" spans="1:32" x14ac:dyDescent="0.25">
      <c r="A328" s="33">
        <v>346</v>
      </c>
      <c r="B328" s="33" t="s">
        <v>281</v>
      </c>
      <c r="D328" s="64">
        <v>569569.49</v>
      </c>
      <c r="F328" s="64">
        <v>403368.06485999998</v>
      </c>
      <c r="H328" s="46">
        <v>45473</v>
      </c>
      <c r="J328" s="71">
        <v>2.5999999999999999E-3</v>
      </c>
      <c r="K328" s="72"/>
      <c r="L328" s="72"/>
      <c r="N328" s="48">
        <v>0</v>
      </c>
      <c r="P328" s="76">
        <v>3.4</v>
      </c>
      <c r="R328" s="64">
        <f t="shared" si="46"/>
        <v>19365</v>
      </c>
      <c r="T328" s="46">
        <v>49125</v>
      </c>
      <c r="V328" s="47">
        <v>50</v>
      </c>
      <c r="W328" s="33" t="s">
        <v>4</v>
      </c>
      <c r="X328" s="47" t="s">
        <v>307</v>
      </c>
      <c r="Z328" s="48">
        <v>-2</v>
      </c>
      <c r="AB328" s="64">
        <v>11362</v>
      </c>
      <c r="AC328" s="67"/>
      <c r="AD328" s="66">
        <v>1.99</v>
      </c>
      <c r="AE328" s="66"/>
      <c r="AF328" s="64">
        <f t="shared" si="45"/>
        <v>-8003</v>
      </c>
    </row>
    <row r="329" spans="1:32" s="38" customFormat="1" x14ac:dyDescent="0.25">
      <c r="A329" s="33" t="s">
        <v>6</v>
      </c>
      <c r="B329" s="38" t="s">
        <v>105</v>
      </c>
      <c r="D329" s="65">
        <f>+SUBTOTAL(9,D322:D328)</f>
        <v>277334527.26000005</v>
      </c>
      <c r="E329" s="73"/>
      <c r="F329" s="65">
        <f>+SUBTOTAL(9,F322:F328)</f>
        <v>82352033.962641478</v>
      </c>
      <c r="H329" s="46"/>
      <c r="J329" s="71"/>
      <c r="K329" s="72"/>
      <c r="L329" s="72"/>
      <c r="N329" s="48"/>
      <c r="P329" s="79">
        <f>+ROUND(R329/D329*100,1)</f>
        <v>4</v>
      </c>
      <c r="R329" s="65">
        <f>+SUBTOTAL(9,R322:R328)</f>
        <v>11191016</v>
      </c>
      <c r="T329" s="46"/>
      <c r="U329" s="33"/>
      <c r="V329" s="47"/>
      <c r="W329" s="33"/>
      <c r="X329" s="47"/>
      <c r="Y329" s="33"/>
      <c r="Z329" s="48"/>
      <c r="AB329" s="65">
        <f>+SUBTOTAL(9,AB322:AB328)</f>
        <v>13734007</v>
      </c>
      <c r="AC329" s="65"/>
      <c r="AD329" s="125">
        <f>+AB329/D329*100</f>
        <v>4.9521446664750908</v>
      </c>
      <c r="AE329" s="125"/>
      <c r="AF329" s="65">
        <f>+SUBTOTAL(9,AF322:AF328)</f>
        <v>2542991</v>
      </c>
    </row>
    <row r="330" spans="1:32" x14ac:dyDescent="0.25">
      <c r="A330" s="33" t="s">
        <v>6</v>
      </c>
      <c r="B330" s="33" t="s">
        <v>6</v>
      </c>
      <c r="H330" s="46"/>
      <c r="J330" s="71"/>
      <c r="K330" s="72"/>
      <c r="L330" s="72"/>
      <c r="N330" s="48"/>
      <c r="P330" s="75"/>
      <c r="T330" s="46"/>
      <c r="V330" s="47"/>
      <c r="X330" s="47"/>
      <c r="Z330" s="48"/>
      <c r="AD330" s="66"/>
      <c r="AE330" s="66"/>
    </row>
    <row r="331" spans="1:32" x14ac:dyDescent="0.25">
      <c r="A331" s="38" t="s">
        <v>6</v>
      </c>
      <c r="B331" s="38" t="s">
        <v>106</v>
      </c>
      <c r="D331" s="63"/>
      <c r="H331" s="46"/>
      <c r="J331" s="71"/>
      <c r="K331" s="72"/>
      <c r="L331" s="72"/>
      <c r="N331" s="48"/>
      <c r="P331" s="75"/>
      <c r="R331" s="63"/>
      <c r="T331" s="46"/>
      <c r="V331" s="47"/>
      <c r="X331" s="47"/>
      <c r="Z331" s="48"/>
      <c r="AB331" s="63"/>
      <c r="AC331" s="63"/>
      <c r="AD331" s="66"/>
      <c r="AE331" s="66"/>
      <c r="AF331" s="63"/>
    </row>
    <row r="332" spans="1:32" x14ac:dyDescent="0.25">
      <c r="A332" s="33">
        <v>341</v>
      </c>
      <c r="B332" s="33" t="s">
        <v>42</v>
      </c>
      <c r="D332" s="63">
        <v>1498689.69</v>
      </c>
      <c r="F332" s="63">
        <v>779399.37722500006</v>
      </c>
      <c r="H332" s="46">
        <v>45473</v>
      </c>
      <c r="J332" s="71">
        <v>2.3E-3</v>
      </c>
      <c r="K332" s="72"/>
      <c r="L332" s="72"/>
      <c r="N332" s="48">
        <v>-2</v>
      </c>
      <c r="P332" s="76">
        <v>3.5</v>
      </c>
      <c r="R332" s="63">
        <f t="shared" ref="R332:R335" si="47">+ROUND(D332*P332/100,0)</f>
        <v>52454</v>
      </c>
      <c r="T332" s="46">
        <v>49125</v>
      </c>
      <c r="V332" s="47">
        <v>80</v>
      </c>
      <c r="W332" s="33" t="s">
        <v>4</v>
      </c>
      <c r="X332" s="47" t="s">
        <v>300</v>
      </c>
      <c r="Z332" s="48">
        <v>-2</v>
      </c>
      <c r="AB332" s="63">
        <v>43868</v>
      </c>
      <c r="AC332" s="63"/>
      <c r="AD332" s="66">
        <v>2.93</v>
      </c>
      <c r="AE332" s="66"/>
      <c r="AF332" s="63">
        <f t="shared" ref="AF332:AF338" si="48">+AB332-R332</f>
        <v>-8586</v>
      </c>
    </row>
    <row r="333" spans="1:32" x14ac:dyDescent="0.25">
      <c r="A333" s="33">
        <v>342</v>
      </c>
      <c r="B333" s="33" t="s">
        <v>87</v>
      </c>
      <c r="D333" s="63">
        <v>178314.5</v>
      </c>
      <c r="F333" s="63">
        <v>125767.1296975</v>
      </c>
      <c r="H333" s="46">
        <v>45473</v>
      </c>
      <c r="J333" s="71">
        <v>9.4999999999999998E-3</v>
      </c>
      <c r="K333" s="72"/>
      <c r="L333" s="72"/>
      <c r="N333" s="48">
        <v>0</v>
      </c>
      <c r="P333" s="76">
        <v>3.8</v>
      </c>
      <c r="R333" s="63">
        <f t="shared" si="47"/>
        <v>6776</v>
      </c>
      <c r="T333" s="46">
        <v>49125</v>
      </c>
      <c r="V333" s="47">
        <v>50</v>
      </c>
      <c r="W333" s="33" t="s">
        <v>4</v>
      </c>
      <c r="X333" s="47" t="s">
        <v>303</v>
      </c>
      <c r="Z333" s="48">
        <v>-3</v>
      </c>
      <c r="AB333" s="63">
        <v>3628</v>
      </c>
      <c r="AC333" s="63"/>
      <c r="AD333" s="66">
        <v>2.0299999999999998</v>
      </c>
      <c r="AE333" s="66"/>
      <c r="AF333" s="63">
        <f t="shared" si="48"/>
        <v>-3148</v>
      </c>
    </row>
    <row r="334" spans="1:32" x14ac:dyDescent="0.25">
      <c r="A334" s="33">
        <v>343</v>
      </c>
      <c r="B334" s="33" t="s">
        <v>88</v>
      </c>
      <c r="D334" s="63">
        <v>157866532.25</v>
      </c>
      <c r="F334" s="63">
        <v>62665792.343947843</v>
      </c>
      <c r="H334" s="46">
        <v>45473</v>
      </c>
      <c r="J334" s="49">
        <v>5.7000000000000002E-3</v>
      </c>
      <c r="K334" s="44"/>
      <c r="L334" s="49"/>
      <c r="N334" s="48">
        <v>0</v>
      </c>
      <c r="P334" s="76">
        <v>4.2</v>
      </c>
      <c r="R334" s="63">
        <f t="shared" si="47"/>
        <v>6630394</v>
      </c>
      <c r="T334" s="46">
        <v>49125</v>
      </c>
      <c r="V334" s="47">
        <v>50</v>
      </c>
      <c r="W334" s="33" t="s">
        <v>4</v>
      </c>
      <c r="X334" s="47" t="s">
        <v>304</v>
      </c>
      <c r="Z334" s="48">
        <v>-3</v>
      </c>
      <c r="AB334" s="63">
        <v>6184204</v>
      </c>
      <c r="AC334" s="63"/>
      <c r="AD334" s="66">
        <v>3.92</v>
      </c>
      <c r="AE334" s="66"/>
      <c r="AF334" s="63">
        <f t="shared" si="48"/>
        <v>-446190</v>
      </c>
    </row>
    <row r="335" spans="1:32" x14ac:dyDescent="0.25">
      <c r="A335" s="33">
        <v>343.2</v>
      </c>
      <c r="B335" s="33" t="s">
        <v>280</v>
      </c>
      <c r="D335" s="63">
        <v>100540569.59999999</v>
      </c>
      <c r="F335" s="63">
        <v>14593389.902786056</v>
      </c>
      <c r="H335" s="46">
        <v>45473</v>
      </c>
      <c r="J335" s="49">
        <v>0.1565</v>
      </c>
      <c r="K335" s="44"/>
      <c r="L335" s="49"/>
      <c r="N335" s="48">
        <v>0</v>
      </c>
      <c r="P335" s="76">
        <v>4.2</v>
      </c>
      <c r="R335" s="63">
        <f t="shared" si="47"/>
        <v>4222704</v>
      </c>
      <c r="T335" s="46">
        <v>49125</v>
      </c>
      <c r="V335" s="47">
        <v>9</v>
      </c>
      <c r="W335" s="33" t="s">
        <v>4</v>
      </c>
      <c r="X335" s="47" t="s">
        <v>306</v>
      </c>
      <c r="Z335" s="48">
        <v>35</v>
      </c>
      <c r="AB335" s="63">
        <v>7313830</v>
      </c>
      <c r="AC335" s="63"/>
      <c r="AD335" s="66">
        <v>7.27</v>
      </c>
      <c r="AE335" s="66"/>
      <c r="AF335" s="63">
        <f t="shared" si="48"/>
        <v>3091126</v>
      </c>
    </row>
    <row r="336" spans="1:32" s="38" customFormat="1" x14ac:dyDescent="0.25">
      <c r="A336" s="33">
        <v>344</v>
      </c>
      <c r="B336" s="33" t="s">
        <v>89</v>
      </c>
      <c r="D336" s="63">
        <v>32812956.829999998</v>
      </c>
      <c r="E336" s="58"/>
      <c r="F336" s="63">
        <v>17243431.162684999</v>
      </c>
      <c r="G336" s="33"/>
      <c r="H336" s="46">
        <v>45473</v>
      </c>
      <c r="I336" s="33"/>
      <c r="J336" s="71">
        <v>1.6000000000000001E-3</v>
      </c>
      <c r="K336" s="72"/>
      <c r="L336" s="72"/>
      <c r="M336" s="33"/>
      <c r="N336" s="48">
        <v>-1</v>
      </c>
      <c r="P336" s="76">
        <v>3.4</v>
      </c>
      <c r="R336" s="63">
        <f t="shared" ref="R336:R338" si="49">+ROUND(D336*P336/100,0)</f>
        <v>1115641</v>
      </c>
      <c r="T336" s="46">
        <v>49125</v>
      </c>
      <c r="U336" s="33"/>
      <c r="V336" s="47">
        <v>60</v>
      </c>
      <c r="W336" s="33" t="s">
        <v>4</v>
      </c>
      <c r="X336" s="47" t="s">
        <v>300</v>
      </c>
      <c r="Y336" s="33"/>
      <c r="Z336" s="48">
        <v>-3</v>
      </c>
      <c r="AB336" s="63">
        <v>984180</v>
      </c>
      <c r="AC336" s="63"/>
      <c r="AD336" s="66">
        <v>3</v>
      </c>
      <c r="AE336" s="66"/>
      <c r="AF336" s="63">
        <f t="shared" si="48"/>
        <v>-131461</v>
      </c>
    </row>
    <row r="337" spans="1:32" x14ac:dyDescent="0.25">
      <c r="A337" s="33">
        <v>345</v>
      </c>
      <c r="B337" s="33" t="s">
        <v>45</v>
      </c>
      <c r="D337" s="63">
        <v>25564310.940000001</v>
      </c>
      <c r="F337" s="63">
        <v>14499925.763430001</v>
      </c>
      <c r="H337" s="46">
        <v>45473</v>
      </c>
      <c r="J337" s="71">
        <v>1.2999999999999999E-3</v>
      </c>
      <c r="K337" s="72"/>
      <c r="L337" s="72"/>
      <c r="N337" s="48">
        <v>-1</v>
      </c>
      <c r="P337" s="76">
        <v>3.4</v>
      </c>
      <c r="R337" s="63">
        <f t="shared" si="49"/>
        <v>869187</v>
      </c>
      <c r="T337" s="46">
        <v>49125</v>
      </c>
      <c r="V337" s="47">
        <v>50</v>
      </c>
      <c r="W337" s="33" t="s">
        <v>4</v>
      </c>
      <c r="X337" s="47" t="s">
        <v>305</v>
      </c>
      <c r="Z337" s="48">
        <v>-2</v>
      </c>
      <c r="AB337" s="63">
        <v>703261</v>
      </c>
      <c r="AC337" s="63"/>
      <c r="AD337" s="66">
        <v>2.75</v>
      </c>
      <c r="AE337" s="66"/>
      <c r="AF337" s="63">
        <f t="shared" si="48"/>
        <v>-165926</v>
      </c>
    </row>
    <row r="338" spans="1:32" s="38" customFormat="1" x14ac:dyDescent="0.25">
      <c r="A338" s="33">
        <v>346</v>
      </c>
      <c r="B338" s="33" t="s">
        <v>281</v>
      </c>
      <c r="D338" s="64">
        <v>826193.83</v>
      </c>
      <c r="E338" s="58"/>
      <c r="F338" s="64">
        <v>416189.65436749993</v>
      </c>
      <c r="G338" s="33"/>
      <c r="H338" s="46">
        <v>45473</v>
      </c>
      <c r="I338" s="33"/>
      <c r="J338" s="71">
        <v>2.5999999999999999E-3</v>
      </c>
      <c r="K338" s="72"/>
      <c r="L338" s="72"/>
      <c r="M338" s="33"/>
      <c r="N338" s="48">
        <v>0</v>
      </c>
      <c r="P338" s="76">
        <v>3.4</v>
      </c>
      <c r="R338" s="64">
        <f t="shared" si="49"/>
        <v>28091</v>
      </c>
      <c r="T338" s="46">
        <v>49125</v>
      </c>
      <c r="U338" s="33"/>
      <c r="V338" s="47">
        <v>50</v>
      </c>
      <c r="W338" s="33" t="s">
        <v>4</v>
      </c>
      <c r="X338" s="47" t="s">
        <v>307</v>
      </c>
      <c r="Y338" s="33"/>
      <c r="Z338" s="48">
        <v>-2</v>
      </c>
      <c r="AB338" s="64">
        <v>26313</v>
      </c>
      <c r="AC338" s="67"/>
      <c r="AD338" s="66">
        <v>3.18</v>
      </c>
      <c r="AE338" s="66"/>
      <c r="AF338" s="64">
        <f t="shared" si="48"/>
        <v>-1778</v>
      </c>
    </row>
    <row r="339" spans="1:32" x14ac:dyDescent="0.25">
      <c r="A339" s="33" t="s">
        <v>6</v>
      </c>
      <c r="B339" s="38" t="s">
        <v>107</v>
      </c>
      <c r="D339" s="65">
        <f>+SUBTOTAL(9,D332:D338)</f>
        <v>319287567.63999999</v>
      </c>
      <c r="E339" s="73"/>
      <c r="F339" s="65">
        <f>+SUBTOTAL(9,F332:F338)</f>
        <v>110323895.3341389</v>
      </c>
      <c r="G339" s="38"/>
      <c r="H339" s="46"/>
      <c r="I339" s="38"/>
      <c r="J339" s="71"/>
      <c r="K339" s="72"/>
      <c r="L339" s="72"/>
      <c r="M339" s="38"/>
      <c r="N339" s="48"/>
      <c r="P339" s="79">
        <f>+ROUND(R339/D339*100,1)</f>
        <v>4</v>
      </c>
      <c r="R339" s="65">
        <f>+SUBTOTAL(9,R332:R338)</f>
        <v>12925247</v>
      </c>
      <c r="T339" s="46"/>
      <c r="V339" s="47"/>
      <c r="X339" s="47"/>
      <c r="Z339" s="48"/>
      <c r="AB339" s="65">
        <f>+SUBTOTAL(9,AB332:AB338)</f>
        <v>15259284</v>
      </c>
      <c r="AC339" s="65"/>
      <c r="AD339" s="125">
        <f>+AB339/D339*100</f>
        <v>4.7791663523851957</v>
      </c>
      <c r="AE339" s="125"/>
      <c r="AF339" s="65">
        <f>+SUBTOTAL(9,AF332:AF338)</f>
        <v>2334037</v>
      </c>
    </row>
    <row r="340" spans="1:32" x14ac:dyDescent="0.25">
      <c r="A340" s="33" t="s">
        <v>6</v>
      </c>
      <c r="B340" s="33" t="s">
        <v>6</v>
      </c>
      <c r="H340" s="46"/>
      <c r="J340" s="71"/>
      <c r="K340" s="72"/>
      <c r="L340" s="72"/>
      <c r="N340" s="48"/>
      <c r="P340" s="75"/>
      <c r="T340" s="46"/>
      <c r="V340" s="47"/>
      <c r="X340" s="47"/>
      <c r="Z340" s="48"/>
      <c r="AD340" s="66"/>
      <c r="AE340" s="66"/>
    </row>
    <row r="341" spans="1:32" x14ac:dyDescent="0.25">
      <c r="A341" s="38" t="s">
        <v>6</v>
      </c>
      <c r="B341" s="38" t="s">
        <v>108</v>
      </c>
      <c r="D341" s="63"/>
      <c r="H341" s="46"/>
      <c r="J341" s="71"/>
      <c r="K341" s="72"/>
      <c r="L341" s="72"/>
      <c r="N341" s="48"/>
      <c r="P341" s="75"/>
      <c r="R341" s="63"/>
      <c r="T341" s="46"/>
      <c r="V341" s="47"/>
      <c r="X341" s="47"/>
      <c r="Z341" s="48"/>
      <c r="AB341" s="63"/>
      <c r="AC341" s="63"/>
      <c r="AD341" s="66"/>
      <c r="AE341" s="66"/>
      <c r="AF341" s="63"/>
    </row>
    <row r="342" spans="1:32" x14ac:dyDescent="0.25">
      <c r="A342" s="33">
        <v>341</v>
      </c>
      <c r="B342" s="33" t="s">
        <v>42</v>
      </c>
      <c r="D342" s="63">
        <v>23755210.07</v>
      </c>
      <c r="F342" s="63">
        <v>8515386.2435562499</v>
      </c>
      <c r="H342" s="46">
        <v>49490</v>
      </c>
      <c r="J342" s="71">
        <v>2.3E-3</v>
      </c>
      <c r="K342" s="72"/>
      <c r="L342" s="72"/>
      <c r="N342" s="48">
        <v>-2</v>
      </c>
      <c r="P342" s="76">
        <v>3.5</v>
      </c>
      <c r="R342" s="63">
        <f t="shared" ref="R342:R345" si="50">+ROUND(D342*P342/100,0)</f>
        <v>831432</v>
      </c>
      <c r="T342" s="46">
        <v>53143</v>
      </c>
      <c r="V342" s="47">
        <v>80</v>
      </c>
      <c r="W342" s="33" t="s">
        <v>4</v>
      </c>
      <c r="X342" s="47" t="s">
        <v>300</v>
      </c>
      <c r="Z342" s="48">
        <v>-2</v>
      </c>
      <c r="AB342" s="63">
        <v>573956</v>
      </c>
      <c r="AC342" s="63"/>
      <c r="AD342" s="66">
        <v>2.42</v>
      </c>
      <c r="AE342" s="66"/>
      <c r="AF342" s="63">
        <f t="shared" ref="AF342:AF348" si="51">+AB342-R342</f>
        <v>-257476</v>
      </c>
    </row>
    <row r="343" spans="1:32" x14ac:dyDescent="0.25">
      <c r="A343" s="33">
        <v>342</v>
      </c>
      <c r="B343" s="33" t="s">
        <v>87</v>
      </c>
      <c r="D343" s="63">
        <v>11392824.300000001</v>
      </c>
      <c r="F343" s="63">
        <v>3970615.2358324998</v>
      </c>
      <c r="H343" s="46">
        <v>49490</v>
      </c>
      <c r="J343" s="71">
        <v>9.4999999999999998E-3</v>
      </c>
      <c r="K343" s="72"/>
      <c r="L343" s="72"/>
      <c r="N343" s="48">
        <v>0</v>
      </c>
      <c r="P343" s="76">
        <v>3.8</v>
      </c>
      <c r="R343" s="63">
        <f t="shared" si="50"/>
        <v>432927</v>
      </c>
      <c r="T343" s="46">
        <v>53143</v>
      </c>
      <c r="V343" s="47">
        <v>50</v>
      </c>
      <c r="W343" s="33" t="s">
        <v>4</v>
      </c>
      <c r="X343" s="47" t="s">
        <v>303</v>
      </c>
      <c r="Z343" s="48">
        <v>-3</v>
      </c>
      <c r="AB343" s="63">
        <v>307851</v>
      </c>
      <c r="AC343" s="63"/>
      <c r="AD343" s="66">
        <v>2.7</v>
      </c>
      <c r="AE343" s="66"/>
      <c r="AF343" s="63">
        <f t="shared" si="51"/>
        <v>-125076</v>
      </c>
    </row>
    <row r="344" spans="1:32" x14ac:dyDescent="0.25">
      <c r="A344" s="33">
        <v>343</v>
      </c>
      <c r="B344" s="33" t="s">
        <v>88</v>
      </c>
      <c r="D344" s="63">
        <v>256002412.31999999</v>
      </c>
      <c r="F344" s="63">
        <v>48218164.221816607</v>
      </c>
      <c r="H344" s="46">
        <v>49490</v>
      </c>
      <c r="J344" s="49">
        <v>5.7000000000000002E-3</v>
      </c>
      <c r="K344" s="44"/>
      <c r="L344" s="49"/>
      <c r="N344" s="48">
        <v>0</v>
      </c>
      <c r="P344" s="76">
        <v>4.3</v>
      </c>
      <c r="R344" s="63">
        <f t="shared" si="50"/>
        <v>11008104</v>
      </c>
      <c r="T344" s="46">
        <v>53143</v>
      </c>
      <c r="V344" s="47">
        <v>50</v>
      </c>
      <c r="W344" s="33" t="s">
        <v>4</v>
      </c>
      <c r="X344" s="47" t="s">
        <v>304</v>
      </c>
      <c r="Z344" s="48">
        <v>-3</v>
      </c>
      <c r="AB344" s="63">
        <v>8618573</v>
      </c>
      <c r="AC344" s="63"/>
      <c r="AD344" s="66">
        <v>3.37</v>
      </c>
      <c r="AE344" s="66"/>
      <c r="AF344" s="63">
        <f t="shared" si="51"/>
        <v>-2389531</v>
      </c>
    </row>
    <row r="345" spans="1:32" s="38" customFormat="1" x14ac:dyDescent="0.25">
      <c r="A345" s="33">
        <v>343.2</v>
      </c>
      <c r="B345" s="33" t="s">
        <v>280</v>
      </c>
      <c r="D345" s="63">
        <v>213276993.65000001</v>
      </c>
      <c r="E345" s="58"/>
      <c r="F345" s="63">
        <v>24119658.384698004</v>
      </c>
      <c r="G345" s="33"/>
      <c r="H345" s="46">
        <v>49490</v>
      </c>
      <c r="I345" s="33"/>
      <c r="J345" s="49">
        <v>0.1565</v>
      </c>
      <c r="K345" s="44"/>
      <c r="L345" s="49"/>
      <c r="M345" s="33"/>
      <c r="N345" s="48">
        <v>0</v>
      </c>
      <c r="P345" s="76">
        <v>4.3</v>
      </c>
      <c r="Q345" s="33"/>
      <c r="R345" s="63">
        <f t="shared" si="50"/>
        <v>9170911</v>
      </c>
      <c r="T345" s="46">
        <v>53143</v>
      </c>
      <c r="U345" s="33"/>
      <c r="V345" s="47">
        <v>9</v>
      </c>
      <c r="W345" s="33" t="s">
        <v>4</v>
      </c>
      <c r="X345" s="47" t="s">
        <v>306</v>
      </c>
      <c r="Y345" s="33"/>
      <c r="Z345" s="48">
        <v>35</v>
      </c>
      <c r="AB345" s="63">
        <v>16547744</v>
      </c>
      <c r="AC345" s="63"/>
      <c r="AD345" s="66">
        <v>7.76</v>
      </c>
      <c r="AE345" s="66"/>
      <c r="AF345" s="63">
        <f t="shared" si="51"/>
        <v>7376833</v>
      </c>
    </row>
    <row r="346" spans="1:32" x14ac:dyDescent="0.25">
      <c r="A346" s="33">
        <v>344</v>
      </c>
      <c r="B346" s="33" t="s">
        <v>89</v>
      </c>
      <c r="D346" s="63">
        <v>41069899.539999999</v>
      </c>
      <c r="F346" s="63">
        <v>13445958.3374725</v>
      </c>
      <c r="H346" s="46">
        <v>49490</v>
      </c>
      <c r="J346" s="71">
        <v>1.6000000000000001E-3</v>
      </c>
      <c r="K346" s="72"/>
      <c r="L346" s="72"/>
      <c r="N346" s="48">
        <v>-1</v>
      </c>
      <c r="P346" s="76">
        <v>3.4</v>
      </c>
      <c r="R346" s="63">
        <f t="shared" ref="R346:R348" si="52">+ROUND(D346*P346/100,0)</f>
        <v>1396377</v>
      </c>
      <c r="T346" s="46">
        <v>53143</v>
      </c>
      <c r="V346" s="47">
        <v>60</v>
      </c>
      <c r="W346" s="33" t="s">
        <v>4</v>
      </c>
      <c r="X346" s="47" t="s">
        <v>300</v>
      </c>
      <c r="Z346" s="48">
        <v>-3</v>
      </c>
      <c r="AB346" s="63">
        <v>1085630</v>
      </c>
      <c r="AC346" s="63"/>
      <c r="AD346" s="66">
        <v>2.64</v>
      </c>
      <c r="AE346" s="66"/>
      <c r="AF346" s="63">
        <f t="shared" si="51"/>
        <v>-310747</v>
      </c>
    </row>
    <row r="347" spans="1:32" s="38" customFormat="1" x14ac:dyDescent="0.25">
      <c r="A347" s="33">
        <v>345</v>
      </c>
      <c r="B347" s="33" t="s">
        <v>45</v>
      </c>
      <c r="D347" s="63">
        <v>51655997.960000001</v>
      </c>
      <c r="E347" s="58"/>
      <c r="F347" s="63">
        <v>17489445.472504996</v>
      </c>
      <c r="G347" s="33"/>
      <c r="H347" s="46">
        <v>49490</v>
      </c>
      <c r="I347" s="33"/>
      <c r="J347" s="71">
        <v>1.2999999999999999E-3</v>
      </c>
      <c r="K347" s="72"/>
      <c r="L347" s="72"/>
      <c r="M347" s="33"/>
      <c r="N347" s="48">
        <v>-1</v>
      </c>
      <c r="P347" s="76">
        <v>3.4</v>
      </c>
      <c r="R347" s="63">
        <f t="shared" si="52"/>
        <v>1756304</v>
      </c>
      <c r="T347" s="46">
        <v>53143</v>
      </c>
      <c r="U347" s="33"/>
      <c r="V347" s="47">
        <v>50</v>
      </c>
      <c r="W347" s="33" t="s">
        <v>4</v>
      </c>
      <c r="X347" s="47" t="s">
        <v>305</v>
      </c>
      <c r="Y347" s="33"/>
      <c r="Z347" s="48">
        <v>-2</v>
      </c>
      <c r="AB347" s="63">
        <v>1350717</v>
      </c>
      <c r="AC347" s="63"/>
      <c r="AD347" s="66">
        <v>2.61</v>
      </c>
      <c r="AE347" s="66"/>
      <c r="AF347" s="63">
        <f t="shared" si="51"/>
        <v>-405587</v>
      </c>
    </row>
    <row r="348" spans="1:32" x14ac:dyDescent="0.25">
      <c r="A348" s="33">
        <v>346</v>
      </c>
      <c r="B348" s="33" t="s">
        <v>281</v>
      </c>
      <c r="D348" s="64">
        <v>4899016.78</v>
      </c>
      <c r="F348" s="64">
        <v>1751981.4699350002</v>
      </c>
      <c r="H348" s="46">
        <v>49490</v>
      </c>
      <c r="J348" s="71">
        <v>2.5999999999999999E-3</v>
      </c>
      <c r="K348" s="72"/>
      <c r="L348" s="72"/>
      <c r="N348" s="48">
        <v>0</v>
      </c>
      <c r="P348" s="76">
        <v>3.4</v>
      </c>
      <c r="R348" s="64">
        <f t="shared" si="52"/>
        <v>166567</v>
      </c>
      <c r="T348" s="46">
        <v>53143</v>
      </c>
      <c r="V348" s="47">
        <v>50</v>
      </c>
      <c r="W348" s="33" t="s">
        <v>4</v>
      </c>
      <c r="X348" s="47" t="s">
        <v>307</v>
      </c>
      <c r="Z348" s="48">
        <v>-2</v>
      </c>
      <c r="AB348" s="64">
        <v>130427</v>
      </c>
      <c r="AC348" s="67"/>
      <c r="AD348" s="66">
        <v>2.66</v>
      </c>
      <c r="AE348" s="66"/>
      <c r="AF348" s="64">
        <f t="shared" si="51"/>
        <v>-36140</v>
      </c>
    </row>
    <row r="349" spans="1:32" x14ac:dyDescent="0.25">
      <c r="A349" s="33" t="s">
        <v>6</v>
      </c>
      <c r="B349" s="38" t="s">
        <v>109</v>
      </c>
      <c r="D349" s="83">
        <f>+SUBTOTAL(9,D342:D348)</f>
        <v>602052354.62</v>
      </c>
      <c r="E349" s="73"/>
      <c r="F349" s="83">
        <f>+SUBTOTAL(9,F342:F348)</f>
        <v>117511209.36581585</v>
      </c>
      <c r="G349" s="38"/>
      <c r="H349" s="46"/>
      <c r="I349" s="38"/>
      <c r="J349" s="71"/>
      <c r="K349" s="72"/>
      <c r="L349" s="72"/>
      <c r="M349" s="38"/>
      <c r="N349" s="48"/>
      <c r="P349" s="79">
        <f>+ROUND(R349/D349*100,1)</f>
        <v>4.0999999999999996</v>
      </c>
      <c r="R349" s="83">
        <f>+SUBTOTAL(9,R342:R348)</f>
        <v>24762622</v>
      </c>
      <c r="T349" s="46"/>
      <c r="V349" s="47"/>
      <c r="X349" s="47"/>
      <c r="Z349" s="48"/>
      <c r="AB349" s="83">
        <f>+SUBTOTAL(9,AB342:AB348)</f>
        <v>28614898</v>
      </c>
      <c r="AC349" s="88"/>
      <c r="AD349" s="125">
        <f>+AB349/D349*100</f>
        <v>4.7528919670218697</v>
      </c>
      <c r="AE349" s="125"/>
      <c r="AF349" s="83">
        <f>+SUBTOTAL(9,AF342:AF348)</f>
        <v>3852276</v>
      </c>
    </row>
    <row r="350" spans="1:32" x14ac:dyDescent="0.25">
      <c r="B350" s="38" t="s">
        <v>6</v>
      </c>
      <c r="D350" s="88"/>
      <c r="E350" s="73"/>
      <c r="F350" s="88"/>
      <c r="G350" s="38"/>
      <c r="H350" s="46"/>
      <c r="I350" s="38"/>
      <c r="J350" s="71"/>
      <c r="K350" s="72"/>
      <c r="L350" s="72"/>
      <c r="M350" s="38"/>
      <c r="N350" s="48"/>
      <c r="P350" s="75"/>
      <c r="R350" s="88"/>
      <c r="T350" s="46"/>
      <c r="V350" s="47"/>
      <c r="X350" s="47"/>
      <c r="Z350" s="48"/>
      <c r="AB350" s="88"/>
      <c r="AC350" s="88"/>
      <c r="AD350" s="125"/>
      <c r="AE350" s="125"/>
      <c r="AF350" s="88"/>
    </row>
    <row r="351" spans="1:32" ht="12.75" customHeight="1" x14ac:dyDescent="0.25">
      <c r="A351" s="41" t="s">
        <v>191</v>
      </c>
      <c r="B351" s="38"/>
      <c r="D351" s="121">
        <f>+SUBTOTAL(9,D312:D349)</f>
        <v>1287356016.8900003</v>
      </c>
      <c r="E351" s="73"/>
      <c r="F351" s="121">
        <f>+SUBTOTAL(9,F312:F349)</f>
        <v>365926253.38408875</v>
      </c>
      <c r="G351" s="38"/>
      <c r="H351" s="46"/>
      <c r="I351" s="38"/>
      <c r="J351" s="71"/>
      <c r="K351" s="72"/>
      <c r="L351" s="72"/>
      <c r="M351" s="38"/>
      <c r="N351" s="48"/>
      <c r="P351" s="80">
        <f>+ROUND(R351/D351*100,1)</f>
        <v>4.0999999999999996</v>
      </c>
      <c r="R351" s="121">
        <f>+SUBTOTAL(9,R312:R349)</f>
        <v>52187677</v>
      </c>
      <c r="T351" s="46"/>
      <c r="V351" s="47"/>
      <c r="X351" s="47"/>
      <c r="Z351" s="48"/>
      <c r="AB351" s="121">
        <f>+SUBTOTAL(9,AB312:AB349)</f>
        <v>59733806</v>
      </c>
      <c r="AC351" s="121"/>
      <c r="AD351" s="116">
        <f>+AB351/D351*100</f>
        <v>4.6400378152039989</v>
      </c>
      <c r="AE351" s="116"/>
      <c r="AF351" s="121">
        <f>+SUBTOTAL(9,AF312:AF349)</f>
        <v>7546129</v>
      </c>
    </row>
    <row r="352" spans="1:32" ht="12.75" customHeight="1" x14ac:dyDescent="0.25">
      <c r="A352" s="41"/>
      <c r="B352" s="38"/>
      <c r="D352" s="121"/>
      <c r="E352" s="73"/>
      <c r="F352" s="121"/>
      <c r="G352" s="38"/>
      <c r="H352" s="46"/>
      <c r="I352" s="38"/>
      <c r="J352" s="71"/>
      <c r="K352" s="72"/>
      <c r="L352" s="72"/>
      <c r="M352" s="38"/>
      <c r="N352" s="48"/>
      <c r="P352" s="80"/>
      <c r="R352" s="121"/>
      <c r="T352" s="46"/>
      <c r="V352" s="47"/>
      <c r="X352" s="47"/>
      <c r="Z352" s="48"/>
      <c r="AB352" s="121"/>
      <c r="AC352" s="121"/>
      <c r="AD352" s="116"/>
      <c r="AE352" s="116"/>
      <c r="AF352" s="121"/>
    </row>
    <row r="353" spans="1:32" x14ac:dyDescent="0.25">
      <c r="A353" s="41"/>
      <c r="B353" s="38"/>
      <c r="D353" s="65"/>
      <c r="E353" s="73"/>
      <c r="F353" s="65"/>
      <c r="G353" s="38"/>
      <c r="H353" s="46"/>
      <c r="I353" s="38"/>
      <c r="J353" s="71"/>
      <c r="K353" s="72"/>
      <c r="L353" s="72"/>
      <c r="M353" s="38"/>
      <c r="N353" s="48"/>
      <c r="P353" s="75"/>
      <c r="R353" s="65"/>
      <c r="T353" s="46"/>
      <c r="V353" s="47"/>
      <c r="X353" s="47"/>
      <c r="Z353" s="48"/>
      <c r="AB353" s="65"/>
      <c r="AC353" s="65"/>
      <c r="AD353" s="66"/>
      <c r="AE353" s="66"/>
      <c r="AF353" s="65"/>
    </row>
    <row r="354" spans="1:32" x14ac:dyDescent="0.25">
      <c r="A354" s="41" t="s">
        <v>192</v>
      </c>
      <c r="B354" s="38"/>
      <c r="D354" s="65"/>
      <c r="E354" s="73"/>
      <c r="F354" s="65"/>
      <c r="G354" s="38"/>
      <c r="H354" s="46"/>
      <c r="I354" s="38"/>
      <c r="J354" s="71"/>
      <c r="K354" s="72"/>
      <c r="L354" s="72"/>
      <c r="M354" s="38"/>
      <c r="N354" s="48"/>
      <c r="P354" s="75"/>
      <c r="R354" s="65"/>
      <c r="T354" s="46"/>
      <c r="V354" s="47"/>
      <c r="X354" s="47"/>
      <c r="Z354" s="48"/>
      <c r="AB354" s="65"/>
      <c r="AC354" s="65"/>
      <c r="AD354" s="66"/>
      <c r="AE354" s="66"/>
      <c r="AF354" s="65"/>
    </row>
    <row r="355" spans="1:32" x14ac:dyDescent="0.25">
      <c r="A355" s="33" t="s">
        <v>6</v>
      </c>
      <c r="B355" s="33" t="s">
        <v>6</v>
      </c>
      <c r="H355" s="46"/>
      <c r="J355" s="71"/>
      <c r="K355" s="72"/>
      <c r="L355" s="72"/>
      <c r="N355" s="48"/>
      <c r="P355" s="75"/>
      <c r="T355" s="46"/>
      <c r="V355" s="47"/>
      <c r="X355" s="47"/>
      <c r="Z355" s="48"/>
      <c r="AD355" s="66"/>
      <c r="AE355" s="66"/>
    </row>
    <row r="356" spans="1:32" s="38" customFormat="1" x14ac:dyDescent="0.25">
      <c r="A356" s="38" t="s">
        <v>6</v>
      </c>
      <c r="B356" s="38" t="s">
        <v>110</v>
      </c>
      <c r="D356" s="63"/>
      <c r="E356" s="58"/>
      <c r="F356" s="58"/>
      <c r="G356" s="33"/>
      <c r="H356" s="46"/>
      <c r="I356" s="33"/>
      <c r="J356" s="71"/>
      <c r="K356" s="72"/>
      <c r="L356" s="72"/>
      <c r="M356" s="33"/>
      <c r="N356" s="48"/>
      <c r="P356" s="74"/>
      <c r="R356" s="63"/>
      <c r="T356" s="46"/>
      <c r="U356" s="33"/>
      <c r="V356" s="47"/>
      <c r="W356" s="33"/>
      <c r="X356" s="47"/>
      <c r="Y356" s="33"/>
      <c r="Z356" s="48"/>
      <c r="AB356" s="63"/>
      <c r="AC356" s="63"/>
      <c r="AD356" s="66"/>
      <c r="AE356" s="66"/>
      <c r="AF356" s="63"/>
    </row>
    <row r="357" spans="1:32" x14ac:dyDescent="0.25">
      <c r="A357" s="33">
        <v>341</v>
      </c>
      <c r="B357" s="33" t="s">
        <v>42</v>
      </c>
      <c r="D357" s="63">
        <v>71585766.140000001</v>
      </c>
      <c r="F357" s="63">
        <v>29616249.110081255</v>
      </c>
      <c r="H357" s="46">
        <v>48760</v>
      </c>
      <c r="J357" s="71">
        <v>2.3E-3</v>
      </c>
      <c r="K357" s="72"/>
      <c r="L357" s="72"/>
      <c r="N357" s="48">
        <v>-2</v>
      </c>
      <c r="P357" s="76">
        <v>3.5</v>
      </c>
      <c r="R357" s="63">
        <f t="shared" ref="R357:R359" si="53">+ROUND(D357*P357/100,0)</f>
        <v>2505502</v>
      </c>
      <c r="T357" s="46">
        <v>52412</v>
      </c>
      <c r="V357" s="47">
        <v>80</v>
      </c>
      <c r="W357" s="33" t="s">
        <v>4</v>
      </c>
      <c r="X357" s="47" t="s">
        <v>300</v>
      </c>
      <c r="Z357" s="48">
        <v>-2</v>
      </c>
      <c r="AB357" s="63">
        <v>1716821</v>
      </c>
      <c r="AC357" s="63"/>
      <c r="AD357" s="66">
        <v>2.4</v>
      </c>
      <c r="AE357" s="66"/>
      <c r="AF357" s="63">
        <f t="shared" ref="AF357:AF362" si="54">+AB357-R357</f>
        <v>-788681</v>
      </c>
    </row>
    <row r="358" spans="1:32" s="38" customFormat="1" x14ac:dyDescent="0.25">
      <c r="A358" s="33">
        <v>342</v>
      </c>
      <c r="B358" s="33" t="s">
        <v>87</v>
      </c>
      <c r="D358" s="63">
        <v>88874.62</v>
      </c>
      <c r="E358" s="58"/>
      <c r="F358" s="63">
        <v>42745.144930000002</v>
      </c>
      <c r="G358" s="33"/>
      <c r="H358" s="46">
        <v>48760</v>
      </c>
      <c r="I358" s="33"/>
      <c r="J358" s="71">
        <v>9.4999999999999998E-3</v>
      </c>
      <c r="K358" s="72"/>
      <c r="L358" s="72"/>
      <c r="M358" s="33"/>
      <c r="N358" s="48">
        <v>0</v>
      </c>
      <c r="P358" s="76">
        <v>3.8</v>
      </c>
      <c r="R358" s="63">
        <f t="shared" si="53"/>
        <v>3377</v>
      </c>
      <c r="T358" s="46">
        <v>52412</v>
      </c>
      <c r="U358" s="33"/>
      <c r="V358" s="47">
        <v>50</v>
      </c>
      <c r="W358" s="33" t="s">
        <v>4</v>
      </c>
      <c r="X358" s="47" t="s">
        <v>303</v>
      </c>
      <c r="Y358" s="33"/>
      <c r="Z358" s="48">
        <v>-3</v>
      </c>
      <c r="AB358" s="63">
        <v>2071</v>
      </c>
      <c r="AC358" s="63"/>
      <c r="AD358" s="66">
        <v>2.33</v>
      </c>
      <c r="AE358" s="66"/>
      <c r="AF358" s="63">
        <f t="shared" si="54"/>
        <v>-1306</v>
      </c>
    </row>
    <row r="359" spans="1:32" x14ac:dyDescent="0.25">
      <c r="A359" s="33">
        <v>343</v>
      </c>
      <c r="B359" s="33" t="s">
        <v>88</v>
      </c>
      <c r="D359" s="63">
        <v>5932377.7999999998</v>
      </c>
      <c r="F359" s="63">
        <v>-4737255.7860187497</v>
      </c>
      <c r="H359" s="46">
        <v>48760</v>
      </c>
      <c r="J359" s="49">
        <v>5.7000000000000002E-3</v>
      </c>
      <c r="K359" s="44"/>
      <c r="L359" s="49"/>
      <c r="N359" s="48">
        <v>0</v>
      </c>
      <c r="P359" s="76">
        <v>4.5</v>
      </c>
      <c r="R359" s="63">
        <f t="shared" si="53"/>
        <v>266957</v>
      </c>
      <c r="T359" s="46">
        <v>52412</v>
      </c>
      <c r="V359" s="47">
        <v>50</v>
      </c>
      <c r="W359" s="33" t="s">
        <v>4</v>
      </c>
      <c r="X359" s="47" t="s">
        <v>304</v>
      </c>
      <c r="Z359" s="48">
        <v>-3</v>
      </c>
      <c r="AB359" s="63">
        <v>472457</v>
      </c>
      <c r="AC359" s="63"/>
      <c r="AD359" s="66">
        <v>7.96</v>
      </c>
      <c r="AE359" s="66"/>
      <c r="AF359" s="63">
        <f t="shared" si="54"/>
        <v>205500</v>
      </c>
    </row>
    <row r="360" spans="1:32" x14ac:dyDescent="0.25">
      <c r="A360" s="33">
        <v>344</v>
      </c>
      <c r="B360" s="33" t="s">
        <v>89</v>
      </c>
      <c r="D360" s="63">
        <v>200500.19</v>
      </c>
      <c r="F360" s="63">
        <v>36233.052962500005</v>
      </c>
      <c r="H360" s="46">
        <v>48760</v>
      </c>
      <c r="J360" s="71">
        <v>1.6000000000000001E-3</v>
      </c>
      <c r="K360" s="72"/>
      <c r="L360" s="72"/>
      <c r="N360" s="48">
        <v>-1</v>
      </c>
      <c r="P360" s="76">
        <v>3.4</v>
      </c>
      <c r="R360" s="63">
        <f t="shared" ref="R360:R362" si="55">+ROUND(D360*P360/100,0)</f>
        <v>6817</v>
      </c>
      <c r="T360" s="46">
        <v>52412</v>
      </c>
      <c r="V360" s="47">
        <v>60</v>
      </c>
      <c r="W360" s="33" t="s">
        <v>4</v>
      </c>
      <c r="X360" s="47" t="s">
        <v>300</v>
      </c>
      <c r="Z360" s="48">
        <v>-3</v>
      </c>
      <c r="AB360" s="63">
        <v>6733</v>
      </c>
      <c r="AC360" s="63"/>
      <c r="AD360" s="66">
        <v>3.36</v>
      </c>
      <c r="AE360" s="66"/>
      <c r="AF360" s="63">
        <f t="shared" si="54"/>
        <v>-84</v>
      </c>
    </row>
    <row r="361" spans="1:32" x14ac:dyDescent="0.25">
      <c r="A361" s="33">
        <v>345</v>
      </c>
      <c r="B361" s="33" t="s">
        <v>45</v>
      </c>
      <c r="D361" s="63">
        <v>2142788.61</v>
      </c>
      <c r="F361" s="63">
        <v>643154.84325999999</v>
      </c>
      <c r="H361" s="46">
        <v>48760</v>
      </c>
      <c r="J361" s="71">
        <v>1.2999999999999999E-3</v>
      </c>
      <c r="K361" s="72"/>
      <c r="L361" s="72"/>
      <c r="N361" s="48">
        <v>-1</v>
      </c>
      <c r="P361" s="76">
        <v>3.4</v>
      </c>
      <c r="R361" s="63">
        <f t="shared" si="55"/>
        <v>72855</v>
      </c>
      <c r="T361" s="46">
        <v>52412</v>
      </c>
      <c r="V361" s="47">
        <v>50</v>
      </c>
      <c r="W361" s="33" t="s">
        <v>4</v>
      </c>
      <c r="X361" s="47" t="s">
        <v>305</v>
      </c>
      <c r="Z361" s="48">
        <v>-2</v>
      </c>
      <c r="AB361" s="63">
        <v>65499</v>
      </c>
      <c r="AC361" s="63"/>
      <c r="AD361" s="66">
        <v>3.06</v>
      </c>
      <c r="AE361" s="66"/>
      <c r="AF361" s="63">
        <f t="shared" si="54"/>
        <v>-7356</v>
      </c>
    </row>
    <row r="362" spans="1:32" x14ac:dyDescent="0.25">
      <c r="A362" s="33">
        <v>346</v>
      </c>
      <c r="B362" s="33" t="s">
        <v>281</v>
      </c>
      <c r="D362" s="64">
        <v>2233761.73</v>
      </c>
      <c r="F362" s="64">
        <v>820160.62927249982</v>
      </c>
      <c r="H362" s="46">
        <v>48760</v>
      </c>
      <c r="J362" s="71">
        <v>2.5999999999999999E-3</v>
      </c>
      <c r="K362" s="72"/>
      <c r="L362" s="72"/>
      <c r="N362" s="48">
        <v>0</v>
      </c>
      <c r="P362" s="76">
        <v>3.4</v>
      </c>
      <c r="R362" s="64">
        <f t="shared" si="55"/>
        <v>75948</v>
      </c>
      <c r="T362" s="46">
        <v>52412</v>
      </c>
      <c r="V362" s="47">
        <v>50</v>
      </c>
      <c r="W362" s="33" t="s">
        <v>4</v>
      </c>
      <c r="X362" s="47" t="s">
        <v>307</v>
      </c>
      <c r="Z362" s="48">
        <v>-2</v>
      </c>
      <c r="AB362" s="64">
        <v>62776</v>
      </c>
      <c r="AC362" s="67"/>
      <c r="AD362" s="66">
        <v>2.81</v>
      </c>
      <c r="AE362" s="66"/>
      <c r="AF362" s="64">
        <f t="shared" si="54"/>
        <v>-13172</v>
      </c>
    </row>
    <row r="363" spans="1:32" x14ac:dyDescent="0.25">
      <c r="A363" s="33" t="s">
        <v>6</v>
      </c>
      <c r="B363" s="38" t="s">
        <v>111</v>
      </c>
      <c r="D363" s="65">
        <f>+SUBTOTAL(9,D357:D362)</f>
        <v>82184069.090000004</v>
      </c>
      <c r="E363" s="73"/>
      <c r="F363" s="65">
        <f>+SUBTOTAL(9,F357:F362)</f>
        <v>26421286.994487509</v>
      </c>
      <c r="G363" s="38"/>
      <c r="H363" s="46"/>
      <c r="I363" s="38"/>
      <c r="J363" s="71"/>
      <c r="K363" s="72"/>
      <c r="L363" s="72"/>
      <c r="M363" s="38"/>
      <c r="N363" s="48"/>
      <c r="P363" s="79">
        <f>+ROUND(R363/D363*100,1)</f>
        <v>3.6</v>
      </c>
      <c r="R363" s="65">
        <f>+SUBTOTAL(9,R357:R362)</f>
        <v>2931456</v>
      </c>
      <c r="T363" s="46"/>
      <c r="V363" s="47"/>
      <c r="X363" s="47"/>
      <c r="Z363" s="48"/>
      <c r="AB363" s="65">
        <f>+SUBTOTAL(9,AB357:AB362)</f>
        <v>2326357</v>
      </c>
      <c r="AC363" s="65"/>
      <c r="AD363" s="125">
        <f>+AB363/D363*100</f>
        <v>2.8306666069945989</v>
      </c>
      <c r="AE363" s="125"/>
      <c r="AF363" s="65">
        <f>+SUBTOTAL(9,AF357:AF362)</f>
        <v>-605099</v>
      </c>
    </row>
    <row r="364" spans="1:32" x14ac:dyDescent="0.25">
      <c r="A364" s="33" t="s">
        <v>6</v>
      </c>
      <c r="B364" s="33" t="s">
        <v>6</v>
      </c>
      <c r="H364" s="46"/>
      <c r="J364" s="71"/>
      <c r="K364" s="72"/>
      <c r="L364" s="72"/>
      <c r="N364" s="48"/>
      <c r="P364" s="75"/>
      <c r="T364" s="46"/>
      <c r="V364" s="47"/>
      <c r="X364" s="47"/>
      <c r="Z364" s="48"/>
      <c r="AD364" s="66"/>
      <c r="AE364" s="66"/>
    </row>
    <row r="365" spans="1:32" x14ac:dyDescent="0.25">
      <c r="A365" s="38" t="s">
        <v>6</v>
      </c>
      <c r="B365" s="38" t="s">
        <v>112</v>
      </c>
      <c r="D365" s="63"/>
      <c r="H365" s="46"/>
      <c r="J365" s="71"/>
      <c r="K365" s="72"/>
      <c r="L365" s="72"/>
      <c r="N365" s="48"/>
      <c r="P365" s="75"/>
      <c r="R365" s="63"/>
      <c r="T365" s="46"/>
      <c r="V365" s="47"/>
      <c r="X365" s="47"/>
      <c r="Z365" s="48"/>
      <c r="AB365" s="63"/>
      <c r="AC365" s="63"/>
      <c r="AD365" s="66"/>
      <c r="AE365" s="66"/>
      <c r="AF365" s="63"/>
    </row>
    <row r="366" spans="1:32" x14ac:dyDescent="0.25">
      <c r="A366" s="33">
        <v>341</v>
      </c>
      <c r="B366" s="33" t="s">
        <v>42</v>
      </c>
      <c r="C366" s="38"/>
      <c r="D366" s="63">
        <v>7424610.4400000004</v>
      </c>
      <c r="F366" s="63">
        <v>3124500.9158124998</v>
      </c>
      <c r="H366" s="46">
        <v>48760</v>
      </c>
      <c r="J366" s="71">
        <v>2.3E-3</v>
      </c>
      <c r="K366" s="72"/>
      <c r="L366" s="72"/>
      <c r="N366" s="48">
        <v>-2</v>
      </c>
      <c r="O366" s="38"/>
      <c r="P366" s="76">
        <v>3.5</v>
      </c>
      <c r="Q366" s="38"/>
      <c r="R366" s="63">
        <f t="shared" ref="R366:R369" si="56">+ROUND(D366*P366/100,0)</f>
        <v>259861</v>
      </c>
      <c r="S366" s="38"/>
      <c r="T366" s="46">
        <v>52412</v>
      </c>
      <c r="V366" s="47">
        <v>80</v>
      </c>
      <c r="W366" s="33" t="s">
        <v>4</v>
      </c>
      <c r="X366" s="47" t="s">
        <v>300</v>
      </c>
      <c r="Z366" s="48">
        <v>-2</v>
      </c>
      <c r="AA366" s="38"/>
      <c r="AB366" s="63">
        <v>177306</v>
      </c>
      <c r="AC366" s="63"/>
      <c r="AD366" s="66">
        <v>2.39</v>
      </c>
      <c r="AE366" s="66"/>
      <c r="AF366" s="63">
        <f t="shared" ref="AF366:AF372" si="57">+AB366-R366</f>
        <v>-82555</v>
      </c>
    </row>
    <row r="367" spans="1:32" x14ac:dyDescent="0.25">
      <c r="A367" s="33">
        <v>342</v>
      </c>
      <c r="B367" s="33" t="s">
        <v>87</v>
      </c>
      <c r="D367" s="63">
        <v>1803716.55</v>
      </c>
      <c r="F367" s="63">
        <v>789469.32281249994</v>
      </c>
      <c r="H367" s="46">
        <v>48760</v>
      </c>
      <c r="J367" s="71">
        <v>9.4999999999999998E-3</v>
      </c>
      <c r="K367" s="72"/>
      <c r="L367" s="72"/>
      <c r="N367" s="48">
        <v>0</v>
      </c>
      <c r="P367" s="76">
        <v>3.8</v>
      </c>
      <c r="R367" s="63">
        <f t="shared" si="56"/>
        <v>68541</v>
      </c>
      <c r="T367" s="46">
        <v>52412</v>
      </c>
      <c r="V367" s="47">
        <v>50</v>
      </c>
      <c r="W367" s="33" t="s">
        <v>4</v>
      </c>
      <c r="X367" s="47" t="s">
        <v>303</v>
      </c>
      <c r="Z367" s="48">
        <v>-3</v>
      </c>
      <c r="AB367" s="63">
        <v>45212</v>
      </c>
      <c r="AC367" s="63"/>
      <c r="AD367" s="66">
        <v>2.5099999999999998</v>
      </c>
      <c r="AE367" s="66"/>
      <c r="AF367" s="63">
        <f t="shared" si="57"/>
        <v>-23329</v>
      </c>
    </row>
    <row r="368" spans="1:32" x14ac:dyDescent="0.25">
      <c r="A368" s="33">
        <v>343</v>
      </c>
      <c r="B368" s="33" t="s">
        <v>88</v>
      </c>
      <c r="C368" s="38"/>
      <c r="D368" s="63">
        <v>196875732.49000001</v>
      </c>
      <c r="F368" s="63">
        <v>18672683.873895489</v>
      </c>
      <c r="H368" s="46">
        <v>48760</v>
      </c>
      <c r="J368" s="49">
        <v>5.7000000000000002E-3</v>
      </c>
      <c r="K368" s="44"/>
      <c r="L368" s="49"/>
      <c r="N368" s="48">
        <v>0</v>
      </c>
      <c r="O368" s="38"/>
      <c r="P368" s="76">
        <v>4.8</v>
      </c>
      <c r="R368" s="63">
        <f t="shared" si="56"/>
        <v>9450035</v>
      </c>
      <c r="S368" s="38"/>
      <c r="T368" s="46">
        <v>52412</v>
      </c>
      <c r="V368" s="47">
        <v>50</v>
      </c>
      <c r="W368" s="33" t="s">
        <v>4</v>
      </c>
      <c r="X368" s="47" t="s">
        <v>304</v>
      </c>
      <c r="Z368" s="48">
        <v>-3</v>
      </c>
      <c r="AA368" s="38"/>
      <c r="AB368" s="63">
        <v>7881392</v>
      </c>
      <c r="AC368" s="63"/>
      <c r="AD368" s="66">
        <v>4</v>
      </c>
      <c r="AE368" s="66"/>
      <c r="AF368" s="63">
        <f t="shared" si="57"/>
        <v>-1568643</v>
      </c>
    </row>
    <row r="369" spans="1:32" x14ac:dyDescent="0.25">
      <c r="A369" s="33">
        <v>343.2</v>
      </c>
      <c r="B369" s="33" t="s">
        <v>280</v>
      </c>
      <c r="D369" s="63">
        <v>140077308</v>
      </c>
      <c r="F369" s="63">
        <v>7071392.9835887095</v>
      </c>
      <c r="H369" s="46">
        <v>48760</v>
      </c>
      <c r="J369" s="49">
        <v>0.1565</v>
      </c>
      <c r="K369" s="44"/>
      <c r="L369" s="49"/>
      <c r="N369" s="48">
        <v>0</v>
      </c>
      <c r="P369" s="76">
        <v>4.8</v>
      </c>
      <c r="R369" s="63">
        <f t="shared" si="56"/>
        <v>6723711</v>
      </c>
      <c r="T369" s="46">
        <v>52412</v>
      </c>
      <c r="V369" s="47">
        <v>9</v>
      </c>
      <c r="W369" s="33" t="s">
        <v>4</v>
      </c>
      <c r="X369" s="47" t="s">
        <v>306</v>
      </c>
      <c r="Z369" s="48">
        <v>35</v>
      </c>
      <c r="AB369" s="63">
        <v>12100700</v>
      </c>
      <c r="AC369" s="63"/>
      <c r="AD369" s="66">
        <v>8.64</v>
      </c>
      <c r="AE369" s="66"/>
      <c r="AF369" s="63">
        <f t="shared" si="57"/>
        <v>5376989</v>
      </c>
    </row>
    <row r="370" spans="1:32" x14ac:dyDescent="0.25">
      <c r="A370" s="33">
        <v>344</v>
      </c>
      <c r="B370" s="33" t="s">
        <v>89</v>
      </c>
      <c r="D370" s="63">
        <v>32820452.030000001</v>
      </c>
      <c r="F370" s="63">
        <v>10272329.082809998</v>
      </c>
      <c r="H370" s="46">
        <v>48760</v>
      </c>
      <c r="J370" s="71">
        <v>1.6000000000000001E-3</v>
      </c>
      <c r="K370" s="72"/>
      <c r="L370" s="72"/>
      <c r="N370" s="48">
        <v>-1</v>
      </c>
      <c r="P370" s="76">
        <v>3.4</v>
      </c>
      <c r="R370" s="63">
        <f t="shared" ref="R370:R372" si="58">+ROUND(D370*P370/100,0)</f>
        <v>1115895</v>
      </c>
      <c r="T370" s="46">
        <v>52412</v>
      </c>
      <c r="V370" s="47">
        <v>60</v>
      </c>
      <c r="W370" s="33" t="s">
        <v>4</v>
      </c>
      <c r="X370" s="47" t="s">
        <v>300</v>
      </c>
      <c r="Z370" s="48">
        <v>-3</v>
      </c>
      <c r="AB370" s="63">
        <v>948518</v>
      </c>
      <c r="AC370" s="63"/>
      <c r="AD370" s="66">
        <v>2.89</v>
      </c>
      <c r="AE370" s="66"/>
      <c r="AF370" s="63">
        <f t="shared" si="57"/>
        <v>-167377</v>
      </c>
    </row>
    <row r="371" spans="1:32" x14ac:dyDescent="0.25">
      <c r="A371" s="33">
        <v>345</v>
      </c>
      <c r="B371" s="33" t="s">
        <v>45</v>
      </c>
      <c r="D371" s="63">
        <v>35200492.32</v>
      </c>
      <c r="F371" s="63">
        <v>14915271.714362498</v>
      </c>
      <c r="H371" s="46">
        <v>48760</v>
      </c>
      <c r="J371" s="71">
        <v>1.2999999999999999E-3</v>
      </c>
      <c r="K371" s="72"/>
      <c r="L371" s="72"/>
      <c r="N371" s="48">
        <v>-1</v>
      </c>
      <c r="P371" s="76">
        <v>3.4</v>
      </c>
      <c r="R371" s="63">
        <f t="shared" si="58"/>
        <v>1196817</v>
      </c>
      <c r="T371" s="46">
        <v>52412</v>
      </c>
      <c r="V371" s="47">
        <v>50</v>
      </c>
      <c r="W371" s="33" t="s">
        <v>4</v>
      </c>
      <c r="X371" s="47" t="s">
        <v>305</v>
      </c>
      <c r="Z371" s="48">
        <v>-2</v>
      </c>
      <c r="AB371" s="63">
        <v>877843</v>
      </c>
      <c r="AC371" s="63"/>
      <c r="AD371" s="66">
        <v>2.4900000000000002</v>
      </c>
      <c r="AE371" s="66"/>
      <c r="AF371" s="63">
        <f t="shared" si="57"/>
        <v>-318974</v>
      </c>
    </row>
    <row r="372" spans="1:32" x14ac:dyDescent="0.25">
      <c r="A372" s="33">
        <v>346</v>
      </c>
      <c r="B372" s="33" t="s">
        <v>281</v>
      </c>
      <c r="D372" s="64">
        <v>3326652.74</v>
      </c>
      <c r="F372" s="64">
        <v>1415406.7567100001</v>
      </c>
      <c r="H372" s="46">
        <v>48760</v>
      </c>
      <c r="J372" s="71">
        <v>2.5999999999999999E-3</v>
      </c>
      <c r="K372" s="72"/>
      <c r="L372" s="72"/>
      <c r="N372" s="48">
        <v>0</v>
      </c>
      <c r="P372" s="76">
        <v>3.4</v>
      </c>
      <c r="R372" s="64">
        <f t="shared" si="58"/>
        <v>113106</v>
      </c>
      <c r="T372" s="46">
        <v>52412</v>
      </c>
      <c r="V372" s="47">
        <v>50</v>
      </c>
      <c r="W372" s="33" t="s">
        <v>4</v>
      </c>
      <c r="X372" s="47" t="s">
        <v>307</v>
      </c>
      <c r="Z372" s="48">
        <v>-2</v>
      </c>
      <c r="AB372" s="64">
        <v>85878</v>
      </c>
      <c r="AC372" s="67"/>
      <c r="AD372" s="66">
        <v>2.58</v>
      </c>
      <c r="AE372" s="66"/>
      <c r="AF372" s="64">
        <f t="shared" si="57"/>
        <v>-27228</v>
      </c>
    </row>
    <row r="373" spans="1:32" x14ac:dyDescent="0.25">
      <c r="A373" s="33" t="s">
        <v>6</v>
      </c>
      <c r="B373" s="38" t="s">
        <v>113</v>
      </c>
      <c r="D373" s="65">
        <f>+SUBTOTAL(9,D366:D372)</f>
        <v>417528964.56999999</v>
      </c>
      <c r="E373" s="73"/>
      <c r="F373" s="65">
        <f>+SUBTOTAL(9,F366:F372)</f>
        <v>56261054.649991699</v>
      </c>
      <c r="G373" s="38"/>
      <c r="H373" s="46"/>
      <c r="I373" s="38"/>
      <c r="J373" s="71"/>
      <c r="K373" s="72"/>
      <c r="L373" s="72"/>
      <c r="M373" s="38"/>
      <c r="N373" s="48"/>
      <c r="P373" s="79">
        <f>+ROUND(R373/D373*100,1)</f>
        <v>4.5</v>
      </c>
      <c r="R373" s="65">
        <f>+SUBTOTAL(9,R366:R372)</f>
        <v>18927966</v>
      </c>
      <c r="T373" s="46"/>
      <c r="V373" s="47"/>
      <c r="X373" s="47"/>
      <c r="Z373" s="48"/>
      <c r="AB373" s="65">
        <f>+SUBTOTAL(9,AB366:AB372)</f>
        <v>22116849</v>
      </c>
      <c r="AC373" s="65"/>
      <c r="AD373" s="125">
        <f>+AB373/D373*100</f>
        <v>5.2970813708163815</v>
      </c>
      <c r="AE373" s="125"/>
      <c r="AF373" s="65">
        <f>+SUBTOTAL(9,AF366:AF372)</f>
        <v>3188883</v>
      </c>
    </row>
    <row r="374" spans="1:32" x14ac:dyDescent="0.25">
      <c r="A374" s="33" t="s">
        <v>6</v>
      </c>
      <c r="B374" s="33" t="s">
        <v>6</v>
      </c>
      <c r="H374" s="46"/>
      <c r="J374" s="71"/>
      <c r="K374" s="72"/>
      <c r="L374" s="72"/>
      <c r="N374" s="48"/>
      <c r="P374" s="75"/>
      <c r="T374" s="46"/>
      <c r="V374" s="47"/>
      <c r="X374" s="47"/>
      <c r="Z374" s="48"/>
      <c r="AD374" s="66"/>
      <c r="AE374" s="66"/>
    </row>
    <row r="375" spans="1:32" x14ac:dyDescent="0.25">
      <c r="A375" s="38" t="s">
        <v>6</v>
      </c>
      <c r="B375" s="38" t="s">
        <v>114</v>
      </c>
      <c r="D375" s="63"/>
      <c r="H375" s="46"/>
      <c r="J375" s="71"/>
      <c r="K375" s="72"/>
      <c r="L375" s="72"/>
      <c r="N375" s="48"/>
      <c r="P375" s="75"/>
      <c r="R375" s="63"/>
      <c r="T375" s="46"/>
      <c r="V375" s="47"/>
      <c r="X375" s="47"/>
      <c r="Z375" s="48"/>
      <c r="AB375" s="63"/>
      <c r="AC375" s="63"/>
      <c r="AD375" s="66"/>
      <c r="AE375" s="66"/>
      <c r="AF375" s="63"/>
    </row>
    <row r="376" spans="1:32" x14ac:dyDescent="0.25">
      <c r="A376" s="33">
        <v>341</v>
      </c>
      <c r="B376" s="33" t="s">
        <v>42</v>
      </c>
      <c r="C376" s="38"/>
      <c r="D376" s="63">
        <v>7275952.9800000004</v>
      </c>
      <c r="F376" s="63">
        <v>3148967.1621375</v>
      </c>
      <c r="H376" s="46">
        <v>48395</v>
      </c>
      <c r="J376" s="71">
        <v>2.3E-3</v>
      </c>
      <c r="K376" s="72"/>
      <c r="L376" s="72"/>
      <c r="N376" s="48">
        <v>-2</v>
      </c>
      <c r="O376" s="38"/>
      <c r="P376" s="76">
        <v>3.5</v>
      </c>
      <c r="Q376" s="38"/>
      <c r="R376" s="63">
        <f t="shared" ref="R376:R379" si="59">+ROUND(D376*P376/100,0)</f>
        <v>254658</v>
      </c>
      <c r="S376" s="38"/>
      <c r="T376" s="46">
        <v>52047</v>
      </c>
      <c r="V376" s="47">
        <v>80</v>
      </c>
      <c r="W376" s="33" t="s">
        <v>4</v>
      </c>
      <c r="X376" s="47" t="s">
        <v>300</v>
      </c>
      <c r="Z376" s="48">
        <v>-2</v>
      </c>
      <c r="AA376" s="38"/>
      <c r="AB376" s="63">
        <v>175968</v>
      </c>
      <c r="AC376" s="63"/>
      <c r="AD376" s="66">
        <v>2.42</v>
      </c>
      <c r="AE376" s="66"/>
      <c r="AF376" s="63">
        <f t="shared" ref="AF376:AF382" si="60">+AB376-R376</f>
        <v>-78690</v>
      </c>
    </row>
    <row r="377" spans="1:32" x14ac:dyDescent="0.25">
      <c r="A377" s="33">
        <v>342</v>
      </c>
      <c r="B377" s="33" t="s">
        <v>87</v>
      </c>
      <c r="D377" s="63">
        <v>1814775.85</v>
      </c>
      <c r="F377" s="63">
        <v>859918.14655250008</v>
      </c>
      <c r="H377" s="46">
        <v>48395</v>
      </c>
      <c r="J377" s="71">
        <v>9.4999999999999998E-3</v>
      </c>
      <c r="K377" s="72"/>
      <c r="L377" s="72"/>
      <c r="N377" s="48">
        <v>0</v>
      </c>
      <c r="P377" s="76">
        <v>3.8</v>
      </c>
      <c r="R377" s="63">
        <f t="shared" si="59"/>
        <v>68961</v>
      </c>
      <c r="T377" s="46">
        <v>52047</v>
      </c>
      <c r="V377" s="47">
        <v>50</v>
      </c>
      <c r="W377" s="33" t="s">
        <v>4</v>
      </c>
      <c r="X377" s="47" t="s">
        <v>303</v>
      </c>
      <c r="Z377" s="48">
        <v>-3</v>
      </c>
      <c r="AB377" s="63">
        <v>44326</v>
      </c>
      <c r="AC377" s="63"/>
      <c r="AD377" s="66">
        <v>2.44</v>
      </c>
      <c r="AE377" s="66"/>
      <c r="AF377" s="63">
        <f t="shared" si="60"/>
        <v>-24635</v>
      </c>
    </row>
    <row r="378" spans="1:32" x14ac:dyDescent="0.25">
      <c r="A378" s="33">
        <v>343</v>
      </c>
      <c r="B378" s="33" t="s">
        <v>88</v>
      </c>
      <c r="C378" s="38"/>
      <c r="D378" s="63">
        <v>214894007.50999999</v>
      </c>
      <c r="F378" s="63">
        <v>20990061.141785722</v>
      </c>
      <c r="H378" s="46">
        <v>48395</v>
      </c>
      <c r="J378" s="49">
        <v>5.7000000000000002E-3</v>
      </c>
      <c r="K378" s="44"/>
      <c r="L378" s="49"/>
      <c r="N378" s="48">
        <v>0</v>
      </c>
      <c r="O378" s="38"/>
      <c r="P378" s="76">
        <v>4.2</v>
      </c>
      <c r="R378" s="63">
        <f t="shared" si="59"/>
        <v>9025548</v>
      </c>
      <c r="S378" s="38"/>
      <c r="T378" s="46">
        <v>52047</v>
      </c>
      <c r="V378" s="47">
        <v>50</v>
      </c>
      <c r="W378" s="33" t="s">
        <v>4</v>
      </c>
      <c r="X378" s="47" t="s">
        <v>304</v>
      </c>
      <c r="Z378" s="48">
        <v>-3</v>
      </c>
      <c r="AA378" s="38"/>
      <c r="AB378" s="63">
        <v>8861157</v>
      </c>
      <c r="AC378" s="63"/>
      <c r="AD378" s="66">
        <v>4.12</v>
      </c>
      <c r="AE378" s="66"/>
      <c r="AF378" s="63">
        <f t="shared" si="60"/>
        <v>-164391</v>
      </c>
    </row>
    <row r="379" spans="1:32" x14ac:dyDescent="0.25">
      <c r="A379" s="33">
        <v>343.2</v>
      </c>
      <c r="B379" s="33" t="s">
        <v>280</v>
      </c>
      <c r="D379" s="63">
        <v>126367537.97</v>
      </c>
      <c r="F379" s="63">
        <v>6255267.0268759867</v>
      </c>
      <c r="H379" s="46">
        <v>48395</v>
      </c>
      <c r="J379" s="49">
        <v>0.1565</v>
      </c>
      <c r="K379" s="44"/>
      <c r="L379" s="49"/>
      <c r="N379" s="48">
        <v>0</v>
      </c>
      <c r="P379" s="76">
        <v>4.2</v>
      </c>
      <c r="R379" s="63">
        <f t="shared" si="59"/>
        <v>5307437</v>
      </c>
      <c r="T379" s="46">
        <v>52047</v>
      </c>
      <c r="V379" s="47">
        <v>9</v>
      </c>
      <c r="W379" s="33" t="s">
        <v>4</v>
      </c>
      <c r="X379" s="47" t="s">
        <v>306</v>
      </c>
      <c r="Z379" s="48">
        <v>35</v>
      </c>
      <c r="AB379" s="63">
        <v>10840519</v>
      </c>
      <c r="AC379" s="63"/>
      <c r="AD379" s="66">
        <v>8.58</v>
      </c>
      <c r="AE379" s="66"/>
      <c r="AF379" s="63">
        <f t="shared" si="60"/>
        <v>5533082</v>
      </c>
    </row>
    <row r="380" spans="1:32" x14ac:dyDescent="0.25">
      <c r="A380" s="33">
        <v>344</v>
      </c>
      <c r="B380" s="33" t="s">
        <v>89</v>
      </c>
      <c r="D380" s="63">
        <v>32632811.859999999</v>
      </c>
      <c r="F380" s="63">
        <v>11677845.366357498</v>
      </c>
      <c r="H380" s="46">
        <v>48395</v>
      </c>
      <c r="J380" s="71">
        <v>1.6000000000000001E-3</v>
      </c>
      <c r="K380" s="72"/>
      <c r="L380" s="72"/>
      <c r="N380" s="48">
        <v>-1</v>
      </c>
      <c r="P380" s="76">
        <v>3.4</v>
      </c>
      <c r="R380" s="63">
        <f t="shared" ref="R380:R382" si="61">+ROUND(D380*P380/100,0)</f>
        <v>1109516</v>
      </c>
      <c r="T380" s="46">
        <v>52047</v>
      </c>
      <c r="V380" s="47">
        <v>60</v>
      </c>
      <c r="W380" s="33" t="s">
        <v>4</v>
      </c>
      <c r="X380" s="47" t="s">
        <v>300</v>
      </c>
      <c r="Z380" s="48">
        <v>-3</v>
      </c>
      <c r="AB380" s="63">
        <v>916971</v>
      </c>
      <c r="AC380" s="63"/>
      <c r="AD380" s="66">
        <v>2.81</v>
      </c>
      <c r="AE380" s="66"/>
      <c r="AF380" s="63">
        <f t="shared" si="60"/>
        <v>-192545</v>
      </c>
    </row>
    <row r="381" spans="1:32" x14ac:dyDescent="0.25">
      <c r="A381" s="33">
        <v>345</v>
      </c>
      <c r="B381" s="33" t="s">
        <v>45</v>
      </c>
      <c r="D381" s="63">
        <v>34685483.280000001</v>
      </c>
      <c r="F381" s="63">
        <v>14818331.17375</v>
      </c>
      <c r="H381" s="46">
        <v>48395</v>
      </c>
      <c r="J381" s="71">
        <v>1.2999999999999999E-3</v>
      </c>
      <c r="K381" s="72"/>
      <c r="L381" s="72"/>
      <c r="N381" s="48">
        <v>-1</v>
      </c>
      <c r="P381" s="76">
        <v>3.4</v>
      </c>
      <c r="R381" s="63">
        <f t="shared" si="61"/>
        <v>1179306</v>
      </c>
      <c r="T381" s="46">
        <v>52047</v>
      </c>
      <c r="V381" s="47">
        <v>50</v>
      </c>
      <c r="W381" s="33" t="s">
        <v>4</v>
      </c>
      <c r="X381" s="47" t="s">
        <v>305</v>
      </c>
      <c r="Z381" s="48">
        <v>-2</v>
      </c>
      <c r="AB381" s="63">
        <v>888158</v>
      </c>
      <c r="AC381" s="63"/>
      <c r="AD381" s="66">
        <v>2.56</v>
      </c>
      <c r="AE381" s="66"/>
      <c r="AF381" s="63">
        <f t="shared" si="60"/>
        <v>-291148</v>
      </c>
    </row>
    <row r="382" spans="1:32" x14ac:dyDescent="0.25">
      <c r="A382" s="33">
        <v>346</v>
      </c>
      <c r="B382" s="33" t="s">
        <v>281</v>
      </c>
      <c r="D382" s="64">
        <v>2899894.15</v>
      </c>
      <c r="F382" s="64">
        <v>1243697.6172550002</v>
      </c>
      <c r="H382" s="46">
        <v>48395</v>
      </c>
      <c r="J382" s="71">
        <v>2.5999999999999999E-3</v>
      </c>
      <c r="K382" s="72"/>
      <c r="L382" s="72"/>
      <c r="N382" s="48">
        <v>0</v>
      </c>
      <c r="P382" s="76">
        <v>3.4</v>
      </c>
      <c r="R382" s="64">
        <f t="shared" si="61"/>
        <v>98596</v>
      </c>
      <c r="T382" s="46">
        <v>52047</v>
      </c>
      <c r="V382" s="47">
        <v>50</v>
      </c>
      <c r="W382" s="33" t="s">
        <v>4</v>
      </c>
      <c r="X382" s="47" t="s">
        <v>307</v>
      </c>
      <c r="Z382" s="48">
        <v>-2</v>
      </c>
      <c r="AB382" s="64">
        <v>76835</v>
      </c>
      <c r="AC382" s="67"/>
      <c r="AD382" s="66">
        <v>2.65</v>
      </c>
      <c r="AE382" s="66"/>
      <c r="AF382" s="64">
        <f t="shared" si="60"/>
        <v>-21761</v>
      </c>
    </row>
    <row r="383" spans="1:32" s="38" customFormat="1" x14ac:dyDescent="0.25">
      <c r="A383" s="33" t="s">
        <v>6</v>
      </c>
      <c r="B383" s="38" t="s">
        <v>115</v>
      </c>
      <c r="C383" s="33"/>
      <c r="D383" s="83">
        <f>+SUBTOTAL(9,D376:D382)</f>
        <v>420570463.60000002</v>
      </c>
      <c r="E383" s="73"/>
      <c r="F383" s="83">
        <f>+SUBTOTAL(9,F376:F382)</f>
        <v>58994087.634714209</v>
      </c>
      <c r="H383" s="46"/>
      <c r="J383" s="71"/>
      <c r="K383" s="72"/>
      <c r="L383" s="72"/>
      <c r="N383" s="48"/>
      <c r="O383" s="33"/>
      <c r="P383" s="79">
        <f>+ROUND(R383/D383*100,1)</f>
        <v>4.0999999999999996</v>
      </c>
      <c r="Q383" s="33"/>
      <c r="R383" s="83">
        <f>+SUBTOTAL(9,R376:R382)</f>
        <v>17044022</v>
      </c>
      <c r="S383" s="33"/>
      <c r="T383" s="46"/>
      <c r="U383" s="33"/>
      <c r="V383" s="47"/>
      <c r="W383" s="33"/>
      <c r="X383" s="47"/>
      <c r="Y383" s="33"/>
      <c r="Z383" s="48"/>
      <c r="AA383" s="33"/>
      <c r="AB383" s="83">
        <f>+SUBTOTAL(9,AB376:AB382)</f>
        <v>21803934</v>
      </c>
      <c r="AC383" s="88"/>
      <c r="AD383" s="125">
        <f>+AB383/D383*100</f>
        <v>5.1843712022386539</v>
      </c>
      <c r="AE383" s="125"/>
      <c r="AF383" s="83">
        <f>+SUBTOTAL(9,AF376:AF382)</f>
        <v>4759912</v>
      </c>
    </row>
    <row r="384" spans="1:32" s="38" customFormat="1" x14ac:dyDescent="0.25">
      <c r="A384" s="33"/>
      <c r="B384" s="38" t="s">
        <v>6</v>
      </c>
      <c r="C384" s="33"/>
      <c r="D384" s="65"/>
      <c r="E384" s="73"/>
      <c r="F384" s="65"/>
      <c r="H384" s="46"/>
      <c r="J384" s="71"/>
      <c r="K384" s="72"/>
      <c r="L384" s="72"/>
      <c r="N384" s="48"/>
      <c r="O384" s="33"/>
      <c r="P384" s="75"/>
      <c r="Q384" s="33"/>
      <c r="R384" s="65"/>
      <c r="S384" s="33"/>
      <c r="T384" s="46"/>
      <c r="U384" s="33"/>
      <c r="V384" s="47"/>
      <c r="W384" s="33"/>
      <c r="X384" s="47"/>
      <c r="Y384" s="33"/>
      <c r="Z384" s="48"/>
      <c r="AA384" s="33"/>
      <c r="AB384" s="65"/>
      <c r="AC384" s="65"/>
      <c r="AD384" s="66"/>
      <c r="AE384" s="66"/>
      <c r="AF384" s="65"/>
    </row>
    <row r="385" spans="1:32" s="38" customFormat="1" x14ac:dyDescent="0.25">
      <c r="A385" s="41" t="s">
        <v>193</v>
      </c>
      <c r="C385" s="33"/>
      <c r="D385" s="121">
        <f>+SUBTOTAL(9,D356:D384)</f>
        <v>920283497.25999999</v>
      </c>
      <c r="E385" s="124"/>
      <c r="F385" s="121">
        <f>+SUBTOTAL(9,F356:F384)</f>
        <v>141676429.27919343</v>
      </c>
      <c r="G385" s="41"/>
      <c r="H385" s="46"/>
      <c r="I385" s="41"/>
      <c r="J385" s="71"/>
      <c r="K385" s="72"/>
      <c r="L385" s="72"/>
      <c r="M385" s="41"/>
      <c r="N385" s="48"/>
      <c r="O385" s="33"/>
      <c r="P385" s="80">
        <f>+ROUND(R385/D385*100,1)</f>
        <v>4.2</v>
      </c>
      <c r="Q385" s="33"/>
      <c r="R385" s="121">
        <f>+SUBTOTAL(9,R356:R384)</f>
        <v>38903444</v>
      </c>
      <c r="S385" s="33"/>
      <c r="T385" s="46"/>
      <c r="U385" s="33"/>
      <c r="V385" s="47"/>
      <c r="W385" s="33"/>
      <c r="X385" s="47"/>
      <c r="Y385" s="33"/>
      <c r="Z385" s="48"/>
      <c r="AA385" s="33"/>
      <c r="AB385" s="121">
        <f>+SUBTOTAL(9,AB356:AB384)</f>
        <v>46247140</v>
      </c>
      <c r="AC385" s="121"/>
      <c r="AD385" s="116">
        <f>+AB385/D385*100</f>
        <v>5.0253144968581545</v>
      </c>
      <c r="AE385" s="116"/>
      <c r="AF385" s="121">
        <f>+SUBTOTAL(9,AF356:AF384)</f>
        <v>7343696</v>
      </c>
    </row>
    <row r="386" spans="1:32" s="38" customFormat="1" x14ac:dyDescent="0.25">
      <c r="A386" s="41"/>
      <c r="B386" s="38" t="s">
        <v>6</v>
      </c>
      <c r="C386" s="33"/>
      <c r="D386" s="65"/>
      <c r="E386" s="73"/>
      <c r="F386" s="65"/>
      <c r="H386" s="46"/>
      <c r="J386" s="71"/>
      <c r="K386" s="72"/>
      <c r="L386" s="72"/>
      <c r="N386" s="48"/>
      <c r="O386" s="33"/>
      <c r="P386" s="75"/>
      <c r="Q386" s="33"/>
      <c r="R386" s="65"/>
      <c r="S386" s="33"/>
      <c r="T386" s="46"/>
      <c r="U386" s="33"/>
      <c r="V386" s="47"/>
      <c r="W386" s="33"/>
      <c r="X386" s="47"/>
      <c r="Y386" s="33"/>
      <c r="Z386" s="48"/>
      <c r="AA386" s="33"/>
      <c r="AB386" s="65"/>
      <c r="AC386" s="65"/>
      <c r="AD386" s="66"/>
      <c r="AE386" s="66"/>
      <c r="AF386" s="65"/>
    </row>
    <row r="387" spans="1:32" s="38" customFormat="1" x14ac:dyDescent="0.25">
      <c r="A387" s="41"/>
      <c r="B387" s="38" t="s">
        <v>6</v>
      </c>
      <c r="C387" s="33"/>
      <c r="D387" s="65"/>
      <c r="E387" s="73"/>
      <c r="F387" s="65"/>
      <c r="H387" s="46"/>
      <c r="J387" s="71"/>
      <c r="K387" s="72"/>
      <c r="L387" s="72"/>
      <c r="N387" s="48"/>
      <c r="O387" s="33"/>
      <c r="P387" s="75"/>
      <c r="Q387" s="33"/>
      <c r="R387" s="65"/>
      <c r="S387" s="33"/>
      <c r="T387" s="46"/>
      <c r="U387" s="33"/>
      <c r="V387" s="47"/>
      <c r="W387" s="33"/>
      <c r="X387" s="47"/>
      <c r="Y387" s="33"/>
      <c r="Z387" s="48"/>
      <c r="AA387" s="33"/>
      <c r="AB387" s="65"/>
      <c r="AC387" s="65"/>
      <c r="AD387" s="66"/>
      <c r="AE387" s="66"/>
      <c r="AF387" s="65"/>
    </row>
    <row r="388" spans="1:32" s="38" customFormat="1" x14ac:dyDescent="0.25">
      <c r="A388" s="41" t="s">
        <v>194</v>
      </c>
      <c r="C388" s="33"/>
      <c r="D388" s="65"/>
      <c r="E388" s="73"/>
      <c r="F388" s="65"/>
      <c r="H388" s="46"/>
      <c r="J388" s="71"/>
      <c r="K388" s="72"/>
      <c r="L388" s="72"/>
      <c r="N388" s="48"/>
      <c r="O388" s="33"/>
      <c r="P388" s="75"/>
      <c r="Q388" s="33"/>
      <c r="R388" s="65"/>
      <c r="S388" s="33"/>
      <c r="T388" s="46"/>
      <c r="U388" s="33"/>
      <c r="V388" s="47"/>
      <c r="W388" s="33"/>
      <c r="X388" s="47"/>
      <c r="Y388" s="33"/>
      <c r="Z388" s="48"/>
      <c r="AA388" s="33"/>
      <c r="AB388" s="65"/>
      <c r="AC388" s="65"/>
      <c r="AD388" s="66"/>
      <c r="AE388" s="66"/>
      <c r="AF388" s="65"/>
    </row>
    <row r="389" spans="1:32" x14ac:dyDescent="0.25">
      <c r="A389" s="33" t="s">
        <v>6</v>
      </c>
      <c r="B389" s="33" t="s">
        <v>6</v>
      </c>
      <c r="H389" s="46"/>
      <c r="J389" s="71"/>
      <c r="K389" s="72"/>
      <c r="L389" s="72"/>
      <c r="N389" s="48"/>
      <c r="P389" s="75"/>
      <c r="T389" s="46"/>
      <c r="V389" s="47"/>
      <c r="X389" s="47"/>
      <c r="Z389" s="48"/>
      <c r="AD389" s="66"/>
      <c r="AE389" s="66"/>
    </row>
    <row r="390" spans="1:32" s="38" customFormat="1" x14ac:dyDescent="0.25">
      <c r="A390" s="38" t="s">
        <v>6</v>
      </c>
      <c r="B390" s="38" t="s">
        <v>116</v>
      </c>
      <c r="D390" s="63"/>
      <c r="E390" s="58"/>
      <c r="F390" s="63"/>
      <c r="G390" s="33"/>
      <c r="H390" s="46"/>
      <c r="I390" s="33"/>
      <c r="J390" s="71"/>
      <c r="K390" s="72"/>
      <c r="L390" s="72"/>
      <c r="M390" s="33"/>
      <c r="N390" s="48"/>
      <c r="P390" s="74"/>
      <c r="R390" s="63"/>
      <c r="T390" s="46"/>
      <c r="U390" s="33"/>
      <c r="V390" s="47"/>
      <c r="W390" s="33"/>
      <c r="X390" s="47"/>
      <c r="Y390" s="33"/>
      <c r="Z390" s="48"/>
      <c r="AB390" s="63"/>
      <c r="AC390" s="63"/>
      <c r="AD390" s="66"/>
      <c r="AE390" s="66"/>
      <c r="AF390" s="63"/>
    </row>
    <row r="391" spans="1:32" x14ac:dyDescent="0.25">
      <c r="A391" s="33">
        <v>341</v>
      </c>
      <c r="B391" s="33" t="s">
        <v>42</v>
      </c>
      <c r="D391" s="63">
        <v>32284854.75</v>
      </c>
      <c r="F391" s="63">
        <v>10891633.014867501</v>
      </c>
      <c r="H391" s="46">
        <v>50221</v>
      </c>
      <c r="J391" s="71">
        <v>2.3E-3</v>
      </c>
      <c r="K391" s="72"/>
      <c r="L391" s="72"/>
      <c r="N391" s="48">
        <v>-2</v>
      </c>
      <c r="P391" s="76">
        <v>3.5</v>
      </c>
      <c r="R391" s="63">
        <f t="shared" ref="R391:R394" si="62">+ROUND(D391*P391/100,0)</f>
        <v>1129970</v>
      </c>
      <c r="T391" s="46">
        <v>53873</v>
      </c>
      <c r="V391" s="47">
        <v>80</v>
      </c>
      <c r="W391" s="33" t="s">
        <v>4</v>
      </c>
      <c r="X391" s="47" t="s">
        <v>300</v>
      </c>
      <c r="Z391" s="48">
        <v>-2</v>
      </c>
      <c r="AB391" s="63">
        <v>752952</v>
      </c>
      <c r="AC391" s="63"/>
      <c r="AD391" s="66">
        <v>2.33</v>
      </c>
      <c r="AE391" s="66"/>
      <c r="AF391" s="63">
        <f t="shared" ref="AF391:AF397" si="63">+AB391-R391</f>
        <v>-377018</v>
      </c>
    </row>
    <row r="392" spans="1:32" x14ac:dyDescent="0.25">
      <c r="A392" s="33">
        <v>342</v>
      </c>
      <c r="B392" s="33" t="s">
        <v>87</v>
      </c>
      <c r="D392" s="63">
        <v>12410130.619999999</v>
      </c>
      <c r="F392" s="63">
        <v>4106991.8148399997</v>
      </c>
      <c r="H392" s="46">
        <v>50221</v>
      </c>
      <c r="J392" s="71">
        <v>9.4999999999999998E-3</v>
      </c>
      <c r="K392" s="72"/>
      <c r="L392" s="72"/>
      <c r="N392" s="48">
        <v>0</v>
      </c>
      <c r="P392" s="76">
        <v>3.8</v>
      </c>
      <c r="R392" s="63">
        <f t="shared" si="62"/>
        <v>471585</v>
      </c>
      <c r="T392" s="46">
        <v>53873</v>
      </c>
      <c r="V392" s="47">
        <v>50</v>
      </c>
      <c r="W392" s="33" t="s">
        <v>4</v>
      </c>
      <c r="X392" s="47" t="s">
        <v>303</v>
      </c>
      <c r="Z392" s="48">
        <v>-3</v>
      </c>
      <c r="AB392" s="63">
        <v>321432</v>
      </c>
      <c r="AC392" s="63"/>
      <c r="AD392" s="66">
        <v>2.59</v>
      </c>
      <c r="AE392" s="66"/>
      <c r="AF392" s="63">
        <f t="shared" si="63"/>
        <v>-150153</v>
      </c>
    </row>
    <row r="393" spans="1:32" x14ac:dyDescent="0.25">
      <c r="A393" s="33">
        <v>343</v>
      </c>
      <c r="B393" s="33" t="s">
        <v>88</v>
      </c>
      <c r="D393" s="63">
        <v>250685263.56999999</v>
      </c>
      <c r="F393" s="63">
        <v>39618917.262414701</v>
      </c>
      <c r="H393" s="46">
        <v>50221</v>
      </c>
      <c r="J393" s="49">
        <v>5.7000000000000002E-3</v>
      </c>
      <c r="K393" s="44"/>
      <c r="L393" s="49"/>
      <c r="N393" s="48">
        <v>0</v>
      </c>
      <c r="P393" s="76">
        <v>5.7</v>
      </c>
      <c r="R393" s="63">
        <f t="shared" si="62"/>
        <v>14289060</v>
      </c>
      <c r="T393" s="46">
        <v>53873</v>
      </c>
      <c r="V393" s="47">
        <v>50</v>
      </c>
      <c r="W393" s="33" t="s">
        <v>4</v>
      </c>
      <c r="X393" s="47" t="s">
        <v>304</v>
      </c>
      <c r="Z393" s="48">
        <v>-3</v>
      </c>
      <c r="AB393" s="63">
        <v>8229929</v>
      </c>
      <c r="AC393" s="63"/>
      <c r="AD393" s="66">
        <v>3.28</v>
      </c>
      <c r="AE393" s="66"/>
      <c r="AF393" s="63">
        <f t="shared" si="63"/>
        <v>-6059131</v>
      </c>
    </row>
    <row r="394" spans="1:32" x14ac:dyDescent="0.25">
      <c r="A394" s="33">
        <v>343.2</v>
      </c>
      <c r="B394" s="33" t="s">
        <v>280</v>
      </c>
      <c r="D394" s="63">
        <v>128220285.16</v>
      </c>
      <c r="F394" s="63">
        <v>12943273.668752795</v>
      </c>
      <c r="H394" s="46">
        <v>50221</v>
      </c>
      <c r="J394" s="49">
        <v>0.1565</v>
      </c>
      <c r="K394" s="44"/>
      <c r="L394" s="49"/>
      <c r="N394" s="48">
        <v>0</v>
      </c>
      <c r="P394" s="76">
        <v>5.7</v>
      </c>
      <c r="R394" s="63">
        <f t="shared" si="62"/>
        <v>7308556</v>
      </c>
      <c r="T394" s="46">
        <v>53873</v>
      </c>
      <c r="V394" s="47">
        <v>9</v>
      </c>
      <c r="W394" s="33" t="s">
        <v>4</v>
      </c>
      <c r="X394" s="47" t="s">
        <v>306</v>
      </c>
      <c r="Z394" s="48">
        <v>35</v>
      </c>
      <c r="AB394" s="63">
        <v>9957555</v>
      </c>
      <c r="AC394" s="63"/>
      <c r="AD394" s="66">
        <v>7.77</v>
      </c>
      <c r="AE394" s="66"/>
      <c r="AF394" s="63">
        <f t="shared" si="63"/>
        <v>2648999</v>
      </c>
    </row>
    <row r="395" spans="1:32" x14ac:dyDescent="0.25">
      <c r="A395" s="33">
        <v>344</v>
      </c>
      <c r="B395" s="33" t="s">
        <v>89</v>
      </c>
      <c r="D395" s="63">
        <v>41669541.859999999</v>
      </c>
      <c r="F395" s="63">
        <v>11132485.218637498</v>
      </c>
      <c r="H395" s="46">
        <v>50221</v>
      </c>
      <c r="J395" s="71">
        <v>1.6000000000000001E-3</v>
      </c>
      <c r="K395" s="72"/>
      <c r="L395" s="72"/>
      <c r="N395" s="48">
        <v>-1</v>
      </c>
      <c r="P395" s="76">
        <v>3.4</v>
      </c>
      <c r="R395" s="63">
        <f t="shared" ref="R395:R397" si="64">+ROUND(D395*P395/100,0)</f>
        <v>1416764</v>
      </c>
      <c r="T395" s="46">
        <v>53873</v>
      </c>
      <c r="V395" s="47">
        <v>60</v>
      </c>
      <c r="W395" s="33" t="s">
        <v>4</v>
      </c>
      <c r="X395" s="47" t="s">
        <v>300</v>
      </c>
      <c r="Z395" s="48">
        <v>-3</v>
      </c>
      <c r="AB395" s="63">
        <v>1117299</v>
      </c>
      <c r="AC395" s="63"/>
      <c r="AD395" s="66">
        <v>2.68</v>
      </c>
      <c r="AE395" s="66"/>
      <c r="AF395" s="63">
        <f t="shared" si="63"/>
        <v>-299465</v>
      </c>
    </row>
    <row r="396" spans="1:32" x14ac:dyDescent="0.25">
      <c r="A396" s="33">
        <v>345</v>
      </c>
      <c r="B396" s="33" t="s">
        <v>45</v>
      </c>
      <c r="D396" s="63">
        <v>51980474.600000001</v>
      </c>
      <c r="F396" s="63">
        <v>16506638.777855001</v>
      </c>
      <c r="H396" s="46">
        <v>50221</v>
      </c>
      <c r="J396" s="71">
        <v>1.2999999999999999E-3</v>
      </c>
      <c r="K396" s="72"/>
      <c r="L396" s="72"/>
      <c r="N396" s="48">
        <v>-1</v>
      </c>
      <c r="P396" s="76">
        <v>3.4</v>
      </c>
      <c r="R396" s="63">
        <f t="shared" si="64"/>
        <v>1767336</v>
      </c>
      <c r="T396" s="46">
        <v>53873</v>
      </c>
      <c r="V396" s="47">
        <v>50</v>
      </c>
      <c r="W396" s="33" t="s">
        <v>4</v>
      </c>
      <c r="X396" s="47" t="s">
        <v>305</v>
      </c>
      <c r="Z396" s="48">
        <v>-2</v>
      </c>
      <c r="AB396" s="63">
        <v>1305917</v>
      </c>
      <c r="AC396" s="63"/>
      <c r="AD396" s="66">
        <v>2.5099999999999998</v>
      </c>
      <c r="AE396" s="66"/>
      <c r="AF396" s="63">
        <f t="shared" si="63"/>
        <v>-461419</v>
      </c>
    </row>
    <row r="397" spans="1:32" s="38" customFormat="1" x14ac:dyDescent="0.25">
      <c r="A397" s="33">
        <v>346</v>
      </c>
      <c r="B397" s="33" t="s">
        <v>281</v>
      </c>
      <c r="D397" s="64">
        <v>12433804.029999999</v>
      </c>
      <c r="E397" s="58"/>
      <c r="F397" s="64">
        <v>3613736.2298899996</v>
      </c>
      <c r="G397" s="33"/>
      <c r="H397" s="46">
        <v>50221</v>
      </c>
      <c r="I397" s="33"/>
      <c r="J397" s="71">
        <v>2.5999999999999999E-3</v>
      </c>
      <c r="K397" s="72"/>
      <c r="L397" s="72"/>
      <c r="M397" s="33"/>
      <c r="N397" s="48">
        <v>0</v>
      </c>
      <c r="P397" s="76">
        <v>3.4</v>
      </c>
      <c r="R397" s="64">
        <f t="shared" si="64"/>
        <v>422749</v>
      </c>
      <c r="T397" s="46">
        <v>53873</v>
      </c>
      <c r="U397" s="33"/>
      <c r="V397" s="47">
        <v>50</v>
      </c>
      <c r="W397" s="33" t="s">
        <v>4</v>
      </c>
      <c r="X397" s="47" t="s">
        <v>307</v>
      </c>
      <c r="Y397" s="33"/>
      <c r="Z397" s="48">
        <v>-2</v>
      </c>
      <c r="AB397" s="64">
        <v>342605</v>
      </c>
      <c r="AC397" s="67"/>
      <c r="AD397" s="66">
        <v>2.76</v>
      </c>
      <c r="AE397" s="66"/>
      <c r="AF397" s="64">
        <f t="shared" si="63"/>
        <v>-80144</v>
      </c>
    </row>
    <row r="398" spans="1:32" s="38" customFormat="1" x14ac:dyDescent="0.25">
      <c r="A398" s="33" t="s">
        <v>6</v>
      </c>
      <c r="B398" s="38" t="s">
        <v>117</v>
      </c>
      <c r="D398" s="83">
        <f>+SUBTOTAL(9,D391:D397)</f>
        <v>529684354.59000003</v>
      </c>
      <c r="E398" s="73"/>
      <c r="F398" s="83">
        <f>+SUBTOTAL(9,F391:F397)</f>
        <v>98813675.987257496</v>
      </c>
      <c r="H398" s="46"/>
      <c r="J398" s="71"/>
      <c r="K398" s="72"/>
      <c r="L398" s="72"/>
      <c r="N398" s="48"/>
      <c r="P398" s="79">
        <f>+ROUND(R398/D398*100,1)</f>
        <v>5.0999999999999996</v>
      </c>
      <c r="R398" s="83">
        <f>+SUBTOTAL(9,R391:R397)</f>
        <v>26806020</v>
      </c>
      <c r="T398" s="46"/>
      <c r="U398" s="33"/>
      <c r="V398" s="47"/>
      <c r="W398" s="33"/>
      <c r="X398" s="47"/>
      <c r="Y398" s="33"/>
      <c r="Z398" s="48"/>
      <c r="AB398" s="83">
        <f>+SUBTOTAL(9,AB391:AB397)</f>
        <v>22027689</v>
      </c>
      <c r="AC398" s="88"/>
      <c r="AD398" s="125">
        <f>+AB398/D398*100</f>
        <v>4.1586444472294151</v>
      </c>
      <c r="AE398" s="125"/>
      <c r="AF398" s="83">
        <f>+SUBTOTAL(9,AF391:AF397)</f>
        <v>-4778331</v>
      </c>
    </row>
    <row r="399" spans="1:32" s="38" customFormat="1" x14ac:dyDescent="0.25">
      <c r="A399" s="33"/>
      <c r="B399" s="38" t="s">
        <v>6</v>
      </c>
      <c r="D399" s="88"/>
      <c r="E399" s="73"/>
      <c r="F399" s="88"/>
      <c r="H399" s="46"/>
      <c r="J399" s="71"/>
      <c r="K399" s="72"/>
      <c r="L399" s="72"/>
      <c r="N399" s="48"/>
      <c r="P399" s="74"/>
      <c r="R399" s="88">
        <f t="shared" ref="R399" si="65">+ROUND(D399*P399/100,0)</f>
        <v>0</v>
      </c>
      <c r="T399" s="46"/>
      <c r="U399" s="33"/>
      <c r="V399" s="47"/>
      <c r="W399" s="33"/>
      <c r="X399" s="47"/>
      <c r="Y399" s="33"/>
      <c r="Z399" s="48"/>
      <c r="AB399" s="88"/>
      <c r="AC399" s="88"/>
      <c r="AD399" s="66"/>
      <c r="AE399" s="66"/>
      <c r="AF399" s="88"/>
    </row>
    <row r="400" spans="1:32" s="38" customFormat="1" x14ac:dyDescent="0.25">
      <c r="A400" s="41" t="s">
        <v>195</v>
      </c>
      <c r="D400" s="87">
        <f>+SUBTOTAL(9,D391:D399)</f>
        <v>529684354.59000003</v>
      </c>
      <c r="E400" s="175"/>
      <c r="F400" s="87">
        <f>+SUBTOTAL(9,F391:F399)</f>
        <v>98813675.987257496</v>
      </c>
      <c r="G400" s="104"/>
      <c r="H400" s="135"/>
      <c r="I400" s="104"/>
      <c r="J400" s="136"/>
      <c r="K400" s="137"/>
      <c r="L400" s="137"/>
      <c r="M400" s="104"/>
      <c r="N400" s="138"/>
      <c r="O400" s="104"/>
      <c r="P400" s="139">
        <f>+ROUND(R400/D400*100,1)</f>
        <v>5.0999999999999996</v>
      </c>
      <c r="Q400" s="104"/>
      <c r="R400" s="87">
        <f>+SUBTOTAL(9,R391:R399)</f>
        <v>26806020</v>
      </c>
      <c r="S400" s="104"/>
      <c r="T400" s="135"/>
      <c r="U400" s="107"/>
      <c r="V400" s="140"/>
      <c r="W400" s="107"/>
      <c r="X400" s="140"/>
      <c r="Y400" s="107"/>
      <c r="Z400" s="138"/>
      <c r="AA400" s="104"/>
      <c r="AB400" s="87">
        <f>+SUBTOTAL(9,AB391:AB399)</f>
        <v>22027689</v>
      </c>
      <c r="AC400" s="87"/>
      <c r="AD400" s="165">
        <f>+AB400/D400*100</f>
        <v>4.1586444472294151</v>
      </c>
      <c r="AE400" s="165"/>
      <c r="AF400" s="87">
        <f>+SUBTOTAL(9,AF391:AF399)</f>
        <v>-4778331</v>
      </c>
    </row>
    <row r="401" spans="1:32" s="38" customFormat="1" x14ac:dyDescent="0.25">
      <c r="A401" s="41"/>
      <c r="B401" s="38" t="s">
        <v>6</v>
      </c>
      <c r="D401" s="87"/>
      <c r="E401" s="73"/>
      <c r="F401" s="87"/>
      <c r="H401" s="46"/>
      <c r="J401" s="71"/>
      <c r="K401" s="72"/>
      <c r="L401" s="72"/>
      <c r="N401" s="48"/>
      <c r="P401" s="74"/>
      <c r="R401" s="87"/>
      <c r="T401" s="46"/>
      <c r="U401" s="33"/>
      <c r="V401" s="47"/>
      <c r="W401" s="33"/>
      <c r="X401" s="47"/>
      <c r="Y401" s="33"/>
      <c r="Z401" s="48"/>
      <c r="AB401" s="87"/>
      <c r="AC401" s="87"/>
      <c r="AD401" s="66"/>
      <c r="AE401" s="66"/>
      <c r="AF401" s="87"/>
    </row>
    <row r="402" spans="1:32" s="38" customFormat="1" x14ac:dyDescent="0.25">
      <c r="A402" s="41" t="s">
        <v>196</v>
      </c>
      <c r="D402" s="87"/>
      <c r="E402" s="73"/>
      <c r="F402" s="87"/>
      <c r="H402" s="46"/>
      <c r="J402" s="71"/>
      <c r="K402" s="72"/>
      <c r="L402" s="72"/>
      <c r="N402" s="48"/>
      <c r="P402" s="74"/>
      <c r="R402" s="87"/>
      <c r="T402" s="46"/>
      <c r="U402" s="33"/>
      <c r="V402" s="47"/>
      <c r="W402" s="33"/>
      <c r="X402" s="47"/>
      <c r="Y402" s="33"/>
      <c r="Z402" s="48"/>
      <c r="AB402" s="87"/>
      <c r="AC402" s="87"/>
      <c r="AD402" s="66"/>
      <c r="AE402" s="66"/>
      <c r="AF402" s="87"/>
    </row>
    <row r="403" spans="1:32" s="38" customFormat="1" x14ac:dyDescent="0.25">
      <c r="A403" s="33" t="s">
        <v>6</v>
      </c>
      <c r="B403" s="33" t="s">
        <v>6</v>
      </c>
      <c r="D403" s="87"/>
      <c r="E403" s="73"/>
      <c r="F403" s="87"/>
      <c r="H403" s="46"/>
      <c r="J403" s="71"/>
      <c r="K403" s="72"/>
      <c r="L403" s="72"/>
      <c r="N403" s="48"/>
      <c r="P403" s="74"/>
      <c r="R403" s="87"/>
      <c r="T403" s="46"/>
      <c r="U403" s="33"/>
      <c r="V403" s="47"/>
      <c r="W403" s="33"/>
      <c r="X403" s="47"/>
      <c r="Y403" s="33"/>
      <c r="Z403" s="48"/>
      <c r="AB403" s="87"/>
      <c r="AC403" s="87"/>
      <c r="AD403" s="66"/>
      <c r="AE403" s="66"/>
      <c r="AF403" s="87"/>
    </row>
    <row r="404" spans="1:32" s="38" customFormat="1" x14ac:dyDescent="0.25">
      <c r="B404" s="38" t="s">
        <v>118</v>
      </c>
      <c r="D404" s="87"/>
      <c r="E404" s="73"/>
      <c r="F404" s="87"/>
      <c r="H404" s="46"/>
      <c r="J404" s="71"/>
      <c r="K404" s="72"/>
      <c r="L404" s="72"/>
      <c r="N404" s="48"/>
      <c r="P404" s="74"/>
      <c r="R404" s="87"/>
      <c r="T404" s="46"/>
      <c r="U404" s="33"/>
      <c r="V404" s="47"/>
      <c r="W404" s="33"/>
      <c r="X404" s="47"/>
      <c r="Y404" s="33"/>
      <c r="Z404" s="48"/>
      <c r="AB404" s="87"/>
      <c r="AC404" s="87"/>
      <c r="AD404" s="66"/>
      <c r="AE404" s="66"/>
      <c r="AF404" s="87"/>
    </row>
    <row r="405" spans="1:32" s="38" customFormat="1" x14ac:dyDescent="0.25">
      <c r="A405" s="33">
        <v>341</v>
      </c>
      <c r="B405" s="33" t="s">
        <v>42</v>
      </c>
      <c r="D405" s="63">
        <v>3120797.9</v>
      </c>
      <c r="E405" s="58"/>
      <c r="F405" s="63">
        <v>482629.58683875005</v>
      </c>
      <c r="G405" s="21"/>
      <c r="H405" s="46">
        <v>51682</v>
      </c>
      <c r="I405" s="21"/>
      <c r="J405" s="49" t="s">
        <v>293</v>
      </c>
      <c r="K405" s="72"/>
      <c r="L405" s="72"/>
      <c r="M405" s="21"/>
      <c r="N405" s="48">
        <v>0</v>
      </c>
      <c r="P405" s="76">
        <v>3.3</v>
      </c>
      <c r="R405" s="63">
        <f t="shared" ref="R405:R408" si="66">+ROUND(D405*P405/100,0)</f>
        <v>102986</v>
      </c>
      <c r="T405" s="46">
        <v>55334</v>
      </c>
      <c r="U405" s="33"/>
      <c r="V405" s="47">
        <v>80</v>
      </c>
      <c r="W405" s="33" t="s">
        <v>4</v>
      </c>
      <c r="X405" s="47" t="s">
        <v>300</v>
      </c>
      <c r="Y405" s="33"/>
      <c r="Z405" s="48">
        <v>-2</v>
      </c>
      <c r="AB405" s="63">
        <v>81539</v>
      </c>
      <c r="AC405" s="63"/>
      <c r="AD405" s="66">
        <v>2.61</v>
      </c>
      <c r="AE405" s="66"/>
      <c r="AF405" s="63">
        <f t="shared" ref="AF405:AF410" si="67">+AB405-R405</f>
        <v>-21447</v>
      </c>
    </row>
    <row r="406" spans="1:32" s="38" customFormat="1" x14ac:dyDescent="0.25">
      <c r="A406" s="33">
        <v>342</v>
      </c>
      <c r="B406" s="33" t="s">
        <v>87</v>
      </c>
      <c r="D406" s="63">
        <v>450604.22</v>
      </c>
      <c r="E406" s="58"/>
      <c r="F406" s="63">
        <v>68019.611455000006</v>
      </c>
      <c r="G406" s="21"/>
      <c r="H406" s="46">
        <v>51682</v>
      </c>
      <c r="I406" s="21"/>
      <c r="J406" s="49" t="s">
        <v>293</v>
      </c>
      <c r="K406" s="72"/>
      <c r="L406" s="72"/>
      <c r="M406" s="21"/>
      <c r="N406" s="48">
        <v>0</v>
      </c>
      <c r="P406" s="76">
        <v>3.3</v>
      </c>
      <c r="R406" s="63">
        <f t="shared" si="66"/>
        <v>14870</v>
      </c>
      <c r="T406" s="46">
        <v>55334</v>
      </c>
      <c r="U406" s="33"/>
      <c r="V406" s="47">
        <v>50</v>
      </c>
      <c r="W406" s="33" t="s">
        <v>4</v>
      </c>
      <c r="X406" s="47" t="s">
        <v>303</v>
      </c>
      <c r="Y406" s="33"/>
      <c r="Z406" s="48">
        <v>-3</v>
      </c>
      <c r="AB406" s="63">
        <v>13013</v>
      </c>
      <c r="AC406" s="63"/>
      <c r="AD406" s="66">
        <v>2.89</v>
      </c>
      <c r="AE406" s="66"/>
      <c r="AF406" s="63">
        <f t="shared" si="67"/>
        <v>-1857</v>
      </c>
    </row>
    <row r="407" spans="1:32" s="38" customFormat="1" x14ac:dyDescent="0.25">
      <c r="A407" s="33">
        <v>343</v>
      </c>
      <c r="B407" s="33" t="s">
        <v>88</v>
      </c>
      <c r="D407" s="63">
        <v>31206902.010000002</v>
      </c>
      <c r="E407" s="58"/>
      <c r="F407" s="63">
        <v>1389968.8339941257</v>
      </c>
      <c r="G407" s="21"/>
      <c r="H407" s="46">
        <v>51682</v>
      </c>
      <c r="I407" s="21"/>
      <c r="J407" s="49" t="s">
        <v>293</v>
      </c>
      <c r="K407" s="72"/>
      <c r="L407" s="72"/>
      <c r="M407" s="21"/>
      <c r="N407" s="48">
        <v>0</v>
      </c>
      <c r="P407" s="76">
        <v>3.3</v>
      </c>
      <c r="Q407" s="33"/>
      <c r="R407" s="63">
        <f t="shared" si="66"/>
        <v>1029828</v>
      </c>
      <c r="T407" s="46">
        <v>55334</v>
      </c>
      <c r="U407" s="33"/>
      <c r="V407" s="47">
        <v>50</v>
      </c>
      <c r="W407" s="33" t="s">
        <v>4</v>
      </c>
      <c r="X407" s="47" t="s">
        <v>304</v>
      </c>
      <c r="Y407" s="33"/>
      <c r="Z407" s="48">
        <v>-3</v>
      </c>
      <c r="AB407" s="63">
        <v>1017642</v>
      </c>
      <c r="AC407" s="63"/>
      <c r="AD407" s="66">
        <v>3.26</v>
      </c>
      <c r="AE407" s="66"/>
      <c r="AF407" s="63">
        <f t="shared" si="67"/>
        <v>-12186</v>
      </c>
    </row>
    <row r="408" spans="1:32" s="38" customFormat="1" x14ac:dyDescent="0.25">
      <c r="A408" s="33">
        <v>343.2</v>
      </c>
      <c r="B408" s="33" t="s">
        <v>280</v>
      </c>
      <c r="D408" s="63">
        <v>126771982.41</v>
      </c>
      <c r="E408" s="58"/>
      <c r="F408" s="63">
        <v>12726021.613324625</v>
      </c>
      <c r="G408" s="21"/>
      <c r="H408" s="46">
        <v>51682</v>
      </c>
      <c r="I408" s="21"/>
      <c r="J408" s="49" t="s">
        <v>293</v>
      </c>
      <c r="K408" s="72"/>
      <c r="L408" s="72"/>
      <c r="M408" s="21"/>
      <c r="N408" s="48">
        <v>0</v>
      </c>
      <c r="P408" s="76">
        <v>3.3</v>
      </c>
      <c r="Q408" s="33"/>
      <c r="R408" s="63">
        <f t="shared" si="66"/>
        <v>4183475</v>
      </c>
      <c r="T408" s="46">
        <v>55334</v>
      </c>
      <c r="U408" s="33"/>
      <c r="V408" s="47">
        <v>9</v>
      </c>
      <c r="W408" s="33" t="s">
        <v>4</v>
      </c>
      <c r="X408" s="47" t="s">
        <v>306</v>
      </c>
      <c r="Y408" s="33"/>
      <c r="Z408" s="48">
        <v>35</v>
      </c>
      <c r="AB408" s="63">
        <v>9518547</v>
      </c>
      <c r="AC408" s="63"/>
      <c r="AD408" s="66">
        <v>7.51</v>
      </c>
      <c r="AE408" s="66"/>
      <c r="AF408" s="63">
        <f t="shared" si="67"/>
        <v>5335072</v>
      </c>
    </row>
    <row r="409" spans="1:32" s="38" customFormat="1" x14ac:dyDescent="0.25">
      <c r="A409" s="33">
        <v>345</v>
      </c>
      <c r="B409" s="33" t="s">
        <v>45</v>
      </c>
      <c r="D409" s="63">
        <v>1291341.6599999999</v>
      </c>
      <c r="E409" s="58"/>
      <c r="F409" s="63">
        <v>107199.38931875001</v>
      </c>
      <c r="G409" s="33"/>
      <c r="H409" s="46">
        <v>51682</v>
      </c>
      <c r="I409" s="33"/>
      <c r="J409" s="49" t="s">
        <v>293</v>
      </c>
      <c r="K409" s="72"/>
      <c r="L409" s="72"/>
      <c r="M409" s="21"/>
      <c r="N409" s="48">
        <v>0</v>
      </c>
      <c r="P409" s="76">
        <v>3.3</v>
      </c>
      <c r="R409" s="63">
        <f t="shared" ref="R409:R410" si="68">+ROUND(D409*P409/100,0)</f>
        <v>42614</v>
      </c>
      <c r="T409" s="46">
        <v>55334</v>
      </c>
      <c r="U409" s="33"/>
      <c r="V409" s="47">
        <v>50</v>
      </c>
      <c r="W409" s="33" t="s">
        <v>4</v>
      </c>
      <c r="X409" s="47" t="s">
        <v>305</v>
      </c>
      <c r="Y409" s="33"/>
      <c r="Z409" s="48">
        <v>-2</v>
      </c>
      <c r="AB409" s="63">
        <v>37670</v>
      </c>
      <c r="AC409" s="63"/>
      <c r="AD409" s="66">
        <v>2.92</v>
      </c>
      <c r="AE409" s="66"/>
      <c r="AF409" s="63">
        <f t="shared" si="67"/>
        <v>-4944</v>
      </c>
    </row>
    <row r="410" spans="1:32" s="38" customFormat="1" x14ac:dyDescent="0.25">
      <c r="A410" s="33">
        <v>346</v>
      </c>
      <c r="B410" s="33" t="s">
        <v>281</v>
      </c>
      <c r="D410" s="64">
        <v>836533.1</v>
      </c>
      <c r="E410" s="58"/>
      <c r="F410" s="64">
        <v>111542.8522525</v>
      </c>
      <c r="G410" s="21"/>
      <c r="H410" s="46">
        <v>51682</v>
      </c>
      <c r="I410" s="21"/>
      <c r="J410" s="49" t="s">
        <v>293</v>
      </c>
      <c r="K410" s="72"/>
      <c r="L410" s="72"/>
      <c r="M410" s="21"/>
      <c r="N410" s="48">
        <v>0</v>
      </c>
      <c r="P410" s="76">
        <v>3.3</v>
      </c>
      <c r="R410" s="64">
        <f t="shared" si="68"/>
        <v>27606</v>
      </c>
      <c r="T410" s="46">
        <v>55334</v>
      </c>
      <c r="U410" s="33"/>
      <c r="V410" s="47">
        <v>50</v>
      </c>
      <c r="W410" s="33" t="s">
        <v>4</v>
      </c>
      <c r="X410" s="47" t="s">
        <v>307</v>
      </c>
      <c r="Y410" s="33"/>
      <c r="Z410" s="48">
        <v>-2</v>
      </c>
      <c r="AB410" s="64">
        <v>24471</v>
      </c>
      <c r="AC410" s="67"/>
      <c r="AD410" s="66">
        <v>2.93</v>
      </c>
      <c r="AE410" s="66"/>
      <c r="AF410" s="64">
        <f t="shared" si="67"/>
        <v>-3135</v>
      </c>
    </row>
    <row r="411" spans="1:32" s="38" customFormat="1" x14ac:dyDescent="0.25">
      <c r="A411" s="33" t="s">
        <v>6</v>
      </c>
      <c r="B411" s="38" t="s">
        <v>119</v>
      </c>
      <c r="D411" s="65">
        <f>+SUBTOTAL(9,D405:D410)</f>
        <v>163678161.29999998</v>
      </c>
      <c r="E411" s="73"/>
      <c r="F411" s="65">
        <f>+SUBTOTAL(9,F405:F410)</f>
        <v>14885381.88718375</v>
      </c>
      <c r="H411" s="46"/>
      <c r="J411" s="71"/>
      <c r="K411" s="72"/>
      <c r="L411" s="72"/>
      <c r="N411" s="48"/>
      <c r="P411" s="79">
        <f>+ROUND(R411/D411*100,1)</f>
        <v>3.3</v>
      </c>
      <c r="R411" s="65">
        <f>+SUBTOTAL(9,R405:R410)</f>
        <v>5401379</v>
      </c>
      <c r="T411" s="46"/>
      <c r="U411" s="33"/>
      <c r="V411" s="47"/>
      <c r="W411" s="33"/>
      <c r="X411" s="47"/>
      <c r="Y411" s="33"/>
      <c r="Z411" s="48"/>
      <c r="AB411" s="65">
        <f>+SUBTOTAL(9,AB405:AB410)</f>
        <v>10692882</v>
      </c>
      <c r="AC411" s="65"/>
      <c r="AD411" s="125">
        <f>+AB411/D411*100</f>
        <v>6.5328703078484551</v>
      </c>
      <c r="AE411" s="125"/>
      <c r="AF411" s="65">
        <f>+SUBTOTAL(9,AF405:AF410)</f>
        <v>5291503</v>
      </c>
    </row>
    <row r="412" spans="1:32" s="38" customFormat="1" x14ac:dyDescent="0.25">
      <c r="A412" s="33" t="s">
        <v>6</v>
      </c>
      <c r="B412" s="33" t="s">
        <v>6</v>
      </c>
      <c r="D412" s="87"/>
      <c r="E412" s="73"/>
      <c r="F412" s="87"/>
      <c r="H412" s="46"/>
      <c r="J412" s="71"/>
      <c r="K412" s="72"/>
      <c r="L412" s="72"/>
      <c r="N412" s="48"/>
      <c r="P412" s="76"/>
      <c r="R412" s="87"/>
      <c r="T412" s="46"/>
      <c r="U412" s="33"/>
      <c r="V412" s="47"/>
      <c r="W412" s="33"/>
      <c r="X412" s="47"/>
      <c r="Y412" s="33"/>
      <c r="Z412" s="48"/>
      <c r="AB412" s="87"/>
      <c r="AC412" s="87"/>
      <c r="AD412" s="66"/>
      <c r="AE412" s="66"/>
      <c r="AF412" s="87"/>
    </row>
    <row r="413" spans="1:32" s="38" customFormat="1" x14ac:dyDescent="0.25">
      <c r="A413" s="38" t="s">
        <v>6</v>
      </c>
      <c r="B413" s="38" t="s">
        <v>120</v>
      </c>
      <c r="D413" s="87"/>
      <c r="E413" s="73"/>
      <c r="F413" s="87"/>
      <c r="H413" s="46"/>
      <c r="J413" s="71"/>
      <c r="K413" s="72"/>
      <c r="L413" s="72"/>
      <c r="N413" s="48"/>
      <c r="P413" s="74"/>
      <c r="R413" s="87"/>
      <c r="T413" s="46"/>
      <c r="U413" s="33"/>
      <c r="V413" s="47"/>
      <c r="W413" s="33"/>
      <c r="X413" s="47"/>
      <c r="Y413" s="33"/>
      <c r="Z413" s="48"/>
      <c r="AB413" s="87"/>
      <c r="AC413" s="87"/>
      <c r="AD413" s="66"/>
      <c r="AE413" s="66"/>
      <c r="AF413" s="87"/>
    </row>
    <row r="414" spans="1:32" s="38" customFormat="1" x14ac:dyDescent="0.25">
      <c r="A414" s="33">
        <v>341</v>
      </c>
      <c r="B414" s="33" t="s">
        <v>42</v>
      </c>
      <c r="D414" s="63">
        <v>109835743.86</v>
      </c>
      <c r="E414" s="58"/>
      <c r="F414" s="63">
        <v>20012781.618511252</v>
      </c>
      <c r="G414" s="33"/>
      <c r="H414" s="46">
        <v>50951</v>
      </c>
      <c r="I414" s="33"/>
      <c r="J414" s="49" t="s">
        <v>293</v>
      </c>
      <c r="K414" s="72"/>
      <c r="L414" s="72"/>
      <c r="M414" s="21"/>
      <c r="N414" s="48">
        <v>0</v>
      </c>
      <c r="P414" s="76">
        <v>3.3</v>
      </c>
      <c r="R414" s="63">
        <f t="shared" ref="R414:R417" si="69">+ROUND(D414*P414/100,0)</f>
        <v>3624580</v>
      </c>
      <c r="T414" s="46">
        <v>54604</v>
      </c>
      <c r="U414" s="33"/>
      <c r="V414" s="47">
        <v>80</v>
      </c>
      <c r="W414" s="33" t="s">
        <v>4</v>
      </c>
      <c r="X414" s="47" t="s">
        <v>300</v>
      </c>
      <c r="Y414" s="33"/>
      <c r="Z414" s="48">
        <v>-2</v>
      </c>
      <c r="AB414" s="63">
        <v>2950294</v>
      </c>
      <c r="AC414" s="63"/>
      <c r="AD414" s="66">
        <v>2.69</v>
      </c>
      <c r="AE414" s="66"/>
      <c r="AF414" s="63">
        <f t="shared" ref="AF414:AF420" si="70">+AB414-R414</f>
        <v>-674286</v>
      </c>
    </row>
    <row r="415" spans="1:32" s="38" customFormat="1" x14ac:dyDescent="0.25">
      <c r="A415" s="33">
        <v>342</v>
      </c>
      <c r="B415" s="33" t="s">
        <v>87</v>
      </c>
      <c r="D415" s="63">
        <v>21806446.600000001</v>
      </c>
      <c r="E415" s="58"/>
      <c r="F415" s="63">
        <v>2710693.9235450001</v>
      </c>
      <c r="G415" s="33"/>
      <c r="H415" s="46">
        <v>50951</v>
      </c>
      <c r="I415" s="33"/>
      <c r="J415" s="49" t="s">
        <v>293</v>
      </c>
      <c r="K415" s="72"/>
      <c r="L415" s="72"/>
      <c r="M415" s="21"/>
      <c r="N415" s="48">
        <v>0</v>
      </c>
      <c r="P415" s="76">
        <v>3.3</v>
      </c>
      <c r="R415" s="63">
        <f t="shared" si="69"/>
        <v>719613</v>
      </c>
      <c r="T415" s="46">
        <v>54604</v>
      </c>
      <c r="U415" s="33"/>
      <c r="V415" s="47">
        <v>50</v>
      </c>
      <c r="W415" s="33" t="s">
        <v>4</v>
      </c>
      <c r="X415" s="47" t="s">
        <v>303</v>
      </c>
      <c r="Y415" s="33"/>
      <c r="Z415" s="48">
        <v>-3</v>
      </c>
      <c r="AB415" s="63">
        <v>686716</v>
      </c>
      <c r="AC415" s="63"/>
      <c r="AD415" s="66">
        <v>3.15</v>
      </c>
      <c r="AE415" s="66"/>
      <c r="AF415" s="63">
        <f t="shared" si="70"/>
        <v>-32897</v>
      </c>
    </row>
    <row r="416" spans="1:32" s="38" customFormat="1" x14ac:dyDescent="0.25">
      <c r="A416" s="33">
        <v>343</v>
      </c>
      <c r="B416" s="33" t="s">
        <v>88</v>
      </c>
      <c r="D416" s="63">
        <v>300710821.35000002</v>
      </c>
      <c r="E416" s="58"/>
      <c r="F416" s="63">
        <v>-22756245.42644329</v>
      </c>
      <c r="G416" s="33"/>
      <c r="H416" s="46">
        <v>50951</v>
      </c>
      <c r="I416" s="33"/>
      <c r="J416" s="49" t="s">
        <v>293</v>
      </c>
      <c r="K416" s="72"/>
      <c r="L416" s="72"/>
      <c r="M416" s="21"/>
      <c r="N416" s="48">
        <v>0</v>
      </c>
      <c r="P416" s="76">
        <v>3.3</v>
      </c>
      <c r="Q416" s="33"/>
      <c r="R416" s="63">
        <f t="shared" si="69"/>
        <v>9923457</v>
      </c>
      <c r="T416" s="46">
        <v>54604</v>
      </c>
      <c r="U416" s="33"/>
      <c r="V416" s="47">
        <v>50</v>
      </c>
      <c r="W416" s="33" t="s">
        <v>4</v>
      </c>
      <c r="X416" s="47" t="s">
        <v>304</v>
      </c>
      <c r="Y416" s="33"/>
      <c r="Z416" s="48">
        <v>-3</v>
      </c>
      <c r="AB416" s="63">
        <v>11786189</v>
      </c>
      <c r="AC416" s="63"/>
      <c r="AD416" s="66">
        <v>3.92</v>
      </c>
      <c r="AE416" s="66"/>
      <c r="AF416" s="63">
        <f t="shared" si="70"/>
        <v>1862732</v>
      </c>
    </row>
    <row r="417" spans="1:32" s="38" customFormat="1" x14ac:dyDescent="0.25">
      <c r="A417" s="33">
        <v>343.2</v>
      </c>
      <c r="B417" s="33" t="s">
        <v>280</v>
      </c>
      <c r="D417" s="63">
        <v>81954082.890000001</v>
      </c>
      <c r="E417" s="58"/>
      <c r="F417" s="63">
        <v>-7349276.5780117167</v>
      </c>
      <c r="G417" s="33"/>
      <c r="H417" s="46">
        <v>50951</v>
      </c>
      <c r="I417" s="33"/>
      <c r="J417" s="49" t="s">
        <v>293</v>
      </c>
      <c r="K417" s="72"/>
      <c r="L417" s="72"/>
      <c r="M417" s="21"/>
      <c r="N417" s="48">
        <v>0</v>
      </c>
      <c r="P417" s="76">
        <v>3.3</v>
      </c>
      <c r="Q417" s="33"/>
      <c r="R417" s="63">
        <f t="shared" si="69"/>
        <v>2704485</v>
      </c>
      <c r="T417" s="46">
        <v>54604</v>
      </c>
      <c r="U417" s="33"/>
      <c r="V417" s="47">
        <v>9</v>
      </c>
      <c r="W417" s="33" t="s">
        <v>4</v>
      </c>
      <c r="X417" s="47" t="s">
        <v>306</v>
      </c>
      <c r="Y417" s="33"/>
      <c r="Z417" s="48">
        <v>35</v>
      </c>
      <c r="AB417" s="63">
        <v>9668171</v>
      </c>
      <c r="AC417" s="63"/>
      <c r="AD417" s="66">
        <v>11.8</v>
      </c>
      <c r="AE417" s="66"/>
      <c r="AF417" s="63">
        <f t="shared" si="70"/>
        <v>6963686</v>
      </c>
    </row>
    <row r="418" spans="1:32" s="38" customFormat="1" x14ac:dyDescent="0.25">
      <c r="A418" s="33">
        <v>344</v>
      </c>
      <c r="B418" s="33" t="s">
        <v>89</v>
      </c>
      <c r="D418" s="63">
        <v>49469104.689999998</v>
      </c>
      <c r="E418" s="58"/>
      <c r="F418" s="63">
        <v>7847275.8206537496</v>
      </c>
      <c r="G418" s="33"/>
      <c r="H418" s="46">
        <v>50951</v>
      </c>
      <c r="I418" s="33"/>
      <c r="J418" s="49" t="s">
        <v>293</v>
      </c>
      <c r="K418" s="72"/>
      <c r="L418" s="72"/>
      <c r="M418" s="21"/>
      <c r="N418" s="48">
        <v>0</v>
      </c>
      <c r="P418" s="76">
        <v>3.3</v>
      </c>
      <c r="R418" s="63">
        <f t="shared" ref="R418:R420" si="71">+ROUND(D418*P418/100,0)</f>
        <v>1632480</v>
      </c>
      <c r="T418" s="46">
        <v>54604</v>
      </c>
      <c r="U418" s="33"/>
      <c r="V418" s="47">
        <v>60</v>
      </c>
      <c r="W418" s="33" t="s">
        <v>4</v>
      </c>
      <c r="X418" s="47" t="s">
        <v>300</v>
      </c>
      <c r="Y418" s="33"/>
      <c r="Z418" s="48">
        <v>-3</v>
      </c>
      <c r="AB418" s="63">
        <v>1422168</v>
      </c>
      <c r="AC418" s="63"/>
      <c r="AD418" s="66">
        <v>2.87</v>
      </c>
      <c r="AE418" s="66"/>
      <c r="AF418" s="63">
        <f t="shared" si="70"/>
        <v>-210312</v>
      </c>
    </row>
    <row r="419" spans="1:32" s="38" customFormat="1" x14ac:dyDescent="0.25">
      <c r="A419" s="33">
        <v>345</v>
      </c>
      <c r="B419" s="33" t="s">
        <v>45</v>
      </c>
      <c r="D419" s="63">
        <v>72300016.409999996</v>
      </c>
      <c r="E419" s="58"/>
      <c r="F419" s="63">
        <v>12231626.744862502</v>
      </c>
      <c r="G419" s="33"/>
      <c r="H419" s="46">
        <v>50951</v>
      </c>
      <c r="I419" s="33"/>
      <c r="J419" s="49" t="s">
        <v>293</v>
      </c>
      <c r="K419" s="72"/>
      <c r="L419" s="72"/>
      <c r="M419" s="21"/>
      <c r="N419" s="48">
        <v>0</v>
      </c>
      <c r="P419" s="76">
        <v>3.3</v>
      </c>
      <c r="R419" s="63">
        <f t="shared" si="71"/>
        <v>2385901</v>
      </c>
      <c r="T419" s="46">
        <v>54604</v>
      </c>
      <c r="U419" s="33"/>
      <c r="V419" s="47">
        <v>50</v>
      </c>
      <c r="W419" s="33" t="s">
        <v>4</v>
      </c>
      <c r="X419" s="47" t="s">
        <v>305</v>
      </c>
      <c r="Y419" s="33"/>
      <c r="Z419" s="48">
        <v>-2</v>
      </c>
      <c r="AB419" s="63">
        <v>2062857</v>
      </c>
      <c r="AC419" s="63"/>
      <c r="AD419" s="66">
        <v>2.85</v>
      </c>
      <c r="AE419" s="66"/>
      <c r="AF419" s="63">
        <f t="shared" si="70"/>
        <v>-323044</v>
      </c>
    </row>
    <row r="420" spans="1:32" s="38" customFormat="1" x14ac:dyDescent="0.25">
      <c r="A420" s="33">
        <v>346</v>
      </c>
      <c r="B420" s="33" t="s">
        <v>281</v>
      </c>
      <c r="D420" s="64">
        <v>8042081.4800000004</v>
      </c>
      <c r="E420" s="58"/>
      <c r="F420" s="64">
        <v>1335110.12274375</v>
      </c>
      <c r="G420" s="33"/>
      <c r="H420" s="46">
        <v>50951</v>
      </c>
      <c r="I420" s="33"/>
      <c r="J420" s="49" t="s">
        <v>293</v>
      </c>
      <c r="K420" s="72"/>
      <c r="L420" s="72"/>
      <c r="M420" s="21"/>
      <c r="N420" s="48">
        <v>0</v>
      </c>
      <c r="P420" s="76">
        <v>3.3</v>
      </c>
      <c r="R420" s="64">
        <f t="shared" si="71"/>
        <v>265389</v>
      </c>
      <c r="T420" s="46">
        <v>54604</v>
      </c>
      <c r="U420" s="33"/>
      <c r="V420" s="47">
        <v>50</v>
      </c>
      <c r="W420" s="33" t="s">
        <v>4</v>
      </c>
      <c r="X420" s="47" t="s">
        <v>307</v>
      </c>
      <c r="Y420" s="33"/>
      <c r="Z420" s="48">
        <v>-2</v>
      </c>
      <c r="AB420" s="64">
        <v>243367</v>
      </c>
      <c r="AC420" s="67"/>
      <c r="AD420" s="66">
        <v>3.03</v>
      </c>
      <c r="AE420" s="66"/>
      <c r="AF420" s="64">
        <f t="shared" si="70"/>
        <v>-22022</v>
      </c>
    </row>
    <row r="421" spans="1:32" s="38" customFormat="1" x14ac:dyDescent="0.25">
      <c r="A421" s="33" t="s">
        <v>6</v>
      </c>
      <c r="B421" s="38" t="s">
        <v>121</v>
      </c>
      <c r="D421" s="65">
        <f>+SUBTOTAL(9,D414:D420)</f>
        <v>644118297.28000009</v>
      </c>
      <c r="E421" s="73"/>
      <c r="F421" s="65">
        <f>+SUBTOTAL(9,F414:F420)</f>
        <v>14031966.225861246</v>
      </c>
      <c r="H421" s="46"/>
      <c r="J421" s="71"/>
      <c r="K421" s="72"/>
      <c r="L421" s="72"/>
      <c r="N421" s="48"/>
      <c r="P421" s="79">
        <f>+ROUND(R421/D421*100,1)</f>
        <v>3.3</v>
      </c>
      <c r="R421" s="65">
        <f>+SUBTOTAL(9,R414:R420)</f>
        <v>21255905</v>
      </c>
      <c r="T421" s="46"/>
      <c r="U421" s="33"/>
      <c r="V421" s="47"/>
      <c r="W421" s="33"/>
      <c r="X421" s="47"/>
      <c r="Y421" s="33"/>
      <c r="Z421" s="48"/>
      <c r="AB421" s="65">
        <f>+SUBTOTAL(9,AB414:AB420)</f>
        <v>28819762</v>
      </c>
      <c r="AC421" s="65"/>
      <c r="AD421" s="125">
        <f>+AB421/D421*100</f>
        <v>4.4742964330777211</v>
      </c>
      <c r="AE421" s="125"/>
      <c r="AF421" s="65">
        <f>+SUBTOTAL(9,AF414:AF420)</f>
        <v>7563857</v>
      </c>
    </row>
    <row r="422" spans="1:32" s="38" customFormat="1" x14ac:dyDescent="0.25">
      <c r="A422" s="33" t="s">
        <v>6</v>
      </c>
      <c r="B422" s="33" t="s">
        <v>6</v>
      </c>
      <c r="D422" s="87"/>
      <c r="E422" s="73"/>
      <c r="F422" s="87"/>
      <c r="H422" s="46"/>
      <c r="J422" s="71"/>
      <c r="K422" s="72"/>
      <c r="L422" s="72"/>
      <c r="N422" s="48"/>
      <c r="P422" s="74"/>
      <c r="R422" s="87"/>
      <c r="T422" s="46"/>
      <c r="U422" s="33"/>
      <c r="V422" s="47"/>
      <c r="W422" s="33"/>
      <c r="X422" s="47"/>
      <c r="Y422" s="33"/>
      <c r="Z422" s="48"/>
      <c r="AB422" s="87"/>
      <c r="AC422" s="87"/>
      <c r="AD422" s="66"/>
      <c r="AE422" s="66"/>
      <c r="AF422" s="87"/>
    </row>
    <row r="423" spans="1:32" s="38" customFormat="1" x14ac:dyDescent="0.25">
      <c r="A423" s="38" t="s">
        <v>6</v>
      </c>
      <c r="B423" s="38" t="s">
        <v>122</v>
      </c>
      <c r="D423" s="87"/>
      <c r="E423" s="73"/>
      <c r="F423" s="87"/>
      <c r="H423" s="46"/>
      <c r="J423" s="71"/>
      <c r="K423" s="72"/>
      <c r="L423" s="72"/>
      <c r="N423" s="48"/>
      <c r="P423" s="74"/>
      <c r="R423" s="87"/>
      <c r="T423" s="46"/>
      <c r="U423" s="33"/>
      <c r="V423" s="47"/>
      <c r="W423" s="33"/>
      <c r="X423" s="47"/>
      <c r="Y423" s="33"/>
      <c r="Z423" s="48"/>
      <c r="AB423" s="87"/>
      <c r="AC423" s="87"/>
      <c r="AD423" s="66"/>
      <c r="AE423" s="66"/>
      <c r="AF423" s="87"/>
    </row>
    <row r="424" spans="1:32" s="38" customFormat="1" x14ac:dyDescent="0.25">
      <c r="A424" s="33">
        <v>341</v>
      </c>
      <c r="B424" s="33" t="s">
        <v>42</v>
      </c>
      <c r="D424" s="63">
        <v>39659645.950000003</v>
      </c>
      <c r="E424" s="58"/>
      <c r="F424" s="63">
        <v>6204493.3234037487</v>
      </c>
      <c r="G424" s="33"/>
      <c r="H424" s="46">
        <v>50951</v>
      </c>
      <c r="I424" s="33"/>
      <c r="J424" s="49" t="s">
        <v>293</v>
      </c>
      <c r="K424" s="72"/>
      <c r="L424" s="72"/>
      <c r="M424" s="21"/>
      <c r="N424" s="48">
        <v>0</v>
      </c>
      <c r="P424" s="76">
        <v>3.3</v>
      </c>
      <c r="R424" s="63">
        <f t="shared" ref="R424:R427" si="72">+ROUND(D424*P424/100,0)</f>
        <v>1308768</v>
      </c>
      <c r="T424" s="46">
        <v>54604</v>
      </c>
      <c r="U424" s="33"/>
      <c r="V424" s="47">
        <v>80</v>
      </c>
      <c r="W424" s="33" t="s">
        <v>4</v>
      </c>
      <c r="X424" s="47" t="s">
        <v>300</v>
      </c>
      <c r="Y424" s="33"/>
      <c r="Z424" s="48">
        <v>-2</v>
      </c>
      <c r="AB424" s="63">
        <v>1098055</v>
      </c>
      <c r="AC424" s="63"/>
      <c r="AD424" s="66">
        <v>2.77</v>
      </c>
      <c r="AE424" s="66"/>
      <c r="AF424" s="63">
        <f t="shared" ref="AF424:AF430" si="73">+AB424-R424</f>
        <v>-210713</v>
      </c>
    </row>
    <row r="425" spans="1:32" s="38" customFormat="1" x14ac:dyDescent="0.25">
      <c r="A425" s="33">
        <v>342</v>
      </c>
      <c r="B425" s="33" t="s">
        <v>87</v>
      </c>
      <c r="D425" s="63">
        <v>7471457.0199999996</v>
      </c>
      <c r="E425" s="58"/>
      <c r="F425" s="63">
        <v>284961.40186249994</v>
      </c>
      <c r="G425" s="33"/>
      <c r="H425" s="46">
        <v>50951</v>
      </c>
      <c r="I425" s="33"/>
      <c r="J425" s="49" t="s">
        <v>293</v>
      </c>
      <c r="K425" s="72"/>
      <c r="L425" s="72"/>
      <c r="M425" s="21"/>
      <c r="N425" s="48">
        <v>0</v>
      </c>
      <c r="P425" s="76">
        <v>3.3</v>
      </c>
      <c r="R425" s="63">
        <f t="shared" si="72"/>
        <v>246558</v>
      </c>
      <c r="T425" s="46">
        <v>54604</v>
      </c>
      <c r="U425" s="33"/>
      <c r="V425" s="47">
        <v>50</v>
      </c>
      <c r="W425" s="33" t="s">
        <v>4</v>
      </c>
      <c r="X425" s="47" t="s">
        <v>303</v>
      </c>
      <c r="Y425" s="33"/>
      <c r="Z425" s="48">
        <v>-3</v>
      </c>
      <c r="AB425" s="63">
        <v>256957</v>
      </c>
      <c r="AC425" s="63"/>
      <c r="AD425" s="66">
        <v>3.44</v>
      </c>
      <c r="AE425" s="66"/>
      <c r="AF425" s="63">
        <f t="shared" si="73"/>
        <v>10399</v>
      </c>
    </row>
    <row r="426" spans="1:32" s="38" customFormat="1" x14ac:dyDescent="0.25">
      <c r="A426" s="33">
        <v>343</v>
      </c>
      <c r="B426" s="33" t="s">
        <v>88</v>
      </c>
      <c r="D426" s="63">
        <v>255637284.5</v>
      </c>
      <c r="E426" s="58"/>
      <c r="F426" s="63">
        <v>17744809.15212458</v>
      </c>
      <c r="G426" s="33"/>
      <c r="H426" s="46">
        <v>50951</v>
      </c>
      <c r="I426" s="33"/>
      <c r="J426" s="49" t="s">
        <v>293</v>
      </c>
      <c r="K426" s="72"/>
      <c r="L426" s="72"/>
      <c r="M426" s="21"/>
      <c r="N426" s="48">
        <v>0</v>
      </c>
      <c r="P426" s="76">
        <v>3.3</v>
      </c>
      <c r="Q426" s="33"/>
      <c r="R426" s="63">
        <f t="shared" si="72"/>
        <v>8436030</v>
      </c>
      <c r="T426" s="46">
        <v>54604</v>
      </c>
      <c r="U426" s="33"/>
      <c r="V426" s="47">
        <v>50</v>
      </c>
      <c r="W426" s="33" t="s">
        <v>4</v>
      </c>
      <c r="X426" s="47" t="s">
        <v>304</v>
      </c>
      <c r="Y426" s="33"/>
      <c r="Z426" s="48">
        <v>-3</v>
      </c>
      <c r="AB426" s="63">
        <v>8710947</v>
      </c>
      <c r="AC426" s="63"/>
      <c r="AD426" s="66">
        <v>3.41</v>
      </c>
      <c r="AE426" s="66"/>
      <c r="AF426" s="63">
        <f t="shared" si="73"/>
        <v>274917</v>
      </c>
    </row>
    <row r="427" spans="1:32" s="38" customFormat="1" x14ac:dyDescent="0.25">
      <c r="A427" s="33">
        <v>343.2</v>
      </c>
      <c r="B427" s="33" t="s">
        <v>280</v>
      </c>
      <c r="D427" s="63">
        <v>149878251.36000001</v>
      </c>
      <c r="E427" s="58"/>
      <c r="F427" s="63">
        <v>12481511.907287918</v>
      </c>
      <c r="G427" s="33"/>
      <c r="H427" s="46">
        <v>50951</v>
      </c>
      <c r="I427" s="33"/>
      <c r="J427" s="49" t="s">
        <v>293</v>
      </c>
      <c r="K427" s="72"/>
      <c r="L427" s="72"/>
      <c r="M427" s="21"/>
      <c r="N427" s="48">
        <v>0</v>
      </c>
      <c r="P427" s="76">
        <v>3.3</v>
      </c>
      <c r="Q427" s="33"/>
      <c r="R427" s="63">
        <f t="shared" si="72"/>
        <v>4945982</v>
      </c>
      <c r="T427" s="46">
        <v>54604</v>
      </c>
      <c r="U427" s="33"/>
      <c r="V427" s="47">
        <v>9</v>
      </c>
      <c r="W427" s="33" t="s">
        <v>4</v>
      </c>
      <c r="X427" s="47" t="s">
        <v>306</v>
      </c>
      <c r="Y427" s="33"/>
      <c r="Z427" s="48">
        <v>35</v>
      </c>
      <c r="AB427" s="63">
        <v>13722028</v>
      </c>
      <c r="AC427" s="63"/>
      <c r="AD427" s="66">
        <v>9.16</v>
      </c>
      <c r="AE427" s="66"/>
      <c r="AF427" s="63">
        <f t="shared" si="73"/>
        <v>8776046</v>
      </c>
    </row>
    <row r="428" spans="1:32" s="38" customFormat="1" x14ac:dyDescent="0.25">
      <c r="A428" s="33">
        <v>344</v>
      </c>
      <c r="B428" s="33" t="s">
        <v>89</v>
      </c>
      <c r="D428" s="63">
        <v>43599022.960000001</v>
      </c>
      <c r="E428" s="58"/>
      <c r="F428" s="63">
        <v>6676877.784598751</v>
      </c>
      <c r="G428" s="33"/>
      <c r="H428" s="46">
        <v>50951</v>
      </c>
      <c r="I428" s="33"/>
      <c r="J428" s="49" t="s">
        <v>293</v>
      </c>
      <c r="K428" s="72"/>
      <c r="L428" s="72"/>
      <c r="M428" s="21"/>
      <c r="N428" s="48">
        <v>0</v>
      </c>
      <c r="P428" s="76">
        <v>3.3</v>
      </c>
      <c r="R428" s="63">
        <f t="shared" ref="R428:R430" si="74">+ROUND(D428*P428/100,0)</f>
        <v>1438768</v>
      </c>
      <c r="T428" s="46">
        <v>54604</v>
      </c>
      <c r="U428" s="33"/>
      <c r="V428" s="47">
        <v>60</v>
      </c>
      <c r="W428" s="33" t="s">
        <v>4</v>
      </c>
      <c r="X428" s="47" t="s">
        <v>300</v>
      </c>
      <c r="Y428" s="33"/>
      <c r="Z428" s="48">
        <v>-3</v>
      </c>
      <c r="AB428" s="63">
        <v>1260888</v>
      </c>
      <c r="AC428" s="63"/>
      <c r="AD428" s="66">
        <v>2.89</v>
      </c>
      <c r="AE428" s="66"/>
      <c r="AF428" s="63">
        <f t="shared" si="73"/>
        <v>-177880</v>
      </c>
    </row>
    <row r="429" spans="1:32" s="38" customFormat="1" x14ac:dyDescent="0.25">
      <c r="A429" s="33">
        <v>345</v>
      </c>
      <c r="B429" s="33" t="s">
        <v>45</v>
      </c>
      <c r="D429" s="63">
        <v>33177135.609999999</v>
      </c>
      <c r="E429" s="58"/>
      <c r="F429" s="63">
        <v>5335501.9044974996</v>
      </c>
      <c r="G429" s="33"/>
      <c r="H429" s="46">
        <v>50951</v>
      </c>
      <c r="I429" s="33"/>
      <c r="J429" s="49" t="s">
        <v>293</v>
      </c>
      <c r="K429" s="72"/>
      <c r="L429" s="72"/>
      <c r="M429" s="21"/>
      <c r="N429" s="48">
        <v>0</v>
      </c>
      <c r="P429" s="76">
        <v>3.3</v>
      </c>
      <c r="R429" s="63">
        <f t="shared" si="74"/>
        <v>1094845</v>
      </c>
      <c r="T429" s="46">
        <v>54604</v>
      </c>
      <c r="U429" s="33"/>
      <c r="V429" s="47">
        <v>50</v>
      </c>
      <c r="W429" s="33" t="s">
        <v>4</v>
      </c>
      <c r="X429" s="47" t="s">
        <v>305</v>
      </c>
      <c r="Y429" s="33"/>
      <c r="Z429" s="48">
        <v>-2</v>
      </c>
      <c r="AB429" s="63">
        <v>955908</v>
      </c>
      <c r="AC429" s="63"/>
      <c r="AD429" s="66">
        <v>2.88</v>
      </c>
      <c r="AE429" s="66"/>
      <c r="AF429" s="63">
        <f t="shared" si="73"/>
        <v>-138937</v>
      </c>
    </row>
    <row r="430" spans="1:32" s="38" customFormat="1" x14ac:dyDescent="0.25">
      <c r="A430" s="33">
        <v>346</v>
      </c>
      <c r="B430" s="33" t="s">
        <v>281</v>
      </c>
      <c r="D430" s="64">
        <v>11893351.16</v>
      </c>
      <c r="E430" s="58"/>
      <c r="F430" s="64">
        <v>1719195.9363024998</v>
      </c>
      <c r="G430" s="33"/>
      <c r="H430" s="46">
        <v>50951</v>
      </c>
      <c r="I430" s="33"/>
      <c r="J430" s="49" t="s">
        <v>293</v>
      </c>
      <c r="K430" s="72"/>
      <c r="L430" s="72"/>
      <c r="M430" s="21"/>
      <c r="N430" s="48">
        <v>0</v>
      </c>
      <c r="P430" s="76">
        <v>3.3</v>
      </c>
      <c r="R430" s="64">
        <f t="shared" si="74"/>
        <v>392481</v>
      </c>
      <c r="T430" s="46">
        <v>54604</v>
      </c>
      <c r="U430" s="33"/>
      <c r="V430" s="47">
        <v>50</v>
      </c>
      <c r="W430" s="33" t="s">
        <v>4</v>
      </c>
      <c r="X430" s="47" t="s">
        <v>307</v>
      </c>
      <c r="Y430" s="33"/>
      <c r="Z430" s="48">
        <v>-2</v>
      </c>
      <c r="AB430" s="64">
        <v>366491</v>
      </c>
      <c r="AC430" s="67"/>
      <c r="AD430" s="66">
        <v>3.08</v>
      </c>
      <c r="AE430" s="66"/>
      <c r="AF430" s="64">
        <f t="shared" si="73"/>
        <v>-25990</v>
      </c>
    </row>
    <row r="431" spans="1:32" s="38" customFormat="1" x14ac:dyDescent="0.25">
      <c r="A431" s="33" t="s">
        <v>6</v>
      </c>
      <c r="B431" s="38" t="s">
        <v>123</v>
      </c>
      <c r="D431" s="65">
        <f>+SUBTOTAL(9,D424:D430)</f>
        <v>541316148.56000006</v>
      </c>
      <c r="E431" s="73"/>
      <c r="F431" s="65">
        <f>+SUBTOTAL(9,F424:F430)</f>
        <v>50447351.41007749</v>
      </c>
      <c r="H431" s="46"/>
      <c r="J431" s="71"/>
      <c r="K431" s="72"/>
      <c r="L431" s="72"/>
      <c r="N431" s="48"/>
      <c r="P431" s="79">
        <f>+ROUND(R431/D431*100,1)</f>
        <v>3.3</v>
      </c>
      <c r="R431" s="65">
        <f>+SUBTOTAL(9,R424:R430)</f>
        <v>17863432</v>
      </c>
      <c r="T431" s="46"/>
      <c r="U431" s="33"/>
      <c r="V431" s="47"/>
      <c r="W431" s="33"/>
      <c r="X431" s="47"/>
      <c r="Y431" s="33"/>
      <c r="Z431" s="48"/>
      <c r="AB431" s="65">
        <f>+SUBTOTAL(9,AB424:AB430)</f>
        <v>26371274</v>
      </c>
      <c r="AC431" s="65"/>
      <c r="AD431" s="125">
        <f>+AB431/D431*100</f>
        <v>4.8716954168377224</v>
      </c>
      <c r="AE431" s="125"/>
      <c r="AF431" s="65">
        <f>+SUBTOTAL(9,AF424:AF430)</f>
        <v>8507842</v>
      </c>
    </row>
    <row r="432" spans="1:32" s="38" customFormat="1" x14ac:dyDescent="0.25">
      <c r="A432" s="33" t="s">
        <v>6</v>
      </c>
      <c r="B432" s="38" t="s">
        <v>6</v>
      </c>
      <c r="D432" s="87"/>
      <c r="E432" s="73"/>
      <c r="F432" s="87"/>
      <c r="H432" s="46"/>
      <c r="J432" s="71"/>
      <c r="K432" s="72"/>
      <c r="L432" s="72"/>
      <c r="N432" s="48"/>
      <c r="P432" s="74"/>
      <c r="R432" s="87"/>
      <c r="T432" s="46"/>
      <c r="U432" s="33"/>
      <c r="V432" s="47"/>
      <c r="W432" s="33"/>
      <c r="X432" s="47"/>
      <c r="Y432" s="33"/>
      <c r="Z432" s="48"/>
      <c r="AB432" s="87"/>
      <c r="AC432" s="87"/>
      <c r="AD432" s="66"/>
      <c r="AE432" s="66"/>
      <c r="AF432" s="87"/>
    </row>
    <row r="433" spans="1:32" s="38" customFormat="1" x14ac:dyDescent="0.25">
      <c r="A433" s="33" t="s">
        <v>6</v>
      </c>
      <c r="B433" s="38" t="s">
        <v>124</v>
      </c>
      <c r="D433" s="87"/>
      <c r="E433" s="73"/>
      <c r="F433" s="87"/>
      <c r="H433" s="46"/>
      <c r="J433" s="71"/>
      <c r="K433" s="72"/>
      <c r="L433" s="72"/>
      <c r="N433" s="48"/>
      <c r="P433" s="74"/>
      <c r="R433" s="87"/>
      <c r="T433" s="46"/>
      <c r="U433" s="33"/>
      <c r="V433" s="47"/>
      <c r="W433" s="33"/>
      <c r="X433" s="47"/>
      <c r="Y433" s="33"/>
      <c r="Z433" s="48"/>
      <c r="AB433" s="87"/>
      <c r="AC433" s="87"/>
      <c r="AD433" s="66"/>
      <c r="AE433" s="66"/>
      <c r="AF433" s="87"/>
    </row>
    <row r="434" spans="1:32" s="38" customFormat="1" x14ac:dyDescent="0.25">
      <c r="A434" s="33">
        <v>341</v>
      </c>
      <c r="B434" s="33" t="s">
        <v>42</v>
      </c>
      <c r="D434" s="63">
        <v>57671242.119999997</v>
      </c>
      <c r="E434" s="58"/>
      <c r="F434" s="63">
        <v>8518121.7318225019</v>
      </c>
      <c r="G434" s="33"/>
      <c r="H434" s="46">
        <v>51682</v>
      </c>
      <c r="I434" s="33"/>
      <c r="J434" s="49" t="s">
        <v>293</v>
      </c>
      <c r="K434" s="72"/>
      <c r="L434" s="72"/>
      <c r="M434" s="21"/>
      <c r="N434" s="48">
        <v>0</v>
      </c>
      <c r="P434" s="76">
        <v>3.3</v>
      </c>
      <c r="R434" s="63">
        <f t="shared" ref="R434:R437" si="75">+ROUND(D434*P434/100,0)</f>
        <v>1903151</v>
      </c>
      <c r="T434" s="46">
        <v>55334</v>
      </c>
      <c r="U434" s="33"/>
      <c r="V434" s="47">
        <v>80</v>
      </c>
      <c r="W434" s="33" t="s">
        <v>4</v>
      </c>
      <c r="X434" s="47" t="s">
        <v>300</v>
      </c>
      <c r="Y434" s="33"/>
      <c r="Z434" s="48">
        <v>-2</v>
      </c>
      <c r="AB434" s="63">
        <v>1520754</v>
      </c>
      <c r="AC434" s="63"/>
      <c r="AD434" s="66">
        <v>2.64</v>
      </c>
      <c r="AE434" s="66"/>
      <c r="AF434" s="63">
        <f t="shared" ref="AF434:AF440" si="76">+AB434-R434</f>
        <v>-382397</v>
      </c>
    </row>
    <row r="435" spans="1:32" s="38" customFormat="1" x14ac:dyDescent="0.25">
      <c r="A435" s="33">
        <v>342</v>
      </c>
      <c r="B435" s="33" t="s">
        <v>87</v>
      </c>
      <c r="D435" s="63">
        <v>10754858.289999999</v>
      </c>
      <c r="E435" s="58"/>
      <c r="F435" s="63">
        <v>742790.19422874996</v>
      </c>
      <c r="G435" s="33"/>
      <c r="H435" s="46">
        <v>51682</v>
      </c>
      <c r="I435" s="33"/>
      <c r="J435" s="49" t="s">
        <v>293</v>
      </c>
      <c r="K435" s="72"/>
      <c r="L435" s="72"/>
      <c r="M435" s="21"/>
      <c r="N435" s="48">
        <v>0</v>
      </c>
      <c r="P435" s="76">
        <v>3.3</v>
      </c>
      <c r="R435" s="63">
        <f t="shared" si="75"/>
        <v>354910</v>
      </c>
      <c r="T435" s="46">
        <v>55334</v>
      </c>
      <c r="U435" s="33"/>
      <c r="V435" s="47">
        <v>50</v>
      </c>
      <c r="W435" s="33" t="s">
        <v>4</v>
      </c>
      <c r="X435" s="47" t="s">
        <v>303</v>
      </c>
      <c r="Y435" s="33"/>
      <c r="Z435" s="48">
        <v>-3</v>
      </c>
      <c r="AB435" s="63">
        <v>339065</v>
      </c>
      <c r="AC435" s="63"/>
      <c r="AD435" s="66">
        <v>3.15</v>
      </c>
      <c r="AE435" s="66"/>
      <c r="AF435" s="63">
        <f t="shared" si="76"/>
        <v>-15845</v>
      </c>
    </row>
    <row r="436" spans="1:32" s="38" customFormat="1" x14ac:dyDescent="0.25">
      <c r="A436" s="33">
        <v>343</v>
      </c>
      <c r="B436" s="33" t="s">
        <v>88</v>
      </c>
      <c r="D436" s="63">
        <v>480389197</v>
      </c>
      <c r="E436" s="58"/>
      <c r="F436" s="63">
        <v>32738512.548035864</v>
      </c>
      <c r="G436" s="33"/>
      <c r="H436" s="46">
        <v>51682</v>
      </c>
      <c r="I436" s="33"/>
      <c r="J436" s="49" t="s">
        <v>293</v>
      </c>
      <c r="K436" s="72"/>
      <c r="L436" s="72"/>
      <c r="M436" s="21"/>
      <c r="N436" s="48">
        <v>0</v>
      </c>
      <c r="P436" s="76">
        <v>3.3</v>
      </c>
      <c r="Q436" s="33"/>
      <c r="R436" s="63">
        <f t="shared" si="75"/>
        <v>15852844</v>
      </c>
      <c r="T436" s="46">
        <v>55334</v>
      </c>
      <c r="U436" s="33"/>
      <c r="V436" s="47">
        <v>50</v>
      </c>
      <c r="W436" s="33" t="s">
        <v>4</v>
      </c>
      <c r="X436" s="47" t="s">
        <v>304</v>
      </c>
      <c r="Y436" s="33"/>
      <c r="Z436" s="48">
        <v>-3</v>
      </c>
      <c r="AB436" s="63">
        <v>15521074</v>
      </c>
      <c r="AC436" s="63"/>
      <c r="AD436" s="66">
        <v>3.23</v>
      </c>
      <c r="AE436" s="66"/>
      <c r="AF436" s="63">
        <f t="shared" si="76"/>
        <v>-331770</v>
      </c>
    </row>
    <row r="437" spans="1:32" s="38" customFormat="1" x14ac:dyDescent="0.25">
      <c r="A437" s="33">
        <v>343.2</v>
      </c>
      <c r="B437" s="33" t="s">
        <v>280</v>
      </c>
      <c r="D437" s="63">
        <v>98598036.450000003</v>
      </c>
      <c r="E437" s="58"/>
      <c r="F437" s="63">
        <v>8887180.8014091346</v>
      </c>
      <c r="G437" s="33"/>
      <c r="H437" s="46">
        <v>51682</v>
      </c>
      <c r="I437" s="33"/>
      <c r="J437" s="49" t="s">
        <v>293</v>
      </c>
      <c r="K437" s="72"/>
      <c r="L437" s="72"/>
      <c r="M437" s="21"/>
      <c r="N437" s="48">
        <v>0</v>
      </c>
      <c r="P437" s="76">
        <v>3.3</v>
      </c>
      <c r="Q437" s="33"/>
      <c r="R437" s="63">
        <f t="shared" si="75"/>
        <v>3253735</v>
      </c>
      <c r="T437" s="46">
        <v>55334</v>
      </c>
      <c r="U437" s="33"/>
      <c r="V437" s="47">
        <v>9</v>
      </c>
      <c r="W437" s="33" t="s">
        <v>4</v>
      </c>
      <c r="X437" s="47" t="s">
        <v>306</v>
      </c>
      <c r="Y437" s="33"/>
      <c r="Z437" s="48">
        <v>35</v>
      </c>
      <c r="AB437" s="63">
        <v>8363870</v>
      </c>
      <c r="AC437" s="63"/>
      <c r="AD437" s="66">
        <v>8.48</v>
      </c>
      <c r="AE437" s="66"/>
      <c r="AF437" s="63">
        <f t="shared" si="76"/>
        <v>5110135</v>
      </c>
    </row>
    <row r="438" spans="1:32" s="38" customFormat="1" x14ac:dyDescent="0.25">
      <c r="A438" s="33">
        <v>344</v>
      </c>
      <c r="B438" s="33" t="s">
        <v>89</v>
      </c>
      <c r="D438" s="63">
        <v>64525280.159999996</v>
      </c>
      <c r="E438" s="58"/>
      <c r="F438" s="63">
        <v>9184371.6842112485</v>
      </c>
      <c r="G438" s="33"/>
      <c r="H438" s="46">
        <v>51682</v>
      </c>
      <c r="I438" s="33"/>
      <c r="J438" s="49" t="s">
        <v>293</v>
      </c>
      <c r="K438" s="72"/>
      <c r="L438" s="72"/>
      <c r="M438" s="21"/>
      <c r="N438" s="48">
        <v>0</v>
      </c>
      <c r="P438" s="76">
        <v>3.3</v>
      </c>
      <c r="R438" s="63">
        <f t="shared" ref="R438:R440" si="77">+ROUND(D438*P438/100,0)</f>
        <v>2129334</v>
      </c>
      <c r="T438" s="46">
        <v>55334</v>
      </c>
      <c r="U438" s="33"/>
      <c r="V438" s="47">
        <v>60</v>
      </c>
      <c r="W438" s="33" t="s">
        <v>4</v>
      </c>
      <c r="X438" s="47" t="s">
        <v>300</v>
      </c>
      <c r="Y438" s="33"/>
      <c r="Z438" s="48">
        <v>-3</v>
      </c>
      <c r="AB438" s="63">
        <v>1780437</v>
      </c>
      <c r="AC438" s="63"/>
      <c r="AD438" s="66">
        <v>2.76</v>
      </c>
      <c r="AE438" s="66"/>
      <c r="AF438" s="63">
        <f t="shared" si="76"/>
        <v>-348897</v>
      </c>
    </row>
    <row r="439" spans="1:32" s="38" customFormat="1" x14ac:dyDescent="0.25">
      <c r="A439" s="33">
        <v>345</v>
      </c>
      <c r="B439" s="33" t="s">
        <v>45</v>
      </c>
      <c r="D439" s="63">
        <v>48252609.780000001</v>
      </c>
      <c r="E439" s="58"/>
      <c r="F439" s="63">
        <v>7322266.5036474997</v>
      </c>
      <c r="G439" s="33"/>
      <c r="H439" s="46">
        <v>51682</v>
      </c>
      <c r="I439" s="33"/>
      <c r="J439" s="49" t="s">
        <v>293</v>
      </c>
      <c r="K439" s="72"/>
      <c r="L439" s="72"/>
      <c r="M439" s="21"/>
      <c r="N439" s="48">
        <v>0</v>
      </c>
      <c r="P439" s="76">
        <v>3.3</v>
      </c>
      <c r="R439" s="63">
        <f t="shared" si="77"/>
        <v>1592336</v>
      </c>
      <c r="T439" s="46">
        <v>55334</v>
      </c>
      <c r="U439" s="33"/>
      <c r="V439" s="47">
        <v>50</v>
      </c>
      <c r="W439" s="33" t="s">
        <v>4</v>
      </c>
      <c r="X439" s="47" t="s">
        <v>305</v>
      </c>
      <c r="Y439" s="33"/>
      <c r="Z439" s="48">
        <v>-2</v>
      </c>
      <c r="AB439" s="63">
        <v>1322456</v>
      </c>
      <c r="AC439" s="63"/>
      <c r="AD439" s="66">
        <v>2.74</v>
      </c>
      <c r="AE439" s="66"/>
      <c r="AF439" s="63">
        <f t="shared" si="76"/>
        <v>-269880</v>
      </c>
    </row>
    <row r="440" spans="1:32" s="38" customFormat="1" x14ac:dyDescent="0.25">
      <c r="A440" s="33">
        <v>346</v>
      </c>
      <c r="B440" s="33" t="s">
        <v>281</v>
      </c>
      <c r="D440" s="64">
        <v>12454465.92</v>
      </c>
      <c r="E440" s="58"/>
      <c r="F440" s="64">
        <v>7732043.404241249</v>
      </c>
      <c r="G440" s="33"/>
      <c r="H440" s="46">
        <v>51682</v>
      </c>
      <c r="I440" s="33"/>
      <c r="J440" s="49" t="s">
        <v>293</v>
      </c>
      <c r="K440" s="72"/>
      <c r="L440" s="72"/>
      <c r="M440" s="21"/>
      <c r="N440" s="48">
        <v>0</v>
      </c>
      <c r="P440" s="76">
        <v>3.3</v>
      </c>
      <c r="R440" s="64">
        <f t="shared" si="77"/>
        <v>410997</v>
      </c>
      <c r="T440" s="46">
        <v>55334</v>
      </c>
      <c r="U440" s="33"/>
      <c r="V440" s="47">
        <v>50</v>
      </c>
      <c r="W440" s="33" t="s">
        <v>4</v>
      </c>
      <c r="X440" s="47" t="s">
        <v>307</v>
      </c>
      <c r="Y440" s="33"/>
      <c r="Z440" s="48">
        <v>-2</v>
      </c>
      <c r="AB440" s="64">
        <v>165828</v>
      </c>
      <c r="AC440" s="67"/>
      <c r="AD440" s="66">
        <v>1.33</v>
      </c>
      <c r="AE440" s="66"/>
      <c r="AF440" s="64">
        <f t="shared" si="76"/>
        <v>-245169</v>
      </c>
    </row>
    <row r="441" spans="1:32" s="38" customFormat="1" x14ac:dyDescent="0.25">
      <c r="A441" s="33" t="s">
        <v>6</v>
      </c>
      <c r="B441" s="38" t="s">
        <v>125</v>
      </c>
      <c r="D441" s="83">
        <f>+SUBTOTAL(9,D434:D440)</f>
        <v>772645689.71999991</v>
      </c>
      <c r="E441" s="73"/>
      <c r="F441" s="83">
        <f>+SUBTOTAL(9,F434:F440)</f>
        <v>75125286.867596254</v>
      </c>
      <c r="H441" s="46"/>
      <c r="J441" s="71"/>
      <c r="K441" s="72"/>
      <c r="L441" s="72"/>
      <c r="N441" s="48"/>
      <c r="P441" s="79">
        <f>+ROUND(R441/D441*100,1)</f>
        <v>3.3</v>
      </c>
      <c r="R441" s="83">
        <f>+SUBTOTAL(9,R434:R440)</f>
        <v>25497307</v>
      </c>
      <c r="T441" s="46"/>
      <c r="U441" s="33"/>
      <c r="V441" s="47"/>
      <c r="W441" s="33"/>
      <c r="X441" s="47"/>
      <c r="Y441" s="33"/>
      <c r="Z441" s="48"/>
      <c r="AB441" s="83">
        <f>+SUBTOTAL(9,AB434:AB440)</f>
        <v>29013484</v>
      </c>
      <c r="AC441" s="65"/>
      <c r="AD441" s="125">
        <f>+AB441/D441*100</f>
        <v>3.7550826188539581</v>
      </c>
      <c r="AE441" s="125"/>
      <c r="AF441" s="83">
        <f>+SUBTOTAL(9,AF434:AF440)</f>
        <v>3516177</v>
      </c>
    </row>
    <row r="442" spans="1:32" s="38" customFormat="1" x14ac:dyDescent="0.25">
      <c r="A442" s="33" t="s">
        <v>6</v>
      </c>
      <c r="B442" s="38" t="s">
        <v>6</v>
      </c>
      <c r="D442" s="87"/>
      <c r="E442" s="73"/>
      <c r="F442" s="87"/>
      <c r="H442" s="46"/>
      <c r="J442" s="71"/>
      <c r="K442" s="72"/>
      <c r="L442" s="72"/>
      <c r="N442" s="48"/>
      <c r="P442" s="74"/>
      <c r="R442" s="87"/>
      <c r="T442" s="46"/>
      <c r="U442" s="33"/>
      <c r="V442" s="47"/>
      <c r="W442" s="33"/>
      <c r="X442" s="47"/>
      <c r="Y442" s="33"/>
      <c r="Z442" s="48"/>
      <c r="AB442" s="87"/>
      <c r="AC442" s="87"/>
      <c r="AD442" s="66"/>
      <c r="AE442" s="66"/>
      <c r="AF442" s="87"/>
    </row>
    <row r="443" spans="1:32" s="38" customFormat="1" x14ac:dyDescent="0.25">
      <c r="A443" s="41" t="s">
        <v>197</v>
      </c>
      <c r="D443" s="87">
        <f>+SUBTOTAL(9,D404:D442)</f>
        <v>2121758296.8600004</v>
      </c>
      <c r="E443" s="73"/>
      <c r="F443" s="87">
        <f>+SUBTOTAL(9,F404:F442)</f>
        <v>154489986.39071876</v>
      </c>
      <c r="H443" s="46"/>
      <c r="J443" s="71"/>
      <c r="K443" s="72"/>
      <c r="L443" s="72"/>
      <c r="N443" s="48"/>
      <c r="P443" s="80">
        <f>+ROUND(R443/D443*100,1)</f>
        <v>3.3</v>
      </c>
      <c r="R443" s="87">
        <f>+SUBTOTAL(9,R404:R442)</f>
        <v>70018023</v>
      </c>
      <c r="T443" s="46"/>
      <c r="U443" s="33"/>
      <c r="V443" s="47"/>
      <c r="W443" s="33"/>
      <c r="X443" s="47"/>
      <c r="Y443" s="33"/>
      <c r="Z443" s="48"/>
      <c r="AB443" s="87">
        <f>+SUBTOTAL(9,AB404:AB442)</f>
        <v>94897402</v>
      </c>
      <c r="AC443" s="87"/>
      <c r="AD443" s="116">
        <f>+AB443/D443*100</f>
        <v>4.4725830524824195</v>
      </c>
      <c r="AE443" s="116"/>
      <c r="AF443" s="87">
        <f>+SUBTOTAL(9,AF404:AF442)</f>
        <v>24879379</v>
      </c>
    </row>
    <row r="444" spans="1:32" s="38" customFormat="1" x14ac:dyDescent="0.25">
      <c r="A444" s="41"/>
      <c r="B444" s="38" t="s">
        <v>6</v>
      </c>
      <c r="D444" s="87"/>
      <c r="E444" s="73"/>
      <c r="F444" s="87"/>
      <c r="H444" s="46"/>
      <c r="J444" s="71"/>
      <c r="K444" s="72"/>
      <c r="L444" s="72"/>
      <c r="N444" s="48"/>
      <c r="P444" s="74"/>
      <c r="R444" s="87"/>
      <c r="T444" s="46"/>
      <c r="U444" s="33"/>
      <c r="V444" s="47"/>
      <c r="W444" s="33"/>
      <c r="X444" s="47"/>
      <c r="Y444" s="33"/>
      <c r="Z444" s="48"/>
      <c r="AB444" s="87"/>
      <c r="AC444" s="87"/>
      <c r="AD444" s="116"/>
      <c r="AE444" s="116"/>
      <c r="AF444" s="87"/>
    </row>
    <row r="445" spans="1:32" s="38" customFormat="1" x14ac:dyDescent="0.25">
      <c r="A445" s="41"/>
      <c r="B445" s="38" t="s">
        <v>6</v>
      </c>
      <c r="D445" s="87"/>
      <c r="E445" s="73"/>
      <c r="F445" s="87"/>
      <c r="H445" s="46"/>
      <c r="J445" s="71"/>
      <c r="K445" s="72"/>
      <c r="L445" s="72"/>
      <c r="N445" s="48"/>
      <c r="P445" s="74"/>
      <c r="R445" s="87"/>
      <c r="T445" s="46"/>
      <c r="U445" s="33"/>
      <c r="V445" s="47"/>
      <c r="W445" s="33"/>
      <c r="X445" s="47"/>
      <c r="Y445" s="33"/>
      <c r="Z445" s="48"/>
      <c r="AB445" s="87"/>
      <c r="AC445" s="87"/>
      <c r="AD445" s="116"/>
      <c r="AE445" s="116"/>
      <c r="AF445" s="87"/>
    </row>
    <row r="446" spans="1:32" s="38" customFormat="1" x14ac:dyDescent="0.25">
      <c r="A446" s="41" t="s">
        <v>198</v>
      </c>
      <c r="D446" s="87"/>
      <c r="E446" s="73"/>
      <c r="F446" s="87"/>
      <c r="H446" s="46"/>
      <c r="J446" s="71"/>
      <c r="K446" s="72"/>
      <c r="L446" s="72"/>
      <c r="N446" s="48"/>
      <c r="P446" s="74"/>
      <c r="R446" s="87"/>
      <c r="T446" s="46"/>
      <c r="U446" s="33"/>
      <c r="V446" s="47"/>
      <c r="W446" s="33"/>
      <c r="X446" s="47"/>
      <c r="Y446" s="33"/>
      <c r="Z446" s="48"/>
      <c r="AB446" s="87"/>
      <c r="AC446" s="87"/>
      <c r="AD446" s="116"/>
      <c r="AE446" s="116"/>
      <c r="AF446" s="87"/>
    </row>
    <row r="447" spans="1:32" s="38" customFormat="1" x14ac:dyDescent="0.25">
      <c r="A447" s="41"/>
      <c r="B447" s="38" t="s">
        <v>6</v>
      </c>
      <c r="D447" s="87"/>
      <c r="E447" s="73"/>
      <c r="F447" s="87"/>
      <c r="H447" s="46"/>
      <c r="J447" s="71"/>
      <c r="K447" s="72"/>
      <c r="L447" s="72"/>
      <c r="N447" s="48"/>
      <c r="P447" s="74"/>
      <c r="R447" s="87"/>
      <c r="T447" s="46"/>
      <c r="U447" s="33"/>
      <c r="V447" s="47"/>
      <c r="W447" s="33"/>
      <c r="X447" s="47"/>
      <c r="Y447" s="33"/>
      <c r="Z447" s="48"/>
      <c r="AB447" s="87"/>
      <c r="AC447" s="87"/>
      <c r="AD447" s="116"/>
      <c r="AE447" s="116"/>
      <c r="AF447" s="87"/>
    </row>
    <row r="448" spans="1:32" s="38" customFormat="1" x14ac:dyDescent="0.25">
      <c r="A448" s="33" t="s">
        <v>6</v>
      </c>
      <c r="B448" s="38" t="s">
        <v>126</v>
      </c>
      <c r="D448" s="87"/>
      <c r="E448" s="73"/>
      <c r="F448" s="87"/>
      <c r="H448" s="46"/>
      <c r="J448" s="71"/>
      <c r="K448" s="72"/>
      <c r="L448" s="72"/>
      <c r="N448" s="48"/>
      <c r="P448" s="74"/>
      <c r="R448" s="87"/>
      <c r="T448" s="46"/>
      <c r="U448" s="33"/>
      <c r="V448" s="47"/>
      <c r="W448" s="33"/>
      <c r="X448" s="47"/>
      <c r="Y448" s="33"/>
      <c r="Z448" s="48"/>
      <c r="AB448" s="87"/>
      <c r="AC448" s="87"/>
      <c r="AD448" s="116"/>
      <c r="AE448" s="116"/>
      <c r="AF448" s="87"/>
    </row>
    <row r="449" spans="1:32" s="38" customFormat="1" x14ac:dyDescent="0.25">
      <c r="A449" s="33">
        <v>341</v>
      </c>
      <c r="B449" s="33" t="s">
        <v>42</v>
      </c>
      <c r="D449" s="63">
        <v>82092869.269999996</v>
      </c>
      <c r="E449" s="58"/>
      <c r="F449" s="63">
        <v>6368723.820968749</v>
      </c>
      <c r="G449" s="33"/>
      <c r="H449" s="46">
        <v>52412</v>
      </c>
      <c r="I449" s="33"/>
      <c r="J449" s="49" t="s">
        <v>293</v>
      </c>
      <c r="K449" s="72"/>
      <c r="L449" s="72"/>
      <c r="M449" s="21"/>
      <c r="N449" s="48">
        <v>0</v>
      </c>
      <c r="P449" s="76">
        <v>3.3</v>
      </c>
      <c r="R449" s="63">
        <f t="shared" ref="R449:R452" si="78">+ROUND(D449*P449/100,0)</f>
        <v>2709065</v>
      </c>
      <c r="T449" s="46">
        <v>56065</v>
      </c>
      <c r="U449" s="33"/>
      <c r="V449" s="47">
        <v>80</v>
      </c>
      <c r="W449" s="33" t="s">
        <v>4</v>
      </c>
      <c r="X449" s="47" t="s">
        <v>300</v>
      </c>
      <c r="Y449" s="33"/>
      <c r="Z449" s="48">
        <v>-2</v>
      </c>
      <c r="AB449" s="63">
        <v>2211721</v>
      </c>
      <c r="AC449" s="63"/>
      <c r="AD449" s="66">
        <v>2.69</v>
      </c>
      <c r="AE449" s="66"/>
      <c r="AF449" s="63">
        <f t="shared" ref="AF449:AF455" si="79">+AB449-R449</f>
        <v>-497344</v>
      </c>
    </row>
    <row r="450" spans="1:32" s="38" customFormat="1" x14ac:dyDescent="0.25">
      <c r="A450" s="33">
        <v>342</v>
      </c>
      <c r="B450" s="33" t="s">
        <v>87</v>
      </c>
      <c r="D450" s="63">
        <v>47723727.920000002</v>
      </c>
      <c r="E450" s="58"/>
      <c r="F450" s="63">
        <v>3579557.4410024998</v>
      </c>
      <c r="G450" s="33"/>
      <c r="H450" s="46">
        <v>52412</v>
      </c>
      <c r="I450" s="33"/>
      <c r="J450" s="49" t="s">
        <v>293</v>
      </c>
      <c r="K450" s="72"/>
      <c r="L450" s="72"/>
      <c r="M450" s="21"/>
      <c r="N450" s="48">
        <v>0</v>
      </c>
      <c r="P450" s="76">
        <v>3.3</v>
      </c>
      <c r="R450" s="63">
        <f t="shared" si="78"/>
        <v>1574883</v>
      </c>
      <c r="T450" s="46">
        <v>56065</v>
      </c>
      <c r="U450" s="33"/>
      <c r="V450" s="47">
        <v>50</v>
      </c>
      <c r="W450" s="33" t="s">
        <v>4</v>
      </c>
      <c r="X450" s="47" t="s">
        <v>303</v>
      </c>
      <c r="Y450" s="33"/>
      <c r="Z450" s="48">
        <v>-3</v>
      </c>
      <c r="AB450" s="63">
        <v>1416280</v>
      </c>
      <c r="AC450" s="63"/>
      <c r="AD450" s="66">
        <v>2.97</v>
      </c>
      <c r="AE450" s="66"/>
      <c r="AF450" s="63">
        <f t="shared" si="79"/>
        <v>-158603</v>
      </c>
    </row>
    <row r="451" spans="1:32" s="38" customFormat="1" x14ac:dyDescent="0.25">
      <c r="A451" s="33">
        <v>343</v>
      </c>
      <c r="B451" s="33" t="s">
        <v>88</v>
      </c>
      <c r="D451" s="63">
        <v>385108675.64999998</v>
      </c>
      <c r="E451" s="58"/>
      <c r="F451" s="63">
        <v>38729543.121233486</v>
      </c>
      <c r="G451" s="33"/>
      <c r="H451" s="46">
        <v>52412</v>
      </c>
      <c r="I451" s="33"/>
      <c r="J451" s="49" t="s">
        <v>293</v>
      </c>
      <c r="K451" s="72"/>
      <c r="L451" s="72"/>
      <c r="M451" s="21"/>
      <c r="N451" s="48">
        <v>0</v>
      </c>
      <c r="P451" s="76">
        <v>3.3</v>
      </c>
      <c r="Q451" s="33"/>
      <c r="R451" s="63">
        <f t="shared" si="78"/>
        <v>12708586</v>
      </c>
      <c r="T451" s="46">
        <v>56065</v>
      </c>
      <c r="U451" s="33"/>
      <c r="V451" s="47">
        <v>50</v>
      </c>
      <c r="W451" s="33" t="s">
        <v>4</v>
      </c>
      <c r="X451" s="47" t="s">
        <v>304</v>
      </c>
      <c r="Y451" s="33"/>
      <c r="Z451" s="48">
        <v>-3</v>
      </c>
      <c r="AB451" s="63">
        <v>11406386</v>
      </c>
      <c r="AC451" s="63"/>
      <c r="AD451" s="66">
        <v>2.96</v>
      </c>
      <c r="AE451" s="66"/>
      <c r="AF451" s="63">
        <f t="shared" si="79"/>
        <v>-1302200</v>
      </c>
    </row>
    <row r="452" spans="1:32" s="38" customFormat="1" x14ac:dyDescent="0.25">
      <c r="A452" s="33">
        <v>343.2</v>
      </c>
      <c r="B452" s="33" t="s">
        <v>280</v>
      </c>
      <c r="D452" s="63">
        <v>206255249.11000001</v>
      </c>
      <c r="E452" s="58"/>
      <c r="F452" s="63">
        <v>28539905.897286527</v>
      </c>
      <c r="G452" s="33"/>
      <c r="H452" s="46">
        <v>52412</v>
      </c>
      <c r="I452" s="33"/>
      <c r="J452" s="49" t="s">
        <v>293</v>
      </c>
      <c r="K452" s="72"/>
      <c r="L452" s="72"/>
      <c r="M452" s="21"/>
      <c r="N452" s="48">
        <v>0</v>
      </c>
      <c r="P452" s="76">
        <v>3.3</v>
      </c>
      <c r="Q452" s="33"/>
      <c r="R452" s="63">
        <f t="shared" si="78"/>
        <v>6806423</v>
      </c>
      <c r="T452" s="46">
        <v>56065</v>
      </c>
      <c r="U452" s="33"/>
      <c r="V452" s="47">
        <v>9</v>
      </c>
      <c r="W452" s="33" t="s">
        <v>4</v>
      </c>
      <c r="X452" s="47" t="s">
        <v>306</v>
      </c>
      <c r="Y452" s="33"/>
      <c r="Z452" s="48">
        <v>35</v>
      </c>
      <c r="AB452" s="63">
        <v>14298917</v>
      </c>
      <c r="AC452" s="63"/>
      <c r="AD452" s="66">
        <v>6.93</v>
      </c>
      <c r="AE452" s="66"/>
      <c r="AF452" s="63">
        <f t="shared" si="79"/>
        <v>7492494</v>
      </c>
    </row>
    <row r="453" spans="1:32" s="38" customFormat="1" x14ac:dyDescent="0.25">
      <c r="A453" s="33">
        <v>344</v>
      </c>
      <c r="B453" s="33" t="s">
        <v>89</v>
      </c>
      <c r="D453" s="63">
        <v>70269257.489999995</v>
      </c>
      <c r="E453" s="58"/>
      <c r="F453" s="63">
        <v>5194564.4841474993</v>
      </c>
      <c r="G453" s="33"/>
      <c r="H453" s="46">
        <v>52412</v>
      </c>
      <c r="I453" s="33"/>
      <c r="J453" s="49" t="s">
        <v>293</v>
      </c>
      <c r="K453" s="72"/>
      <c r="L453" s="72"/>
      <c r="M453" s="21"/>
      <c r="N453" s="48">
        <v>0</v>
      </c>
      <c r="P453" s="76">
        <v>3.3</v>
      </c>
      <c r="R453" s="63">
        <f t="shared" ref="R453:R455" si="80">+ROUND(D453*P453/100,0)</f>
        <v>2318885</v>
      </c>
      <c r="T453" s="46">
        <v>56065</v>
      </c>
      <c r="U453" s="33"/>
      <c r="V453" s="47">
        <v>60</v>
      </c>
      <c r="W453" s="33" t="s">
        <v>4</v>
      </c>
      <c r="X453" s="47" t="s">
        <v>300</v>
      </c>
      <c r="Y453" s="33"/>
      <c r="Z453" s="48">
        <v>-3</v>
      </c>
      <c r="AB453" s="63">
        <v>1974222</v>
      </c>
      <c r="AC453" s="63"/>
      <c r="AD453" s="66">
        <v>2.81</v>
      </c>
      <c r="AE453" s="66"/>
      <c r="AF453" s="63">
        <f t="shared" si="79"/>
        <v>-344663</v>
      </c>
    </row>
    <row r="454" spans="1:32" s="38" customFormat="1" x14ac:dyDescent="0.25">
      <c r="A454" s="33">
        <v>345</v>
      </c>
      <c r="B454" s="33" t="s">
        <v>45</v>
      </c>
      <c r="D454" s="63">
        <v>111693784.62</v>
      </c>
      <c r="E454" s="58"/>
      <c r="F454" s="63">
        <v>8403919.9913375005</v>
      </c>
      <c r="G454" s="33"/>
      <c r="H454" s="46">
        <v>52412</v>
      </c>
      <c r="I454" s="33"/>
      <c r="J454" s="49" t="s">
        <v>293</v>
      </c>
      <c r="K454" s="72"/>
      <c r="L454" s="72"/>
      <c r="M454" s="21"/>
      <c r="N454" s="48">
        <v>0</v>
      </c>
      <c r="P454" s="76">
        <v>3.3</v>
      </c>
      <c r="R454" s="63">
        <f t="shared" si="80"/>
        <v>3685895</v>
      </c>
      <c r="T454" s="46">
        <v>56065</v>
      </c>
      <c r="U454" s="33"/>
      <c r="V454" s="47">
        <v>50</v>
      </c>
      <c r="W454" s="33" t="s">
        <v>4</v>
      </c>
      <c r="X454" s="47" t="s">
        <v>305</v>
      </c>
      <c r="Y454" s="33"/>
      <c r="Z454" s="48">
        <v>-2</v>
      </c>
      <c r="AB454" s="63">
        <v>3141522</v>
      </c>
      <c r="AC454" s="63"/>
      <c r="AD454" s="66">
        <v>2.81</v>
      </c>
      <c r="AE454" s="66"/>
      <c r="AF454" s="63">
        <f t="shared" si="79"/>
        <v>-544373</v>
      </c>
    </row>
    <row r="455" spans="1:32" s="38" customFormat="1" x14ac:dyDescent="0.25">
      <c r="A455" s="33">
        <v>346</v>
      </c>
      <c r="B455" s="33" t="s">
        <v>281</v>
      </c>
      <c r="D455" s="64">
        <v>10309492.789999999</v>
      </c>
      <c r="E455" s="58"/>
      <c r="F455" s="64">
        <v>738998.96712875017</v>
      </c>
      <c r="G455" s="33"/>
      <c r="H455" s="46">
        <v>52412</v>
      </c>
      <c r="I455" s="33"/>
      <c r="J455" s="49" t="s">
        <v>293</v>
      </c>
      <c r="K455" s="72"/>
      <c r="L455" s="72"/>
      <c r="M455" s="21"/>
      <c r="N455" s="48">
        <v>0</v>
      </c>
      <c r="P455" s="76">
        <v>3.3</v>
      </c>
      <c r="R455" s="64">
        <f t="shared" si="80"/>
        <v>340213</v>
      </c>
      <c r="T455" s="46">
        <v>56065</v>
      </c>
      <c r="U455" s="33"/>
      <c r="V455" s="47">
        <v>50</v>
      </c>
      <c r="W455" s="33" t="s">
        <v>4</v>
      </c>
      <c r="X455" s="47" t="s">
        <v>307</v>
      </c>
      <c r="Y455" s="33"/>
      <c r="Z455" s="48">
        <v>-2</v>
      </c>
      <c r="AB455" s="64">
        <v>306960</v>
      </c>
      <c r="AC455" s="67"/>
      <c r="AD455" s="66">
        <v>2.98</v>
      </c>
      <c r="AE455" s="66"/>
      <c r="AF455" s="64">
        <f t="shared" si="79"/>
        <v>-33253</v>
      </c>
    </row>
    <row r="456" spans="1:32" s="38" customFormat="1" x14ac:dyDescent="0.25">
      <c r="A456" s="33" t="s">
        <v>6</v>
      </c>
      <c r="B456" s="38" t="s">
        <v>127</v>
      </c>
      <c r="D456" s="83">
        <f>+SUBTOTAL(9,D449:D455)</f>
        <v>913453056.85000002</v>
      </c>
      <c r="E456" s="73"/>
      <c r="F456" s="83">
        <f>+SUBTOTAL(9,F449:F455)</f>
        <v>91555213.723105013</v>
      </c>
      <c r="H456" s="46"/>
      <c r="J456" s="71"/>
      <c r="K456" s="72"/>
      <c r="L456" s="72"/>
      <c r="N456" s="48"/>
      <c r="P456" s="79">
        <f>+ROUND(R456/D456*100,1)</f>
        <v>3.3</v>
      </c>
      <c r="R456" s="83">
        <f>+SUBTOTAL(9,R449:R455)</f>
        <v>30143950</v>
      </c>
      <c r="T456" s="46"/>
      <c r="U456" s="33"/>
      <c r="V456" s="47"/>
      <c r="W456" s="33"/>
      <c r="X456" s="47"/>
      <c r="Y456" s="33"/>
      <c r="Z456" s="48"/>
      <c r="AB456" s="83">
        <f>+SUBTOTAL(9,AB449:AB455)</f>
        <v>34756008</v>
      </c>
      <c r="AC456" s="65"/>
      <c r="AD456" s="125">
        <f>+AB456/D456*100</f>
        <v>3.8049035732448542</v>
      </c>
      <c r="AE456" s="125"/>
      <c r="AF456" s="83">
        <f>+SUBTOTAL(9,AF449:AF455)</f>
        <v>4612058</v>
      </c>
    </row>
    <row r="457" spans="1:32" s="38" customFormat="1" x14ac:dyDescent="0.25">
      <c r="A457" s="33"/>
      <c r="B457" s="38" t="s">
        <v>6</v>
      </c>
      <c r="D457" s="87"/>
      <c r="E457" s="73"/>
      <c r="F457" s="87"/>
      <c r="H457" s="46"/>
      <c r="J457" s="71"/>
      <c r="K457" s="72"/>
      <c r="L457" s="72"/>
      <c r="N457" s="48"/>
      <c r="P457" s="74"/>
      <c r="R457" s="87"/>
      <c r="T457" s="46"/>
      <c r="U457" s="33"/>
      <c r="V457" s="47"/>
      <c r="W457" s="33"/>
      <c r="X457" s="47"/>
      <c r="Y457" s="33"/>
      <c r="Z457" s="48"/>
      <c r="AB457" s="87"/>
      <c r="AC457" s="87"/>
      <c r="AD457" s="116"/>
      <c r="AE457" s="116"/>
      <c r="AF457" s="87"/>
    </row>
    <row r="458" spans="1:32" s="38" customFormat="1" x14ac:dyDescent="0.25">
      <c r="A458" s="41" t="s">
        <v>199</v>
      </c>
      <c r="D458" s="87">
        <f>+SUBTOTAL(9,D448:D456)</f>
        <v>913453056.85000002</v>
      </c>
      <c r="E458" s="175"/>
      <c r="F458" s="87">
        <f>+SUBTOTAL(9,F448:F456)</f>
        <v>91555213.723105013</v>
      </c>
      <c r="G458" s="104"/>
      <c r="H458" s="135"/>
      <c r="I458" s="104"/>
      <c r="J458" s="136"/>
      <c r="K458" s="137"/>
      <c r="L458" s="137"/>
      <c r="M458" s="104"/>
      <c r="N458" s="138"/>
      <c r="O458" s="104"/>
      <c r="P458" s="139">
        <f>+ROUND(R458/D458*100,1)</f>
        <v>3.3</v>
      </c>
      <c r="Q458" s="104"/>
      <c r="R458" s="87">
        <f>+SUBTOTAL(9,R448:R456)</f>
        <v>30143950</v>
      </c>
      <c r="S458" s="104"/>
      <c r="T458" s="135"/>
      <c r="U458" s="107"/>
      <c r="V458" s="140"/>
      <c r="W458" s="107"/>
      <c r="X458" s="140"/>
      <c r="Y458" s="107"/>
      <c r="Z458" s="138"/>
      <c r="AA458" s="104"/>
      <c r="AB458" s="87">
        <f>+SUBTOTAL(9,AB448:AB456)</f>
        <v>34756008</v>
      </c>
      <c r="AC458" s="87"/>
      <c r="AD458" s="165">
        <f>+AB458/D458*100</f>
        <v>3.8049035732448542</v>
      </c>
      <c r="AE458" s="165"/>
      <c r="AF458" s="87">
        <f>+SUBTOTAL(9,AF448:AF456)</f>
        <v>4612058</v>
      </c>
    </row>
    <row r="459" spans="1:32" s="38" customFormat="1" x14ac:dyDescent="0.25">
      <c r="A459" s="41"/>
      <c r="B459" s="38" t="s">
        <v>6</v>
      </c>
      <c r="D459" s="87"/>
      <c r="E459" s="73"/>
      <c r="F459" s="87"/>
      <c r="H459" s="46"/>
      <c r="J459" s="71"/>
      <c r="K459" s="72"/>
      <c r="L459" s="72"/>
      <c r="N459" s="48"/>
      <c r="P459" s="74"/>
      <c r="R459" s="87"/>
      <c r="T459" s="46"/>
      <c r="U459" s="33"/>
      <c r="V459" s="47"/>
      <c r="W459" s="33"/>
      <c r="X459" s="47"/>
      <c r="Y459" s="33"/>
      <c r="Z459" s="48"/>
      <c r="AB459" s="87"/>
      <c r="AC459" s="87"/>
      <c r="AD459" s="116"/>
      <c r="AE459" s="116"/>
      <c r="AF459" s="87"/>
    </row>
    <row r="460" spans="1:32" s="38" customFormat="1" x14ac:dyDescent="0.25">
      <c r="A460" s="41"/>
      <c r="B460" s="38" t="s">
        <v>6</v>
      </c>
      <c r="D460" s="87"/>
      <c r="E460" s="73"/>
      <c r="F460" s="87"/>
      <c r="H460" s="46"/>
      <c r="J460" s="71"/>
      <c r="K460" s="72"/>
      <c r="L460" s="72"/>
      <c r="N460" s="48"/>
      <c r="P460" s="74"/>
      <c r="R460" s="87"/>
      <c r="T460" s="46"/>
      <c r="U460" s="33"/>
      <c r="V460" s="47"/>
      <c r="W460" s="33"/>
      <c r="X460" s="47"/>
      <c r="Y460" s="33"/>
      <c r="Z460" s="48"/>
      <c r="AB460" s="87"/>
      <c r="AC460" s="87"/>
      <c r="AD460" s="116"/>
      <c r="AE460" s="116"/>
      <c r="AF460" s="87"/>
    </row>
    <row r="461" spans="1:32" s="38" customFormat="1" x14ac:dyDescent="0.25">
      <c r="A461" s="41" t="s">
        <v>200</v>
      </c>
      <c r="D461" s="87"/>
      <c r="E461" s="73"/>
      <c r="F461" s="87"/>
      <c r="H461" s="46"/>
      <c r="J461" s="71"/>
      <c r="K461" s="72"/>
      <c r="L461" s="72"/>
      <c r="N461" s="48"/>
      <c r="P461" s="74"/>
      <c r="R461" s="87"/>
      <c r="T461" s="46"/>
      <c r="U461" s="33"/>
      <c r="V461" s="47"/>
      <c r="W461" s="33"/>
      <c r="X461" s="47"/>
      <c r="Y461" s="33"/>
      <c r="Z461" s="48"/>
      <c r="AB461" s="87"/>
      <c r="AC461" s="87"/>
      <c r="AD461" s="116"/>
      <c r="AE461" s="116"/>
      <c r="AF461" s="87"/>
    </row>
    <row r="462" spans="1:32" s="38" customFormat="1" x14ac:dyDescent="0.25">
      <c r="A462" s="41"/>
      <c r="B462" s="38" t="s">
        <v>6</v>
      </c>
      <c r="D462" s="87"/>
      <c r="E462" s="73"/>
      <c r="F462" s="87"/>
      <c r="H462" s="46"/>
      <c r="J462" s="71"/>
      <c r="K462" s="72"/>
      <c r="L462" s="72"/>
      <c r="N462" s="48"/>
      <c r="P462" s="74"/>
      <c r="R462" s="87"/>
      <c r="T462" s="46"/>
      <c r="U462" s="33"/>
      <c r="V462" s="47"/>
      <c r="W462" s="33"/>
      <c r="X462" s="47"/>
      <c r="Y462" s="33"/>
      <c r="Z462" s="48"/>
      <c r="AB462" s="87"/>
      <c r="AC462" s="87"/>
      <c r="AD462" s="116"/>
      <c r="AE462" s="116"/>
      <c r="AF462" s="87"/>
    </row>
    <row r="463" spans="1:32" s="38" customFormat="1" x14ac:dyDescent="0.25">
      <c r="A463" s="33" t="s">
        <v>6</v>
      </c>
      <c r="B463" s="38" t="s">
        <v>128</v>
      </c>
      <c r="D463" s="87"/>
      <c r="E463" s="73"/>
      <c r="F463" s="87"/>
      <c r="H463" s="46"/>
      <c r="J463" s="71"/>
      <c r="K463" s="72"/>
      <c r="L463" s="72"/>
      <c r="N463" s="48"/>
      <c r="P463" s="74"/>
      <c r="R463" s="87"/>
      <c r="T463" s="46"/>
      <c r="U463" s="33"/>
      <c r="V463" s="47"/>
      <c r="W463" s="33"/>
      <c r="X463" s="47"/>
      <c r="Y463" s="33"/>
      <c r="Z463" s="48"/>
      <c r="AB463" s="87"/>
      <c r="AC463" s="87"/>
      <c r="AD463" s="116"/>
      <c r="AE463" s="116"/>
      <c r="AF463" s="87"/>
    </row>
    <row r="464" spans="1:32" s="38" customFormat="1" x14ac:dyDescent="0.25">
      <c r="A464" s="33">
        <v>341</v>
      </c>
      <c r="B464" s="33" t="s">
        <v>42</v>
      </c>
      <c r="D464" s="63">
        <v>80630957.950000003</v>
      </c>
      <c r="E464" s="73"/>
      <c r="F464" s="63">
        <v>7456697.7299112501</v>
      </c>
      <c r="H464" s="46">
        <v>52778</v>
      </c>
      <c r="J464" s="49" t="s">
        <v>293</v>
      </c>
      <c r="K464" s="72"/>
      <c r="L464" s="72"/>
      <c r="M464" s="21"/>
      <c r="N464" s="48">
        <v>0</v>
      </c>
      <c r="P464" s="76">
        <v>3.3</v>
      </c>
      <c r="R464" s="63">
        <f t="shared" ref="R464:R467" si="81">+ROUND(D464*P464/100,0)</f>
        <v>2660822</v>
      </c>
      <c r="T464" s="46">
        <v>56430</v>
      </c>
      <c r="U464" s="33"/>
      <c r="V464" s="47">
        <v>80</v>
      </c>
      <c r="W464" s="33" t="s">
        <v>4</v>
      </c>
      <c r="X464" s="47" t="s">
        <v>300</v>
      </c>
      <c r="Y464" s="33"/>
      <c r="Z464" s="48">
        <v>-2</v>
      </c>
      <c r="AB464" s="63">
        <v>2083200</v>
      </c>
      <c r="AC464" s="87"/>
      <c r="AD464" s="66">
        <v>2.58</v>
      </c>
      <c r="AE464" s="66"/>
      <c r="AF464" s="63">
        <f t="shared" ref="AF464:AF470" si="82">+AB464-R464</f>
        <v>-577622</v>
      </c>
    </row>
    <row r="465" spans="1:32" s="38" customFormat="1" x14ac:dyDescent="0.25">
      <c r="A465" s="33">
        <v>342</v>
      </c>
      <c r="B465" s="33" t="s">
        <v>87</v>
      </c>
      <c r="D465" s="63">
        <v>217306003.91</v>
      </c>
      <c r="E465" s="73"/>
      <c r="F465" s="63">
        <v>18577337.631567501</v>
      </c>
      <c r="H465" s="46">
        <v>52778</v>
      </c>
      <c r="J465" s="49" t="s">
        <v>293</v>
      </c>
      <c r="K465" s="72"/>
      <c r="L465" s="72"/>
      <c r="M465" s="21"/>
      <c r="N465" s="48">
        <v>0</v>
      </c>
      <c r="P465" s="76">
        <v>3.3</v>
      </c>
      <c r="R465" s="63">
        <f t="shared" si="81"/>
        <v>7171098</v>
      </c>
      <c r="T465" s="46">
        <v>56430</v>
      </c>
      <c r="U465" s="33"/>
      <c r="V465" s="47">
        <v>50</v>
      </c>
      <c r="W465" s="33" t="s">
        <v>4</v>
      </c>
      <c r="X465" s="47" t="s">
        <v>303</v>
      </c>
      <c r="Y465" s="33"/>
      <c r="Z465" s="48">
        <v>-3</v>
      </c>
      <c r="AB465" s="63">
        <v>6213983</v>
      </c>
      <c r="AC465" s="87"/>
      <c r="AD465" s="66">
        <v>2.86</v>
      </c>
      <c r="AE465" s="66"/>
      <c r="AF465" s="63">
        <f t="shared" si="82"/>
        <v>-957115</v>
      </c>
    </row>
    <row r="466" spans="1:32" s="38" customFormat="1" x14ac:dyDescent="0.25">
      <c r="A466" s="33">
        <v>343</v>
      </c>
      <c r="B466" s="33" t="s">
        <v>88</v>
      </c>
      <c r="D466" s="63">
        <v>525780411.58999997</v>
      </c>
      <c r="E466" s="73"/>
      <c r="F466" s="63">
        <v>35938895.681644335</v>
      </c>
      <c r="H466" s="46">
        <v>52778</v>
      </c>
      <c r="J466" s="49" t="s">
        <v>293</v>
      </c>
      <c r="K466" s="72"/>
      <c r="L466" s="72"/>
      <c r="M466" s="21"/>
      <c r="N466" s="48">
        <v>0</v>
      </c>
      <c r="P466" s="76">
        <v>3.3</v>
      </c>
      <c r="Q466" s="33"/>
      <c r="R466" s="63">
        <f t="shared" si="81"/>
        <v>17350754</v>
      </c>
      <c r="T466" s="46">
        <v>56430</v>
      </c>
      <c r="U466" s="33"/>
      <c r="V466" s="47">
        <v>50</v>
      </c>
      <c r="W466" s="33" t="s">
        <v>4</v>
      </c>
      <c r="X466" s="47" t="s">
        <v>304</v>
      </c>
      <c r="Y466" s="33"/>
      <c r="Z466" s="48">
        <v>-3</v>
      </c>
      <c r="AB466" s="63">
        <v>15697452</v>
      </c>
      <c r="AC466" s="87"/>
      <c r="AD466" s="66">
        <v>2.99</v>
      </c>
      <c r="AE466" s="66"/>
      <c r="AF466" s="63">
        <f t="shared" si="82"/>
        <v>-1653302</v>
      </c>
    </row>
    <row r="467" spans="1:32" s="38" customFormat="1" x14ac:dyDescent="0.25">
      <c r="A467" s="33">
        <v>343.2</v>
      </c>
      <c r="B467" s="33" t="s">
        <v>280</v>
      </c>
      <c r="D467" s="63">
        <v>139494632.66</v>
      </c>
      <c r="E467" s="73"/>
      <c r="F467" s="63">
        <v>16409878.633614423</v>
      </c>
      <c r="H467" s="46">
        <v>52778</v>
      </c>
      <c r="J467" s="49" t="s">
        <v>293</v>
      </c>
      <c r="K467" s="72"/>
      <c r="L467" s="72"/>
      <c r="M467" s="21"/>
      <c r="N467" s="48">
        <v>0</v>
      </c>
      <c r="P467" s="76">
        <v>3.3</v>
      </c>
      <c r="Q467" s="33"/>
      <c r="R467" s="63">
        <f t="shared" si="81"/>
        <v>4603323</v>
      </c>
      <c r="T467" s="46">
        <v>56430</v>
      </c>
      <c r="U467" s="33"/>
      <c r="V467" s="47">
        <v>9</v>
      </c>
      <c r="W467" s="33" t="s">
        <v>4</v>
      </c>
      <c r="X467" s="47" t="s">
        <v>306</v>
      </c>
      <c r="Y467" s="33"/>
      <c r="Z467" s="48">
        <v>35</v>
      </c>
      <c r="AB467" s="63">
        <v>9822967</v>
      </c>
      <c r="AC467" s="87"/>
      <c r="AD467" s="66">
        <v>7.04</v>
      </c>
      <c r="AE467" s="66"/>
      <c r="AF467" s="63">
        <f t="shared" si="82"/>
        <v>5219644</v>
      </c>
    </row>
    <row r="468" spans="1:32" s="38" customFormat="1" x14ac:dyDescent="0.25">
      <c r="A468" s="33">
        <v>344</v>
      </c>
      <c r="B468" s="33" t="s">
        <v>89</v>
      </c>
      <c r="D468" s="63">
        <v>79977232.180000007</v>
      </c>
      <c r="E468" s="73"/>
      <c r="F468" s="63">
        <v>5875063.1650599996</v>
      </c>
      <c r="H468" s="46">
        <v>52778</v>
      </c>
      <c r="J468" s="49" t="s">
        <v>293</v>
      </c>
      <c r="K468" s="72"/>
      <c r="L468" s="72"/>
      <c r="M468" s="21"/>
      <c r="N468" s="48">
        <v>0</v>
      </c>
      <c r="P468" s="76">
        <v>3.3</v>
      </c>
      <c r="R468" s="63">
        <f t="shared" ref="R468:R470" si="83">+ROUND(D468*P468/100,0)</f>
        <v>2639249</v>
      </c>
      <c r="T468" s="46">
        <v>56430</v>
      </c>
      <c r="U468" s="33"/>
      <c r="V468" s="47">
        <v>60</v>
      </c>
      <c r="W468" s="33" t="s">
        <v>4</v>
      </c>
      <c r="X468" s="47" t="s">
        <v>300</v>
      </c>
      <c r="Y468" s="33"/>
      <c r="Z468" s="48">
        <v>-3</v>
      </c>
      <c r="AB468" s="63">
        <v>2187632</v>
      </c>
      <c r="AC468" s="87"/>
      <c r="AD468" s="66">
        <v>2.74</v>
      </c>
      <c r="AE468" s="66"/>
      <c r="AF468" s="63">
        <f t="shared" si="82"/>
        <v>-451617</v>
      </c>
    </row>
    <row r="469" spans="1:32" s="38" customFormat="1" x14ac:dyDescent="0.25">
      <c r="A469" s="33">
        <v>345</v>
      </c>
      <c r="B469" s="33" t="s">
        <v>45</v>
      </c>
      <c r="D469" s="63">
        <v>82800568.349999994</v>
      </c>
      <c r="E469" s="73"/>
      <c r="F469" s="63">
        <v>6849744.7930837497</v>
      </c>
      <c r="H469" s="46">
        <v>52778</v>
      </c>
      <c r="J469" s="49" t="s">
        <v>293</v>
      </c>
      <c r="K469" s="72"/>
      <c r="L469" s="72"/>
      <c r="M469" s="21"/>
      <c r="N469" s="48">
        <v>0</v>
      </c>
      <c r="P469" s="76">
        <v>3.3</v>
      </c>
      <c r="R469" s="63">
        <f t="shared" si="83"/>
        <v>2732419</v>
      </c>
      <c r="T469" s="46">
        <v>56430</v>
      </c>
      <c r="U469" s="33"/>
      <c r="V469" s="47">
        <v>50</v>
      </c>
      <c r="W469" s="33" t="s">
        <v>4</v>
      </c>
      <c r="X469" s="47" t="s">
        <v>305</v>
      </c>
      <c r="Y469" s="33"/>
      <c r="Z469" s="48">
        <v>-2</v>
      </c>
      <c r="AB469" s="63">
        <v>2249473</v>
      </c>
      <c r="AC469" s="87"/>
      <c r="AD469" s="66">
        <v>2.72</v>
      </c>
      <c r="AE469" s="66"/>
      <c r="AF469" s="63">
        <f t="shared" si="82"/>
        <v>-482946</v>
      </c>
    </row>
    <row r="470" spans="1:32" s="38" customFormat="1" x14ac:dyDescent="0.25">
      <c r="A470" s="33">
        <v>346</v>
      </c>
      <c r="B470" s="33" t="s">
        <v>281</v>
      </c>
      <c r="D470" s="64">
        <v>11446561.130000001</v>
      </c>
      <c r="E470" s="73"/>
      <c r="F470" s="64">
        <v>1663361.2957650002</v>
      </c>
      <c r="H470" s="46">
        <v>52778</v>
      </c>
      <c r="J470" s="49" t="s">
        <v>293</v>
      </c>
      <c r="K470" s="72"/>
      <c r="L470" s="72"/>
      <c r="M470" s="21"/>
      <c r="N470" s="48">
        <v>0</v>
      </c>
      <c r="P470" s="76">
        <v>3.3</v>
      </c>
      <c r="R470" s="64">
        <f t="shared" si="83"/>
        <v>377737</v>
      </c>
      <c r="T470" s="46">
        <v>56430</v>
      </c>
      <c r="U470" s="33"/>
      <c r="V470" s="47">
        <v>50</v>
      </c>
      <c r="W470" s="33" t="s">
        <v>4</v>
      </c>
      <c r="X470" s="47" t="s">
        <v>307</v>
      </c>
      <c r="Y470" s="33"/>
      <c r="Z470" s="48">
        <v>-2</v>
      </c>
      <c r="AB470" s="64">
        <v>305248</v>
      </c>
      <c r="AC470" s="87"/>
      <c r="AD470" s="66">
        <v>2.67</v>
      </c>
      <c r="AE470" s="66"/>
      <c r="AF470" s="64">
        <f t="shared" si="82"/>
        <v>-72489</v>
      </c>
    </row>
    <row r="471" spans="1:32" s="38" customFormat="1" x14ac:dyDescent="0.25">
      <c r="A471" s="33" t="s">
        <v>6</v>
      </c>
      <c r="B471" s="38" t="s">
        <v>129</v>
      </c>
      <c r="D471" s="126">
        <f>+SUBTOTAL(9,D464:D470)</f>
        <v>1137436367.77</v>
      </c>
      <c r="E471" s="73"/>
      <c r="F471" s="126">
        <f>+SUBTOTAL(9,F464:F470)</f>
        <v>92770978.930646256</v>
      </c>
      <c r="H471" s="46"/>
      <c r="J471" s="71"/>
      <c r="K471" s="72"/>
      <c r="L471" s="72"/>
      <c r="N471" s="48"/>
      <c r="P471" s="79">
        <f>+ROUND(R471/D471*100,1)</f>
        <v>3.3</v>
      </c>
      <c r="R471" s="126">
        <f>+SUBTOTAL(9,R464:R470)</f>
        <v>37535402</v>
      </c>
      <c r="T471" s="46"/>
      <c r="U471" s="33"/>
      <c r="V471" s="47"/>
      <c r="W471" s="33"/>
      <c r="X471" s="47"/>
      <c r="Y471" s="33"/>
      <c r="Z471" s="48"/>
      <c r="AB471" s="126">
        <f>+SUBTOTAL(9,AB464:AB470)</f>
        <v>38559955</v>
      </c>
      <c r="AC471" s="87"/>
      <c r="AD471" s="125">
        <f>+AB471/D471*100</f>
        <v>3.3900757961167258</v>
      </c>
      <c r="AE471" s="125"/>
      <c r="AF471" s="83">
        <f>+SUBTOTAL(9,AF464:AF470)</f>
        <v>1024553</v>
      </c>
    </row>
    <row r="472" spans="1:32" s="38" customFormat="1" x14ac:dyDescent="0.25">
      <c r="A472" s="33" t="s">
        <v>6</v>
      </c>
      <c r="B472" s="38" t="s">
        <v>6</v>
      </c>
      <c r="D472" s="87"/>
      <c r="E472" s="73"/>
      <c r="F472" s="87"/>
      <c r="H472" s="46"/>
      <c r="J472" s="71"/>
      <c r="K472" s="72"/>
      <c r="L472" s="72"/>
      <c r="N472" s="48"/>
      <c r="P472" s="74"/>
      <c r="R472" s="87"/>
      <c r="T472" s="46"/>
      <c r="U472" s="33"/>
      <c r="V472" s="47"/>
      <c r="W472" s="33"/>
      <c r="X472" s="47"/>
      <c r="Y472" s="33"/>
      <c r="Z472" s="48"/>
      <c r="AB472" s="87"/>
      <c r="AC472" s="87"/>
      <c r="AD472" s="116"/>
      <c r="AE472" s="116"/>
      <c r="AF472" s="87"/>
    </row>
    <row r="473" spans="1:32" s="38" customFormat="1" x14ac:dyDescent="0.25">
      <c r="A473" s="41" t="s">
        <v>201</v>
      </c>
      <c r="D473" s="87">
        <f>+SUBTOTAL(9,D463:D471)</f>
        <v>1137436367.77</v>
      </c>
      <c r="E473" s="175"/>
      <c r="F473" s="87">
        <f>+SUBTOTAL(9,F463:F471)</f>
        <v>92770978.930646256</v>
      </c>
      <c r="G473" s="104"/>
      <c r="H473" s="135"/>
      <c r="I473" s="104"/>
      <c r="J473" s="136"/>
      <c r="K473" s="137"/>
      <c r="L473" s="137"/>
      <c r="M473" s="104"/>
      <c r="N473" s="138"/>
      <c r="O473" s="104"/>
      <c r="P473" s="139">
        <f>+ROUND(R473/D473*100,1)</f>
        <v>3.3</v>
      </c>
      <c r="Q473" s="104"/>
      <c r="R473" s="87">
        <f>+SUBTOTAL(9,R463:R471)</f>
        <v>37535402</v>
      </c>
      <c r="S473" s="104"/>
      <c r="T473" s="135"/>
      <c r="U473" s="107"/>
      <c r="V473" s="140"/>
      <c r="W473" s="107"/>
      <c r="X473" s="140"/>
      <c r="Y473" s="107"/>
      <c r="Z473" s="138"/>
      <c r="AA473" s="104"/>
      <c r="AB473" s="87">
        <f>+SUBTOTAL(9,AB463:AB471)</f>
        <v>38559955</v>
      </c>
      <c r="AC473" s="87"/>
      <c r="AD473" s="165">
        <f>+AB473/D473*100</f>
        <v>3.3900757961167258</v>
      </c>
      <c r="AE473" s="165"/>
      <c r="AF473" s="87">
        <f>+SUBTOTAL(9,AF463:AF471)</f>
        <v>1024553</v>
      </c>
    </row>
    <row r="474" spans="1:32" s="38" customFormat="1" x14ac:dyDescent="0.25">
      <c r="A474" s="41"/>
      <c r="B474" s="38" t="s">
        <v>6</v>
      </c>
      <c r="D474" s="87"/>
      <c r="E474" s="73"/>
      <c r="F474" s="87"/>
      <c r="H474" s="46"/>
      <c r="J474" s="71"/>
      <c r="K474" s="72"/>
      <c r="L474" s="72"/>
      <c r="N474" s="48"/>
      <c r="P474" s="80"/>
      <c r="R474" s="87"/>
      <c r="T474" s="46"/>
      <c r="U474" s="33"/>
      <c r="V474" s="47"/>
      <c r="W474" s="33"/>
      <c r="X474" s="47"/>
      <c r="Y474" s="33"/>
      <c r="Z474" s="48"/>
      <c r="AB474" s="87"/>
      <c r="AC474" s="87"/>
      <c r="AD474" s="116"/>
      <c r="AE474" s="116"/>
      <c r="AF474" s="87"/>
    </row>
    <row r="475" spans="1:32" s="38" customFormat="1" x14ac:dyDescent="0.25">
      <c r="A475" s="41"/>
      <c r="B475" s="38" t="s">
        <v>6</v>
      </c>
      <c r="D475" s="87"/>
      <c r="E475" s="73"/>
      <c r="F475" s="87"/>
      <c r="H475" s="46"/>
      <c r="J475" s="71"/>
      <c r="K475" s="72"/>
      <c r="L475" s="72"/>
      <c r="N475" s="48"/>
      <c r="P475" s="80"/>
      <c r="R475" s="87"/>
      <c r="T475" s="46"/>
      <c r="U475" s="33"/>
      <c r="V475" s="47"/>
      <c r="W475" s="33"/>
      <c r="X475" s="47"/>
      <c r="Y475" s="33"/>
      <c r="Z475" s="48"/>
      <c r="AB475" s="87"/>
      <c r="AC475" s="87"/>
      <c r="AD475" s="116"/>
      <c r="AE475" s="116"/>
      <c r="AF475" s="87"/>
    </row>
    <row r="476" spans="1:32" s="38" customFormat="1" x14ac:dyDescent="0.25">
      <c r="A476" s="41" t="s">
        <v>202</v>
      </c>
      <c r="D476" s="87"/>
      <c r="E476" s="73"/>
      <c r="F476" s="87"/>
      <c r="H476" s="46"/>
      <c r="J476" s="71"/>
      <c r="K476" s="72"/>
      <c r="L476" s="72"/>
      <c r="N476" s="48"/>
      <c r="P476" s="74"/>
      <c r="R476" s="87"/>
      <c r="T476" s="46"/>
      <c r="U476" s="33"/>
      <c r="V476" s="47"/>
      <c r="W476" s="33"/>
      <c r="X476" s="47"/>
      <c r="Y476" s="33"/>
      <c r="Z476" s="48"/>
      <c r="AB476" s="87"/>
      <c r="AC476" s="87"/>
      <c r="AD476" s="116"/>
      <c r="AE476" s="116"/>
      <c r="AF476" s="87"/>
    </row>
    <row r="477" spans="1:32" s="38" customFormat="1" x14ac:dyDescent="0.25">
      <c r="A477" s="41"/>
      <c r="B477" s="38" t="s">
        <v>6</v>
      </c>
      <c r="D477" s="87"/>
      <c r="E477" s="73"/>
      <c r="F477" s="87"/>
      <c r="H477" s="46"/>
      <c r="J477" s="71"/>
      <c r="K477" s="72"/>
      <c r="L477" s="72"/>
      <c r="N477" s="48"/>
      <c r="P477" s="74"/>
      <c r="R477" s="87"/>
      <c r="T477" s="46"/>
      <c r="U477" s="33"/>
      <c r="V477" s="47"/>
      <c r="W477" s="33"/>
      <c r="X477" s="47"/>
      <c r="Y477" s="33"/>
      <c r="Z477" s="48"/>
      <c r="AB477" s="87"/>
      <c r="AC477" s="87"/>
      <c r="AD477" s="116"/>
      <c r="AE477" s="116"/>
      <c r="AF477" s="87"/>
    </row>
    <row r="478" spans="1:32" s="38" customFormat="1" x14ac:dyDescent="0.25">
      <c r="A478" s="33" t="s">
        <v>6</v>
      </c>
      <c r="B478" s="38" t="s">
        <v>130</v>
      </c>
      <c r="D478" s="87"/>
      <c r="E478" s="73"/>
      <c r="F478" s="87"/>
      <c r="H478" s="46"/>
      <c r="J478" s="71"/>
      <c r="K478" s="72"/>
      <c r="L478" s="72"/>
      <c r="N478" s="48"/>
      <c r="P478" s="74"/>
      <c r="R478" s="87"/>
      <c r="T478" s="46"/>
      <c r="U478" s="33"/>
      <c r="V478" s="47"/>
      <c r="W478" s="33"/>
      <c r="X478" s="47"/>
      <c r="Y478" s="33"/>
      <c r="Z478" s="48"/>
      <c r="AB478" s="87"/>
      <c r="AC478" s="87"/>
      <c r="AD478" s="116"/>
      <c r="AE478" s="116"/>
      <c r="AF478" s="87"/>
    </row>
    <row r="479" spans="1:32" s="38" customFormat="1" x14ac:dyDescent="0.25">
      <c r="A479" s="33">
        <v>341</v>
      </c>
      <c r="B479" s="33" t="s">
        <v>42</v>
      </c>
      <c r="D479" s="63">
        <v>101607532.01000001</v>
      </c>
      <c r="E479" s="73"/>
      <c r="F479" s="63">
        <v>2299667.0395569638</v>
      </c>
      <c r="H479" s="46">
        <v>53508</v>
      </c>
      <c r="J479" s="49" t="s">
        <v>293</v>
      </c>
      <c r="K479" s="72"/>
      <c r="L479" s="72"/>
      <c r="M479" s="21"/>
      <c r="N479" s="48">
        <v>0</v>
      </c>
      <c r="P479" s="76">
        <v>3.3</v>
      </c>
      <c r="R479" s="63">
        <f t="shared" ref="R479:R482" si="84">+ROUND(D479*P479/100,0)</f>
        <v>3353049</v>
      </c>
      <c r="T479" s="46">
        <v>57161</v>
      </c>
      <c r="U479" s="33"/>
      <c r="V479" s="47">
        <v>80</v>
      </c>
      <c r="W479" s="33" t="s">
        <v>4</v>
      </c>
      <c r="X479" s="47" t="s">
        <v>300</v>
      </c>
      <c r="Y479" s="33"/>
      <c r="Z479" s="48">
        <v>-2</v>
      </c>
      <c r="AB479" s="63">
        <v>2678119</v>
      </c>
      <c r="AC479" s="87"/>
      <c r="AD479" s="66">
        <v>2.64</v>
      </c>
      <c r="AE479" s="66"/>
      <c r="AF479" s="63">
        <f t="shared" ref="AF479:AF485" si="85">+AB479-R479</f>
        <v>-674930</v>
      </c>
    </row>
    <row r="480" spans="1:32" s="38" customFormat="1" x14ac:dyDescent="0.25">
      <c r="A480" s="33">
        <v>342</v>
      </c>
      <c r="B480" s="33" t="s">
        <v>87</v>
      </c>
      <c r="D480" s="63">
        <v>59665117.359999999</v>
      </c>
      <c r="E480" s="73"/>
      <c r="F480" s="63">
        <v>1350391.0693410612</v>
      </c>
      <c r="H480" s="46">
        <v>53508</v>
      </c>
      <c r="J480" s="49" t="s">
        <v>293</v>
      </c>
      <c r="K480" s="72"/>
      <c r="L480" s="72"/>
      <c r="M480" s="21"/>
      <c r="N480" s="48">
        <v>0</v>
      </c>
      <c r="P480" s="76">
        <v>3.3</v>
      </c>
      <c r="R480" s="63">
        <f t="shared" si="84"/>
        <v>1968949</v>
      </c>
      <c r="T480" s="46">
        <v>57161</v>
      </c>
      <c r="U480" s="33"/>
      <c r="V480" s="47">
        <v>50</v>
      </c>
      <c r="W480" s="33" t="s">
        <v>4</v>
      </c>
      <c r="X480" s="47" t="s">
        <v>303</v>
      </c>
      <c r="Y480" s="33"/>
      <c r="Z480" s="48">
        <v>-3</v>
      </c>
      <c r="AB480" s="63">
        <v>1728636</v>
      </c>
      <c r="AC480" s="87"/>
      <c r="AD480" s="66">
        <v>2.9</v>
      </c>
      <c r="AE480" s="66"/>
      <c r="AF480" s="63">
        <f t="shared" si="85"/>
        <v>-240313</v>
      </c>
    </row>
    <row r="481" spans="1:32" s="38" customFormat="1" x14ac:dyDescent="0.25">
      <c r="A481" s="58">
        <v>343</v>
      </c>
      <c r="B481" s="58" t="s">
        <v>88</v>
      </c>
      <c r="C481" s="73"/>
      <c r="D481" s="63">
        <v>499500578.83999997</v>
      </c>
      <c r="E481" s="73"/>
      <c r="F481" s="63">
        <v>8382315.9533735877</v>
      </c>
      <c r="G481" s="73"/>
      <c r="H481" s="99">
        <v>53508</v>
      </c>
      <c r="I481" s="73"/>
      <c r="J481" s="100" t="s">
        <v>293</v>
      </c>
      <c r="K481" s="128"/>
      <c r="L481" s="128"/>
      <c r="M481" s="123"/>
      <c r="N481" s="68">
        <v>0</v>
      </c>
      <c r="O481" s="73"/>
      <c r="P481" s="78">
        <v>3.3</v>
      </c>
      <c r="Q481" s="58"/>
      <c r="R481" s="63">
        <f t="shared" si="84"/>
        <v>16483519</v>
      </c>
      <c r="S481" s="73"/>
      <c r="T481" s="99">
        <v>57161</v>
      </c>
      <c r="U481" s="58"/>
      <c r="V481" s="129">
        <v>50</v>
      </c>
      <c r="W481" s="58" t="s">
        <v>4</v>
      </c>
      <c r="X481" s="129" t="s">
        <v>304</v>
      </c>
      <c r="Y481" s="58"/>
      <c r="Z481" s="68">
        <v>-3</v>
      </c>
      <c r="AA481" s="73"/>
      <c r="AB481" s="63">
        <v>14955771</v>
      </c>
      <c r="AC481" s="87"/>
      <c r="AD481" s="66">
        <v>2.99</v>
      </c>
      <c r="AE481" s="66"/>
      <c r="AF481" s="63">
        <f t="shared" si="85"/>
        <v>-1527748</v>
      </c>
    </row>
    <row r="482" spans="1:32" s="38" customFormat="1" x14ac:dyDescent="0.25">
      <c r="A482" s="58">
        <v>343.2</v>
      </c>
      <c r="B482" s="58" t="s">
        <v>280</v>
      </c>
      <c r="C482" s="73"/>
      <c r="D482" s="63">
        <v>191363195.90000001</v>
      </c>
      <c r="E482" s="73"/>
      <c r="F482" s="63">
        <v>7253893.4905987633</v>
      </c>
      <c r="G482" s="73"/>
      <c r="H482" s="99">
        <v>53508</v>
      </c>
      <c r="I482" s="73"/>
      <c r="J482" s="100" t="s">
        <v>293</v>
      </c>
      <c r="K482" s="128"/>
      <c r="L482" s="128"/>
      <c r="M482" s="123"/>
      <c r="N482" s="68">
        <v>0</v>
      </c>
      <c r="O482" s="73"/>
      <c r="P482" s="78">
        <v>3.3</v>
      </c>
      <c r="Q482" s="58"/>
      <c r="R482" s="63">
        <f t="shared" si="84"/>
        <v>6314985</v>
      </c>
      <c r="S482" s="73"/>
      <c r="T482" s="99">
        <v>57161</v>
      </c>
      <c r="U482" s="58"/>
      <c r="V482" s="129">
        <v>9</v>
      </c>
      <c r="W482" s="58" t="s">
        <v>4</v>
      </c>
      <c r="X482" s="129" t="s">
        <v>306</v>
      </c>
      <c r="Y482" s="58"/>
      <c r="Z482" s="68">
        <v>35</v>
      </c>
      <c r="AA482" s="73"/>
      <c r="AB482" s="63">
        <v>13604203</v>
      </c>
      <c r="AC482" s="87"/>
      <c r="AD482" s="66">
        <v>7.11</v>
      </c>
      <c r="AE482" s="66"/>
      <c r="AF482" s="63">
        <f t="shared" si="85"/>
        <v>7289218</v>
      </c>
    </row>
    <row r="483" spans="1:32" s="38" customFormat="1" x14ac:dyDescent="0.25">
      <c r="A483" s="33">
        <v>344</v>
      </c>
      <c r="B483" s="33" t="s">
        <v>89</v>
      </c>
      <c r="D483" s="63">
        <v>87208138.849999994</v>
      </c>
      <c r="E483" s="73"/>
      <c r="F483" s="63">
        <v>1973767.8745579061</v>
      </c>
      <c r="H483" s="46">
        <v>53508</v>
      </c>
      <c r="J483" s="49" t="s">
        <v>293</v>
      </c>
      <c r="K483" s="72"/>
      <c r="L483" s="72"/>
      <c r="M483" s="21"/>
      <c r="N483" s="48">
        <v>0</v>
      </c>
      <c r="P483" s="76">
        <v>3.3</v>
      </c>
      <c r="R483" s="63">
        <f t="shared" ref="R483:R485" si="86">+ROUND(D483*P483/100,0)</f>
        <v>2877869</v>
      </c>
      <c r="T483" s="46">
        <v>57161</v>
      </c>
      <c r="U483" s="33"/>
      <c r="V483" s="47">
        <v>60</v>
      </c>
      <c r="W483" s="33" t="s">
        <v>4</v>
      </c>
      <c r="X483" s="47" t="s">
        <v>300</v>
      </c>
      <c r="Y483" s="33"/>
      <c r="Z483" s="48">
        <v>-3</v>
      </c>
      <c r="AB483" s="63">
        <v>2384653</v>
      </c>
      <c r="AC483" s="87"/>
      <c r="AD483" s="66">
        <v>2.73</v>
      </c>
      <c r="AE483" s="66"/>
      <c r="AF483" s="63">
        <f t="shared" si="85"/>
        <v>-493216</v>
      </c>
    </row>
    <row r="484" spans="1:32" s="38" customFormat="1" x14ac:dyDescent="0.25">
      <c r="A484" s="33">
        <v>345</v>
      </c>
      <c r="B484" s="33" t="s">
        <v>45</v>
      </c>
      <c r="D484" s="63">
        <v>138483955.50999999</v>
      </c>
      <c r="E484" s="73"/>
      <c r="F484" s="63">
        <v>3134285.2413980202</v>
      </c>
      <c r="H484" s="46">
        <v>53508</v>
      </c>
      <c r="J484" s="49" t="s">
        <v>293</v>
      </c>
      <c r="K484" s="72"/>
      <c r="L484" s="72"/>
      <c r="M484" s="21"/>
      <c r="N484" s="48">
        <v>0</v>
      </c>
      <c r="P484" s="76">
        <v>3.3</v>
      </c>
      <c r="R484" s="63">
        <f t="shared" si="86"/>
        <v>4569971</v>
      </c>
      <c r="T484" s="46">
        <v>57161</v>
      </c>
      <c r="U484" s="33"/>
      <c r="V484" s="47">
        <v>50</v>
      </c>
      <c r="W484" s="33" t="s">
        <v>4</v>
      </c>
      <c r="X484" s="47" t="s">
        <v>305</v>
      </c>
      <c r="Y484" s="33"/>
      <c r="Z484" s="48">
        <v>-2</v>
      </c>
      <c r="AB484" s="63">
        <v>3792404</v>
      </c>
      <c r="AC484" s="87"/>
      <c r="AD484" s="66">
        <v>2.74</v>
      </c>
      <c r="AE484" s="66"/>
      <c r="AF484" s="63">
        <f t="shared" si="85"/>
        <v>-777567</v>
      </c>
    </row>
    <row r="485" spans="1:32" s="38" customFormat="1" x14ac:dyDescent="0.25">
      <c r="A485" s="33">
        <v>346</v>
      </c>
      <c r="B485" s="33" t="s">
        <v>281</v>
      </c>
      <c r="D485" s="64">
        <v>12795087.470000001</v>
      </c>
      <c r="E485" s="73"/>
      <c r="F485" s="64">
        <v>289589.17061494431</v>
      </c>
      <c r="H485" s="46">
        <v>53508</v>
      </c>
      <c r="J485" s="49" t="s">
        <v>293</v>
      </c>
      <c r="K485" s="72"/>
      <c r="L485" s="72"/>
      <c r="M485" s="21"/>
      <c r="N485" s="48">
        <v>0</v>
      </c>
      <c r="P485" s="76">
        <v>3.3</v>
      </c>
      <c r="R485" s="64">
        <f t="shared" si="86"/>
        <v>422238</v>
      </c>
      <c r="T485" s="46">
        <v>57161</v>
      </c>
      <c r="U485" s="33"/>
      <c r="V485" s="47">
        <v>50</v>
      </c>
      <c r="W485" s="33" t="s">
        <v>4</v>
      </c>
      <c r="X485" s="47" t="s">
        <v>307</v>
      </c>
      <c r="Y485" s="33"/>
      <c r="Z485" s="48">
        <v>-2</v>
      </c>
      <c r="AB485" s="64">
        <v>367552</v>
      </c>
      <c r="AC485" s="87"/>
      <c r="AD485" s="66">
        <v>2.87</v>
      </c>
      <c r="AE485" s="66"/>
      <c r="AF485" s="64">
        <f t="shared" si="85"/>
        <v>-54686</v>
      </c>
    </row>
    <row r="486" spans="1:32" s="38" customFormat="1" x14ac:dyDescent="0.25">
      <c r="A486" s="33" t="s">
        <v>6</v>
      </c>
      <c r="B486" s="38" t="s">
        <v>131</v>
      </c>
      <c r="D486" s="83">
        <f>+SUBTOTAL(9,D479:D485)</f>
        <v>1090623605.9400001</v>
      </c>
      <c r="E486" s="73"/>
      <c r="F486" s="83">
        <f>+SUBTOTAL(9,F479:F485)</f>
        <v>24683909.839441247</v>
      </c>
      <c r="H486" s="46"/>
      <c r="J486" s="71"/>
      <c r="K486" s="72"/>
      <c r="L486" s="72"/>
      <c r="N486" s="48"/>
      <c r="P486" s="79">
        <f>+ROUND(R486/D486*100,1)</f>
        <v>3.3</v>
      </c>
      <c r="R486" s="83">
        <f>+SUBTOTAL(9,R479:R485)</f>
        <v>35990580</v>
      </c>
      <c r="T486" s="46"/>
      <c r="U486" s="33"/>
      <c r="V486" s="47"/>
      <c r="W486" s="33"/>
      <c r="X486" s="47"/>
      <c r="Y486" s="33"/>
      <c r="Z486" s="48"/>
      <c r="AB486" s="83">
        <f>+SUBTOTAL(9,AB479:AB485)</f>
        <v>39511338</v>
      </c>
      <c r="AC486" s="87"/>
      <c r="AD486" s="125">
        <f>+AB486/D486*100</f>
        <v>3.6228207224568076</v>
      </c>
      <c r="AE486" s="125"/>
      <c r="AF486" s="83">
        <f>+SUBTOTAL(9,AF479:AF485)</f>
        <v>3520758</v>
      </c>
    </row>
    <row r="487" spans="1:32" s="38" customFormat="1" x14ac:dyDescent="0.25">
      <c r="A487" s="33" t="s">
        <v>6</v>
      </c>
      <c r="B487" s="38" t="s">
        <v>6</v>
      </c>
      <c r="D487" s="87"/>
      <c r="E487" s="73"/>
      <c r="F487" s="87"/>
      <c r="H487" s="46"/>
      <c r="J487" s="71"/>
      <c r="K487" s="72"/>
      <c r="L487" s="72"/>
      <c r="N487" s="48"/>
      <c r="P487" s="74"/>
      <c r="R487" s="87"/>
      <c r="T487" s="46"/>
      <c r="U487" s="33"/>
      <c r="V487" s="47"/>
      <c r="W487" s="33"/>
      <c r="X487" s="47"/>
      <c r="Y487" s="33"/>
      <c r="Z487" s="48"/>
      <c r="AB487" s="87"/>
      <c r="AC487" s="87"/>
      <c r="AD487" s="116"/>
      <c r="AE487" s="116"/>
      <c r="AF487" s="87"/>
    </row>
    <row r="488" spans="1:32" s="38" customFormat="1" x14ac:dyDescent="0.25">
      <c r="A488" s="41" t="s">
        <v>203</v>
      </c>
      <c r="D488" s="162">
        <f>+SUBTOTAL(9,D478:D486)</f>
        <v>1090623605.9400001</v>
      </c>
      <c r="E488" s="73"/>
      <c r="F488" s="162">
        <f>+SUBTOTAL(9,F478:F486)</f>
        <v>24683909.839441247</v>
      </c>
      <c r="H488" s="46"/>
      <c r="J488" s="71"/>
      <c r="K488" s="72"/>
      <c r="L488" s="72"/>
      <c r="N488" s="48"/>
      <c r="P488" s="80">
        <f>+ROUND(R488/D488*100,1)</f>
        <v>3.3</v>
      </c>
      <c r="R488" s="162">
        <f>+SUBTOTAL(9,R478:R486)</f>
        <v>35990580</v>
      </c>
      <c r="T488" s="46"/>
      <c r="U488" s="33"/>
      <c r="V488" s="47"/>
      <c r="W488" s="33"/>
      <c r="X488" s="47"/>
      <c r="Y488" s="33"/>
      <c r="Z488" s="48"/>
      <c r="AB488" s="162">
        <f>+SUBTOTAL(9,AB478:AB486)</f>
        <v>39511338</v>
      </c>
      <c r="AC488" s="87"/>
      <c r="AD488" s="116">
        <f>+AB488/D488*100</f>
        <v>3.6228207224568076</v>
      </c>
      <c r="AE488" s="116"/>
      <c r="AF488" s="162">
        <f>+SUBTOTAL(9,AF478:AF486)</f>
        <v>3520758</v>
      </c>
    </row>
    <row r="489" spans="1:32" s="38" customFormat="1" x14ac:dyDescent="0.25">
      <c r="A489" s="41"/>
      <c r="B489" s="38" t="s">
        <v>6</v>
      </c>
      <c r="D489" s="87"/>
      <c r="E489" s="73"/>
      <c r="F489" s="87"/>
      <c r="H489" s="46"/>
      <c r="J489" s="71"/>
      <c r="K489" s="72"/>
      <c r="L489" s="72"/>
      <c r="N489" s="48"/>
      <c r="P489" s="74"/>
      <c r="R489" s="87"/>
      <c r="T489" s="46"/>
      <c r="U489" s="33"/>
      <c r="V489" s="47"/>
      <c r="W489" s="33"/>
      <c r="X489" s="47"/>
      <c r="Y489" s="33"/>
      <c r="Z489" s="48"/>
      <c r="AB489" s="87"/>
      <c r="AC489" s="87"/>
      <c r="AD489" s="116"/>
      <c r="AE489" s="116"/>
      <c r="AF489" s="87"/>
    </row>
    <row r="490" spans="1:32" ht="13.8" thickBot="1" x14ac:dyDescent="0.3">
      <c r="A490" s="35" t="s">
        <v>10</v>
      </c>
      <c r="D490" s="90">
        <f>+SUBTOTAL(9,D228:D489)</f>
        <v>10277035554.029997</v>
      </c>
      <c r="F490" s="90">
        <f>+SUBTOTAL(9,F228:F489)</f>
        <v>1537827272.1539986</v>
      </c>
      <c r="H490" s="46"/>
      <c r="J490" s="71"/>
      <c r="K490" s="72"/>
      <c r="L490" s="72"/>
      <c r="N490" s="48"/>
      <c r="P490" s="80">
        <f>+ROUND(R490/D490*100,1)</f>
        <v>3.8</v>
      </c>
      <c r="R490" s="90">
        <f>+SUBTOTAL(9,R228:R489)</f>
        <v>386046917</v>
      </c>
      <c r="T490" s="46"/>
      <c r="V490" s="47"/>
      <c r="X490" s="47"/>
      <c r="Z490" s="48"/>
      <c r="AB490" s="90">
        <f>+SUBTOTAL(9,AB228:AB489)</f>
        <v>436939222</v>
      </c>
      <c r="AC490" s="84"/>
      <c r="AD490" s="116">
        <f>+AB490/D490*100</f>
        <v>4.2516075740212882</v>
      </c>
      <c r="AE490" s="116"/>
      <c r="AF490" s="90">
        <f>+SUBTOTAL(9,AF228:AF489)</f>
        <v>50892305</v>
      </c>
    </row>
    <row r="491" spans="1:32" ht="13.8" thickTop="1" x14ac:dyDescent="0.25">
      <c r="B491" s="33" t="s">
        <v>6</v>
      </c>
      <c r="H491" s="46"/>
      <c r="J491" s="71"/>
      <c r="K491" s="72"/>
      <c r="L491" s="72"/>
      <c r="N491" s="48"/>
      <c r="P491" s="75"/>
      <c r="T491" s="46"/>
      <c r="V491" s="47"/>
      <c r="X491" s="47"/>
      <c r="Z491" s="48"/>
      <c r="AD491" s="66"/>
      <c r="AE491" s="66"/>
    </row>
    <row r="492" spans="1:32" x14ac:dyDescent="0.25">
      <c r="B492" s="33" t="s">
        <v>6</v>
      </c>
      <c r="H492" s="46"/>
      <c r="J492" s="71"/>
      <c r="K492" s="72"/>
      <c r="L492" s="72"/>
      <c r="N492" s="48"/>
      <c r="P492" s="75"/>
      <c r="T492" s="46"/>
      <c r="V492" s="47"/>
      <c r="X492" s="47"/>
      <c r="Z492" s="48"/>
      <c r="AD492" s="66"/>
      <c r="AE492" s="66"/>
    </row>
    <row r="493" spans="1:32" x14ac:dyDescent="0.25">
      <c r="A493" s="89" t="s">
        <v>257</v>
      </c>
      <c r="B493" s="58"/>
      <c r="H493" s="46"/>
      <c r="J493" s="71"/>
      <c r="K493" s="72"/>
      <c r="L493" s="72"/>
      <c r="N493" s="48"/>
      <c r="P493" s="75"/>
      <c r="T493" s="46"/>
      <c r="V493" s="47"/>
      <c r="X493" s="47"/>
      <c r="Z493" s="48"/>
      <c r="AD493" s="66"/>
      <c r="AE493" s="66"/>
    </row>
    <row r="494" spans="1:32" x14ac:dyDescent="0.25">
      <c r="B494" s="33" t="s">
        <v>6</v>
      </c>
      <c r="D494" s="73"/>
      <c r="E494" s="73"/>
      <c r="F494" s="73"/>
      <c r="G494" s="38"/>
      <c r="H494" s="46"/>
      <c r="I494" s="38"/>
      <c r="J494" s="71"/>
      <c r="K494" s="72"/>
      <c r="L494" s="72"/>
      <c r="M494" s="38"/>
      <c r="N494" s="48"/>
      <c r="P494" s="75"/>
      <c r="R494" s="73"/>
      <c r="T494" s="46"/>
      <c r="V494" s="47"/>
      <c r="X494" s="47"/>
      <c r="Z494" s="48"/>
      <c r="AB494" s="73"/>
      <c r="AC494" s="73"/>
      <c r="AD494" s="66"/>
      <c r="AE494" s="66"/>
      <c r="AF494" s="73"/>
    </row>
    <row r="495" spans="1:32" s="38" customFormat="1" x14ac:dyDescent="0.25">
      <c r="A495" s="38" t="s">
        <v>6</v>
      </c>
      <c r="B495" s="38" t="s">
        <v>132</v>
      </c>
      <c r="C495" s="33"/>
      <c r="D495" s="63"/>
      <c r="E495" s="58"/>
      <c r="F495" s="58"/>
      <c r="G495" s="33"/>
      <c r="H495" s="46"/>
      <c r="I495" s="33"/>
      <c r="J495" s="71"/>
      <c r="K495" s="72"/>
      <c r="L495" s="72"/>
      <c r="M495" s="33"/>
      <c r="N495" s="48"/>
      <c r="O495" s="33"/>
      <c r="P495" s="75"/>
      <c r="Q495" s="33"/>
      <c r="R495" s="63"/>
      <c r="S495" s="33"/>
      <c r="T495" s="46"/>
      <c r="U495" s="33"/>
      <c r="V495" s="47"/>
      <c r="W495" s="33"/>
      <c r="X495" s="47"/>
      <c r="Y495" s="33"/>
      <c r="Z495" s="48"/>
      <c r="AA495" s="33"/>
      <c r="AB495" s="63"/>
      <c r="AC495" s="63"/>
      <c r="AD495" s="66"/>
      <c r="AE495" s="66"/>
      <c r="AF495" s="63"/>
    </row>
    <row r="496" spans="1:32" x14ac:dyDescent="0.25">
      <c r="A496" s="33">
        <v>341</v>
      </c>
      <c r="B496" s="33" t="s">
        <v>42</v>
      </c>
      <c r="C496" s="38"/>
      <c r="D496" s="63">
        <v>601221.5</v>
      </c>
      <c r="F496" s="63">
        <v>330321.73522000009</v>
      </c>
      <c r="H496" s="46">
        <v>44012</v>
      </c>
      <c r="J496" s="71">
        <v>2.3E-3</v>
      </c>
      <c r="K496" s="72"/>
      <c r="L496" s="72"/>
      <c r="N496" s="48">
        <v>-2</v>
      </c>
      <c r="O496" s="38"/>
      <c r="P496" s="76">
        <v>2.2000000000000002</v>
      </c>
      <c r="Q496" s="38"/>
      <c r="R496" s="63">
        <f t="shared" ref="R496:R499" si="87">+ROUND(D496*P496/100,0)</f>
        <v>13227</v>
      </c>
      <c r="S496" s="38"/>
      <c r="T496" s="46">
        <v>46934</v>
      </c>
      <c r="V496" s="47">
        <v>80</v>
      </c>
      <c r="W496" s="33" t="s">
        <v>4</v>
      </c>
      <c r="X496" s="47" t="s">
        <v>300</v>
      </c>
      <c r="Z496" s="48">
        <v>-2</v>
      </c>
      <c r="AA496" s="38"/>
      <c r="AB496" s="63">
        <v>25126</v>
      </c>
      <c r="AC496" s="63"/>
      <c r="AD496" s="66">
        <v>4.18</v>
      </c>
      <c r="AE496" s="66"/>
      <c r="AF496" s="63">
        <v>11899</v>
      </c>
    </row>
    <row r="497" spans="1:32" x14ac:dyDescent="0.25">
      <c r="A497" s="33">
        <v>342</v>
      </c>
      <c r="B497" s="33" t="s">
        <v>87</v>
      </c>
      <c r="D497" s="63">
        <v>194416.91</v>
      </c>
      <c r="F497" s="63">
        <v>102092.6630855556</v>
      </c>
      <c r="H497" s="46">
        <v>44012</v>
      </c>
      <c r="J497" s="71">
        <v>9.4999999999999998E-3</v>
      </c>
      <c r="K497" s="72"/>
      <c r="L497" s="72"/>
      <c r="N497" s="48">
        <v>0</v>
      </c>
      <c r="P497" s="76">
        <v>2.6</v>
      </c>
      <c r="R497" s="63">
        <f t="shared" si="87"/>
        <v>5055</v>
      </c>
      <c r="T497" s="46">
        <v>46934</v>
      </c>
      <c r="V497" s="47">
        <v>50</v>
      </c>
      <c r="W497" s="33" t="s">
        <v>4</v>
      </c>
      <c r="X497" s="47" t="s">
        <v>303</v>
      </c>
      <c r="Z497" s="48">
        <v>-3</v>
      </c>
      <c r="AB497" s="63">
        <v>9191</v>
      </c>
      <c r="AC497" s="63"/>
      <c r="AD497" s="66">
        <v>4.7300000000000004</v>
      </c>
      <c r="AE497" s="66"/>
      <c r="AF497" s="63">
        <v>4136</v>
      </c>
    </row>
    <row r="498" spans="1:32" x14ac:dyDescent="0.25">
      <c r="A498" s="33">
        <v>343</v>
      </c>
      <c r="B498" s="33" t="s">
        <v>88</v>
      </c>
      <c r="C498" s="38"/>
      <c r="D498" s="63">
        <v>14841925.279999999</v>
      </c>
      <c r="F498" s="63">
        <v>1714580.9765210983</v>
      </c>
      <c r="G498" s="58"/>
      <c r="H498" s="46">
        <v>44012</v>
      </c>
      <c r="I498" s="58"/>
      <c r="J498" s="49">
        <v>5.7000000000000002E-3</v>
      </c>
      <c r="K498" s="44"/>
      <c r="L498" s="49"/>
      <c r="M498" s="58"/>
      <c r="N498" s="48">
        <v>0</v>
      </c>
      <c r="O498" s="38"/>
      <c r="P498" s="76">
        <v>2.9</v>
      </c>
      <c r="R498" s="63">
        <f t="shared" si="87"/>
        <v>430416</v>
      </c>
      <c r="S498" s="38"/>
      <c r="T498" s="46">
        <v>46934</v>
      </c>
      <c r="V498" s="47">
        <v>50</v>
      </c>
      <c r="W498" s="33" t="s">
        <v>4</v>
      </c>
      <c r="X498" s="47" t="s">
        <v>304</v>
      </c>
      <c r="Z498" s="48">
        <v>-3</v>
      </c>
      <c r="AA498" s="38"/>
      <c r="AB498" s="63">
        <v>1224964</v>
      </c>
      <c r="AC498" s="63"/>
      <c r="AD498" s="66">
        <v>8.25</v>
      </c>
      <c r="AE498" s="66"/>
      <c r="AF498" s="63">
        <v>794548</v>
      </c>
    </row>
    <row r="499" spans="1:32" x14ac:dyDescent="0.25">
      <c r="A499" s="33">
        <v>343.2</v>
      </c>
      <c r="B499" s="33" t="s">
        <v>280</v>
      </c>
      <c r="D499" s="63">
        <v>1858778.65</v>
      </c>
      <c r="F499" s="63">
        <v>673465.85611834633</v>
      </c>
      <c r="G499" s="58"/>
      <c r="H499" s="46">
        <v>44012</v>
      </c>
      <c r="I499" s="58"/>
      <c r="J499" s="49">
        <v>0.1565</v>
      </c>
      <c r="K499" s="44"/>
      <c r="L499" s="49"/>
      <c r="M499" s="58"/>
      <c r="N499" s="48">
        <v>0</v>
      </c>
      <c r="P499" s="76">
        <v>2.9</v>
      </c>
      <c r="R499" s="63">
        <f t="shared" si="87"/>
        <v>53905</v>
      </c>
      <c r="T499" s="46">
        <v>46934</v>
      </c>
      <c r="V499" s="47">
        <v>25</v>
      </c>
      <c r="W499" s="33" t="s">
        <v>4</v>
      </c>
      <c r="X499" s="47" t="s">
        <v>304</v>
      </c>
      <c r="Z499" s="48">
        <v>29</v>
      </c>
      <c r="AB499" s="63">
        <v>77770</v>
      </c>
      <c r="AC499" s="63"/>
      <c r="AD499" s="66">
        <v>4.18</v>
      </c>
      <c r="AE499" s="66"/>
      <c r="AF499" s="63">
        <v>23865</v>
      </c>
    </row>
    <row r="500" spans="1:32" x14ac:dyDescent="0.25">
      <c r="A500" s="33">
        <v>344</v>
      </c>
      <c r="B500" s="33" t="s">
        <v>89</v>
      </c>
      <c r="D500" s="63">
        <v>1748135.45</v>
      </c>
      <c r="F500" s="63">
        <v>750004.79137333401</v>
      </c>
      <c r="H500" s="46">
        <v>44012</v>
      </c>
      <c r="J500" s="71">
        <v>1.6000000000000001E-3</v>
      </c>
      <c r="K500" s="72"/>
      <c r="L500" s="72"/>
      <c r="N500" s="48">
        <v>-1</v>
      </c>
      <c r="P500" s="76">
        <v>2.1</v>
      </c>
      <c r="R500" s="63">
        <f t="shared" ref="R500:R502" si="88">+ROUND(D500*P500/100,0)</f>
        <v>36711</v>
      </c>
      <c r="T500" s="46">
        <v>46934</v>
      </c>
      <c r="V500" s="47">
        <v>60</v>
      </c>
      <c r="W500" s="33" t="s">
        <v>4</v>
      </c>
      <c r="X500" s="47" t="s">
        <v>300</v>
      </c>
      <c r="Z500" s="48">
        <v>-3</v>
      </c>
      <c r="AB500" s="63">
        <v>99017</v>
      </c>
      <c r="AC500" s="63"/>
      <c r="AD500" s="66">
        <v>5.66</v>
      </c>
      <c r="AE500" s="66"/>
      <c r="AF500" s="63">
        <v>62306</v>
      </c>
    </row>
    <row r="501" spans="1:32" x14ac:dyDescent="0.25">
      <c r="A501" s="33">
        <v>345</v>
      </c>
      <c r="B501" s="33" t="s">
        <v>45</v>
      </c>
      <c r="D501" s="63">
        <v>420107.13</v>
      </c>
      <c r="F501" s="63">
        <v>174656.81642166671</v>
      </c>
      <c r="H501" s="46">
        <v>44012</v>
      </c>
      <c r="J501" s="71">
        <v>1.2999999999999999E-3</v>
      </c>
      <c r="K501" s="72"/>
      <c r="L501" s="72"/>
      <c r="N501" s="48">
        <v>-1</v>
      </c>
      <c r="P501" s="76">
        <v>2.1</v>
      </c>
      <c r="R501" s="63">
        <f t="shared" si="88"/>
        <v>8822</v>
      </c>
      <c r="T501" s="46">
        <v>46934</v>
      </c>
      <c r="V501" s="47">
        <v>50</v>
      </c>
      <c r="W501" s="33" t="s">
        <v>4</v>
      </c>
      <c r="X501" s="47" t="s">
        <v>305</v>
      </c>
      <c r="Z501" s="48">
        <v>-2</v>
      </c>
      <c r="AB501" s="63">
        <v>25284</v>
      </c>
      <c r="AC501" s="63"/>
      <c r="AD501" s="66">
        <v>6.02</v>
      </c>
      <c r="AE501" s="66"/>
      <c r="AF501" s="63">
        <v>16462</v>
      </c>
    </row>
    <row r="502" spans="1:32" s="38" customFormat="1" x14ac:dyDescent="0.25">
      <c r="A502" s="33">
        <v>346</v>
      </c>
      <c r="B502" s="33" t="s">
        <v>281</v>
      </c>
      <c r="C502" s="33"/>
      <c r="D502" s="64">
        <v>20934.61</v>
      </c>
      <c r="E502" s="58"/>
      <c r="F502" s="64">
        <v>8569.5999233333496</v>
      </c>
      <c r="G502" s="33"/>
      <c r="H502" s="46">
        <v>44012</v>
      </c>
      <c r="I502" s="33"/>
      <c r="J502" s="71">
        <v>2.5999999999999999E-3</v>
      </c>
      <c r="K502" s="72"/>
      <c r="L502" s="72"/>
      <c r="M502" s="33"/>
      <c r="N502" s="48">
        <v>0</v>
      </c>
      <c r="O502" s="33"/>
      <c r="P502" s="76">
        <v>2.2000000000000002</v>
      </c>
      <c r="Q502" s="33"/>
      <c r="R502" s="64">
        <f t="shared" si="88"/>
        <v>461</v>
      </c>
      <c r="S502" s="33"/>
      <c r="T502" s="46">
        <v>46934</v>
      </c>
      <c r="U502" s="33"/>
      <c r="V502" s="47">
        <v>50</v>
      </c>
      <c r="W502" s="33" t="s">
        <v>4</v>
      </c>
      <c r="X502" s="47" t="s">
        <v>307</v>
      </c>
      <c r="Y502" s="33"/>
      <c r="Z502" s="48">
        <v>-2</v>
      </c>
      <c r="AA502" s="33"/>
      <c r="AB502" s="64">
        <v>1299</v>
      </c>
      <c r="AC502" s="67"/>
      <c r="AD502" s="66">
        <v>6.21</v>
      </c>
      <c r="AE502" s="66"/>
      <c r="AF502" s="64">
        <v>838</v>
      </c>
    </row>
    <row r="503" spans="1:32" x14ac:dyDescent="0.25">
      <c r="A503" s="33" t="s">
        <v>6</v>
      </c>
      <c r="B503" s="38" t="s">
        <v>133</v>
      </c>
      <c r="D503" s="83">
        <f>+SUBTOTAL(9,D496:D502)</f>
        <v>19685519.529999997</v>
      </c>
      <c r="E503" s="73"/>
      <c r="F503" s="83">
        <f>+SUBTOTAL(9,F496:F502)</f>
        <v>3753692.4386633341</v>
      </c>
      <c r="G503" s="38"/>
      <c r="H503" s="46"/>
      <c r="I503" s="38"/>
      <c r="J503" s="71"/>
      <c r="K503" s="72"/>
      <c r="L503" s="72"/>
      <c r="M503" s="38"/>
      <c r="N503" s="48"/>
      <c r="P503" s="79">
        <f>+ROUND(R503/D503*100,1)</f>
        <v>2.8</v>
      </c>
      <c r="R503" s="83">
        <f>+SUBTOTAL(9,R496:R502)</f>
        <v>548597</v>
      </c>
      <c r="T503" s="46"/>
      <c r="V503" s="47"/>
      <c r="X503" s="47"/>
      <c r="Z503" s="48"/>
      <c r="AB503" s="83">
        <f>+SUBTOTAL(9,AB496:AB502)</f>
        <v>1462651</v>
      </c>
      <c r="AC503" s="88"/>
      <c r="AD503" s="116">
        <f>+AB503/D503*100</f>
        <v>7.4300858444247524</v>
      </c>
      <c r="AE503" s="116"/>
      <c r="AF503" s="83">
        <f>+SUBTOTAL(9,AF496:AF502)</f>
        <v>914054</v>
      </c>
    </row>
    <row r="504" spans="1:32" s="38" customFormat="1" x14ac:dyDescent="0.25">
      <c r="A504" s="33" t="s">
        <v>6</v>
      </c>
      <c r="B504" s="33" t="s">
        <v>6</v>
      </c>
      <c r="C504" s="33"/>
      <c r="D504" s="58"/>
      <c r="E504" s="58"/>
      <c r="F504" s="58"/>
      <c r="G504" s="33"/>
      <c r="H504" s="46"/>
      <c r="I504" s="33"/>
      <c r="J504" s="71"/>
      <c r="K504" s="72"/>
      <c r="L504" s="72"/>
      <c r="M504" s="33"/>
      <c r="N504" s="48"/>
      <c r="O504" s="33"/>
      <c r="P504" s="75"/>
      <c r="Q504" s="33"/>
      <c r="R504" s="58"/>
      <c r="S504" s="33"/>
      <c r="T504" s="46"/>
      <c r="U504" s="33"/>
      <c r="V504" s="47"/>
      <c r="W504" s="33"/>
      <c r="X504" s="47"/>
      <c r="Y504" s="33"/>
      <c r="Z504" s="48"/>
      <c r="AA504" s="33"/>
      <c r="AB504" s="58"/>
      <c r="AC504" s="58"/>
      <c r="AD504" s="66"/>
      <c r="AE504" s="66"/>
      <c r="AF504" s="58"/>
    </row>
    <row r="505" spans="1:32" x14ac:dyDescent="0.25">
      <c r="A505" s="38" t="s">
        <v>6</v>
      </c>
      <c r="B505" s="38" t="s">
        <v>134</v>
      </c>
      <c r="D505" s="63"/>
      <c r="H505" s="46"/>
      <c r="J505" s="71"/>
      <c r="K505" s="72"/>
      <c r="L505" s="72"/>
      <c r="N505" s="48"/>
      <c r="P505" s="75"/>
      <c r="R505" s="63"/>
      <c r="T505" s="46"/>
      <c r="V505" s="47"/>
      <c r="X505" s="47"/>
      <c r="Z505" s="48"/>
      <c r="AB505" s="63"/>
      <c r="AC505" s="63"/>
      <c r="AD505" s="66"/>
      <c r="AE505" s="66"/>
      <c r="AF505" s="63"/>
    </row>
    <row r="506" spans="1:32" x14ac:dyDescent="0.25">
      <c r="A506" s="33">
        <v>341</v>
      </c>
      <c r="B506" s="33" t="s">
        <v>42</v>
      </c>
      <c r="C506" s="38"/>
      <c r="D506" s="63">
        <v>941092.66</v>
      </c>
      <c r="F506" s="63">
        <v>168136.7018022222</v>
      </c>
      <c r="H506" s="46">
        <v>44012</v>
      </c>
      <c r="J506" s="71">
        <v>2.3E-3</v>
      </c>
      <c r="K506" s="72"/>
      <c r="L506" s="72"/>
      <c r="N506" s="48">
        <v>-2</v>
      </c>
      <c r="O506" s="38"/>
      <c r="P506" s="76">
        <v>2.2999999999999998</v>
      </c>
      <c r="Q506" s="38"/>
      <c r="R506" s="63">
        <f t="shared" ref="R506:R509" si="89">+ROUND(D506*P506/100,0)</f>
        <v>21645</v>
      </c>
      <c r="S506" s="38"/>
      <c r="T506" s="46">
        <v>46934</v>
      </c>
      <c r="V506" s="47">
        <v>80</v>
      </c>
      <c r="W506" s="33" t="s">
        <v>4</v>
      </c>
      <c r="X506" s="47" t="s">
        <v>300</v>
      </c>
      <c r="Z506" s="48">
        <v>-2</v>
      </c>
      <c r="AA506" s="38"/>
      <c r="AB506" s="63">
        <v>69637</v>
      </c>
      <c r="AC506" s="63"/>
      <c r="AD506" s="66">
        <v>7.4</v>
      </c>
      <c r="AE506" s="66"/>
      <c r="AF506" s="63">
        <v>47992</v>
      </c>
    </row>
    <row r="507" spans="1:32" x14ac:dyDescent="0.25">
      <c r="A507" s="33">
        <v>342</v>
      </c>
      <c r="B507" s="33" t="s">
        <v>87</v>
      </c>
      <c r="D507" s="63">
        <v>724317.88</v>
      </c>
      <c r="F507" s="63">
        <v>117795.22069333334</v>
      </c>
      <c r="H507" s="46">
        <v>44012</v>
      </c>
      <c r="J507" s="71">
        <v>9.4999999999999998E-3</v>
      </c>
      <c r="K507" s="72"/>
      <c r="L507" s="72"/>
      <c r="N507" s="48">
        <v>0</v>
      </c>
      <c r="P507" s="76">
        <v>2.7</v>
      </c>
      <c r="R507" s="63">
        <f t="shared" si="89"/>
        <v>19557</v>
      </c>
      <c r="T507" s="46">
        <v>46934</v>
      </c>
      <c r="V507" s="47">
        <v>50</v>
      </c>
      <c r="W507" s="33" t="s">
        <v>4</v>
      </c>
      <c r="X507" s="47" t="s">
        <v>303</v>
      </c>
      <c r="Z507" s="48">
        <v>-3</v>
      </c>
      <c r="AB507" s="63">
        <v>56753</v>
      </c>
      <c r="AC507" s="63"/>
      <c r="AD507" s="66">
        <v>7.84</v>
      </c>
      <c r="AE507" s="66"/>
      <c r="AF507" s="63">
        <v>37196</v>
      </c>
    </row>
    <row r="508" spans="1:32" x14ac:dyDescent="0.25">
      <c r="A508" s="33">
        <v>343</v>
      </c>
      <c r="B508" s="33" t="s">
        <v>88</v>
      </c>
      <c r="C508" s="38"/>
      <c r="D508" s="63">
        <v>10218902.539999999</v>
      </c>
      <c r="F508" s="63">
        <v>1207169.6597349499</v>
      </c>
      <c r="G508" s="58"/>
      <c r="H508" s="46">
        <v>44012</v>
      </c>
      <c r="I508" s="58"/>
      <c r="J508" s="49">
        <v>5.7000000000000002E-3</v>
      </c>
      <c r="K508" s="44"/>
      <c r="L508" s="49"/>
      <c r="M508" s="58"/>
      <c r="N508" s="48">
        <v>0</v>
      </c>
      <c r="O508" s="38"/>
      <c r="P508" s="76">
        <v>3.1</v>
      </c>
      <c r="R508" s="63">
        <f t="shared" si="89"/>
        <v>316786</v>
      </c>
      <c r="S508" s="38"/>
      <c r="T508" s="46">
        <v>46934</v>
      </c>
      <c r="V508" s="47">
        <v>50</v>
      </c>
      <c r="W508" s="33" t="s">
        <v>4</v>
      </c>
      <c r="X508" s="47" t="s">
        <v>304</v>
      </c>
      <c r="Z508" s="48">
        <v>-3</v>
      </c>
      <c r="AA508" s="38"/>
      <c r="AB508" s="63">
        <v>840243</v>
      </c>
      <c r="AC508" s="63"/>
      <c r="AD508" s="66">
        <v>8.2200000000000006</v>
      </c>
      <c r="AE508" s="66"/>
      <c r="AF508" s="63">
        <v>523457</v>
      </c>
    </row>
    <row r="509" spans="1:32" x14ac:dyDescent="0.25">
      <c r="A509" s="33">
        <v>343.2</v>
      </c>
      <c r="B509" s="33" t="s">
        <v>280</v>
      </c>
      <c r="D509" s="63">
        <v>2807095.36</v>
      </c>
      <c r="F509" s="63">
        <v>1254824.7659806071</v>
      </c>
      <c r="G509" s="58"/>
      <c r="H509" s="46">
        <v>44012</v>
      </c>
      <c r="I509" s="58"/>
      <c r="J509" s="49">
        <v>0.1565</v>
      </c>
      <c r="K509" s="44"/>
      <c r="L509" s="49"/>
      <c r="M509" s="58"/>
      <c r="N509" s="48">
        <v>0</v>
      </c>
      <c r="P509" s="76">
        <v>3.1</v>
      </c>
      <c r="R509" s="63">
        <f t="shared" si="89"/>
        <v>87020</v>
      </c>
      <c r="T509" s="46">
        <v>46934</v>
      </c>
      <c r="V509" s="47">
        <v>25</v>
      </c>
      <c r="W509" s="33" t="s">
        <v>4</v>
      </c>
      <c r="X509" s="47" t="s">
        <v>304</v>
      </c>
      <c r="Z509" s="48">
        <v>29</v>
      </c>
      <c r="AB509" s="63">
        <v>117550</v>
      </c>
      <c r="AC509" s="63"/>
      <c r="AD509" s="66">
        <v>4.1900000000000004</v>
      </c>
      <c r="AE509" s="66"/>
      <c r="AF509" s="63">
        <v>30530</v>
      </c>
    </row>
    <row r="510" spans="1:32" x14ac:dyDescent="0.25">
      <c r="A510" s="33">
        <v>344</v>
      </c>
      <c r="B510" s="33" t="s">
        <v>89</v>
      </c>
      <c r="D510" s="63">
        <v>4602021.84</v>
      </c>
      <c r="F510" s="63">
        <v>551084.96720666671</v>
      </c>
      <c r="H510" s="46">
        <v>44012</v>
      </c>
      <c r="J510" s="71">
        <v>1.6000000000000001E-3</v>
      </c>
      <c r="K510" s="72"/>
      <c r="L510" s="72"/>
      <c r="N510" s="48">
        <v>-1</v>
      </c>
      <c r="P510" s="76">
        <v>2.2000000000000002</v>
      </c>
      <c r="R510" s="63">
        <f t="shared" ref="R510:R512" si="90">+ROUND(D510*P510/100,0)</f>
        <v>101244</v>
      </c>
      <c r="T510" s="46">
        <v>46934</v>
      </c>
      <c r="V510" s="47">
        <v>60</v>
      </c>
      <c r="W510" s="33" t="s">
        <v>4</v>
      </c>
      <c r="X510" s="47" t="s">
        <v>300</v>
      </c>
      <c r="Z510" s="48">
        <v>-3</v>
      </c>
      <c r="AB510" s="63">
        <v>371695</v>
      </c>
      <c r="AC510" s="63"/>
      <c r="AD510" s="66">
        <v>8.08</v>
      </c>
      <c r="AE510" s="66"/>
      <c r="AF510" s="63">
        <v>270451</v>
      </c>
    </row>
    <row r="511" spans="1:32" s="38" customFormat="1" x14ac:dyDescent="0.25">
      <c r="A511" s="33">
        <v>345</v>
      </c>
      <c r="B511" s="33" t="s">
        <v>45</v>
      </c>
      <c r="C511" s="33"/>
      <c r="D511" s="63">
        <v>3450437.53</v>
      </c>
      <c r="E511" s="58"/>
      <c r="F511" s="63">
        <v>485851.75085111149</v>
      </c>
      <c r="G511" s="33"/>
      <c r="H511" s="46">
        <v>44012</v>
      </c>
      <c r="I511" s="33"/>
      <c r="J511" s="71">
        <v>1.2999999999999999E-3</v>
      </c>
      <c r="K511" s="72"/>
      <c r="L511" s="72"/>
      <c r="M511" s="33"/>
      <c r="N511" s="48">
        <v>-1</v>
      </c>
      <c r="O511" s="33"/>
      <c r="P511" s="76">
        <v>2.2000000000000002</v>
      </c>
      <c r="Q511" s="33"/>
      <c r="R511" s="63">
        <f t="shared" si="90"/>
        <v>75910</v>
      </c>
      <c r="S511" s="33"/>
      <c r="T511" s="46">
        <v>46934</v>
      </c>
      <c r="U511" s="33"/>
      <c r="V511" s="47">
        <v>50</v>
      </c>
      <c r="W511" s="33" t="s">
        <v>4</v>
      </c>
      <c r="X511" s="47" t="s">
        <v>305</v>
      </c>
      <c r="Y511" s="33"/>
      <c r="Z511" s="48">
        <v>-2</v>
      </c>
      <c r="AA511" s="33"/>
      <c r="AB511" s="63">
        <v>267985</v>
      </c>
      <c r="AC511" s="63"/>
      <c r="AD511" s="66">
        <v>7.77</v>
      </c>
      <c r="AE511" s="66"/>
      <c r="AF511" s="63">
        <v>192075</v>
      </c>
    </row>
    <row r="512" spans="1:32" x14ac:dyDescent="0.25">
      <c r="A512" s="33">
        <v>346</v>
      </c>
      <c r="B512" s="33" t="s">
        <v>281</v>
      </c>
      <c r="D512" s="64">
        <v>20936.09</v>
      </c>
      <c r="F512" s="64">
        <v>2631.6411066666624</v>
      </c>
      <c r="H512" s="46">
        <v>44012</v>
      </c>
      <c r="J512" s="71">
        <v>2.5999999999999999E-3</v>
      </c>
      <c r="K512" s="72"/>
      <c r="L512" s="72"/>
      <c r="N512" s="48">
        <v>0</v>
      </c>
      <c r="P512" s="76">
        <v>2.2999999999999998</v>
      </c>
      <c r="R512" s="64">
        <f t="shared" si="90"/>
        <v>482</v>
      </c>
      <c r="T512" s="46">
        <v>46934</v>
      </c>
      <c r="V512" s="47">
        <v>50</v>
      </c>
      <c r="W512" s="33" t="s">
        <v>4</v>
      </c>
      <c r="X512" s="47" t="s">
        <v>307</v>
      </c>
      <c r="Z512" s="48">
        <v>-2</v>
      </c>
      <c r="AB512" s="64">
        <v>1682</v>
      </c>
      <c r="AC512" s="67"/>
      <c r="AD512" s="66">
        <v>8.0299999999999994</v>
      </c>
      <c r="AE512" s="66"/>
      <c r="AF512" s="64">
        <v>1200</v>
      </c>
    </row>
    <row r="513" spans="1:32" x14ac:dyDescent="0.25">
      <c r="B513" s="38" t="s">
        <v>135</v>
      </c>
      <c r="D513" s="83">
        <f>+SUBTOTAL(9,D506:D512)</f>
        <v>22764803.899999999</v>
      </c>
      <c r="F513" s="83">
        <f>+SUBTOTAL(9,F506:F512)</f>
        <v>3787494.7073755572</v>
      </c>
      <c r="H513" s="46"/>
      <c r="J513" s="71"/>
      <c r="K513" s="72"/>
      <c r="L513" s="72"/>
      <c r="N513" s="48"/>
      <c r="P513" s="79">
        <f>+ROUND(R513/D513*100,1)</f>
        <v>2.7</v>
      </c>
      <c r="R513" s="83">
        <f>+SUBTOTAL(9,R506:R512)</f>
        <v>622644</v>
      </c>
      <c r="T513" s="46"/>
      <c r="V513" s="47"/>
      <c r="X513" s="47"/>
      <c r="Z513" s="48"/>
      <c r="AB513" s="83">
        <f>+SUBTOTAL(9,AB506:AB512)</f>
        <v>1725545</v>
      </c>
      <c r="AC513" s="67"/>
      <c r="AD513" s="116">
        <f>+AB513/D513*100</f>
        <v>7.5798808001153049</v>
      </c>
      <c r="AE513" s="66"/>
      <c r="AF513" s="83">
        <f>+SUBTOTAL(9,AF506:AF512)</f>
        <v>1102901</v>
      </c>
    </row>
    <row r="514" spans="1:32" x14ac:dyDescent="0.25">
      <c r="D514" s="88"/>
      <c r="F514" s="88"/>
      <c r="H514" s="46"/>
      <c r="J514" s="71"/>
      <c r="K514" s="72"/>
      <c r="L514" s="72"/>
      <c r="N514" s="48"/>
      <c r="P514" s="79"/>
      <c r="R514" s="88"/>
      <c r="T514" s="46"/>
      <c r="V514" s="47"/>
      <c r="X514" s="47"/>
      <c r="Z514" s="48"/>
      <c r="AB514" s="88"/>
      <c r="AC514" s="67"/>
      <c r="AD514" s="116"/>
      <c r="AE514" s="66"/>
      <c r="AF514" s="88"/>
    </row>
    <row r="515" spans="1:32" s="38" customFormat="1" x14ac:dyDescent="0.25">
      <c r="A515" s="38" t="s">
        <v>6</v>
      </c>
      <c r="B515" s="38" t="s">
        <v>290</v>
      </c>
      <c r="D515" s="87"/>
      <c r="E515" s="73"/>
      <c r="F515" s="87"/>
      <c r="H515" s="46"/>
      <c r="J515" s="71"/>
      <c r="K515" s="72"/>
      <c r="L515" s="72"/>
      <c r="N515" s="48"/>
      <c r="P515" s="74"/>
      <c r="R515" s="87"/>
      <c r="T515" s="46"/>
      <c r="U515" s="33"/>
      <c r="V515" s="47"/>
      <c r="W515" s="33"/>
      <c r="X515" s="47"/>
      <c r="Y515" s="33"/>
      <c r="Z515" s="48"/>
      <c r="AB515" s="87"/>
      <c r="AC515" s="87"/>
      <c r="AD515" s="116"/>
      <c r="AE515" s="116"/>
      <c r="AF515" s="87"/>
    </row>
    <row r="516" spans="1:32" s="38" customFormat="1" x14ac:dyDescent="0.25">
      <c r="A516" s="33">
        <v>341</v>
      </c>
      <c r="B516" s="33" t="s">
        <v>42</v>
      </c>
      <c r="D516" s="63">
        <v>43805885.75</v>
      </c>
      <c r="E516" s="73"/>
      <c r="F516" s="63">
        <v>76824.347026980817</v>
      </c>
      <c r="H516" s="46">
        <v>53508</v>
      </c>
      <c r="J516" s="49" t="s">
        <v>293</v>
      </c>
      <c r="K516" s="72"/>
      <c r="L516" s="72"/>
      <c r="M516" s="21"/>
      <c r="N516" s="48">
        <v>0</v>
      </c>
      <c r="P516" s="76">
        <v>3.3</v>
      </c>
      <c r="R516" s="63">
        <f t="shared" ref="R516:R519" si="91">+ROUND(D516*P516/100,0)</f>
        <v>1445594</v>
      </c>
      <c r="T516" s="46">
        <v>57161</v>
      </c>
      <c r="U516" s="33"/>
      <c r="V516" s="47">
        <v>80</v>
      </c>
      <c r="W516" s="33" t="s">
        <v>4</v>
      </c>
      <c r="X516" s="47" t="s">
        <v>300</v>
      </c>
      <c r="Y516" s="33"/>
      <c r="Z516" s="48">
        <v>-2</v>
      </c>
      <c r="AB516" s="63">
        <v>1178784</v>
      </c>
      <c r="AC516" s="87"/>
      <c r="AD516" s="66">
        <v>2.69</v>
      </c>
      <c r="AE516" s="66"/>
      <c r="AF516" s="63">
        <f t="shared" ref="AF516:AF522" si="92">+AB516-R516</f>
        <v>-266810</v>
      </c>
    </row>
    <row r="517" spans="1:32" s="38" customFormat="1" x14ac:dyDescent="0.25">
      <c r="A517" s="33">
        <v>342</v>
      </c>
      <c r="B517" s="33" t="s">
        <v>87</v>
      </c>
      <c r="D517" s="63">
        <v>26150084.739999998</v>
      </c>
      <c r="E517" s="73"/>
      <c r="F517" s="63">
        <v>45860.576734274007</v>
      </c>
      <c r="H517" s="46">
        <v>53508</v>
      </c>
      <c r="J517" s="49" t="s">
        <v>293</v>
      </c>
      <c r="K517" s="72"/>
      <c r="L517" s="72"/>
      <c r="M517" s="21"/>
      <c r="N517" s="48">
        <v>0</v>
      </c>
      <c r="P517" s="76">
        <v>3.3</v>
      </c>
      <c r="R517" s="63">
        <f t="shared" si="91"/>
        <v>862953</v>
      </c>
      <c r="T517" s="46">
        <v>57161</v>
      </c>
      <c r="U517" s="33"/>
      <c r="V517" s="47">
        <v>50</v>
      </c>
      <c r="W517" s="33" t="s">
        <v>4</v>
      </c>
      <c r="X517" s="47" t="s">
        <v>303</v>
      </c>
      <c r="Y517" s="33"/>
      <c r="Z517" s="48">
        <v>-3</v>
      </c>
      <c r="AB517" s="63">
        <v>773331</v>
      </c>
      <c r="AC517" s="87"/>
      <c r="AD517" s="66">
        <v>2.96</v>
      </c>
      <c r="AE517" s="66"/>
      <c r="AF517" s="63">
        <f t="shared" si="92"/>
        <v>-89622</v>
      </c>
    </row>
    <row r="518" spans="1:32" s="38" customFormat="1" x14ac:dyDescent="0.25">
      <c r="A518" s="58">
        <v>343</v>
      </c>
      <c r="B518" s="58" t="s">
        <v>88</v>
      </c>
      <c r="C518" s="73"/>
      <c r="D518" s="63">
        <v>213843170.72</v>
      </c>
      <c r="E518" s="73"/>
      <c r="F518" s="63">
        <v>389972.34074156277</v>
      </c>
      <c r="G518" s="73"/>
      <c r="H518" s="99">
        <v>53508</v>
      </c>
      <c r="I518" s="73"/>
      <c r="J518" s="100" t="s">
        <v>293</v>
      </c>
      <c r="K518" s="128"/>
      <c r="L518" s="128"/>
      <c r="M518" s="123"/>
      <c r="N518" s="68">
        <v>0</v>
      </c>
      <c r="O518" s="73"/>
      <c r="P518" s="78">
        <v>3.3</v>
      </c>
      <c r="Q518" s="58"/>
      <c r="R518" s="63">
        <f t="shared" si="91"/>
        <v>7056825</v>
      </c>
      <c r="S518" s="73"/>
      <c r="T518" s="99">
        <v>57161</v>
      </c>
      <c r="U518" s="58"/>
      <c r="V518" s="129">
        <v>50</v>
      </c>
      <c r="W518" s="58" t="s">
        <v>4</v>
      </c>
      <c r="X518" s="129" t="s">
        <v>304</v>
      </c>
      <c r="Y518" s="58"/>
      <c r="Z518" s="68">
        <v>-3</v>
      </c>
      <c r="AA518" s="73"/>
      <c r="AB518" s="63">
        <v>6497296</v>
      </c>
      <c r="AC518" s="87"/>
      <c r="AD518" s="66">
        <v>3.04</v>
      </c>
      <c r="AE518" s="66"/>
      <c r="AF518" s="63">
        <f t="shared" si="92"/>
        <v>-559529</v>
      </c>
    </row>
    <row r="519" spans="1:32" s="38" customFormat="1" x14ac:dyDescent="0.25">
      <c r="A519" s="58">
        <v>343.2</v>
      </c>
      <c r="B519" s="58" t="s">
        <v>280</v>
      </c>
      <c r="C519" s="73"/>
      <c r="D519" s="63">
        <v>83870826.980000004</v>
      </c>
      <c r="E519" s="73"/>
      <c r="F519" s="63">
        <v>132142.0528498182</v>
      </c>
      <c r="G519" s="73"/>
      <c r="H519" s="99">
        <v>53508</v>
      </c>
      <c r="I519" s="73"/>
      <c r="J519" s="100" t="s">
        <v>293</v>
      </c>
      <c r="K519" s="128"/>
      <c r="L519" s="128"/>
      <c r="M519" s="123"/>
      <c r="N519" s="68">
        <v>0</v>
      </c>
      <c r="O519" s="73"/>
      <c r="P519" s="78">
        <v>3.3</v>
      </c>
      <c r="Q519" s="58"/>
      <c r="R519" s="63">
        <f t="shared" si="91"/>
        <v>2767737</v>
      </c>
      <c r="S519" s="73"/>
      <c r="T519" s="99">
        <v>57161</v>
      </c>
      <c r="U519" s="58"/>
      <c r="V519" s="129">
        <v>25</v>
      </c>
      <c r="W519" s="58" t="s">
        <v>4</v>
      </c>
      <c r="X519" s="129" t="s">
        <v>304</v>
      </c>
      <c r="Y519" s="58"/>
      <c r="Z519" s="68">
        <v>29</v>
      </c>
      <c r="AA519" s="73"/>
      <c r="AB519" s="63">
        <v>2443098</v>
      </c>
      <c r="AC519" s="87"/>
      <c r="AD519" s="66">
        <v>2.91</v>
      </c>
      <c r="AE519" s="66"/>
      <c r="AF519" s="63">
        <f t="shared" si="92"/>
        <v>-324639</v>
      </c>
    </row>
    <row r="520" spans="1:32" s="38" customFormat="1" x14ac:dyDescent="0.25">
      <c r="A520" s="33">
        <v>344</v>
      </c>
      <c r="B520" s="33" t="s">
        <v>89</v>
      </c>
      <c r="D520" s="63">
        <v>38221666.560000002</v>
      </c>
      <c r="E520" s="73"/>
      <c r="F520" s="63">
        <v>67031.051318371945</v>
      </c>
      <c r="H520" s="46">
        <v>53508</v>
      </c>
      <c r="J520" s="49" t="s">
        <v>293</v>
      </c>
      <c r="K520" s="72"/>
      <c r="L520" s="72"/>
      <c r="M520" s="21"/>
      <c r="N520" s="48">
        <v>0</v>
      </c>
      <c r="P520" s="76">
        <v>3.3</v>
      </c>
      <c r="R520" s="63">
        <f t="shared" ref="R520:R522" si="93">+ROUND(D520*P520/100,0)</f>
        <v>1261315</v>
      </c>
      <c r="T520" s="46">
        <v>57161</v>
      </c>
      <c r="U520" s="33"/>
      <c r="V520" s="47">
        <v>60</v>
      </c>
      <c r="W520" s="33" t="s">
        <v>4</v>
      </c>
      <c r="X520" s="47" t="s">
        <v>300</v>
      </c>
      <c r="Y520" s="33"/>
      <c r="Z520" s="48">
        <v>-3</v>
      </c>
      <c r="AB520" s="63">
        <v>1066810</v>
      </c>
      <c r="AC520" s="87"/>
      <c r="AD520" s="66">
        <v>2.79</v>
      </c>
      <c r="AE520" s="66"/>
      <c r="AF520" s="63">
        <f t="shared" si="92"/>
        <v>-194505</v>
      </c>
    </row>
    <row r="521" spans="1:32" s="38" customFormat="1" x14ac:dyDescent="0.25">
      <c r="A521" s="33">
        <v>345</v>
      </c>
      <c r="B521" s="33" t="s">
        <v>45</v>
      </c>
      <c r="D521" s="63">
        <v>60694880.549999997</v>
      </c>
      <c r="E521" s="73"/>
      <c r="F521" s="63">
        <v>106443.33486931828</v>
      </c>
      <c r="H521" s="46">
        <v>53508</v>
      </c>
      <c r="J521" s="49" t="s">
        <v>293</v>
      </c>
      <c r="K521" s="72"/>
      <c r="L521" s="72"/>
      <c r="M521" s="21"/>
      <c r="N521" s="48">
        <v>0</v>
      </c>
      <c r="P521" s="76">
        <v>3.3</v>
      </c>
      <c r="R521" s="63">
        <f t="shared" si="93"/>
        <v>2002931</v>
      </c>
      <c r="T521" s="46">
        <v>57161</v>
      </c>
      <c r="U521" s="33"/>
      <c r="V521" s="47">
        <v>50</v>
      </c>
      <c r="W521" s="33" t="s">
        <v>4</v>
      </c>
      <c r="X521" s="47" t="s">
        <v>305</v>
      </c>
      <c r="Y521" s="33"/>
      <c r="Z521" s="48">
        <v>-2</v>
      </c>
      <c r="AB521" s="63">
        <v>1696934</v>
      </c>
      <c r="AC521" s="87"/>
      <c r="AD521" s="66">
        <v>2.8</v>
      </c>
      <c r="AE521" s="66"/>
      <c r="AF521" s="63">
        <f t="shared" si="92"/>
        <v>-305997</v>
      </c>
    </row>
    <row r="522" spans="1:32" s="38" customFormat="1" x14ac:dyDescent="0.25">
      <c r="A522" s="33">
        <v>346</v>
      </c>
      <c r="B522" s="33" t="s">
        <v>281</v>
      </c>
      <c r="D522" s="64">
        <v>5607843.1799999997</v>
      </c>
      <c r="E522" s="73"/>
      <c r="F522" s="64">
        <v>9834.726159673819</v>
      </c>
      <c r="H522" s="46">
        <v>53508</v>
      </c>
      <c r="J522" s="49" t="s">
        <v>293</v>
      </c>
      <c r="K522" s="72"/>
      <c r="L522" s="72"/>
      <c r="M522" s="21"/>
      <c r="N522" s="48">
        <v>0</v>
      </c>
      <c r="P522" s="76">
        <v>3.3</v>
      </c>
      <c r="R522" s="64">
        <f t="shared" si="93"/>
        <v>185059</v>
      </c>
      <c r="T522" s="46">
        <v>57161</v>
      </c>
      <c r="U522" s="33"/>
      <c r="V522" s="47">
        <v>50</v>
      </c>
      <c r="W522" s="33" t="s">
        <v>4</v>
      </c>
      <c r="X522" s="47" t="s">
        <v>307</v>
      </c>
      <c r="Y522" s="33"/>
      <c r="Z522" s="48">
        <v>-2</v>
      </c>
      <c r="AB522" s="64">
        <v>164463</v>
      </c>
      <c r="AC522" s="87"/>
      <c r="AD522" s="66">
        <v>2.93</v>
      </c>
      <c r="AE522" s="66"/>
      <c r="AF522" s="64">
        <f t="shared" si="92"/>
        <v>-20596</v>
      </c>
    </row>
    <row r="523" spans="1:32" s="38" customFormat="1" x14ac:dyDescent="0.25">
      <c r="A523" s="33" t="s">
        <v>6</v>
      </c>
      <c r="B523" s="73" t="s">
        <v>292</v>
      </c>
      <c r="D523" s="83">
        <f>+SUBTOTAL(9,D516:D522)</f>
        <v>472194358.48000002</v>
      </c>
      <c r="E523" s="73"/>
      <c r="F523" s="83">
        <f>+SUBTOTAL(9,F516:F522)</f>
        <v>828108.42969999975</v>
      </c>
      <c r="H523" s="46"/>
      <c r="J523" s="71"/>
      <c r="K523" s="72"/>
      <c r="L523" s="72"/>
      <c r="N523" s="48"/>
      <c r="P523" s="79">
        <f>+ROUND(R523/D523*100,1)</f>
        <v>3.3</v>
      </c>
      <c r="R523" s="83">
        <f>+SUBTOTAL(9,R516:R522)</f>
        <v>15582414</v>
      </c>
      <c r="T523" s="46"/>
      <c r="U523" s="33"/>
      <c r="V523" s="47"/>
      <c r="W523" s="33"/>
      <c r="X523" s="47"/>
      <c r="Y523" s="33"/>
      <c r="Z523" s="48"/>
      <c r="AB523" s="83">
        <f>+SUBTOTAL(9,AB516:AB522)</f>
        <v>13820716</v>
      </c>
      <c r="AC523" s="87"/>
      <c r="AD523" s="125">
        <f>+AB523/D523*100</f>
        <v>2.9269125629728125</v>
      </c>
      <c r="AE523" s="125"/>
      <c r="AF523" s="83">
        <f>+SUBTOTAL(9,AF516:AF522)</f>
        <v>-1761698</v>
      </c>
    </row>
    <row r="524" spans="1:32" x14ac:dyDescent="0.25">
      <c r="A524" s="33" t="s">
        <v>6</v>
      </c>
      <c r="H524" s="46"/>
      <c r="J524" s="71"/>
      <c r="K524" s="72"/>
      <c r="L524" s="72"/>
      <c r="N524" s="48"/>
      <c r="P524" s="75"/>
      <c r="T524" s="46"/>
      <c r="V524" s="47"/>
      <c r="X524" s="47"/>
      <c r="Z524" s="48"/>
      <c r="AD524" s="66"/>
      <c r="AE524" s="66"/>
    </row>
    <row r="525" spans="1:32" ht="13.8" thickBot="1" x14ac:dyDescent="0.3">
      <c r="A525" s="35" t="s">
        <v>258</v>
      </c>
      <c r="D525" s="90">
        <f>+SUBTOTAL(9,D496:D524)</f>
        <v>514644681.91000003</v>
      </c>
      <c r="F525" s="90">
        <f>+SUBTOTAL(9,F496:F524)</f>
        <v>8369295.575738891</v>
      </c>
      <c r="H525" s="46"/>
      <c r="J525" s="71"/>
      <c r="K525" s="72"/>
      <c r="L525" s="72"/>
      <c r="N525" s="48"/>
      <c r="P525" s="80">
        <f>+ROUND(R525/D525*100,1)</f>
        <v>3.3</v>
      </c>
      <c r="R525" s="90">
        <f>+SUBTOTAL(9,R496:R524)</f>
        <v>16753655</v>
      </c>
      <c r="T525" s="46"/>
      <c r="V525" s="47"/>
      <c r="X525" s="47"/>
      <c r="Z525" s="48"/>
      <c r="AB525" s="90">
        <f>+SUBTOTAL(9,AB496:AB524)</f>
        <v>17008912</v>
      </c>
      <c r="AC525" s="84"/>
      <c r="AD525" s="116">
        <f>+AB525/D525*100</f>
        <v>3.3049815917410923</v>
      </c>
      <c r="AE525" s="116"/>
      <c r="AF525" s="90">
        <f>+SUBTOTAL(9,AF496:AF524)</f>
        <v>255257</v>
      </c>
    </row>
    <row r="526" spans="1:32" ht="13.8" thickTop="1" x14ac:dyDescent="0.25">
      <c r="A526" s="35"/>
      <c r="B526" s="33" t="s">
        <v>6</v>
      </c>
      <c r="D526" s="84"/>
      <c r="F526" s="84"/>
      <c r="H526" s="46"/>
      <c r="J526" s="71"/>
      <c r="K526" s="72"/>
      <c r="L526" s="72"/>
      <c r="N526" s="48"/>
      <c r="P526" s="75"/>
      <c r="R526" s="84"/>
      <c r="T526" s="46"/>
      <c r="V526" s="47"/>
      <c r="X526" s="47"/>
      <c r="Z526" s="48"/>
      <c r="AB526" s="84"/>
      <c r="AC526" s="84"/>
      <c r="AD526" s="66"/>
      <c r="AE526" s="66"/>
      <c r="AF526" s="84"/>
    </row>
    <row r="527" spans="1:32" x14ac:dyDescent="0.25">
      <c r="D527" s="84"/>
      <c r="F527" s="84"/>
      <c r="H527" s="46"/>
      <c r="J527" s="71"/>
      <c r="K527" s="72"/>
      <c r="L527" s="72"/>
      <c r="N527" s="48"/>
      <c r="P527" s="75"/>
      <c r="R527" s="84"/>
      <c r="T527" s="46"/>
      <c r="V527" s="47"/>
      <c r="X527" s="47"/>
      <c r="Z527" s="48"/>
      <c r="AB527" s="84"/>
      <c r="AC527" s="84"/>
      <c r="AD527" s="66"/>
      <c r="AE527" s="66"/>
      <c r="AF527" s="84"/>
    </row>
    <row r="528" spans="1:32" x14ac:dyDescent="0.25">
      <c r="A528" s="35" t="s">
        <v>13</v>
      </c>
      <c r="D528" s="84"/>
      <c r="F528" s="84"/>
      <c r="H528" s="46"/>
      <c r="J528" s="71"/>
      <c r="K528" s="72"/>
      <c r="L528" s="72"/>
      <c r="N528" s="48"/>
      <c r="P528" s="75"/>
      <c r="R528" s="84"/>
      <c r="T528" s="46"/>
      <c r="V528" s="47"/>
      <c r="X528" s="47"/>
      <c r="Z528" s="48"/>
      <c r="AB528" s="84"/>
      <c r="AC528" s="84"/>
      <c r="AD528" s="66"/>
      <c r="AE528" s="66"/>
      <c r="AF528" s="84"/>
    </row>
    <row r="529" spans="1:32" x14ac:dyDescent="0.25">
      <c r="A529" s="35"/>
      <c r="B529" s="33" t="s">
        <v>6</v>
      </c>
      <c r="D529" s="84"/>
      <c r="F529" s="84"/>
      <c r="H529" s="46"/>
      <c r="J529" s="71"/>
      <c r="K529" s="72"/>
      <c r="L529" s="72"/>
      <c r="N529" s="48"/>
      <c r="P529" s="75"/>
      <c r="R529" s="84"/>
      <c r="T529" s="46"/>
      <c r="V529" s="47"/>
      <c r="X529" s="47"/>
      <c r="Z529" s="48"/>
      <c r="AB529" s="84"/>
      <c r="AC529" s="84"/>
      <c r="AD529" s="66"/>
      <c r="AE529" s="66"/>
      <c r="AF529" s="84"/>
    </row>
    <row r="530" spans="1:32" x14ac:dyDescent="0.25">
      <c r="A530" s="38"/>
      <c r="B530" s="38" t="s">
        <v>136</v>
      </c>
      <c r="D530" s="84"/>
      <c r="F530" s="84"/>
      <c r="H530" s="46"/>
      <c r="J530" s="71"/>
      <c r="K530" s="72"/>
      <c r="L530" s="72"/>
      <c r="N530" s="48"/>
      <c r="P530" s="75"/>
      <c r="R530" s="84"/>
      <c r="T530" s="46"/>
      <c r="V530" s="47"/>
      <c r="X530" s="47"/>
      <c r="Z530" s="48"/>
      <c r="AB530" s="84"/>
      <c r="AC530" s="84"/>
      <c r="AD530" s="66"/>
      <c r="AE530" s="66"/>
      <c r="AF530" s="84"/>
    </row>
    <row r="531" spans="1:32" x14ac:dyDescent="0.25">
      <c r="A531" s="33">
        <v>341</v>
      </c>
      <c r="B531" s="33" t="s">
        <v>42</v>
      </c>
      <c r="D531" s="63">
        <v>4635208.53</v>
      </c>
      <c r="F531" s="63">
        <v>990040.23187500006</v>
      </c>
      <c r="H531" s="46">
        <v>50951</v>
      </c>
      <c r="J531" s="49" t="s">
        <v>293</v>
      </c>
      <c r="K531" s="72"/>
      <c r="L531" s="72"/>
      <c r="N531" s="48">
        <v>0</v>
      </c>
      <c r="P531" s="76">
        <v>3.3</v>
      </c>
      <c r="R531" s="63">
        <f t="shared" ref="R531:R533" si="94">+ROUND(D531*P531/100,0)</f>
        <v>152962</v>
      </c>
      <c r="T531" s="46">
        <v>50951</v>
      </c>
      <c r="V531" s="49" t="s">
        <v>293</v>
      </c>
      <c r="W531" s="44"/>
      <c r="X531" s="49"/>
      <c r="Z531" s="48">
        <v>0</v>
      </c>
      <c r="AB531" s="63">
        <v>161864</v>
      </c>
      <c r="AC531" s="63"/>
      <c r="AD531" s="66">
        <v>3.49</v>
      </c>
      <c r="AE531" s="66"/>
      <c r="AF531" s="63">
        <f>+AB531-R531</f>
        <v>8902</v>
      </c>
    </row>
    <row r="532" spans="1:32" x14ac:dyDescent="0.25">
      <c r="A532" s="33">
        <v>343</v>
      </c>
      <c r="B532" s="33" t="s">
        <v>88</v>
      </c>
      <c r="D532" s="63">
        <v>118689126.81</v>
      </c>
      <c r="F532" s="63">
        <v>28800157.011239998</v>
      </c>
      <c r="H532" s="46">
        <v>50951</v>
      </c>
      <c r="J532" s="49" t="s">
        <v>293</v>
      </c>
      <c r="K532" s="72"/>
      <c r="L532" s="72"/>
      <c r="N532" s="48">
        <v>0</v>
      </c>
      <c r="P532" s="76">
        <v>3.3</v>
      </c>
      <c r="R532" s="63">
        <f t="shared" si="94"/>
        <v>3916741</v>
      </c>
      <c r="T532" s="46">
        <v>50951</v>
      </c>
      <c r="V532" s="49" t="s">
        <v>293</v>
      </c>
      <c r="W532" s="44"/>
      <c r="X532" s="49"/>
      <c r="Z532" s="48">
        <v>0</v>
      </c>
      <c r="AB532" s="63">
        <v>3991517</v>
      </c>
      <c r="AC532" s="63"/>
      <c r="AD532" s="66">
        <v>3.36</v>
      </c>
      <c r="AE532" s="66"/>
      <c r="AF532" s="63">
        <f>+AB532-R532</f>
        <v>74776</v>
      </c>
    </row>
    <row r="533" spans="1:32" x14ac:dyDescent="0.25">
      <c r="A533" s="33">
        <v>345</v>
      </c>
      <c r="B533" s="33" t="s">
        <v>45</v>
      </c>
      <c r="D533" s="64">
        <v>27532944.870000001</v>
      </c>
      <c r="F533" s="64">
        <v>4878293.1971725002</v>
      </c>
      <c r="H533" s="46">
        <v>50951</v>
      </c>
      <c r="J533" s="49" t="s">
        <v>293</v>
      </c>
      <c r="K533" s="72"/>
      <c r="L533" s="72"/>
      <c r="N533" s="48">
        <v>0</v>
      </c>
      <c r="P533" s="76">
        <v>3.3</v>
      </c>
      <c r="R533" s="64">
        <f t="shared" si="94"/>
        <v>908587</v>
      </c>
      <c r="T533" s="46">
        <v>50951</v>
      </c>
      <c r="V533" s="49" t="s">
        <v>293</v>
      </c>
      <c r="W533" s="44"/>
      <c r="X533" s="49"/>
      <c r="Z533" s="48">
        <v>0</v>
      </c>
      <c r="AB533" s="64">
        <v>1005979</v>
      </c>
      <c r="AC533" s="67"/>
      <c r="AD533" s="66">
        <v>3.65</v>
      </c>
      <c r="AE533" s="66"/>
      <c r="AF533" s="64">
        <f>+AB533-R533</f>
        <v>97392</v>
      </c>
    </row>
    <row r="534" spans="1:32" x14ac:dyDescent="0.25">
      <c r="B534" s="38" t="s">
        <v>137</v>
      </c>
      <c r="D534" s="65">
        <f>+SUBTOTAL(9,D529:D533)</f>
        <v>150857280.21000001</v>
      </c>
      <c r="E534" s="73"/>
      <c r="F534" s="65">
        <f>+SUBTOTAL(9,F529:F533)</f>
        <v>34668490.440287501</v>
      </c>
      <c r="G534" s="38"/>
      <c r="H534" s="46"/>
      <c r="I534" s="38"/>
      <c r="J534" s="49"/>
      <c r="K534" s="72"/>
      <c r="L534" s="72"/>
      <c r="M534" s="38"/>
      <c r="N534" s="48"/>
      <c r="P534" s="79">
        <f>+ROUND(R534/D534*100,1)</f>
        <v>3.3</v>
      </c>
      <c r="R534" s="65">
        <f>+SUBTOTAL(9,R529:R533)</f>
        <v>4978290</v>
      </c>
      <c r="T534" s="46"/>
      <c r="V534" s="49"/>
      <c r="W534" s="44"/>
      <c r="X534" s="49"/>
      <c r="Z534" s="48"/>
      <c r="AB534" s="65">
        <f>+SUBTOTAL(9,AB529:AB533)</f>
        <v>5159360</v>
      </c>
      <c r="AC534" s="65"/>
      <c r="AD534" s="125">
        <f>+AB534/D534*100</f>
        <v>3.420027189153843</v>
      </c>
      <c r="AE534" s="125"/>
      <c r="AF534" s="65">
        <f>+SUBTOTAL(9,AF529:AF533)</f>
        <v>181070</v>
      </c>
    </row>
    <row r="535" spans="1:32" x14ac:dyDescent="0.25">
      <c r="A535" s="35"/>
      <c r="B535" s="33" t="s">
        <v>6</v>
      </c>
      <c r="D535" s="65"/>
      <c r="E535" s="73"/>
      <c r="F535" s="65"/>
      <c r="G535" s="38"/>
      <c r="H535" s="46"/>
      <c r="I535" s="38"/>
      <c r="J535" s="49"/>
      <c r="K535" s="72"/>
      <c r="L535" s="72"/>
      <c r="M535" s="38"/>
      <c r="N535" s="48"/>
      <c r="P535" s="75"/>
      <c r="R535" s="65"/>
      <c r="T535" s="46"/>
      <c r="V535" s="49"/>
      <c r="W535" s="44"/>
      <c r="X535" s="49"/>
      <c r="Z535" s="48"/>
      <c r="AB535" s="65"/>
      <c r="AC535" s="65"/>
      <c r="AD535" s="66"/>
      <c r="AE535" s="66"/>
      <c r="AF535" s="65"/>
    </row>
    <row r="536" spans="1:32" x14ac:dyDescent="0.25">
      <c r="A536" s="38"/>
      <c r="B536" s="38" t="s">
        <v>138</v>
      </c>
      <c r="D536" s="84"/>
      <c r="F536" s="84"/>
      <c r="H536" s="46"/>
      <c r="J536" s="49"/>
      <c r="K536" s="72"/>
      <c r="L536" s="72"/>
      <c r="N536" s="48"/>
      <c r="P536" s="75"/>
      <c r="R536" s="84"/>
      <c r="T536" s="46"/>
      <c r="V536" s="49"/>
      <c r="W536" s="44"/>
      <c r="X536" s="49"/>
      <c r="Z536" s="48"/>
      <c r="AB536" s="84"/>
      <c r="AC536" s="84"/>
      <c r="AD536" s="66"/>
      <c r="AE536" s="66"/>
      <c r="AF536" s="84"/>
    </row>
    <row r="537" spans="1:32" x14ac:dyDescent="0.25">
      <c r="A537" s="33">
        <v>341</v>
      </c>
      <c r="B537" s="33" t="s">
        <v>42</v>
      </c>
      <c r="D537" s="63">
        <v>3986978.08</v>
      </c>
      <c r="F537" s="63">
        <v>748518.9577875</v>
      </c>
      <c r="H537" s="46">
        <v>51317</v>
      </c>
      <c r="J537" s="49" t="s">
        <v>293</v>
      </c>
      <c r="K537" s="72"/>
      <c r="L537" s="72"/>
      <c r="N537" s="48">
        <v>0</v>
      </c>
      <c r="P537" s="76">
        <v>3.3</v>
      </c>
      <c r="R537" s="63">
        <f t="shared" ref="R537:R539" si="95">+ROUND(D537*P537/100,0)</f>
        <v>131570</v>
      </c>
      <c r="T537" s="46">
        <v>51317</v>
      </c>
      <c r="V537" s="49" t="s">
        <v>293</v>
      </c>
      <c r="W537" s="44"/>
      <c r="X537" s="49"/>
      <c r="Z537" s="48">
        <v>0</v>
      </c>
      <c r="AB537" s="63">
        <v>137690</v>
      </c>
      <c r="AC537" s="63"/>
      <c r="AD537" s="66">
        <v>3.45</v>
      </c>
      <c r="AE537" s="66"/>
      <c r="AF537" s="63">
        <f>+AB537-R537</f>
        <v>6120</v>
      </c>
    </row>
    <row r="538" spans="1:32" x14ac:dyDescent="0.25">
      <c r="A538" s="33">
        <v>343</v>
      </c>
      <c r="B538" s="33" t="s">
        <v>88</v>
      </c>
      <c r="D538" s="63">
        <v>52858698.509999998</v>
      </c>
      <c r="F538" s="63">
        <v>11827507.538885001</v>
      </c>
      <c r="H538" s="46">
        <v>51317</v>
      </c>
      <c r="J538" s="49" t="s">
        <v>293</v>
      </c>
      <c r="K538" s="72"/>
      <c r="L538" s="72"/>
      <c r="N538" s="48">
        <v>0</v>
      </c>
      <c r="P538" s="76">
        <v>3.3</v>
      </c>
      <c r="R538" s="63">
        <f t="shared" si="95"/>
        <v>1744337</v>
      </c>
      <c r="T538" s="46">
        <v>51317</v>
      </c>
      <c r="V538" s="49" t="s">
        <v>293</v>
      </c>
      <c r="W538" s="44"/>
      <c r="X538" s="49"/>
      <c r="Z538" s="48">
        <v>0</v>
      </c>
      <c r="AB538" s="63">
        <v>1744523</v>
      </c>
      <c r="AC538" s="63"/>
      <c r="AD538" s="66">
        <v>3.3</v>
      </c>
      <c r="AE538" s="66"/>
      <c r="AF538" s="63">
        <f>+AB538-R538</f>
        <v>186</v>
      </c>
    </row>
    <row r="539" spans="1:32" x14ac:dyDescent="0.25">
      <c r="A539" s="33">
        <v>345</v>
      </c>
      <c r="B539" s="33" t="s">
        <v>45</v>
      </c>
      <c r="D539" s="64">
        <v>6281495.8399999999</v>
      </c>
      <c r="F539" s="64">
        <v>1091797.4577599999</v>
      </c>
      <c r="H539" s="46">
        <v>51317</v>
      </c>
      <c r="J539" s="49" t="s">
        <v>293</v>
      </c>
      <c r="K539" s="72"/>
      <c r="L539" s="72"/>
      <c r="N539" s="48">
        <v>0</v>
      </c>
      <c r="P539" s="76">
        <v>3.3</v>
      </c>
      <c r="R539" s="64">
        <f t="shared" si="95"/>
        <v>207289</v>
      </c>
      <c r="T539" s="46">
        <v>51317</v>
      </c>
      <c r="V539" s="49" t="s">
        <v>293</v>
      </c>
      <c r="W539" s="44"/>
      <c r="X539" s="49"/>
      <c r="Z539" s="48">
        <v>0</v>
      </c>
      <c r="AB539" s="64">
        <v>220650</v>
      </c>
      <c r="AC539" s="67"/>
      <c r="AD539" s="66">
        <v>3.51</v>
      </c>
      <c r="AE539" s="66"/>
      <c r="AF539" s="64">
        <f>+AB539-R539</f>
        <v>13361</v>
      </c>
    </row>
    <row r="540" spans="1:32" x14ac:dyDescent="0.25">
      <c r="B540" s="38" t="s">
        <v>139</v>
      </c>
      <c r="D540" s="65">
        <f>+SUBTOTAL(9,D535:D539)</f>
        <v>63127172.429999992</v>
      </c>
      <c r="E540" s="73"/>
      <c r="F540" s="65">
        <f>+SUBTOTAL(9,F535:F539)</f>
        <v>13667823.954432502</v>
      </c>
      <c r="G540" s="38"/>
      <c r="H540" s="46"/>
      <c r="I540" s="38"/>
      <c r="J540" s="49"/>
      <c r="K540" s="72"/>
      <c r="L540" s="72"/>
      <c r="M540" s="38"/>
      <c r="N540" s="48"/>
      <c r="P540" s="79">
        <f>+ROUND(R540/D540*100,1)</f>
        <v>3.3</v>
      </c>
      <c r="R540" s="65">
        <f>+SUBTOTAL(9,R535:R539)</f>
        <v>2083196</v>
      </c>
      <c r="T540" s="46"/>
      <c r="V540" s="49"/>
      <c r="W540" s="44"/>
      <c r="X540" s="49"/>
      <c r="Z540" s="48"/>
      <c r="AB540" s="65">
        <f>+SUBTOTAL(9,AB535:AB539)</f>
        <v>2102863</v>
      </c>
      <c r="AC540" s="65"/>
      <c r="AD540" s="125">
        <f>+AB540/D540*100</f>
        <v>3.331153478055441</v>
      </c>
      <c r="AE540" s="125"/>
      <c r="AF540" s="65">
        <f>+SUBTOTAL(9,AF535:AF539)</f>
        <v>19667</v>
      </c>
    </row>
    <row r="541" spans="1:32" x14ac:dyDescent="0.25">
      <c r="A541" s="35"/>
      <c r="B541" s="33" t="s">
        <v>6</v>
      </c>
      <c r="D541" s="65"/>
      <c r="E541" s="73"/>
      <c r="F541" s="65"/>
      <c r="G541" s="38"/>
      <c r="H541" s="46"/>
      <c r="I541" s="38"/>
      <c r="J541" s="49"/>
      <c r="K541" s="72"/>
      <c r="L541" s="72"/>
      <c r="M541" s="38"/>
      <c r="N541" s="48"/>
      <c r="P541" s="75"/>
      <c r="R541" s="65"/>
      <c r="T541" s="46"/>
      <c r="V541" s="49"/>
      <c r="W541" s="44"/>
      <c r="X541" s="49"/>
      <c r="Z541" s="48"/>
      <c r="AB541" s="65"/>
      <c r="AC541" s="65"/>
      <c r="AD541" s="66"/>
      <c r="AE541" s="66"/>
      <c r="AF541" s="65"/>
    </row>
    <row r="542" spans="1:32" x14ac:dyDescent="0.25">
      <c r="A542" s="38"/>
      <c r="B542" s="38" t="s">
        <v>140</v>
      </c>
      <c r="D542" s="84"/>
      <c r="F542" s="84"/>
      <c r="H542" s="46"/>
      <c r="J542" s="49"/>
      <c r="K542" s="72"/>
      <c r="L542" s="72"/>
      <c r="N542" s="48"/>
      <c r="P542" s="75"/>
      <c r="R542" s="84"/>
      <c r="T542" s="46"/>
      <c r="V542" s="49"/>
      <c r="W542" s="44"/>
      <c r="X542" s="49"/>
      <c r="Z542" s="48"/>
      <c r="AB542" s="84"/>
      <c r="AC542" s="84"/>
      <c r="AD542" s="66"/>
      <c r="AE542" s="66"/>
      <c r="AF542" s="84"/>
    </row>
    <row r="543" spans="1:32" x14ac:dyDescent="0.25">
      <c r="A543" s="33">
        <v>341</v>
      </c>
      <c r="B543" s="33" t="s">
        <v>42</v>
      </c>
      <c r="D543" s="63">
        <v>21320036.300000001</v>
      </c>
      <c r="F543" s="63">
        <v>3172446.8782525002</v>
      </c>
      <c r="H543" s="46">
        <v>51317</v>
      </c>
      <c r="J543" s="49" t="s">
        <v>293</v>
      </c>
      <c r="K543" s="72"/>
      <c r="L543" s="72"/>
      <c r="N543" s="48">
        <v>0</v>
      </c>
      <c r="P543" s="76">
        <v>3.3</v>
      </c>
      <c r="R543" s="63">
        <f t="shared" ref="R543:R546" si="96">+ROUND(D543*P543/100,0)</f>
        <v>703561</v>
      </c>
      <c r="T543" s="46">
        <v>53143</v>
      </c>
      <c r="V543" s="49" t="s">
        <v>293</v>
      </c>
      <c r="W543" s="44"/>
      <c r="X543" s="49"/>
      <c r="Z543" s="48">
        <v>0</v>
      </c>
      <c r="AB543" s="63">
        <v>637205</v>
      </c>
      <c r="AC543" s="63"/>
      <c r="AD543" s="66">
        <v>2.99</v>
      </c>
      <c r="AE543" s="66"/>
      <c r="AF543" s="63">
        <f>+AB543-R543</f>
        <v>-66356</v>
      </c>
    </row>
    <row r="544" spans="1:32" x14ac:dyDescent="0.25">
      <c r="A544" s="33">
        <v>343</v>
      </c>
      <c r="B544" s="33" t="s">
        <v>88</v>
      </c>
      <c r="D544" s="63">
        <v>405752299.57999998</v>
      </c>
      <c r="F544" s="63">
        <v>73095003.809428751</v>
      </c>
      <c r="H544" s="46">
        <v>51317</v>
      </c>
      <c r="J544" s="49" t="s">
        <v>293</v>
      </c>
      <c r="K544" s="72"/>
      <c r="L544" s="72"/>
      <c r="N544" s="48">
        <v>0</v>
      </c>
      <c r="P544" s="76">
        <v>3.3</v>
      </c>
      <c r="R544" s="63">
        <f t="shared" si="96"/>
        <v>13389826</v>
      </c>
      <c r="T544" s="46">
        <v>53143</v>
      </c>
      <c r="V544" s="49" t="s">
        <v>293</v>
      </c>
      <c r="W544" s="44"/>
      <c r="X544" s="49"/>
      <c r="Z544" s="48">
        <v>0</v>
      </c>
      <c r="AB544" s="63">
        <v>11684485</v>
      </c>
      <c r="AC544" s="63"/>
      <c r="AD544" s="66">
        <v>2.88</v>
      </c>
      <c r="AE544" s="66"/>
      <c r="AF544" s="63">
        <f>+AB544-R544</f>
        <v>-1705341</v>
      </c>
    </row>
    <row r="545" spans="1:32" x14ac:dyDescent="0.25">
      <c r="A545" s="33">
        <v>345</v>
      </c>
      <c r="B545" s="33" t="s">
        <v>45</v>
      </c>
      <c r="D545" s="63">
        <v>4239215.1399999997</v>
      </c>
      <c r="F545" s="63">
        <v>633733.44200375001</v>
      </c>
      <c r="H545" s="46">
        <v>51317</v>
      </c>
      <c r="J545" s="49" t="s">
        <v>293</v>
      </c>
      <c r="K545" s="72"/>
      <c r="L545" s="72"/>
      <c r="N545" s="48">
        <v>0</v>
      </c>
      <c r="P545" s="76">
        <v>3.3</v>
      </c>
      <c r="R545" s="67">
        <f t="shared" si="96"/>
        <v>139894</v>
      </c>
      <c r="T545" s="46">
        <v>53143</v>
      </c>
      <c r="V545" s="49" t="s">
        <v>293</v>
      </c>
      <c r="W545" s="44"/>
      <c r="X545" s="49"/>
      <c r="Z545" s="48"/>
      <c r="AB545" s="67">
        <v>126641</v>
      </c>
      <c r="AC545" s="63"/>
      <c r="AD545" s="66">
        <v>2.99</v>
      </c>
      <c r="AE545" s="66"/>
      <c r="AF545" s="67">
        <f>+AB545-R545</f>
        <v>-13253</v>
      </c>
    </row>
    <row r="546" spans="1:32" x14ac:dyDescent="0.25">
      <c r="A546" s="33">
        <v>346</v>
      </c>
      <c r="B546" s="33" t="s">
        <v>281</v>
      </c>
      <c r="D546" s="64">
        <v>1335.27</v>
      </c>
      <c r="F546" s="64">
        <v>256.74905749999999</v>
      </c>
      <c r="H546" s="46">
        <v>51317</v>
      </c>
      <c r="J546" s="49" t="s">
        <v>293</v>
      </c>
      <c r="K546" s="72"/>
      <c r="L546" s="72"/>
      <c r="N546" s="48">
        <v>0</v>
      </c>
      <c r="P546" s="76">
        <v>3.3</v>
      </c>
      <c r="R546" s="64">
        <f t="shared" si="96"/>
        <v>44</v>
      </c>
      <c r="T546" s="46">
        <v>53143</v>
      </c>
      <c r="V546" s="49" t="s">
        <v>293</v>
      </c>
      <c r="W546" s="44"/>
      <c r="X546" s="49"/>
      <c r="Z546" s="48">
        <v>0</v>
      </c>
      <c r="AB546" s="64">
        <v>38</v>
      </c>
      <c r="AC546" s="67"/>
      <c r="AD546" s="66">
        <v>2.85</v>
      </c>
      <c r="AE546" s="66"/>
      <c r="AF546" s="64">
        <f>+AB546-R546</f>
        <v>-6</v>
      </c>
    </row>
    <row r="547" spans="1:32" x14ac:dyDescent="0.25">
      <c r="B547" s="38" t="s">
        <v>141</v>
      </c>
      <c r="D547" s="65">
        <f>+SUBTOTAL(9,D541:D546)</f>
        <v>431312886.28999996</v>
      </c>
      <c r="E547" s="73"/>
      <c r="F547" s="65">
        <f>+SUBTOTAL(9,F541:F546)</f>
        <v>76901440.878742516</v>
      </c>
      <c r="G547" s="38"/>
      <c r="H547" s="38"/>
      <c r="I547" s="38"/>
      <c r="J547" s="49"/>
      <c r="M547" s="38"/>
      <c r="N547" s="48"/>
      <c r="P547" s="79">
        <f>+ROUND(R547/D547*100,1)</f>
        <v>3.3</v>
      </c>
      <c r="R547" s="65">
        <f>+SUBTOTAL(9,R541:R546)</f>
        <v>14233325</v>
      </c>
      <c r="T547" s="46"/>
      <c r="V547" s="49"/>
      <c r="W547" s="44"/>
      <c r="X547" s="49"/>
      <c r="Z547" s="48"/>
      <c r="AB547" s="65">
        <f>+SUBTOTAL(9,AB541:AB546)</f>
        <v>12448369</v>
      </c>
      <c r="AC547" s="65"/>
      <c r="AD547" s="125">
        <f>+AB547/D547*100</f>
        <v>2.8861574498912939</v>
      </c>
      <c r="AE547" s="125"/>
      <c r="AF547" s="65">
        <f>+SUBTOTAL(9,AF541:AF546)</f>
        <v>-1784956</v>
      </c>
    </row>
    <row r="548" spans="1:32" x14ac:dyDescent="0.25">
      <c r="B548" s="38" t="s">
        <v>6</v>
      </c>
      <c r="D548" s="65"/>
      <c r="E548" s="73"/>
      <c r="F548" s="65"/>
      <c r="G548" s="38"/>
      <c r="H548" s="38"/>
      <c r="I548" s="38"/>
      <c r="J548" s="49"/>
      <c r="M548" s="38"/>
      <c r="N548" s="48"/>
      <c r="P548" s="79"/>
      <c r="R548" s="65"/>
      <c r="T548" s="46"/>
      <c r="V548" s="49"/>
      <c r="W548" s="44"/>
      <c r="X548" s="49"/>
      <c r="Z548" s="48"/>
      <c r="AB548" s="65"/>
      <c r="AC548" s="65"/>
      <c r="AD548" s="125"/>
      <c r="AE548" s="125"/>
      <c r="AF548" s="65"/>
    </row>
    <row r="549" spans="1:32" x14ac:dyDescent="0.25">
      <c r="A549" s="38"/>
      <c r="B549" s="38" t="s">
        <v>310</v>
      </c>
      <c r="D549" s="84"/>
      <c r="F549" s="84"/>
      <c r="H549" s="46"/>
      <c r="J549" s="49"/>
      <c r="K549" s="72"/>
      <c r="L549" s="72"/>
      <c r="N549" s="48"/>
      <c r="P549" s="75"/>
      <c r="R549" s="84"/>
      <c r="T549" s="46"/>
      <c r="V549" s="49"/>
      <c r="W549" s="44"/>
      <c r="X549" s="49"/>
      <c r="Z549" s="48"/>
      <c r="AB549" s="84"/>
      <c r="AC549" s="84"/>
      <c r="AD549" s="66"/>
      <c r="AE549" s="66"/>
      <c r="AF549" s="84"/>
    </row>
    <row r="550" spans="1:32" x14ac:dyDescent="0.25">
      <c r="A550" s="33">
        <v>341</v>
      </c>
      <c r="B550" s="33" t="s">
        <v>42</v>
      </c>
      <c r="D550" s="63">
        <v>4078183.73</v>
      </c>
      <c r="F550" s="63">
        <v>18085.717052661887</v>
      </c>
      <c r="H550" s="46">
        <v>50951</v>
      </c>
      <c r="J550" s="49" t="s">
        <v>293</v>
      </c>
      <c r="K550" s="72"/>
      <c r="L550" s="72"/>
      <c r="N550" s="48">
        <v>0</v>
      </c>
      <c r="P550" s="76">
        <v>3.3</v>
      </c>
      <c r="R550" s="63">
        <f t="shared" ref="R550:R552" si="97">+ROUND(D550*P550/100,0)</f>
        <v>134580</v>
      </c>
      <c r="T550" s="46">
        <v>53508</v>
      </c>
      <c r="V550" s="49" t="s">
        <v>293</v>
      </c>
      <c r="W550" s="44"/>
      <c r="X550" s="49"/>
      <c r="Z550" s="48">
        <v>0</v>
      </c>
      <c r="AB550" s="63">
        <v>137491</v>
      </c>
      <c r="AC550" s="63"/>
      <c r="AD550" s="66">
        <v>3.37</v>
      </c>
      <c r="AE550" s="66"/>
      <c r="AF550" s="63">
        <f>+AB550-R550</f>
        <v>2911</v>
      </c>
    </row>
    <row r="551" spans="1:32" x14ac:dyDescent="0.25">
      <c r="A551" s="33">
        <v>343</v>
      </c>
      <c r="B551" s="33" t="s">
        <v>88</v>
      </c>
      <c r="D551" s="63">
        <v>104118206.20999999</v>
      </c>
      <c r="F551" s="63">
        <v>461738.00451721268</v>
      </c>
      <c r="H551" s="46">
        <v>50951</v>
      </c>
      <c r="J551" s="49" t="s">
        <v>293</v>
      </c>
      <c r="K551" s="72"/>
      <c r="L551" s="72"/>
      <c r="N551" s="48">
        <v>0</v>
      </c>
      <c r="P551" s="76">
        <v>3.3</v>
      </c>
      <c r="R551" s="63">
        <f t="shared" si="97"/>
        <v>3435901</v>
      </c>
      <c r="T551" s="46">
        <v>53508</v>
      </c>
      <c r="V551" s="49" t="s">
        <v>293</v>
      </c>
      <c r="W551" s="44"/>
      <c r="X551" s="49"/>
      <c r="Z551" s="48">
        <v>0</v>
      </c>
      <c r="AB551" s="63">
        <v>3510209</v>
      </c>
      <c r="AC551" s="63"/>
      <c r="AD551" s="66">
        <v>3.37</v>
      </c>
      <c r="AE551" s="66"/>
      <c r="AF551" s="63">
        <f>+AB551-R551</f>
        <v>74308</v>
      </c>
    </row>
    <row r="552" spans="1:32" x14ac:dyDescent="0.25">
      <c r="A552" s="33">
        <v>345</v>
      </c>
      <c r="B552" s="33" t="s">
        <v>45</v>
      </c>
      <c r="D552" s="64">
        <v>24224241.09</v>
      </c>
      <c r="F552" s="64">
        <v>107428.40420512533</v>
      </c>
      <c r="H552" s="46">
        <v>50951</v>
      </c>
      <c r="J552" s="49" t="s">
        <v>293</v>
      </c>
      <c r="K552" s="72"/>
      <c r="L552" s="72"/>
      <c r="N552" s="48">
        <v>0</v>
      </c>
      <c r="P552" s="76">
        <v>3.3</v>
      </c>
      <c r="R552" s="64">
        <f t="shared" si="97"/>
        <v>799400</v>
      </c>
      <c r="T552" s="46">
        <v>53508</v>
      </c>
      <c r="V552" s="49" t="s">
        <v>293</v>
      </c>
      <c r="W552" s="44"/>
      <c r="X552" s="49"/>
      <c r="Z552" s="48">
        <v>0</v>
      </c>
      <c r="AB552" s="64">
        <v>816689</v>
      </c>
      <c r="AC552" s="67"/>
      <c r="AD552" s="66">
        <v>3.37</v>
      </c>
      <c r="AE552" s="66"/>
      <c r="AF552" s="64">
        <f>+AB552-R552</f>
        <v>17289</v>
      </c>
    </row>
    <row r="553" spans="1:32" x14ac:dyDescent="0.25">
      <c r="B553" s="38" t="s">
        <v>311</v>
      </c>
      <c r="D553" s="65">
        <f>+SUBTOTAL(9,D548:D552)</f>
        <v>132420631.03</v>
      </c>
      <c r="E553" s="73"/>
      <c r="F553" s="65">
        <f>+SUBTOTAL(9,F548:F552)</f>
        <v>587252.12577499985</v>
      </c>
      <c r="G553" s="38"/>
      <c r="H553" s="46"/>
      <c r="I553" s="38"/>
      <c r="J553" s="49"/>
      <c r="K553" s="72"/>
      <c r="L553" s="72"/>
      <c r="M553" s="38"/>
      <c r="N553" s="48"/>
      <c r="P553" s="79">
        <f>+ROUND(R553/D553*100,1)</f>
        <v>3.3</v>
      </c>
      <c r="R553" s="65">
        <f>+SUBTOTAL(9,R548:R552)</f>
        <v>4369881</v>
      </c>
      <c r="T553" s="46"/>
      <c r="V553" s="49"/>
      <c r="W553" s="44"/>
      <c r="X553" s="49"/>
      <c r="Z553" s="48"/>
      <c r="AB553" s="65">
        <f>+SUBTOTAL(9,AB548:AB552)</f>
        <v>4464389</v>
      </c>
      <c r="AC553" s="65"/>
      <c r="AD553" s="125">
        <f>+AB553/D553*100</f>
        <v>3.3713696765185999</v>
      </c>
      <c r="AE553" s="125"/>
      <c r="AF553" s="65">
        <f>+SUBTOTAL(9,AF548:AF552)</f>
        <v>94508</v>
      </c>
    </row>
    <row r="554" spans="1:32" x14ac:dyDescent="0.25">
      <c r="A554" s="35"/>
      <c r="B554" s="33" t="s">
        <v>6</v>
      </c>
      <c r="D554" s="65"/>
      <c r="E554" s="73"/>
      <c r="F554" s="65"/>
      <c r="G554" s="38"/>
      <c r="H554" s="46"/>
      <c r="I554" s="38"/>
      <c r="J554" s="49"/>
      <c r="K554" s="72"/>
      <c r="L554" s="72"/>
      <c r="M554" s="38"/>
      <c r="N554" s="48"/>
      <c r="P554" s="75"/>
      <c r="R554" s="65"/>
      <c r="T554" s="46"/>
      <c r="V554" s="49"/>
      <c r="W554" s="44"/>
      <c r="X554" s="49"/>
      <c r="Z554" s="48"/>
      <c r="AB554" s="65"/>
      <c r="AC554" s="65"/>
      <c r="AD554" s="66"/>
      <c r="AE554" s="66"/>
      <c r="AF554" s="65"/>
    </row>
    <row r="555" spans="1:32" x14ac:dyDescent="0.25">
      <c r="A555" s="38"/>
      <c r="B555" s="38" t="s">
        <v>142</v>
      </c>
      <c r="D555" s="84"/>
      <c r="F555" s="84"/>
      <c r="H555" s="46"/>
      <c r="J555" s="49"/>
      <c r="K555" s="72"/>
      <c r="L555" s="72"/>
      <c r="N555" s="48"/>
      <c r="P555" s="75"/>
      <c r="R555" s="84"/>
      <c r="T555" s="46"/>
      <c r="V555" s="49"/>
      <c r="W555" s="44"/>
      <c r="X555" s="49"/>
      <c r="Z555" s="48"/>
      <c r="AB555" s="84"/>
      <c r="AC555" s="84"/>
      <c r="AD555" s="66"/>
      <c r="AE555" s="66"/>
      <c r="AF555" s="84"/>
    </row>
    <row r="556" spans="1:32" x14ac:dyDescent="0.25">
      <c r="A556" s="33">
        <v>341</v>
      </c>
      <c r="B556" s="33" t="s">
        <v>42</v>
      </c>
      <c r="D556" s="63">
        <v>4118678.93</v>
      </c>
      <c r="F556" s="63">
        <v>7223.1119411290938</v>
      </c>
      <c r="H556" s="46">
        <v>51317</v>
      </c>
      <c r="J556" s="49" t="s">
        <v>293</v>
      </c>
      <c r="K556" s="72"/>
      <c r="L556" s="72"/>
      <c r="N556" s="48">
        <v>0</v>
      </c>
      <c r="P556" s="76">
        <v>3.3</v>
      </c>
      <c r="R556" s="63">
        <f t="shared" ref="R556:R558" si="98">+ROUND(D556*P556/100,0)</f>
        <v>135916</v>
      </c>
      <c r="T556" s="46">
        <v>53508</v>
      </c>
      <c r="V556" s="49" t="s">
        <v>293</v>
      </c>
      <c r="W556" s="44"/>
      <c r="X556" s="49"/>
      <c r="Z556" s="48">
        <v>0</v>
      </c>
      <c r="AB556" s="63">
        <v>139230</v>
      </c>
      <c r="AC556" s="63"/>
      <c r="AD556" s="66">
        <v>3.38</v>
      </c>
      <c r="AE556" s="66"/>
      <c r="AF556" s="63">
        <f>+AB556-R556</f>
        <v>3314</v>
      </c>
    </row>
    <row r="557" spans="1:32" x14ac:dyDescent="0.25">
      <c r="A557" s="33">
        <v>343</v>
      </c>
      <c r="B557" s="33" t="s">
        <v>88</v>
      </c>
      <c r="D557" s="63">
        <v>105224179.34999999</v>
      </c>
      <c r="F557" s="63">
        <v>184536.36208989331</v>
      </c>
      <c r="H557" s="46">
        <v>51317</v>
      </c>
      <c r="J557" s="49" t="s">
        <v>293</v>
      </c>
      <c r="K557" s="72"/>
      <c r="L557" s="72"/>
      <c r="N557" s="48">
        <v>0</v>
      </c>
      <c r="P557" s="76">
        <v>3.3</v>
      </c>
      <c r="R557" s="63">
        <f t="shared" si="98"/>
        <v>3472398</v>
      </c>
      <c r="T557" s="46">
        <v>53508</v>
      </c>
      <c r="V557" s="49" t="s">
        <v>293</v>
      </c>
      <c r="W557" s="44"/>
      <c r="X557" s="49"/>
      <c r="Z557" s="48">
        <v>0</v>
      </c>
      <c r="AB557" s="63">
        <v>3557049</v>
      </c>
      <c r="AC557" s="63"/>
      <c r="AD557" s="66">
        <v>3.38</v>
      </c>
      <c r="AE557" s="66"/>
      <c r="AF557" s="63">
        <f>+AB557-R557</f>
        <v>84651</v>
      </c>
    </row>
    <row r="558" spans="1:32" x14ac:dyDescent="0.25">
      <c r="A558" s="33">
        <v>345</v>
      </c>
      <c r="B558" s="33" t="s">
        <v>45</v>
      </c>
      <c r="D558" s="64">
        <v>24464780.879999999</v>
      </c>
      <c r="F558" s="64">
        <v>42904.983348977563</v>
      </c>
      <c r="H558" s="46">
        <v>51317</v>
      </c>
      <c r="J558" s="49" t="s">
        <v>293</v>
      </c>
      <c r="K558" s="72"/>
      <c r="L558" s="72"/>
      <c r="N558" s="48">
        <v>0</v>
      </c>
      <c r="P558" s="76">
        <v>3.3</v>
      </c>
      <c r="R558" s="64">
        <f t="shared" si="98"/>
        <v>807338</v>
      </c>
      <c r="T558" s="46">
        <v>53508</v>
      </c>
      <c r="V558" s="49" t="s">
        <v>293</v>
      </c>
      <c r="W558" s="44"/>
      <c r="X558" s="49"/>
      <c r="Z558" s="48">
        <v>0</v>
      </c>
      <c r="AB558" s="64">
        <v>827019</v>
      </c>
      <c r="AC558" s="67"/>
      <c r="AD558" s="66">
        <v>3.38</v>
      </c>
      <c r="AE558" s="66"/>
      <c r="AF558" s="64">
        <f>+AB558-R558</f>
        <v>19681</v>
      </c>
    </row>
    <row r="559" spans="1:32" x14ac:dyDescent="0.25">
      <c r="B559" s="38" t="s">
        <v>143</v>
      </c>
      <c r="D559" s="65">
        <f>+SUBTOTAL(9,D554:D558)</f>
        <v>133807639.16</v>
      </c>
      <c r="E559" s="73"/>
      <c r="F559" s="65">
        <f>+SUBTOTAL(9,F554:F558)</f>
        <v>234664.45737999998</v>
      </c>
      <c r="G559" s="38"/>
      <c r="H559" s="46"/>
      <c r="I559" s="38"/>
      <c r="J559" s="49"/>
      <c r="K559" s="72"/>
      <c r="L559" s="72"/>
      <c r="M559" s="38"/>
      <c r="N559" s="48"/>
      <c r="P559" s="79">
        <f>+ROUND(R559/D559*100,1)</f>
        <v>3.3</v>
      </c>
      <c r="R559" s="65">
        <f>+SUBTOTAL(9,R554:R558)</f>
        <v>4415652</v>
      </c>
      <c r="T559" s="46"/>
      <c r="V559" s="49"/>
      <c r="W559" s="44"/>
      <c r="X559" s="49"/>
      <c r="Z559" s="48"/>
      <c r="AB559" s="65">
        <f>+SUBTOTAL(9,AB554:AB558)</f>
        <v>4523298</v>
      </c>
      <c r="AC559" s="65"/>
      <c r="AD559" s="125">
        <f>+AB559/D559*100</f>
        <v>3.3804482527273971</v>
      </c>
      <c r="AE559" s="125"/>
      <c r="AF559" s="65">
        <f>+SUBTOTAL(9,AF554:AF558)</f>
        <v>107646</v>
      </c>
    </row>
    <row r="560" spans="1:32" x14ac:dyDescent="0.25">
      <c r="A560" s="35"/>
      <c r="B560" s="33" t="s">
        <v>6</v>
      </c>
      <c r="D560" s="65"/>
      <c r="E560" s="73"/>
      <c r="F560" s="65"/>
      <c r="G560" s="38"/>
      <c r="H560" s="46"/>
      <c r="I560" s="38"/>
      <c r="J560" s="49"/>
      <c r="K560" s="72"/>
      <c r="L560" s="72"/>
      <c r="M560" s="38"/>
      <c r="N560" s="48"/>
      <c r="P560" s="75"/>
      <c r="R560" s="65"/>
      <c r="T560" s="46"/>
      <c r="V560" s="49"/>
      <c r="W560" s="44"/>
      <c r="X560" s="49"/>
      <c r="Z560" s="48"/>
      <c r="AB560" s="65"/>
      <c r="AC560" s="65"/>
      <c r="AD560" s="66"/>
      <c r="AE560" s="66"/>
      <c r="AF560" s="65"/>
    </row>
    <row r="561" spans="1:32" x14ac:dyDescent="0.25">
      <c r="A561" s="38"/>
      <c r="B561" s="38" t="s">
        <v>312</v>
      </c>
      <c r="D561" s="84"/>
      <c r="F561" s="84"/>
      <c r="H561" s="46"/>
      <c r="J561" s="49"/>
      <c r="K561" s="72"/>
      <c r="L561" s="72"/>
      <c r="N561" s="48"/>
      <c r="P561" s="75"/>
      <c r="R561" s="84"/>
      <c r="T561" s="46"/>
      <c r="V561" s="49"/>
      <c r="W561" s="44"/>
      <c r="X561" s="49"/>
      <c r="Z561" s="48"/>
      <c r="AB561" s="84"/>
      <c r="AC561" s="84"/>
      <c r="AD561" s="66"/>
      <c r="AE561" s="66"/>
      <c r="AF561" s="84"/>
    </row>
    <row r="562" spans="1:32" x14ac:dyDescent="0.25">
      <c r="A562" s="33">
        <v>341</v>
      </c>
      <c r="B562" s="33" t="s">
        <v>42</v>
      </c>
      <c r="D562" s="63">
        <v>4207181.04</v>
      </c>
      <c r="F562" s="63">
        <v>18558.714923009546</v>
      </c>
      <c r="H562" s="46">
        <v>51317</v>
      </c>
      <c r="J562" s="49" t="s">
        <v>293</v>
      </c>
      <c r="K562" s="72"/>
      <c r="L562" s="72"/>
      <c r="N562" s="48">
        <v>0</v>
      </c>
      <c r="P562" s="76">
        <v>3.3</v>
      </c>
      <c r="R562" s="63">
        <f t="shared" ref="R562:R564" si="99">+ROUND(D562*P562/100,0)</f>
        <v>138837</v>
      </c>
      <c r="T562" s="46">
        <v>53508</v>
      </c>
      <c r="V562" s="49" t="s">
        <v>293</v>
      </c>
      <c r="W562" s="44"/>
      <c r="X562" s="49"/>
      <c r="Z562" s="48">
        <v>0</v>
      </c>
      <c r="AB562" s="63">
        <v>141843</v>
      </c>
      <c r="AC562" s="63"/>
      <c r="AD562" s="66">
        <v>3.37</v>
      </c>
      <c r="AE562" s="66"/>
      <c r="AF562" s="63">
        <f>+AB562-R562</f>
        <v>3006</v>
      </c>
    </row>
    <row r="563" spans="1:32" x14ac:dyDescent="0.25">
      <c r="A563" s="33">
        <v>343</v>
      </c>
      <c r="B563" s="33" t="s">
        <v>88</v>
      </c>
      <c r="D563" s="63">
        <v>107250212.90000001</v>
      </c>
      <c r="F563" s="63">
        <v>473102.08610447182</v>
      </c>
      <c r="H563" s="46">
        <v>51317</v>
      </c>
      <c r="J563" s="49" t="s">
        <v>293</v>
      </c>
      <c r="K563" s="72"/>
      <c r="L563" s="72"/>
      <c r="N563" s="48">
        <v>0</v>
      </c>
      <c r="P563" s="76">
        <v>3.3</v>
      </c>
      <c r="R563" s="63">
        <f t="shared" si="99"/>
        <v>3539257</v>
      </c>
      <c r="T563" s="46">
        <v>53508</v>
      </c>
      <c r="V563" s="49" t="s">
        <v>293</v>
      </c>
      <c r="W563" s="44"/>
      <c r="X563" s="49"/>
      <c r="Z563" s="48">
        <v>0</v>
      </c>
      <c r="AB563" s="63">
        <v>3615886</v>
      </c>
      <c r="AC563" s="63"/>
      <c r="AD563" s="66">
        <v>3.37</v>
      </c>
      <c r="AE563" s="66"/>
      <c r="AF563" s="63">
        <f>+AB563-R563</f>
        <v>76629</v>
      </c>
    </row>
    <row r="564" spans="1:32" x14ac:dyDescent="0.25">
      <c r="A564" s="33">
        <v>345</v>
      </c>
      <c r="B564" s="33" t="s">
        <v>45</v>
      </c>
      <c r="D564" s="64">
        <v>24990479.77</v>
      </c>
      <c r="F564" s="64">
        <v>110237.99200251844</v>
      </c>
      <c r="H564" s="46">
        <v>51317</v>
      </c>
      <c r="J564" s="49" t="s">
        <v>293</v>
      </c>
      <c r="K564" s="72"/>
      <c r="L564" s="72"/>
      <c r="N564" s="48">
        <v>0</v>
      </c>
      <c r="P564" s="76">
        <v>3.3</v>
      </c>
      <c r="R564" s="64">
        <f t="shared" si="99"/>
        <v>824686</v>
      </c>
      <c r="T564" s="46">
        <v>53508</v>
      </c>
      <c r="V564" s="49" t="s">
        <v>293</v>
      </c>
      <c r="W564" s="44"/>
      <c r="X564" s="49"/>
      <c r="Z564" s="48"/>
      <c r="AB564" s="64">
        <v>842541</v>
      </c>
      <c r="AC564" s="63"/>
      <c r="AD564" s="66">
        <v>3.37</v>
      </c>
      <c r="AE564" s="66"/>
      <c r="AF564" s="64">
        <f>+AB564-R564</f>
        <v>17855</v>
      </c>
    </row>
    <row r="565" spans="1:32" x14ac:dyDescent="0.25">
      <c r="B565" s="38" t="s">
        <v>313</v>
      </c>
      <c r="D565" s="83">
        <f>+SUBTOTAL(9,D560:D564)</f>
        <v>136447873.71000001</v>
      </c>
      <c r="E565" s="73"/>
      <c r="F565" s="83">
        <f>+SUBTOTAL(9,F560:F564)</f>
        <v>601898.79302999983</v>
      </c>
      <c r="G565" s="38"/>
      <c r="H565" s="46"/>
      <c r="I565" s="38"/>
      <c r="J565" s="71"/>
      <c r="K565" s="72"/>
      <c r="L565" s="72"/>
      <c r="M565" s="38"/>
      <c r="N565" s="48"/>
      <c r="P565" s="79">
        <f>+ROUND(R565/D565*100,1)</f>
        <v>3.3</v>
      </c>
      <c r="R565" s="83">
        <f>+SUBTOTAL(9,R560:R564)</f>
        <v>4502780</v>
      </c>
      <c r="T565" s="46"/>
      <c r="V565" s="47"/>
      <c r="X565" s="47"/>
      <c r="Z565" s="48"/>
      <c r="AB565" s="83">
        <f>+SUBTOTAL(9,AB560:AB564)</f>
        <v>4600270</v>
      </c>
      <c r="AC565" s="65"/>
      <c r="AD565" s="125">
        <f>+AB565/D565*100</f>
        <v>3.3714486528219565</v>
      </c>
      <c r="AE565" s="125"/>
      <c r="AF565" s="83">
        <f>+SUBTOTAL(9,AF560:AF564)</f>
        <v>97490</v>
      </c>
    </row>
    <row r="566" spans="1:32" x14ac:dyDescent="0.25">
      <c r="B566" s="38" t="s">
        <v>6</v>
      </c>
      <c r="D566" s="65"/>
      <c r="E566" s="73"/>
      <c r="F566" s="65"/>
      <c r="G566" s="38"/>
      <c r="H566" s="38"/>
      <c r="I566" s="38"/>
      <c r="J566" s="47"/>
      <c r="M566" s="38"/>
      <c r="N566" s="48"/>
      <c r="P566" s="79"/>
      <c r="R566" s="65"/>
      <c r="T566" s="46"/>
      <c r="V566" s="47"/>
      <c r="X566" s="47"/>
      <c r="Z566" s="48"/>
      <c r="AB566" s="65"/>
      <c r="AC566" s="65"/>
      <c r="AD566" s="125"/>
      <c r="AE566" s="125"/>
      <c r="AF566" s="65"/>
    </row>
    <row r="567" spans="1:32" x14ac:dyDescent="0.25">
      <c r="A567" s="35" t="s">
        <v>16</v>
      </c>
      <c r="D567" s="166">
        <f>+SUBTOTAL(9,D531:D566)</f>
        <v>1047973482.8299999</v>
      </c>
      <c r="F567" s="166">
        <f>+SUBTOTAL(9,F531:F566)</f>
        <v>126661570.6496475</v>
      </c>
      <c r="J567" s="47"/>
      <c r="N567" s="48"/>
      <c r="P567" s="80">
        <f>+ROUND(R567/D567*100,1)</f>
        <v>3.3</v>
      </c>
      <c r="R567" s="166">
        <f>+SUBTOTAL(9,R531:R566)</f>
        <v>34583124</v>
      </c>
      <c r="T567" s="46"/>
      <c r="V567" s="47"/>
      <c r="X567" s="47"/>
      <c r="Z567" s="48"/>
      <c r="AB567" s="166">
        <f>+SUBTOTAL(9,AB531:AB566)</f>
        <v>33298549</v>
      </c>
      <c r="AC567" s="84"/>
      <c r="AD567" s="116">
        <f>+AB567/D567*100</f>
        <v>3.1774228590287357</v>
      </c>
      <c r="AE567" s="116"/>
      <c r="AF567" s="166">
        <f>+SUBTOTAL(9,AF531:AF566)</f>
        <v>-1284575</v>
      </c>
    </row>
    <row r="568" spans="1:32" x14ac:dyDescent="0.25">
      <c r="A568" s="35"/>
      <c r="B568" s="33" t="s">
        <v>6</v>
      </c>
      <c r="D568" s="84"/>
      <c r="F568" s="84"/>
      <c r="J568" s="47"/>
      <c r="N568" s="48"/>
      <c r="P568" s="75"/>
      <c r="R568" s="84"/>
      <c r="T568" s="46"/>
      <c r="V568" s="47"/>
      <c r="X568" s="47"/>
      <c r="Z568" s="48"/>
      <c r="AB568" s="84"/>
      <c r="AC568" s="84"/>
      <c r="AD568" s="66"/>
      <c r="AE568" s="66"/>
      <c r="AF568" s="84"/>
    </row>
    <row r="569" spans="1:32" ht="13.8" thickBot="1" x14ac:dyDescent="0.3">
      <c r="A569" s="35" t="s">
        <v>14</v>
      </c>
      <c r="D569" s="90">
        <f>+SUBTOTAL(9,D18:D568)</f>
        <v>22795357881.990017</v>
      </c>
      <c r="F569" s="90">
        <f>+SUBTOTAL(9,F18:F568)</f>
        <v>5541188909.9440765</v>
      </c>
      <c r="J569" s="47"/>
      <c r="N569" s="48"/>
      <c r="P569" s="80">
        <f>+ROUND(R569/D569*100,1)</f>
        <v>3</v>
      </c>
      <c r="R569" s="90">
        <f>+SUBTOTAL(9,R18:R568)</f>
        <v>675925368</v>
      </c>
      <c r="T569" s="46"/>
      <c r="V569" s="47"/>
      <c r="X569" s="47"/>
      <c r="Z569" s="48"/>
      <c r="AB569" s="90">
        <f>+SUBTOTAL(9,AB18:AB568)</f>
        <v>913519786</v>
      </c>
      <c r="AC569" s="84"/>
      <c r="AD569" s="116">
        <f>+AB569/D569*100</f>
        <v>4.0074816580166388</v>
      </c>
      <c r="AE569" s="116"/>
      <c r="AF569" s="90">
        <f>+SUBTOTAL(9,AF18:AF568)</f>
        <v>237594418</v>
      </c>
    </row>
    <row r="570" spans="1:32" ht="13.8" thickTop="1" x14ac:dyDescent="0.25">
      <c r="B570" s="33" t="s">
        <v>6</v>
      </c>
      <c r="J570" s="47"/>
      <c r="N570" s="48"/>
      <c r="P570" s="75"/>
      <c r="T570" s="46"/>
      <c r="V570" s="47"/>
      <c r="X570" s="47"/>
      <c r="Z570" s="48"/>
      <c r="AD570" s="66"/>
      <c r="AE570" s="66"/>
    </row>
    <row r="571" spans="1:32" x14ac:dyDescent="0.25">
      <c r="B571" s="33" t="s">
        <v>6</v>
      </c>
      <c r="J571" s="47"/>
      <c r="N571" s="48"/>
      <c r="P571" s="75"/>
      <c r="T571" s="46"/>
      <c r="V571" s="47"/>
      <c r="X571" s="47"/>
      <c r="Z571" s="48"/>
      <c r="AD571" s="66"/>
      <c r="AE571" s="66"/>
    </row>
    <row r="572" spans="1:32" x14ac:dyDescent="0.25">
      <c r="A572" s="35" t="s">
        <v>11</v>
      </c>
      <c r="D572" s="160"/>
      <c r="E572" s="160"/>
      <c r="F572" s="160"/>
      <c r="G572" s="7"/>
      <c r="H572" s="7"/>
      <c r="I572" s="7"/>
      <c r="J572" s="47"/>
      <c r="M572" s="7"/>
      <c r="N572" s="48"/>
      <c r="P572" s="75"/>
      <c r="R572" s="160"/>
      <c r="T572" s="46"/>
      <c r="V572" s="47"/>
      <c r="X572" s="47"/>
      <c r="Z572" s="48"/>
      <c r="AB572" s="160"/>
      <c r="AC572" s="160"/>
      <c r="AD572" s="66"/>
      <c r="AE572" s="66"/>
      <c r="AF572" s="160"/>
    </row>
    <row r="573" spans="1:32" x14ac:dyDescent="0.25">
      <c r="B573" s="33" t="s">
        <v>6</v>
      </c>
      <c r="D573" s="160"/>
      <c r="E573" s="160"/>
      <c r="F573" s="160"/>
      <c r="G573" s="7"/>
      <c r="H573" s="7"/>
      <c r="I573" s="7"/>
      <c r="J573" s="47"/>
      <c r="M573" s="7"/>
      <c r="N573" s="48"/>
      <c r="P573" s="75"/>
      <c r="R573" s="160"/>
      <c r="T573" s="46"/>
      <c r="V573" s="47"/>
      <c r="X573" s="47"/>
      <c r="Z573" s="48"/>
      <c r="AB573" s="160"/>
      <c r="AC573" s="160"/>
      <c r="AD573" s="66"/>
      <c r="AE573" s="66"/>
      <c r="AF573" s="160"/>
    </row>
    <row r="574" spans="1:32" x14ac:dyDescent="0.25">
      <c r="A574" s="35"/>
      <c r="B574" s="35" t="s">
        <v>144</v>
      </c>
      <c r="J574" s="47"/>
      <c r="N574" s="48"/>
      <c r="P574" s="75"/>
      <c r="T574" s="46"/>
      <c r="V574" s="47"/>
      <c r="X574" s="47"/>
      <c r="Z574" s="48"/>
      <c r="AD574" s="66"/>
      <c r="AE574" s="66"/>
    </row>
    <row r="575" spans="1:32" x14ac:dyDescent="0.25">
      <c r="A575" s="33">
        <v>350.2</v>
      </c>
      <c r="B575" s="33" t="s">
        <v>145</v>
      </c>
      <c r="D575" s="63">
        <v>240510767.25999999</v>
      </c>
      <c r="F575" s="63">
        <v>80181515.178000003</v>
      </c>
      <c r="J575" s="47">
        <v>75</v>
      </c>
      <c r="K575" s="33" t="s">
        <v>4</v>
      </c>
      <c r="L575" s="47" t="s">
        <v>22</v>
      </c>
      <c r="N575" s="48">
        <v>0</v>
      </c>
      <c r="P575" s="76">
        <v>1.3</v>
      </c>
      <c r="R575" s="63">
        <f t="shared" ref="R575:R584" si="100">+ROUND(D575*P575/100,0)</f>
        <v>3126640</v>
      </c>
      <c r="T575" s="46"/>
      <c r="V575" s="47">
        <v>75</v>
      </c>
      <c r="W575" s="33" t="s">
        <v>4</v>
      </c>
      <c r="X575" s="47" t="s">
        <v>22</v>
      </c>
      <c r="Z575" s="48">
        <v>0</v>
      </c>
      <c r="AB575" s="63">
        <v>3013708</v>
      </c>
      <c r="AC575" s="63"/>
      <c r="AD575" s="66">
        <v>1.25</v>
      </c>
      <c r="AE575" s="66"/>
      <c r="AF575" s="63">
        <f t="shared" ref="AF575:AF584" si="101">+AB575-R575</f>
        <v>-112932</v>
      </c>
    </row>
    <row r="576" spans="1:32" x14ac:dyDescent="0.25">
      <c r="A576" s="33">
        <v>352</v>
      </c>
      <c r="B576" s="33" t="s">
        <v>42</v>
      </c>
      <c r="D576" s="63">
        <v>154719739.84</v>
      </c>
      <c r="F576" s="63">
        <v>40213775.077999994</v>
      </c>
      <c r="J576" s="47">
        <v>60</v>
      </c>
      <c r="K576" s="33" t="s">
        <v>4</v>
      </c>
      <c r="L576" s="47" t="s">
        <v>23</v>
      </c>
      <c r="N576" s="48">
        <v>-15</v>
      </c>
      <c r="P576" s="76">
        <v>1.9</v>
      </c>
      <c r="R576" s="63">
        <f t="shared" si="100"/>
        <v>2939675</v>
      </c>
      <c r="T576" s="46"/>
      <c r="V576" s="47">
        <v>65</v>
      </c>
      <c r="W576" s="33" t="s">
        <v>4</v>
      </c>
      <c r="X576" s="47" t="s">
        <v>23</v>
      </c>
      <c r="Z576" s="48">
        <v>-15</v>
      </c>
      <c r="AB576" s="63">
        <v>2626625</v>
      </c>
      <c r="AC576" s="63"/>
      <c r="AD576" s="66">
        <v>1.7</v>
      </c>
      <c r="AE576" s="66"/>
      <c r="AF576" s="63">
        <f t="shared" si="101"/>
        <v>-313050</v>
      </c>
    </row>
    <row r="577" spans="1:32" x14ac:dyDescent="0.25">
      <c r="A577" s="33">
        <v>353</v>
      </c>
      <c r="B577" s="33" t="s">
        <v>146</v>
      </c>
      <c r="D577" s="63">
        <v>1741377472.21</v>
      </c>
      <c r="F577" s="63">
        <v>504497585.40427244</v>
      </c>
      <c r="J577" s="47">
        <v>40</v>
      </c>
      <c r="K577" s="33" t="s">
        <v>4</v>
      </c>
      <c r="L577" s="47" t="s">
        <v>24</v>
      </c>
      <c r="N577" s="48">
        <v>-2</v>
      </c>
      <c r="P577" s="76">
        <v>2.6</v>
      </c>
      <c r="R577" s="63">
        <f t="shared" si="100"/>
        <v>45275814</v>
      </c>
      <c r="T577" s="46"/>
      <c r="V577" s="47">
        <v>40</v>
      </c>
      <c r="W577" s="33" t="s">
        <v>4</v>
      </c>
      <c r="X577" s="47" t="s">
        <v>21</v>
      </c>
      <c r="Z577" s="48">
        <v>-2</v>
      </c>
      <c r="AB577" s="63">
        <v>41155580</v>
      </c>
      <c r="AC577" s="63"/>
      <c r="AD577" s="66">
        <v>2.36</v>
      </c>
      <c r="AE577" s="66"/>
      <c r="AF577" s="63">
        <f t="shared" si="101"/>
        <v>-4120234</v>
      </c>
    </row>
    <row r="578" spans="1:32" x14ac:dyDescent="0.25">
      <c r="A578" s="33">
        <v>353.1</v>
      </c>
      <c r="B578" s="33" t="s">
        <v>147</v>
      </c>
      <c r="D578" s="63">
        <v>400209879.67000002</v>
      </c>
      <c r="F578" s="63">
        <v>67360985.230000004</v>
      </c>
      <c r="J578" s="47">
        <v>35</v>
      </c>
      <c r="K578" s="33" t="s">
        <v>4</v>
      </c>
      <c r="L578" s="47" t="s">
        <v>25</v>
      </c>
      <c r="N578" s="48">
        <v>0</v>
      </c>
      <c r="P578" s="76">
        <v>2.9</v>
      </c>
      <c r="R578" s="63">
        <f t="shared" si="100"/>
        <v>11606087</v>
      </c>
      <c r="T578" s="46"/>
      <c r="V578" s="47">
        <v>30</v>
      </c>
      <c r="W578" s="33" t="s">
        <v>4</v>
      </c>
      <c r="X578" s="47" t="s">
        <v>21</v>
      </c>
      <c r="Z578" s="48">
        <v>0</v>
      </c>
      <c r="AB578" s="63">
        <v>14050185</v>
      </c>
      <c r="AC578" s="63"/>
      <c r="AD578" s="66">
        <v>3.51</v>
      </c>
      <c r="AE578" s="66"/>
      <c r="AF578" s="63">
        <f t="shared" si="101"/>
        <v>2444098</v>
      </c>
    </row>
    <row r="579" spans="1:32" x14ac:dyDescent="0.25">
      <c r="A579" s="33">
        <v>354</v>
      </c>
      <c r="B579" s="33" t="s">
        <v>148</v>
      </c>
      <c r="D579" s="63">
        <v>349056185.01999998</v>
      </c>
      <c r="F579" s="63">
        <v>225421514.83400002</v>
      </c>
      <c r="J579" s="47">
        <v>52</v>
      </c>
      <c r="K579" s="33" t="s">
        <v>4</v>
      </c>
      <c r="L579" s="47" t="s">
        <v>26</v>
      </c>
      <c r="N579" s="48">
        <v>-15</v>
      </c>
      <c r="P579" s="76">
        <v>2.2000000000000002</v>
      </c>
      <c r="R579" s="63">
        <f t="shared" si="100"/>
        <v>7679236</v>
      </c>
      <c r="T579" s="46"/>
      <c r="V579" s="47">
        <v>60</v>
      </c>
      <c r="W579" s="33" t="s">
        <v>4</v>
      </c>
      <c r="X579" s="47" t="s">
        <v>27</v>
      </c>
      <c r="Z579" s="48">
        <v>-25</v>
      </c>
      <c r="AB579" s="63">
        <v>5877891</v>
      </c>
      <c r="AC579" s="63"/>
      <c r="AD579" s="66">
        <v>1.68</v>
      </c>
      <c r="AE579" s="66"/>
      <c r="AF579" s="63">
        <f t="shared" si="101"/>
        <v>-1801345</v>
      </c>
    </row>
    <row r="580" spans="1:32" x14ac:dyDescent="0.25">
      <c r="A580" s="33">
        <v>355</v>
      </c>
      <c r="B580" s="33" t="s">
        <v>149</v>
      </c>
      <c r="D580" s="63">
        <v>1242636000.74</v>
      </c>
      <c r="F580" s="63">
        <v>420741336.79800004</v>
      </c>
      <c r="J580" s="47">
        <v>44</v>
      </c>
      <c r="K580" s="33" t="s">
        <v>4</v>
      </c>
      <c r="L580" s="47" t="s">
        <v>25</v>
      </c>
      <c r="N580" s="48">
        <v>-50</v>
      </c>
      <c r="P580" s="76">
        <v>3.4</v>
      </c>
      <c r="R580" s="63">
        <f t="shared" si="100"/>
        <v>42249624</v>
      </c>
      <c r="T580" s="46"/>
      <c r="V580" s="47">
        <v>50</v>
      </c>
      <c r="W580" s="33" t="s">
        <v>4</v>
      </c>
      <c r="X580" s="47" t="s">
        <v>25</v>
      </c>
      <c r="Z580" s="48">
        <v>-50</v>
      </c>
      <c r="AB580" s="63">
        <v>36188883</v>
      </c>
      <c r="AC580" s="63"/>
      <c r="AD580" s="66">
        <v>2.91</v>
      </c>
      <c r="AE580" s="66"/>
      <c r="AF580" s="63">
        <f t="shared" si="101"/>
        <v>-6060741</v>
      </c>
    </row>
    <row r="581" spans="1:32" x14ac:dyDescent="0.25">
      <c r="A581" s="33">
        <v>356</v>
      </c>
      <c r="B581" s="33" t="s">
        <v>150</v>
      </c>
      <c r="D581" s="63">
        <v>854174815.62</v>
      </c>
      <c r="F581" s="63">
        <v>364102827.98199999</v>
      </c>
      <c r="J581" s="47">
        <v>47</v>
      </c>
      <c r="K581" s="33" t="s">
        <v>4</v>
      </c>
      <c r="L581" s="47" t="s">
        <v>24</v>
      </c>
      <c r="N581" s="48">
        <v>-50</v>
      </c>
      <c r="P581" s="76">
        <v>3.2</v>
      </c>
      <c r="R581" s="63">
        <f t="shared" si="100"/>
        <v>27333594</v>
      </c>
      <c r="T581" s="46"/>
      <c r="V581" s="47">
        <v>51</v>
      </c>
      <c r="W581" s="33" t="s">
        <v>4</v>
      </c>
      <c r="X581" s="47" t="s">
        <v>21</v>
      </c>
      <c r="Z581" s="48">
        <v>-55</v>
      </c>
      <c r="AB581" s="63">
        <v>24232975</v>
      </c>
      <c r="AC581" s="63"/>
      <c r="AD581" s="66">
        <v>2.84</v>
      </c>
      <c r="AE581" s="66"/>
      <c r="AF581" s="63">
        <f t="shared" si="101"/>
        <v>-3100619</v>
      </c>
    </row>
    <row r="582" spans="1:32" x14ac:dyDescent="0.25">
      <c r="A582" s="33">
        <v>357</v>
      </c>
      <c r="B582" s="33" t="s">
        <v>151</v>
      </c>
      <c r="D582" s="63">
        <v>75512191.540000007</v>
      </c>
      <c r="F582" s="63">
        <v>26533421.569999997</v>
      </c>
      <c r="J582" s="47">
        <v>60</v>
      </c>
      <c r="K582" s="33" t="s">
        <v>4</v>
      </c>
      <c r="L582" s="47" t="s">
        <v>27</v>
      </c>
      <c r="N582" s="48">
        <v>0</v>
      </c>
      <c r="P582" s="76">
        <v>1.7</v>
      </c>
      <c r="R582" s="63">
        <f t="shared" si="100"/>
        <v>1283707</v>
      </c>
      <c r="T582" s="46"/>
      <c r="V582" s="47">
        <v>65</v>
      </c>
      <c r="W582" s="33" t="s">
        <v>4</v>
      </c>
      <c r="X582" s="47" t="s">
        <v>27</v>
      </c>
      <c r="Z582" s="48">
        <v>0</v>
      </c>
      <c r="AB582" s="63">
        <v>1081448</v>
      </c>
      <c r="AC582" s="63"/>
      <c r="AD582" s="66">
        <v>1.43</v>
      </c>
      <c r="AE582" s="66"/>
      <c r="AF582" s="63">
        <f t="shared" si="101"/>
        <v>-202259</v>
      </c>
    </row>
    <row r="583" spans="1:32" x14ac:dyDescent="0.25">
      <c r="A583" s="33">
        <v>358</v>
      </c>
      <c r="B583" s="33" t="s">
        <v>152</v>
      </c>
      <c r="D583" s="63">
        <v>104576519.7</v>
      </c>
      <c r="F583" s="63">
        <v>29275918.359999999</v>
      </c>
      <c r="J583" s="47">
        <v>60</v>
      </c>
      <c r="K583" s="33" t="s">
        <v>4</v>
      </c>
      <c r="L583" s="47" t="s">
        <v>28</v>
      </c>
      <c r="N583" s="48">
        <v>-10</v>
      </c>
      <c r="P583" s="76">
        <v>1.8</v>
      </c>
      <c r="R583" s="63">
        <f t="shared" si="100"/>
        <v>1882377</v>
      </c>
      <c r="T583" s="46"/>
      <c r="V583" s="47">
        <v>65</v>
      </c>
      <c r="W583" s="33" t="s">
        <v>4</v>
      </c>
      <c r="X583" s="47" t="s">
        <v>23</v>
      </c>
      <c r="Z583" s="48">
        <v>-20</v>
      </c>
      <c r="AB583" s="63">
        <v>1952829</v>
      </c>
      <c r="AC583" s="63"/>
      <c r="AD583" s="66">
        <v>1.87</v>
      </c>
      <c r="AE583" s="66"/>
      <c r="AF583" s="63">
        <f t="shared" si="101"/>
        <v>70452</v>
      </c>
    </row>
    <row r="584" spans="1:32" x14ac:dyDescent="0.25">
      <c r="A584" s="33">
        <v>359</v>
      </c>
      <c r="B584" s="33" t="s">
        <v>153</v>
      </c>
      <c r="D584" s="64">
        <v>113485941.43000001</v>
      </c>
      <c r="F584" s="64">
        <v>42504639.473000005</v>
      </c>
      <c r="J584" s="47">
        <v>65</v>
      </c>
      <c r="K584" s="33" t="s">
        <v>4</v>
      </c>
      <c r="L584" s="47" t="s">
        <v>29</v>
      </c>
      <c r="N584" s="48">
        <v>-10</v>
      </c>
      <c r="P584" s="76">
        <v>1.7</v>
      </c>
      <c r="R584" s="64">
        <f t="shared" si="100"/>
        <v>1929261</v>
      </c>
      <c r="T584" s="46"/>
      <c r="V584" s="47">
        <v>75</v>
      </c>
      <c r="W584" s="33" t="s">
        <v>4</v>
      </c>
      <c r="X584" s="47" t="s">
        <v>27</v>
      </c>
      <c r="Z584" s="48">
        <v>-10</v>
      </c>
      <c r="AB584" s="64">
        <v>1509809</v>
      </c>
      <c r="AC584" s="67"/>
      <c r="AD584" s="66">
        <v>1.33</v>
      </c>
      <c r="AE584" s="66"/>
      <c r="AF584" s="64">
        <f t="shared" si="101"/>
        <v>-419452</v>
      </c>
    </row>
    <row r="585" spans="1:32" x14ac:dyDescent="0.25">
      <c r="J585" s="47"/>
      <c r="L585" s="47"/>
      <c r="N585" s="48"/>
      <c r="P585" s="75"/>
      <c r="T585" s="46"/>
      <c r="V585" s="47"/>
      <c r="X585" s="47"/>
      <c r="Z585" s="48"/>
      <c r="AD585" s="66"/>
      <c r="AE585" s="66"/>
    </row>
    <row r="586" spans="1:32" x14ac:dyDescent="0.25">
      <c r="A586" s="35"/>
      <c r="B586" s="35" t="s">
        <v>154</v>
      </c>
      <c r="D586" s="167">
        <f>+SUBTOTAL(9,D575:D585)</f>
        <v>5276259513.0299997</v>
      </c>
      <c r="F586" s="167">
        <f>+SUBTOTAL(9,F575:F585)</f>
        <v>1800833519.9072723</v>
      </c>
      <c r="J586" s="47"/>
      <c r="L586" s="47"/>
      <c r="N586" s="48"/>
      <c r="P586" s="80">
        <f>+ROUND(R586/D586*100,1)</f>
        <v>2.8</v>
      </c>
      <c r="R586" s="167">
        <f>+SUBTOTAL(9,R575:R585)</f>
        <v>145306015</v>
      </c>
      <c r="T586" s="46"/>
      <c r="V586" s="47"/>
      <c r="X586" s="47"/>
      <c r="Z586" s="48"/>
      <c r="AB586" s="167">
        <f>+SUBTOTAL(9,AB575:AB585)</f>
        <v>131689933</v>
      </c>
      <c r="AC586" s="167"/>
      <c r="AD586" s="116">
        <f>+AB586/D586*100</f>
        <v>2.4958956752370653</v>
      </c>
      <c r="AE586" s="116"/>
      <c r="AF586" s="167">
        <f>+SUBTOTAL(9,AF575:AF585)</f>
        <v>-13616082</v>
      </c>
    </row>
    <row r="587" spans="1:32" x14ac:dyDescent="0.25">
      <c r="A587" s="35"/>
      <c r="B587" s="35" t="s">
        <v>6</v>
      </c>
      <c r="J587" s="47"/>
      <c r="L587" s="47"/>
      <c r="N587" s="48"/>
      <c r="P587" s="75"/>
      <c r="T587" s="46"/>
      <c r="V587" s="47"/>
      <c r="X587" s="47"/>
      <c r="Z587" s="48"/>
      <c r="AD587" s="66"/>
      <c r="AE587" s="66"/>
    </row>
    <row r="588" spans="1:32" x14ac:dyDescent="0.25">
      <c r="A588" s="35"/>
      <c r="B588" s="35" t="s">
        <v>155</v>
      </c>
      <c r="J588" s="47"/>
      <c r="L588" s="47"/>
      <c r="N588" s="48"/>
      <c r="P588" s="75"/>
      <c r="T588" s="46"/>
      <c r="V588" s="47"/>
      <c r="X588" s="47"/>
      <c r="Z588" s="48"/>
      <c r="AD588" s="66"/>
      <c r="AE588" s="66"/>
    </row>
    <row r="589" spans="1:32" x14ac:dyDescent="0.25">
      <c r="A589" s="33">
        <v>361</v>
      </c>
      <c r="B589" s="33" t="s">
        <v>42</v>
      </c>
      <c r="D589" s="63">
        <v>198554703.13999999</v>
      </c>
      <c r="F589" s="63">
        <v>55416149.731000006</v>
      </c>
      <c r="J589" s="47">
        <v>60</v>
      </c>
      <c r="K589" s="33" t="s">
        <v>4</v>
      </c>
      <c r="L589" s="47" t="s">
        <v>23</v>
      </c>
      <c r="N589" s="48">
        <v>-15</v>
      </c>
      <c r="P589" s="76">
        <v>1.9</v>
      </c>
      <c r="R589" s="63">
        <f t="shared" ref="R589:R604" si="102">+ROUND(D589*P589/100,0)</f>
        <v>3772539</v>
      </c>
      <c r="T589" s="46"/>
      <c r="V589" s="47">
        <v>65</v>
      </c>
      <c r="W589" s="33" t="s">
        <v>4</v>
      </c>
      <c r="X589" s="47" t="s">
        <v>23</v>
      </c>
      <c r="Z589" s="48">
        <v>-15</v>
      </c>
      <c r="AB589" s="63">
        <v>3468842</v>
      </c>
      <c r="AC589" s="63"/>
      <c r="AD589" s="66">
        <v>1.75</v>
      </c>
      <c r="AE589" s="66"/>
      <c r="AF589" s="63">
        <f t="shared" ref="AF589:AF604" si="103">+AB589-R589</f>
        <v>-303697</v>
      </c>
    </row>
    <row r="590" spans="1:32" x14ac:dyDescent="0.25">
      <c r="A590" s="33">
        <v>362</v>
      </c>
      <c r="B590" s="33" t="s">
        <v>146</v>
      </c>
      <c r="D590" s="63">
        <v>1740028154.0699999</v>
      </c>
      <c r="F590" s="63">
        <v>531280565.92400008</v>
      </c>
      <c r="J590" s="47">
        <v>43</v>
      </c>
      <c r="K590" s="33" t="s">
        <v>4</v>
      </c>
      <c r="L590" s="47" t="s">
        <v>24</v>
      </c>
      <c r="N590" s="48">
        <v>-10</v>
      </c>
      <c r="P590" s="76">
        <v>2.6</v>
      </c>
      <c r="R590" s="63">
        <f t="shared" si="102"/>
        <v>45240732</v>
      </c>
      <c r="T590" s="46"/>
      <c r="V590" s="47">
        <v>45</v>
      </c>
      <c r="W590" s="33" t="s">
        <v>4</v>
      </c>
      <c r="X590" s="47" t="s">
        <v>24</v>
      </c>
      <c r="Z590" s="48">
        <v>-10</v>
      </c>
      <c r="AB590" s="63">
        <v>41067728</v>
      </c>
      <c r="AC590" s="63"/>
      <c r="AD590" s="66">
        <v>2.36</v>
      </c>
      <c r="AE590" s="66"/>
      <c r="AF590" s="63">
        <f t="shared" si="103"/>
        <v>-4173004</v>
      </c>
    </row>
    <row r="591" spans="1:32" x14ac:dyDescent="0.25">
      <c r="A591" s="33">
        <v>364.1</v>
      </c>
      <c r="B591" s="33" t="s">
        <v>156</v>
      </c>
      <c r="D591" s="63">
        <v>1083692908.71</v>
      </c>
      <c r="F591" s="63">
        <v>481024952.89521766</v>
      </c>
      <c r="J591" s="47">
        <v>39</v>
      </c>
      <c r="K591" s="33" t="s">
        <v>4</v>
      </c>
      <c r="L591" s="47" t="s">
        <v>25</v>
      </c>
      <c r="N591" s="48">
        <v>-60</v>
      </c>
      <c r="P591" s="76">
        <v>4.0999999999999996</v>
      </c>
      <c r="R591" s="63">
        <f t="shared" si="102"/>
        <v>44431409</v>
      </c>
      <c r="T591" s="46"/>
      <c r="V591" s="47">
        <v>40</v>
      </c>
      <c r="W591" s="33" t="s">
        <v>4</v>
      </c>
      <c r="X591" s="47" t="s">
        <v>25</v>
      </c>
      <c r="Z591" s="48">
        <v>-100</v>
      </c>
      <c r="AB591" s="63">
        <v>58351587</v>
      </c>
      <c r="AC591" s="63"/>
      <c r="AD591" s="66">
        <v>5.38</v>
      </c>
      <c r="AE591" s="66"/>
      <c r="AF591" s="63">
        <f t="shared" si="103"/>
        <v>13920178</v>
      </c>
    </row>
    <row r="592" spans="1:32" x14ac:dyDescent="0.25">
      <c r="A592" s="33">
        <v>364.2</v>
      </c>
      <c r="B592" s="33" t="s">
        <v>157</v>
      </c>
      <c r="D592" s="63">
        <v>706877718.75999999</v>
      </c>
      <c r="F592" s="63">
        <v>98411502.52478227</v>
      </c>
      <c r="J592" s="47">
        <v>39</v>
      </c>
      <c r="K592" s="33" t="s">
        <v>4</v>
      </c>
      <c r="L592" s="47" t="s">
        <v>25</v>
      </c>
      <c r="N592" s="48">
        <v>-60</v>
      </c>
      <c r="P592" s="76">
        <v>4.0999999999999996</v>
      </c>
      <c r="R592" s="63">
        <f t="shared" si="102"/>
        <v>28981986</v>
      </c>
      <c r="T592" s="46"/>
      <c r="V592" s="47">
        <v>50</v>
      </c>
      <c r="W592" s="33" t="s">
        <v>4</v>
      </c>
      <c r="X592" s="47" t="s">
        <v>24</v>
      </c>
      <c r="Z592" s="48">
        <v>-100</v>
      </c>
      <c r="AB592" s="67">
        <v>28813668</v>
      </c>
      <c r="AC592" s="63"/>
      <c r="AD592" s="66">
        <v>4.08</v>
      </c>
      <c r="AE592" s="66"/>
      <c r="AF592" s="63">
        <f t="shared" si="103"/>
        <v>-168318</v>
      </c>
    </row>
    <row r="593" spans="1:32" x14ac:dyDescent="0.25">
      <c r="A593" s="33">
        <v>365</v>
      </c>
      <c r="B593" s="33" t="s">
        <v>150</v>
      </c>
      <c r="D593" s="63">
        <v>1991793394.02</v>
      </c>
      <c r="F593" s="63">
        <v>740342106.01999998</v>
      </c>
      <c r="J593" s="47">
        <v>41</v>
      </c>
      <c r="K593" s="33" t="s">
        <v>4</v>
      </c>
      <c r="L593" s="47" t="s">
        <v>30</v>
      </c>
      <c r="N593" s="48">
        <v>-60</v>
      </c>
      <c r="P593" s="76">
        <v>3.9</v>
      </c>
      <c r="R593" s="63">
        <f t="shared" si="102"/>
        <v>77679942</v>
      </c>
      <c r="T593" s="46"/>
      <c r="V593" s="47">
        <v>48</v>
      </c>
      <c r="W593" s="33" t="s">
        <v>4</v>
      </c>
      <c r="X593" s="47" t="s">
        <v>21</v>
      </c>
      <c r="Z593" s="48">
        <v>-80</v>
      </c>
      <c r="AB593" s="63">
        <v>73133316</v>
      </c>
      <c r="AC593" s="63"/>
      <c r="AD593" s="66">
        <v>3.67</v>
      </c>
      <c r="AE593" s="66"/>
      <c r="AF593" s="63">
        <f t="shared" si="103"/>
        <v>-4546626</v>
      </c>
    </row>
    <row r="594" spans="1:32" x14ac:dyDescent="0.25">
      <c r="A594" s="33">
        <v>366.6</v>
      </c>
      <c r="B594" s="33" t="s">
        <v>288</v>
      </c>
      <c r="D594" s="63">
        <v>1528850820.6300001</v>
      </c>
      <c r="F594" s="63">
        <v>345598141.44</v>
      </c>
      <c r="J594" s="47">
        <v>70</v>
      </c>
      <c r="K594" s="33" t="s">
        <v>4</v>
      </c>
      <c r="L594" s="47" t="s">
        <v>31</v>
      </c>
      <c r="N594" s="48">
        <v>-2</v>
      </c>
      <c r="P594" s="76">
        <v>1.5</v>
      </c>
      <c r="R594" s="63">
        <f t="shared" si="102"/>
        <v>22932762</v>
      </c>
      <c r="T594" s="46"/>
      <c r="V594" s="47">
        <v>70</v>
      </c>
      <c r="W594" s="33" t="s">
        <v>4</v>
      </c>
      <c r="X594" s="47" t="s">
        <v>23</v>
      </c>
      <c r="Z594" s="48">
        <v>0</v>
      </c>
      <c r="AB594" s="63">
        <v>21675264</v>
      </c>
      <c r="AC594" s="63"/>
      <c r="AD594" s="66">
        <v>1.42</v>
      </c>
      <c r="AE594" s="66"/>
      <c r="AF594" s="63">
        <f t="shared" si="103"/>
        <v>-1257498</v>
      </c>
    </row>
    <row r="595" spans="1:32" x14ac:dyDescent="0.25">
      <c r="A595" s="33">
        <v>366.7</v>
      </c>
      <c r="B595" s="33" t="s">
        <v>289</v>
      </c>
      <c r="D595" s="63">
        <v>193885660.52000001</v>
      </c>
      <c r="F595" s="63">
        <v>26860957.869999997</v>
      </c>
      <c r="J595" s="47">
        <v>50</v>
      </c>
      <c r="K595" s="33" t="s">
        <v>4</v>
      </c>
      <c r="L595" s="47" t="s">
        <v>27</v>
      </c>
      <c r="N595" s="48">
        <v>0</v>
      </c>
      <c r="P595" s="76">
        <v>2</v>
      </c>
      <c r="R595" s="63">
        <f t="shared" si="102"/>
        <v>3877713</v>
      </c>
      <c r="T595" s="46"/>
      <c r="V595" s="47">
        <v>50</v>
      </c>
      <c r="W595" s="33" t="s">
        <v>4</v>
      </c>
      <c r="X595" s="47" t="s">
        <v>27</v>
      </c>
      <c r="Z595" s="48">
        <v>0</v>
      </c>
      <c r="AB595" s="63">
        <v>3880685</v>
      </c>
      <c r="AC595" s="63"/>
      <c r="AD595" s="66">
        <v>2</v>
      </c>
      <c r="AE595" s="66"/>
      <c r="AF595" s="63">
        <f t="shared" si="103"/>
        <v>2972</v>
      </c>
    </row>
    <row r="596" spans="1:32" x14ac:dyDescent="0.25">
      <c r="A596" s="33">
        <v>367.6</v>
      </c>
      <c r="B596" s="33" t="s">
        <v>286</v>
      </c>
      <c r="D596" s="63">
        <v>1723803662.04</v>
      </c>
      <c r="F596" s="63">
        <v>475313897.49000001</v>
      </c>
      <c r="J596" s="47">
        <v>38</v>
      </c>
      <c r="K596" s="33" t="s">
        <v>4</v>
      </c>
      <c r="L596" s="47" t="s">
        <v>30</v>
      </c>
      <c r="N596" s="48">
        <v>0</v>
      </c>
      <c r="P596" s="76">
        <v>2.6</v>
      </c>
      <c r="R596" s="63">
        <f t="shared" si="102"/>
        <v>44818895</v>
      </c>
      <c r="T596" s="46"/>
      <c r="V596" s="47">
        <v>42</v>
      </c>
      <c r="W596" s="33" t="s">
        <v>4</v>
      </c>
      <c r="X596" s="47" t="s">
        <v>30</v>
      </c>
      <c r="Z596" s="48">
        <v>-5</v>
      </c>
      <c r="AB596" s="63">
        <v>41878881</v>
      </c>
      <c r="AC596" s="63"/>
      <c r="AD596" s="66">
        <v>2.4300000000000002</v>
      </c>
      <c r="AE596" s="66"/>
      <c r="AF596" s="63">
        <f t="shared" si="103"/>
        <v>-2940014</v>
      </c>
    </row>
    <row r="597" spans="1:32" x14ac:dyDescent="0.25">
      <c r="A597" s="33">
        <v>367.7</v>
      </c>
      <c r="B597" s="33" t="s">
        <v>287</v>
      </c>
      <c r="D597" s="63">
        <v>731720379.38999999</v>
      </c>
      <c r="F597" s="63">
        <v>288138701.13999999</v>
      </c>
      <c r="J597" s="47">
        <v>35</v>
      </c>
      <c r="K597" s="33" t="s">
        <v>4</v>
      </c>
      <c r="L597" s="47" t="s">
        <v>25</v>
      </c>
      <c r="N597" s="48">
        <v>0</v>
      </c>
      <c r="P597" s="76">
        <v>2.9</v>
      </c>
      <c r="R597" s="63">
        <f t="shared" si="102"/>
        <v>21219891</v>
      </c>
      <c r="T597" s="46"/>
      <c r="V597" s="47">
        <v>35</v>
      </c>
      <c r="W597" s="33" t="s">
        <v>4</v>
      </c>
      <c r="X597" s="47" t="s">
        <v>25</v>
      </c>
      <c r="Z597" s="48">
        <v>0</v>
      </c>
      <c r="AB597" s="63">
        <v>19235979</v>
      </c>
      <c r="AC597" s="63"/>
      <c r="AD597" s="66">
        <v>2.63</v>
      </c>
      <c r="AE597" s="66"/>
      <c r="AF597" s="63">
        <f t="shared" si="103"/>
        <v>-1983912</v>
      </c>
    </row>
    <row r="598" spans="1:32" x14ac:dyDescent="0.25">
      <c r="A598" s="33">
        <v>368</v>
      </c>
      <c r="B598" s="33" t="s">
        <v>158</v>
      </c>
      <c r="D598" s="63">
        <v>2172571477.3800001</v>
      </c>
      <c r="F598" s="63">
        <v>977456673.49000001</v>
      </c>
      <c r="J598" s="47">
        <v>33</v>
      </c>
      <c r="K598" s="33" t="s">
        <v>4</v>
      </c>
      <c r="L598" s="47" t="s">
        <v>32</v>
      </c>
      <c r="N598" s="48">
        <v>-25</v>
      </c>
      <c r="P598" s="76">
        <v>3.8</v>
      </c>
      <c r="R598" s="63">
        <f t="shared" si="102"/>
        <v>82557716</v>
      </c>
      <c r="T598" s="46"/>
      <c r="V598" s="47">
        <v>34</v>
      </c>
      <c r="W598" s="33" t="s">
        <v>4</v>
      </c>
      <c r="X598" s="47" t="s">
        <v>30</v>
      </c>
      <c r="Z598" s="48">
        <v>-15</v>
      </c>
      <c r="AB598" s="63">
        <v>64778557</v>
      </c>
      <c r="AC598" s="63"/>
      <c r="AD598" s="66">
        <v>2.98</v>
      </c>
      <c r="AE598" s="66"/>
      <c r="AF598" s="63">
        <f t="shared" si="103"/>
        <v>-17779159</v>
      </c>
    </row>
    <row r="599" spans="1:32" x14ac:dyDescent="0.25">
      <c r="A599" s="33">
        <v>369.1</v>
      </c>
      <c r="B599" s="33" t="s">
        <v>284</v>
      </c>
      <c r="D599" s="63">
        <v>429359956.48000002</v>
      </c>
      <c r="F599" s="63">
        <v>121671609.69</v>
      </c>
      <c r="J599" s="47">
        <v>48</v>
      </c>
      <c r="K599" s="33" t="s">
        <v>4</v>
      </c>
      <c r="L599" s="47" t="s">
        <v>21</v>
      </c>
      <c r="N599" s="48">
        <v>-85</v>
      </c>
      <c r="P599" s="76">
        <v>3.9</v>
      </c>
      <c r="R599" s="63">
        <f t="shared" si="102"/>
        <v>16745038</v>
      </c>
      <c r="T599" s="46"/>
      <c r="V599" s="47">
        <v>53</v>
      </c>
      <c r="W599" s="33" t="s">
        <v>4</v>
      </c>
      <c r="X599" s="47" t="s">
        <v>21</v>
      </c>
      <c r="Z599" s="48">
        <v>-125</v>
      </c>
      <c r="AB599" s="63">
        <v>18428378</v>
      </c>
      <c r="AC599" s="63"/>
      <c r="AD599" s="66">
        <v>4.29</v>
      </c>
      <c r="AE599" s="66"/>
      <c r="AF599" s="63">
        <f t="shared" si="103"/>
        <v>1683340</v>
      </c>
    </row>
    <row r="600" spans="1:32" x14ac:dyDescent="0.25">
      <c r="A600" s="33">
        <v>369.6</v>
      </c>
      <c r="B600" s="33" t="s">
        <v>285</v>
      </c>
      <c r="D600" s="63">
        <v>818122343.44000006</v>
      </c>
      <c r="F600" s="63">
        <v>316173519.42000002</v>
      </c>
      <c r="J600" s="47">
        <v>38</v>
      </c>
      <c r="K600" s="33" t="s">
        <v>4</v>
      </c>
      <c r="L600" s="47" t="s">
        <v>25</v>
      </c>
      <c r="N600" s="48">
        <v>-5</v>
      </c>
      <c r="P600" s="76">
        <v>2.8</v>
      </c>
      <c r="R600" s="63">
        <f t="shared" si="102"/>
        <v>22907426</v>
      </c>
      <c r="T600" s="46"/>
      <c r="V600" s="47">
        <v>45</v>
      </c>
      <c r="W600" s="33" t="s">
        <v>4</v>
      </c>
      <c r="X600" s="47" t="s">
        <v>25</v>
      </c>
      <c r="Z600" s="48">
        <v>-15</v>
      </c>
      <c r="AB600" s="63">
        <v>19674557</v>
      </c>
      <c r="AC600" s="63"/>
      <c r="AD600" s="66">
        <v>2.4</v>
      </c>
      <c r="AE600" s="66"/>
      <c r="AF600" s="63">
        <f t="shared" si="103"/>
        <v>-3232869</v>
      </c>
    </row>
    <row r="601" spans="1:32" x14ac:dyDescent="0.25">
      <c r="A601" s="33">
        <v>370</v>
      </c>
      <c r="B601" s="33" t="s">
        <v>159</v>
      </c>
      <c r="D601" s="63">
        <v>90547257.879999995</v>
      </c>
      <c r="F601" s="63">
        <v>64524789</v>
      </c>
      <c r="J601" s="47">
        <v>36</v>
      </c>
      <c r="K601" s="33" t="s">
        <v>4</v>
      </c>
      <c r="L601" s="47" t="s">
        <v>33</v>
      </c>
      <c r="N601" s="48">
        <v>-30</v>
      </c>
      <c r="P601" s="76">
        <v>3.6</v>
      </c>
      <c r="R601" s="63">
        <f t="shared" si="102"/>
        <v>3259701</v>
      </c>
      <c r="T601" s="46"/>
      <c r="V601" s="47">
        <v>38</v>
      </c>
      <c r="W601" s="33" t="s">
        <v>4</v>
      </c>
      <c r="X601" s="47" t="s">
        <v>25</v>
      </c>
      <c r="Z601" s="48">
        <v>-30</v>
      </c>
      <c r="AB601" s="63">
        <v>3095847</v>
      </c>
      <c r="AC601" s="63"/>
      <c r="AD601" s="66">
        <v>3.42</v>
      </c>
      <c r="AE601" s="66"/>
      <c r="AF601" s="63">
        <f t="shared" si="103"/>
        <v>-163854</v>
      </c>
    </row>
    <row r="602" spans="1:32" x14ac:dyDescent="0.25">
      <c r="A602" s="33">
        <v>370.1</v>
      </c>
      <c r="B602" s="33" t="s">
        <v>160</v>
      </c>
      <c r="D602" s="63">
        <v>752056780.59000003</v>
      </c>
      <c r="F602" s="63">
        <v>195134860.73225614</v>
      </c>
      <c r="J602" s="47">
        <v>20</v>
      </c>
      <c r="K602" s="33" t="s">
        <v>4</v>
      </c>
      <c r="L602" s="47" t="s">
        <v>33</v>
      </c>
      <c r="N602" s="48">
        <v>-30</v>
      </c>
      <c r="P602" s="76">
        <v>6.5</v>
      </c>
      <c r="R602" s="63">
        <f t="shared" si="102"/>
        <v>48883691</v>
      </c>
      <c r="T602" s="46"/>
      <c r="V602" s="47">
        <v>20</v>
      </c>
      <c r="W602" s="33" t="s">
        <v>4</v>
      </c>
      <c r="X602" s="47" t="s">
        <v>33</v>
      </c>
      <c r="Z602" s="48">
        <v>-30</v>
      </c>
      <c r="AB602" s="63">
        <v>50162753</v>
      </c>
      <c r="AC602" s="63"/>
      <c r="AD602" s="66">
        <v>6.67</v>
      </c>
      <c r="AE602" s="66"/>
      <c r="AF602" s="63">
        <f t="shared" si="103"/>
        <v>1279062</v>
      </c>
    </row>
    <row r="603" spans="1:32" x14ac:dyDescent="0.25">
      <c r="A603" s="33">
        <v>371</v>
      </c>
      <c r="B603" s="33" t="s">
        <v>321</v>
      </c>
      <c r="D603" s="63">
        <v>77912063.739999995</v>
      </c>
      <c r="F603" s="63">
        <v>32661220.220000003</v>
      </c>
      <c r="J603" s="47">
        <v>30</v>
      </c>
      <c r="K603" s="33" t="s">
        <v>4</v>
      </c>
      <c r="L603" s="47" t="s">
        <v>34</v>
      </c>
      <c r="N603" s="48">
        <v>-20</v>
      </c>
      <c r="P603" s="76">
        <v>4</v>
      </c>
      <c r="R603" s="63">
        <f t="shared" si="102"/>
        <v>3116483</v>
      </c>
      <c r="T603" s="46"/>
      <c r="V603" s="47">
        <v>30</v>
      </c>
      <c r="W603" s="33" t="s">
        <v>4</v>
      </c>
      <c r="X603" s="47" t="s">
        <v>34</v>
      </c>
      <c r="Z603" s="48">
        <v>-15</v>
      </c>
      <c r="AB603" s="63">
        <v>2591609</v>
      </c>
      <c r="AC603" s="63"/>
      <c r="AD603" s="66">
        <v>3.33</v>
      </c>
      <c r="AE603" s="66"/>
      <c r="AF603" s="63">
        <f t="shared" si="103"/>
        <v>-524874</v>
      </c>
    </row>
    <row r="604" spans="1:32" x14ac:dyDescent="0.25">
      <c r="A604" s="33">
        <v>373</v>
      </c>
      <c r="B604" s="33" t="s">
        <v>161</v>
      </c>
      <c r="D604" s="64">
        <v>463393094.83999997</v>
      </c>
      <c r="F604" s="64">
        <v>175429641.97999999</v>
      </c>
      <c r="J604" s="47">
        <v>30</v>
      </c>
      <c r="K604" s="33" t="s">
        <v>4</v>
      </c>
      <c r="L604" s="47" t="s">
        <v>35</v>
      </c>
      <c r="N604" s="48">
        <v>-20</v>
      </c>
      <c r="P604" s="76">
        <v>4</v>
      </c>
      <c r="R604" s="64">
        <f t="shared" si="102"/>
        <v>18535724</v>
      </c>
      <c r="T604" s="46"/>
      <c r="V604" s="47">
        <v>35</v>
      </c>
      <c r="W604" s="33" t="s">
        <v>4</v>
      </c>
      <c r="X604" s="47" t="s">
        <v>308</v>
      </c>
      <c r="Z604" s="48">
        <v>-15</v>
      </c>
      <c r="AB604" s="64">
        <v>13075070</v>
      </c>
      <c r="AC604" s="67"/>
      <c r="AD604" s="66">
        <v>2.82</v>
      </c>
      <c r="AE604" s="66"/>
      <c r="AF604" s="64">
        <f t="shared" si="103"/>
        <v>-5460654</v>
      </c>
    </row>
    <row r="605" spans="1:32" x14ac:dyDescent="0.25">
      <c r="B605" s="33" t="s">
        <v>6</v>
      </c>
      <c r="J605" s="47"/>
      <c r="L605" s="47"/>
      <c r="N605" s="48"/>
      <c r="P605" s="75"/>
      <c r="T605" s="46"/>
      <c r="V605" s="47"/>
      <c r="X605" s="47"/>
      <c r="Z605" s="48"/>
      <c r="AD605" s="66"/>
      <c r="AE605" s="66"/>
    </row>
    <row r="606" spans="1:32" x14ac:dyDescent="0.25">
      <c r="A606" s="35"/>
      <c r="B606" s="35" t="s">
        <v>162</v>
      </c>
      <c r="D606" s="167">
        <f>+SUBTOTAL(9,D589:D605)</f>
        <v>14703170375.629999</v>
      </c>
      <c r="F606" s="167">
        <f>+SUBTOTAL(9,F589:F605)</f>
        <v>4925439289.567255</v>
      </c>
      <c r="J606" s="47"/>
      <c r="L606" s="47"/>
      <c r="N606" s="48"/>
      <c r="P606" s="80">
        <f>+ROUND(R606/D606*100,1)</f>
        <v>3.3</v>
      </c>
      <c r="R606" s="167">
        <f>+SUBTOTAL(9,R589:R605)</f>
        <v>488961648</v>
      </c>
      <c r="T606" s="46"/>
      <c r="V606" s="47"/>
      <c r="X606" s="47"/>
      <c r="Z606" s="48"/>
      <c r="AB606" s="167">
        <f>+SUBTOTAL(9,AB589:AB605)</f>
        <v>463312721</v>
      </c>
      <c r="AC606" s="167"/>
      <c r="AD606" s="116">
        <f>+AB606/D606*100</f>
        <v>3.151107612599831</v>
      </c>
      <c r="AE606" s="116"/>
      <c r="AF606" s="167">
        <f>+SUBTOTAL(9,AF589:AF605)</f>
        <v>-25648927</v>
      </c>
    </row>
    <row r="607" spans="1:32" x14ac:dyDescent="0.25">
      <c r="A607" s="35"/>
      <c r="B607" s="35" t="s">
        <v>6</v>
      </c>
      <c r="J607" s="47"/>
      <c r="L607" s="47"/>
      <c r="N607" s="48"/>
      <c r="P607" s="75"/>
      <c r="T607" s="46"/>
      <c r="V607" s="47"/>
      <c r="X607" s="47"/>
      <c r="Z607" s="48"/>
      <c r="AD607" s="66"/>
      <c r="AE607" s="66"/>
    </row>
    <row r="608" spans="1:32" x14ac:dyDescent="0.25">
      <c r="A608" s="35"/>
      <c r="B608" s="35" t="s">
        <v>163</v>
      </c>
      <c r="J608" s="47"/>
      <c r="L608" s="47"/>
      <c r="N608" s="48"/>
      <c r="P608" s="75"/>
      <c r="T608" s="46"/>
      <c r="V608" s="47"/>
      <c r="X608" s="47"/>
      <c r="Z608" s="48"/>
      <c r="AD608" s="66"/>
      <c r="AE608" s="66"/>
    </row>
    <row r="609" spans="1:32" x14ac:dyDescent="0.25">
      <c r="A609" s="33">
        <v>390</v>
      </c>
      <c r="B609" s="33" t="s">
        <v>42</v>
      </c>
      <c r="D609" s="63">
        <v>435222596.51999998</v>
      </c>
      <c r="F609" s="63">
        <v>123109607.46000001</v>
      </c>
      <c r="J609" s="47">
        <v>50</v>
      </c>
      <c r="K609" s="33" t="s">
        <v>4</v>
      </c>
      <c r="L609" s="47" t="s">
        <v>24</v>
      </c>
      <c r="N609" s="48">
        <v>-5</v>
      </c>
      <c r="P609" s="76">
        <v>2.1</v>
      </c>
      <c r="R609" s="63">
        <f t="shared" ref="R609:R616" si="104">+ROUND(D609*P609/100,0)</f>
        <v>9139675</v>
      </c>
      <c r="T609" s="46"/>
      <c r="V609" s="47">
        <v>55</v>
      </c>
      <c r="W609" s="33" t="s">
        <v>4</v>
      </c>
      <c r="X609" s="47" t="s">
        <v>24</v>
      </c>
      <c r="Z609" s="48">
        <v>-10</v>
      </c>
      <c r="AB609" s="63">
        <v>8650821</v>
      </c>
      <c r="AC609" s="63"/>
      <c r="AD609" s="66">
        <v>1.99</v>
      </c>
      <c r="AE609" s="66"/>
      <c r="AF609" s="63">
        <f t="shared" ref="AF609:AF616" si="105">+AB609-R609</f>
        <v>-488854</v>
      </c>
    </row>
    <row r="610" spans="1:32" x14ac:dyDescent="0.25">
      <c r="A610" s="33">
        <v>392.1</v>
      </c>
      <c r="B610" s="33" t="s">
        <v>164</v>
      </c>
      <c r="D610" s="63">
        <v>9038958.6799999997</v>
      </c>
      <c r="F610" s="63">
        <v>1913928.7499999998</v>
      </c>
      <c r="J610" s="47">
        <v>6</v>
      </c>
      <c r="K610" s="33" t="s">
        <v>4</v>
      </c>
      <c r="L610" s="47" t="s">
        <v>36</v>
      </c>
      <c r="N610" s="48">
        <v>15</v>
      </c>
      <c r="P610" s="76">
        <v>14.2</v>
      </c>
      <c r="R610" s="63">
        <f t="shared" si="104"/>
        <v>1283532</v>
      </c>
      <c r="T610" s="46"/>
      <c r="V610" s="47">
        <v>6</v>
      </c>
      <c r="W610" s="33" t="s">
        <v>4</v>
      </c>
      <c r="X610" s="47" t="s">
        <v>38</v>
      </c>
      <c r="Z610" s="48">
        <v>15</v>
      </c>
      <c r="AB610" s="63">
        <v>1420982</v>
      </c>
      <c r="AC610" s="63"/>
      <c r="AD610" s="66">
        <v>15.72</v>
      </c>
      <c r="AE610" s="66"/>
      <c r="AF610" s="63">
        <f t="shared" si="105"/>
        <v>137450</v>
      </c>
    </row>
    <row r="611" spans="1:32" x14ac:dyDescent="0.25">
      <c r="A611" s="33">
        <v>392.2</v>
      </c>
      <c r="B611" s="33" t="s">
        <v>165</v>
      </c>
      <c r="D611" s="63">
        <v>47500082.869999997</v>
      </c>
      <c r="F611" s="63">
        <v>12551216.380000001</v>
      </c>
      <c r="J611" s="47">
        <v>9</v>
      </c>
      <c r="K611" s="33" t="s">
        <v>4</v>
      </c>
      <c r="L611" s="47" t="s">
        <v>28</v>
      </c>
      <c r="N611" s="48">
        <v>15</v>
      </c>
      <c r="P611" s="76">
        <v>9.4</v>
      </c>
      <c r="R611" s="63">
        <f t="shared" si="104"/>
        <v>4465008</v>
      </c>
      <c r="T611" s="46"/>
      <c r="V611" s="47">
        <v>9</v>
      </c>
      <c r="W611" s="33" t="s">
        <v>4</v>
      </c>
      <c r="X611" s="47" t="s">
        <v>28</v>
      </c>
      <c r="Z611" s="48">
        <v>15</v>
      </c>
      <c r="AB611" s="63">
        <v>4748098</v>
      </c>
      <c r="AC611" s="63"/>
      <c r="AD611" s="66">
        <v>10</v>
      </c>
      <c r="AE611" s="66"/>
      <c r="AF611" s="63">
        <f t="shared" si="105"/>
        <v>283090</v>
      </c>
    </row>
    <row r="612" spans="1:32" x14ac:dyDescent="0.25">
      <c r="A612" s="33">
        <v>392.3</v>
      </c>
      <c r="B612" s="33" t="s">
        <v>166</v>
      </c>
      <c r="D612" s="63">
        <v>241647649.91</v>
      </c>
      <c r="F612" s="63">
        <v>99939975.870000005</v>
      </c>
      <c r="J612" s="47">
        <v>12</v>
      </c>
      <c r="K612" s="33" t="s">
        <v>4</v>
      </c>
      <c r="L612" s="47" t="s">
        <v>37</v>
      </c>
      <c r="N612" s="48">
        <v>15</v>
      </c>
      <c r="P612" s="76">
        <v>7.1</v>
      </c>
      <c r="R612" s="63">
        <f t="shared" si="104"/>
        <v>17156983</v>
      </c>
      <c r="T612" s="46"/>
      <c r="V612" s="47">
        <v>12</v>
      </c>
      <c r="W612" s="33" t="s">
        <v>4</v>
      </c>
      <c r="X612" s="47" t="s">
        <v>37</v>
      </c>
      <c r="Z612" s="48">
        <v>15</v>
      </c>
      <c r="AB612" s="63">
        <v>14874545</v>
      </c>
      <c r="AC612" s="63"/>
      <c r="AD612" s="66">
        <v>6.16</v>
      </c>
      <c r="AE612" s="66"/>
      <c r="AF612" s="63">
        <f t="shared" si="105"/>
        <v>-2282438</v>
      </c>
    </row>
    <row r="613" spans="1:32" x14ac:dyDescent="0.25">
      <c r="A613" s="33">
        <v>392.4</v>
      </c>
      <c r="B613" s="33" t="s">
        <v>167</v>
      </c>
      <c r="D613" s="63">
        <v>767855.05</v>
      </c>
      <c r="F613" s="63">
        <v>638909.71</v>
      </c>
      <c r="J613" s="47">
        <v>9</v>
      </c>
      <c r="K613" s="33" t="s">
        <v>4</v>
      </c>
      <c r="L613" s="47" t="s">
        <v>38</v>
      </c>
      <c r="N613" s="48">
        <v>0</v>
      </c>
      <c r="P613" s="76">
        <v>11.1</v>
      </c>
      <c r="R613" s="63">
        <f t="shared" si="104"/>
        <v>85232</v>
      </c>
      <c r="T613" s="46"/>
      <c r="V613" s="47">
        <v>9</v>
      </c>
      <c r="W613" s="33" t="s">
        <v>4</v>
      </c>
      <c r="X613" s="47" t="s">
        <v>38</v>
      </c>
      <c r="Z613" s="48">
        <v>5</v>
      </c>
      <c r="AB613" s="63">
        <v>20213</v>
      </c>
      <c r="AC613" s="63"/>
      <c r="AD613" s="66">
        <v>2.63</v>
      </c>
      <c r="AE613" s="66"/>
      <c r="AF613" s="63">
        <f t="shared" si="105"/>
        <v>-65019</v>
      </c>
    </row>
    <row r="614" spans="1:32" x14ac:dyDescent="0.25">
      <c r="A614" s="33">
        <v>392.9</v>
      </c>
      <c r="B614" s="33" t="s">
        <v>168</v>
      </c>
      <c r="D614" s="63">
        <v>21065643.420000002</v>
      </c>
      <c r="F614" s="63">
        <v>2761577.9899999998</v>
      </c>
      <c r="J614" s="47">
        <v>20</v>
      </c>
      <c r="K614" s="33" t="s">
        <v>4</v>
      </c>
      <c r="L614" s="47" t="s">
        <v>39</v>
      </c>
      <c r="N614" s="48">
        <v>30</v>
      </c>
      <c r="P614" s="76">
        <v>3.5</v>
      </c>
      <c r="R614" s="63">
        <f t="shared" si="104"/>
        <v>737298</v>
      </c>
      <c r="T614" s="46"/>
      <c r="V614" s="47">
        <v>20</v>
      </c>
      <c r="W614" s="33" t="s">
        <v>4</v>
      </c>
      <c r="X614" s="47" t="s">
        <v>39</v>
      </c>
      <c r="Z614" s="48">
        <v>15</v>
      </c>
      <c r="AB614" s="63">
        <v>1050223</v>
      </c>
      <c r="AC614" s="63"/>
      <c r="AD614" s="66">
        <v>4.99</v>
      </c>
      <c r="AE614" s="66"/>
      <c r="AF614" s="63">
        <f t="shared" si="105"/>
        <v>312925</v>
      </c>
    </row>
    <row r="615" spans="1:32" x14ac:dyDescent="0.25">
      <c r="A615" s="33">
        <v>396.1</v>
      </c>
      <c r="B615" s="33" t="s">
        <v>169</v>
      </c>
      <c r="D615" s="63">
        <v>4766126.25</v>
      </c>
      <c r="F615" s="63">
        <v>2061673.0599999998</v>
      </c>
      <c r="J615" s="47">
        <v>10</v>
      </c>
      <c r="K615" s="33" t="s">
        <v>4</v>
      </c>
      <c r="L615" s="129" t="s">
        <v>327</v>
      </c>
      <c r="N615" s="48">
        <v>20</v>
      </c>
      <c r="P615" s="76">
        <v>8</v>
      </c>
      <c r="R615" s="63">
        <f t="shared" si="104"/>
        <v>381290</v>
      </c>
      <c r="T615" s="46"/>
      <c r="V615" s="47">
        <v>11</v>
      </c>
      <c r="W615" s="33" t="s">
        <v>4</v>
      </c>
      <c r="X615" s="47" t="s">
        <v>32</v>
      </c>
      <c r="Z615" s="48">
        <v>15</v>
      </c>
      <c r="AB615" s="63">
        <v>336070</v>
      </c>
      <c r="AC615" s="63"/>
      <c r="AD615" s="66">
        <v>7.05</v>
      </c>
      <c r="AE615" s="66"/>
      <c r="AF615" s="63">
        <f t="shared" si="105"/>
        <v>-45220</v>
      </c>
    </row>
    <row r="616" spans="1:32" x14ac:dyDescent="0.25">
      <c r="A616" s="33">
        <v>397.8</v>
      </c>
      <c r="B616" s="33" t="s">
        <v>170</v>
      </c>
      <c r="D616" s="64">
        <v>11992499.609999999</v>
      </c>
      <c r="F616" s="64">
        <v>9422442.2499999981</v>
      </c>
      <c r="J616" s="47">
        <v>10</v>
      </c>
      <c r="K616" s="33" t="s">
        <v>4</v>
      </c>
      <c r="L616" s="47" t="s">
        <v>34</v>
      </c>
      <c r="N616" s="48">
        <v>0</v>
      </c>
      <c r="P616" s="76">
        <v>10</v>
      </c>
      <c r="R616" s="64">
        <f t="shared" si="104"/>
        <v>1199250</v>
      </c>
      <c r="T616" s="46"/>
      <c r="V616" s="47">
        <v>20</v>
      </c>
      <c r="W616" s="33" t="s">
        <v>4</v>
      </c>
      <c r="X616" s="47" t="s">
        <v>309</v>
      </c>
      <c r="Z616" s="48">
        <v>0</v>
      </c>
      <c r="AB616" s="64">
        <v>233429</v>
      </c>
      <c r="AC616" s="67"/>
      <c r="AD616" s="66">
        <v>1.95</v>
      </c>
      <c r="AE616" s="66"/>
      <c r="AF616" s="64">
        <f t="shared" si="105"/>
        <v>-965821</v>
      </c>
    </row>
    <row r="617" spans="1:32" x14ac:dyDescent="0.25">
      <c r="B617" s="33" t="s">
        <v>6</v>
      </c>
      <c r="J617" s="47"/>
      <c r="L617" s="47"/>
      <c r="N617" s="48"/>
      <c r="P617" s="75"/>
      <c r="T617" s="46"/>
      <c r="V617" s="47"/>
      <c r="X617" s="47"/>
      <c r="Z617" s="48"/>
      <c r="AD617" s="66"/>
      <c r="AE617" s="66"/>
    </row>
    <row r="618" spans="1:32" x14ac:dyDescent="0.25">
      <c r="B618" s="35" t="s">
        <v>171</v>
      </c>
      <c r="D618" s="166">
        <f>+SUBTOTAL(9,D609:D617)</f>
        <v>772001412.30999994</v>
      </c>
      <c r="F618" s="166">
        <f>+SUBTOTAL(9,F609:F617)</f>
        <v>252399331.47000003</v>
      </c>
      <c r="N618" s="48"/>
      <c r="P618" s="80">
        <f>+ROUND(R618/D618*100,1)</f>
        <v>4.5</v>
      </c>
      <c r="R618" s="166">
        <f>+SUBTOTAL(9,R609:R617)</f>
        <v>34448268</v>
      </c>
      <c r="T618" s="46"/>
      <c r="V618" s="47"/>
      <c r="X618" s="47"/>
      <c r="Z618" s="48"/>
      <c r="AB618" s="166">
        <f>+SUBTOTAL(9,AB609:AB617)</f>
        <v>31334381</v>
      </c>
      <c r="AC618" s="84"/>
      <c r="AD618" s="116">
        <f>+AB618/D618*100</f>
        <v>4.05885021715706</v>
      </c>
      <c r="AE618" s="116"/>
      <c r="AF618" s="166">
        <f>+SUBTOTAL(9,AF609:AF617)</f>
        <v>-3113887</v>
      </c>
    </row>
    <row r="619" spans="1:32" x14ac:dyDescent="0.25">
      <c r="N619" s="48"/>
      <c r="P619" s="77"/>
      <c r="T619" s="46"/>
      <c r="V619" s="47"/>
      <c r="X619" s="47"/>
      <c r="Z619" s="48"/>
      <c r="AD619" s="66"/>
      <c r="AE619" s="66"/>
    </row>
    <row r="620" spans="1:32" ht="13.8" thickBot="1" x14ac:dyDescent="0.3">
      <c r="A620" s="35" t="s">
        <v>12</v>
      </c>
      <c r="B620" s="35"/>
      <c r="D620" s="90">
        <f>+SUBTOTAL(9,D575:D619)</f>
        <v>20751431300.970001</v>
      </c>
      <c r="F620" s="90">
        <f>+SUBTOTAL(9,F575:F619)</f>
        <v>6978672140.9445276</v>
      </c>
      <c r="N620" s="48"/>
      <c r="P620" s="80">
        <f>+ROUND(R620/D620*100,1)</f>
        <v>3.2</v>
      </c>
      <c r="R620" s="90">
        <f>+SUBTOTAL(9,R575:R619)</f>
        <v>668715931</v>
      </c>
      <c r="T620" s="46"/>
      <c r="V620" s="47"/>
      <c r="X620" s="47"/>
      <c r="Z620" s="48"/>
      <c r="AB620" s="90">
        <f>+SUBTOTAL(9,AB575:AB619)</f>
        <v>626337035</v>
      </c>
      <c r="AC620" s="84"/>
      <c r="AD620" s="116">
        <f>+AB620/D620*100</f>
        <v>3.0182835386912448</v>
      </c>
      <c r="AE620" s="116"/>
      <c r="AF620" s="90">
        <f>+SUBTOTAL(9,AF575:AF619)</f>
        <v>-42378896</v>
      </c>
    </row>
    <row r="621" spans="1:32" ht="13.8" thickTop="1" x14ac:dyDescent="0.25">
      <c r="P621" s="77"/>
      <c r="T621" s="46"/>
      <c r="V621" s="47"/>
      <c r="X621" s="47"/>
      <c r="Z621" s="48"/>
      <c r="AD621" s="66"/>
      <c r="AE621" s="66"/>
    </row>
    <row r="622" spans="1:32" x14ac:dyDescent="0.25">
      <c r="P622" s="77"/>
      <c r="T622" s="46"/>
      <c r="V622" s="47"/>
      <c r="X622" s="47"/>
      <c r="Z622" s="48"/>
      <c r="AD622" s="66"/>
      <c r="AE622" s="66"/>
    </row>
    <row r="623" spans="1:32" ht="13.8" thickBot="1" x14ac:dyDescent="0.3">
      <c r="A623" s="35" t="s">
        <v>5</v>
      </c>
      <c r="D623" s="90">
        <f>+SUBTOTAL(9,D18:D622)</f>
        <v>43546789182.960007</v>
      </c>
      <c r="F623" s="90">
        <f>+SUBTOTAL(9,F18:F622)</f>
        <v>12519861050.888601</v>
      </c>
      <c r="P623" s="80">
        <f>+ROUND(R623/D623*100,1)</f>
        <v>3.1</v>
      </c>
      <c r="R623" s="90">
        <f>+SUBTOTAL(9,R18:R622)</f>
        <v>1344641299</v>
      </c>
      <c r="T623" s="46"/>
      <c r="V623" s="47"/>
      <c r="X623" s="47"/>
      <c r="Z623" s="48"/>
      <c r="AB623" s="90">
        <f>+SUBTOTAL(9,AB18:AB622)</f>
        <v>1539856821</v>
      </c>
      <c r="AC623" s="84"/>
      <c r="AD623" s="116">
        <f>+AB623/D623*100</f>
        <v>3.5360972643249453</v>
      </c>
      <c r="AE623" s="116"/>
      <c r="AF623" s="90">
        <f>+SUBTOTAL(9,AF18:AF622)</f>
        <v>195215522</v>
      </c>
    </row>
    <row r="624" spans="1:32" ht="13.8" thickTop="1" x14ac:dyDescent="0.25">
      <c r="P624" s="75"/>
      <c r="T624" s="46"/>
      <c r="V624" s="47"/>
      <c r="X624" s="47"/>
      <c r="Z624" s="48"/>
      <c r="AD624" s="66"/>
      <c r="AE624" s="66"/>
    </row>
    <row r="625" spans="1:31" x14ac:dyDescent="0.25">
      <c r="P625" s="75"/>
      <c r="T625" s="46"/>
      <c r="V625" s="47"/>
      <c r="X625" s="47"/>
      <c r="Z625" s="48"/>
      <c r="AD625" s="66"/>
      <c r="AE625" s="66"/>
    </row>
    <row r="626" spans="1:31" x14ac:dyDescent="0.25">
      <c r="P626" s="75"/>
      <c r="T626" s="46"/>
      <c r="V626" s="47"/>
      <c r="X626" s="47"/>
      <c r="Z626" s="48"/>
      <c r="AD626" s="66"/>
      <c r="AE626" s="66"/>
    </row>
    <row r="627" spans="1:31" x14ac:dyDescent="0.25">
      <c r="A627" s="82" t="s">
        <v>272</v>
      </c>
      <c r="B627" s="33" t="s">
        <v>273</v>
      </c>
      <c r="P627" s="75"/>
      <c r="T627" s="46"/>
      <c r="V627" s="47"/>
      <c r="X627" s="47"/>
      <c r="Z627" s="48"/>
      <c r="AD627" s="66"/>
      <c r="AE627" s="66"/>
    </row>
    <row r="628" spans="1:31" x14ac:dyDescent="0.25">
      <c r="P628" s="75"/>
      <c r="T628" s="46"/>
      <c r="V628" s="47"/>
      <c r="X628" s="47"/>
      <c r="Z628" s="48"/>
      <c r="AD628" s="66"/>
      <c r="AE628" s="66"/>
    </row>
    <row r="629" spans="1:31" x14ac:dyDescent="0.25">
      <c r="T629" s="46"/>
      <c r="V629" s="47"/>
      <c r="X629" s="47"/>
      <c r="Z629" s="48"/>
      <c r="AD629" s="66"/>
      <c r="AE629" s="66"/>
    </row>
    <row r="630" spans="1:31" x14ac:dyDescent="0.25">
      <c r="T630" s="46"/>
      <c r="V630" s="47"/>
      <c r="X630" s="47"/>
      <c r="Z630" s="48"/>
      <c r="AD630" s="66"/>
      <c r="AE630" s="66"/>
    </row>
    <row r="631" spans="1:31" x14ac:dyDescent="0.25">
      <c r="R631" s="85"/>
      <c r="T631" s="46"/>
      <c r="V631" s="47"/>
      <c r="X631" s="47"/>
      <c r="Z631" s="48"/>
      <c r="AD631" s="66"/>
      <c r="AE631" s="66"/>
    </row>
    <row r="632" spans="1:31" x14ac:dyDescent="0.25">
      <c r="T632" s="46"/>
      <c r="V632" s="47"/>
      <c r="X632" s="47"/>
      <c r="Z632" s="48"/>
      <c r="AD632" s="66"/>
      <c r="AE632" s="66"/>
    </row>
    <row r="633" spans="1:31" x14ac:dyDescent="0.25">
      <c r="T633" s="46"/>
      <c r="V633" s="47"/>
      <c r="X633" s="47"/>
      <c r="Z633" s="48"/>
      <c r="AD633" s="66"/>
      <c r="AE633" s="66"/>
    </row>
    <row r="634" spans="1:31" x14ac:dyDescent="0.25">
      <c r="T634" s="46"/>
      <c r="V634" s="47"/>
      <c r="X634" s="47"/>
      <c r="Z634" s="48"/>
      <c r="AD634" s="66"/>
      <c r="AE634" s="66"/>
    </row>
    <row r="635" spans="1:31" x14ac:dyDescent="0.25">
      <c r="T635" s="46"/>
      <c r="V635" s="47"/>
      <c r="X635" s="47"/>
      <c r="Z635" s="48"/>
      <c r="AD635" s="66"/>
      <c r="AE635" s="66"/>
    </row>
    <row r="636" spans="1:31" x14ac:dyDescent="0.25">
      <c r="T636" s="46"/>
      <c r="V636" s="47"/>
      <c r="X636" s="47"/>
      <c r="Z636" s="48"/>
      <c r="AD636" s="66"/>
      <c r="AE636" s="66"/>
    </row>
    <row r="637" spans="1:31" x14ac:dyDescent="0.25">
      <c r="T637" s="46"/>
      <c r="V637" s="47"/>
      <c r="X637" s="47"/>
      <c r="Z637" s="48"/>
      <c r="AD637" s="66"/>
      <c r="AE637" s="66"/>
    </row>
    <row r="638" spans="1:31" x14ac:dyDescent="0.25">
      <c r="T638" s="46"/>
      <c r="V638" s="47"/>
      <c r="X638" s="47"/>
      <c r="Z638" s="48"/>
      <c r="AD638" s="66"/>
      <c r="AE638" s="66"/>
    </row>
    <row r="639" spans="1:31" x14ac:dyDescent="0.25">
      <c r="T639" s="46"/>
      <c r="V639" s="47"/>
      <c r="X639" s="47"/>
      <c r="Z639" s="48"/>
      <c r="AD639" s="66"/>
      <c r="AE639" s="66"/>
    </row>
    <row r="640" spans="1:31" x14ac:dyDescent="0.25">
      <c r="T640" s="46"/>
      <c r="V640" s="47"/>
      <c r="X640" s="47"/>
      <c r="Z640" s="48"/>
      <c r="AD640" s="66"/>
      <c r="AE640" s="66"/>
    </row>
    <row r="641" spans="20:31" x14ac:dyDescent="0.25">
      <c r="T641" s="46"/>
      <c r="V641" s="47"/>
      <c r="X641" s="47"/>
      <c r="Z641" s="48"/>
      <c r="AD641" s="66"/>
      <c r="AE641" s="66"/>
    </row>
    <row r="642" spans="20:31" x14ac:dyDescent="0.25">
      <c r="T642" s="46"/>
      <c r="V642" s="47"/>
      <c r="X642" s="47"/>
      <c r="Z642" s="48"/>
      <c r="AD642" s="66"/>
      <c r="AE642" s="66"/>
    </row>
    <row r="643" spans="20:31" x14ac:dyDescent="0.25">
      <c r="T643" s="46"/>
      <c r="V643" s="47"/>
      <c r="X643" s="47"/>
      <c r="Z643" s="48"/>
      <c r="AD643" s="66"/>
      <c r="AE643" s="66"/>
    </row>
    <row r="644" spans="20:31" x14ac:dyDescent="0.25">
      <c r="T644" s="46"/>
      <c r="V644" s="47"/>
      <c r="X644" s="47"/>
      <c r="Z644" s="48"/>
      <c r="AD644" s="66"/>
      <c r="AE644" s="66"/>
    </row>
    <row r="645" spans="20:31" x14ac:dyDescent="0.25">
      <c r="T645" s="46"/>
      <c r="V645" s="47"/>
      <c r="X645" s="47"/>
      <c r="Z645" s="48"/>
      <c r="AD645" s="66"/>
      <c r="AE645" s="66"/>
    </row>
    <row r="646" spans="20:31" x14ac:dyDescent="0.25">
      <c r="T646" s="46"/>
      <c r="V646" s="47"/>
      <c r="X646" s="47"/>
      <c r="Z646" s="48"/>
      <c r="AD646" s="66"/>
      <c r="AE646" s="66"/>
    </row>
    <row r="647" spans="20:31" x14ac:dyDescent="0.25">
      <c r="T647" s="46"/>
      <c r="V647" s="47"/>
      <c r="X647" s="47"/>
      <c r="Z647" s="48"/>
      <c r="AD647" s="66"/>
      <c r="AE647" s="66"/>
    </row>
    <row r="648" spans="20:31" x14ac:dyDescent="0.25">
      <c r="T648" s="46"/>
      <c r="V648" s="47"/>
      <c r="X648" s="47"/>
      <c r="Z648" s="48"/>
      <c r="AD648" s="66"/>
      <c r="AE648" s="66"/>
    </row>
    <row r="649" spans="20:31" x14ac:dyDescent="0.25">
      <c r="T649" s="46"/>
      <c r="V649" s="47"/>
      <c r="X649" s="47"/>
      <c r="Z649" s="48"/>
      <c r="AD649" s="66"/>
      <c r="AE649" s="66"/>
    </row>
    <row r="650" spans="20:31" x14ac:dyDescent="0.25">
      <c r="T650" s="46"/>
      <c r="V650" s="47"/>
      <c r="X650" s="47"/>
      <c r="Z650" s="48"/>
      <c r="AD650" s="66"/>
      <c r="AE650" s="66"/>
    </row>
    <row r="651" spans="20:31" x14ac:dyDescent="0.25">
      <c r="T651" s="46"/>
      <c r="V651" s="47"/>
      <c r="X651" s="47"/>
      <c r="Z651" s="48"/>
      <c r="AD651" s="66"/>
      <c r="AE651" s="66"/>
    </row>
    <row r="652" spans="20:31" x14ac:dyDescent="0.25">
      <c r="T652" s="46"/>
      <c r="V652" s="47"/>
      <c r="X652" s="47"/>
      <c r="Z652" s="48"/>
      <c r="AD652" s="66"/>
      <c r="AE652" s="66"/>
    </row>
    <row r="653" spans="20:31" x14ac:dyDescent="0.25">
      <c r="T653" s="46"/>
      <c r="V653" s="47"/>
      <c r="X653" s="47"/>
      <c r="Z653" s="48"/>
      <c r="AD653" s="66"/>
      <c r="AE653" s="66"/>
    </row>
    <row r="654" spans="20:31" x14ac:dyDescent="0.25">
      <c r="T654" s="46"/>
      <c r="V654" s="47"/>
      <c r="X654" s="47"/>
      <c r="Z654" s="48"/>
      <c r="AD654" s="66"/>
      <c r="AE654" s="66"/>
    </row>
    <row r="655" spans="20:31" x14ac:dyDescent="0.25">
      <c r="T655" s="46"/>
      <c r="V655" s="47"/>
      <c r="X655" s="47"/>
      <c r="Z655" s="48"/>
      <c r="AD655" s="66"/>
      <c r="AE655" s="66"/>
    </row>
    <row r="656" spans="20:31" x14ac:dyDescent="0.25">
      <c r="T656" s="46"/>
      <c r="V656" s="47"/>
      <c r="X656" s="47"/>
      <c r="Z656" s="48"/>
      <c r="AD656" s="66"/>
      <c r="AE656" s="66"/>
    </row>
    <row r="657" spans="20:32" x14ac:dyDescent="0.25">
      <c r="T657" s="46"/>
      <c r="V657" s="47"/>
      <c r="X657" s="47"/>
      <c r="Z657" s="48"/>
      <c r="AD657" s="66"/>
      <c r="AE657" s="66"/>
    </row>
    <row r="658" spans="20:32" x14ac:dyDescent="0.25">
      <c r="T658" s="46"/>
      <c r="V658" s="47"/>
      <c r="X658" s="47"/>
      <c r="Z658" s="48"/>
      <c r="AD658" s="66"/>
      <c r="AE658" s="66"/>
    </row>
    <row r="659" spans="20:32" x14ac:dyDescent="0.25">
      <c r="T659" s="46"/>
      <c r="V659" s="47"/>
      <c r="X659" s="47"/>
      <c r="Z659" s="48"/>
      <c r="AD659" s="66"/>
      <c r="AE659" s="66"/>
    </row>
    <row r="660" spans="20:32" x14ac:dyDescent="0.25">
      <c r="T660" s="46"/>
      <c r="V660" s="47"/>
      <c r="X660" s="47"/>
      <c r="Z660" s="48"/>
      <c r="AD660" s="66"/>
      <c r="AE660" s="66"/>
    </row>
    <row r="661" spans="20:32" x14ac:dyDescent="0.25">
      <c r="T661" s="46"/>
      <c r="V661" s="47"/>
      <c r="X661" s="47"/>
      <c r="Z661" s="48"/>
      <c r="AD661" s="66"/>
      <c r="AE661" s="66"/>
      <c r="AF661" s="66"/>
    </row>
    <row r="662" spans="20:32" x14ac:dyDescent="0.25">
      <c r="T662" s="46"/>
      <c r="V662" s="47"/>
      <c r="X662" s="47"/>
      <c r="Z662" s="48"/>
      <c r="AD662" s="66"/>
      <c r="AE662" s="66"/>
      <c r="AF662" s="66"/>
    </row>
    <row r="663" spans="20:32" x14ac:dyDescent="0.25">
      <c r="T663" s="46"/>
      <c r="V663" s="47"/>
      <c r="X663" s="47"/>
      <c r="Z663" s="48"/>
      <c r="AD663" s="66"/>
      <c r="AE663" s="66"/>
      <c r="AF663" s="66"/>
    </row>
    <row r="664" spans="20:32" x14ac:dyDescent="0.25">
      <c r="T664" s="46"/>
      <c r="V664" s="47"/>
      <c r="X664" s="47"/>
      <c r="Z664" s="48"/>
      <c r="AD664" s="66"/>
      <c r="AE664" s="66"/>
      <c r="AF664" s="66"/>
    </row>
    <row r="665" spans="20:32" x14ac:dyDescent="0.25">
      <c r="T665" s="46"/>
      <c r="V665" s="47"/>
      <c r="X665" s="47"/>
      <c r="Z665" s="48"/>
      <c r="AD665" s="66"/>
      <c r="AE665" s="66"/>
      <c r="AF665" s="66"/>
    </row>
    <row r="666" spans="20:32" x14ac:dyDescent="0.25">
      <c r="T666" s="46"/>
      <c r="V666" s="47"/>
      <c r="X666" s="47"/>
      <c r="Z666" s="48"/>
      <c r="AD666" s="66"/>
      <c r="AE666" s="66"/>
      <c r="AF666" s="66"/>
    </row>
    <row r="667" spans="20:32" x14ac:dyDescent="0.25">
      <c r="T667" s="46"/>
      <c r="V667" s="47"/>
      <c r="X667" s="47"/>
      <c r="Z667" s="48"/>
      <c r="AD667" s="66"/>
      <c r="AE667" s="66"/>
      <c r="AF667" s="66"/>
    </row>
    <row r="668" spans="20:32" x14ac:dyDescent="0.25">
      <c r="T668" s="46"/>
      <c r="V668" s="47"/>
      <c r="X668" s="47"/>
      <c r="Z668" s="48"/>
      <c r="AD668" s="66"/>
      <c r="AE668" s="66"/>
      <c r="AF668" s="66"/>
    </row>
    <row r="669" spans="20:32" x14ac:dyDescent="0.25">
      <c r="T669" s="46"/>
      <c r="V669" s="47"/>
      <c r="X669" s="47"/>
      <c r="Z669" s="48"/>
      <c r="AD669" s="66"/>
      <c r="AE669" s="66"/>
      <c r="AF669" s="66"/>
    </row>
    <row r="670" spans="20:32" x14ac:dyDescent="0.25">
      <c r="T670" s="46"/>
      <c r="V670" s="47"/>
      <c r="X670" s="47"/>
      <c r="Z670" s="48"/>
      <c r="AD670" s="66"/>
      <c r="AE670" s="66"/>
      <c r="AF670" s="66"/>
    </row>
    <row r="671" spans="20:32" x14ac:dyDescent="0.25">
      <c r="T671" s="46"/>
      <c r="V671" s="47"/>
      <c r="X671" s="47"/>
      <c r="Z671" s="48"/>
      <c r="AD671" s="66"/>
      <c r="AE671" s="66"/>
      <c r="AF671" s="66"/>
    </row>
    <row r="672" spans="20:32" x14ac:dyDescent="0.25">
      <c r="T672" s="46"/>
      <c r="V672" s="47"/>
      <c r="X672" s="47"/>
      <c r="Z672" s="48"/>
      <c r="AD672" s="66"/>
      <c r="AE672" s="66"/>
      <c r="AF672" s="66"/>
    </row>
    <row r="673" spans="20:32" x14ac:dyDescent="0.25">
      <c r="T673" s="46"/>
      <c r="V673" s="47"/>
      <c r="X673" s="47"/>
      <c r="Z673" s="48"/>
      <c r="AD673" s="66"/>
      <c r="AE673" s="66"/>
      <c r="AF673" s="66"/>
    </row>
    <row r="674" spans="20:32" x14ac:dyDescent="0.25">
      <c r="T674" s="46"/>
      <c r="V674" s="47"/>
      <c r="X674" s="47"/>
      <c r="Z674" s="48"/>
      <c r="AD674" s="66"/>
      <c r="AE674" s="66"/>
      <c r="AF674" s="66"/>
    </row>
    <row r="675" spans="20:32" x14ac:dyDescent="0.25">
      <c r="T675" s="46"/>
      <c r="V675" s="47"/>
      <c r="X675" s="47"/>
      <c r="Z675" s="48"/>
      <c r="AD675" s="66"/>
      <c r="AE675" s="66"/>
      <c r="AF675" s="66"/>
    </row>
    <row r="676" spans="20:32" x14ac:dyDescent="0.25">
      <c r="T676" s="46"/>
      <c r="V676" s="47"/>
      <c r="X676" s="47"/>
      <c r="Z676" s="48"/>
      <c r="AD676" s="66"/>
      <c r="AE676" s="66"/>
      <c r="AF676" s="66"/>
    </row>
    <row r="677" spans="20:32" x14ac:dyDescent="0.25">
      <c r="T677" s="46"/>
      <c r="V677" s="47"/>
      <c r="X677" s="47"/>
      <c r="Z677" s="48"/>
      <c r="AD677" s="66"/>
      <c r="AE677" s="66"/>
      <c r="AF677" s="66"/>
    </row>
    <row r="678" spans="20:32" x14ac:dyDescent="0.25">
      <c r="T678" s="46"/>
      <c r="V678" s="47"/>
      <c r="X678" s="47"/>
      <c r="Z678" s="48"/>
      <c r="AD678" s="66"/>
      <c r="AE678" s="66"/>
      <c r="AF678" s="66"/>
    </row>
    <row r="679" spans="20:32" x14ac:dyDescent="0.25">
      <c r="T679" s="46"/>
      <c r="V679" s="47"/>
      <c r="X679" s="47"/>
      <c r="Z679" s="48"/>
      <c r="AD679" s="66"/>
      <c r="AE679" s="66"/>
      <c r="AF679" s="66"/>
    </row>
    <row r="680" spans="20:32" x14ac:dyDescent="0.25">
      <c r="T680" s="46"/>
      <c r="V680" s="47"/>
      <c r="X680" s="47"/>
      <c r="Z680" s="48"/>
      <c r="AD680" s="66"/>
      <c r="AE680" s="66"/>
      <c r="AF680" s="66"/>
    </row>
    <row r="681" spans="20:32" x14ac:dyDescent="0.25">
      <c r="T681" s="46"/>
      <c r="V681" s="47"/>
      <c r="X681" s="47"/>
      <c r="Z681" s="48"/>
      <c r="AD681" s="66"/>
      <c r="AE681" s="66"/>
      <c r="AF681" s="66"/>
    </row>
    <row r="682" spans="20:32" x14ac:dyDescent="0.25">
      <c r="T682" s="46"/>
      <c r="V682" s="47"/>
      <c r="X682" s="47"/>
      <c r="Z682" s="48"/>
      <c r="AD682" s="66"/>
      <c r="AE682" s="66"/>
      <c r="AF682" s="66"/>
    </row>
    <row r="683" spans="20:32" x14ac:dyDescent="0.25">
      <c r="T683" s="46"/>
      <c r="V683" s="47"/>
      <c r="X683" s="47"/>
      <c r="Z683" s="48"/>
      <c r="AD683" s="66"/>
      <c r="AE683" s="66"/>
      <c r="AF683" s="66"/>
    </row>
    <row r="684" spans="20:32" x14ac:dyDescent="0.25">
      <c r="T684" s="46"/>
      <c r="V684" s="47"/>
      <c r="X684" s="47"/>
      <c r="Z684" s="48"/>
      <c r="AD684" s="66"/>
      <c r="AE684" s="66"/>
      <c r="AF684" s="66"/>
    </row>
    <row r="685" spans="20:32" x14ac:dyDescent="0.25">
      <c r="T685" s="46"/>
      <c r="V685" s="47"/>
      <c r="X685" s="47"/>
      <c r="Z685" s="48"/>
      <c r="AD685" s="66"/>
      <c r="AE685" s="66"/>
      <c r="AF685" s="66"/>
    </row>
    <row r="686" spans="20:32" x14ac:dyDescent="0.25">
      <c r="T686" s="46"/>
      <c r="V686" s="47"/>
      <c r="X686" s="47"/>
      <c r="Z686" s="48"/>
      <c r="AD686" s="66"/>
      <c r="AE686" s="66"/>
      <c r="AF686" s="66"/>
    </row>
    <row r="687" spans="20:32" x14ac:dyDescent="0.25">
      <c r="T687" s="46"/>
      <c r="V687" s="47"/>
      <c r="X687" s="47"/>
      <c r="Z687" s="48"/>
      <c r="AD687" s="66"/>
      <c r="AE687" s="66"/>
      <c r="AF687" s="66"/>
    </row>
    <row r="688" spans="20:32" x14ac:dyDescent="0.25">
      <c r="T688" s="46"/>
      <c r="V688" s="47"/>
      <c r="X688" s="47"/>
      <c r="Z688" s="48"/>
      <c r="AD688" s="66"/>
      <c r="AE688" s="66"/>
      <c r="AF688" s="66"/>
    </row>
    <row r="689" spans="20:32" x14ac:dyDescent="0.25">
      <c r="T689" s="46"/>
      <c r="V689" s="47"/>
      <c r="X689" s="47"/>
      <c r="Z689" s="48"/>
      <c r="AD689" s="66"/>
      <c r="AE689" s="66"/>
      <c r="AF689" s="66"/>
    </row>
    <row r="690" spans="20:32" x14ac:dyDescent="0.25">
      <c r="T690" s="46"/>
      <c r="V690" s="47"/>
      <c r="X690" s="47"/>
      <c r="Z690" s="48"/>
      <c r="AD690" s="66"/>
      <c r="AE690" s="66"/>
      <c r="AF690" s="66"/>
    </row>
    <row r="691" spans="20:32" x14ac:dyDescent="0.25">
      <c r="T691" s="46"/>
      <c r="V691" s="47"/>
      <c r="X691" s="47"/>
      <c r="Z691" s="48"/>
      <c r="AD691" s="66"/>
      <c r="AE691" s="66"/>
      <c r="AF691" s="66"/>
    </row>
    <row r="692" spans="20:32" x14ac:dyDescent="0.25">
      <c r="T692" s="46"/>
      <c r="V692" s="47"/>
      <c r="X692" s="47"/>
      <c r="Z692" s="48"/>
      <c r="AD692" s="66"/>
      <c r="AE692" s="66"/>
      <c r="AF692" s="66"/>
    </row>
    <row r="693" spans="20:32" x14ac:dyDescent="0.25">
      <c r="T693" s="46"/>
      <c r="V693" s="47"/>
      <c r="X693" s="47"/>
      <c r="Z693" s="48"/>
      <c r="AD693" s="66"/>
      <c r="AE693" s="66"/>
      <c r="AF693" s="66"/>
    </row>
    <row r="694" spans="20:32" x14ac:dyDescent="0.25">
      <c r="T694" s="46"/>
      <c r="V694" s="47"/>
      <c r="X694" s="47"/>
      <c r="Z694" s="48"/>
      <c r="AD694" s="66"/>
      <c r="AE694" s="66"/>
      <c r="AF694" s="66"/>
    </row>
    <row r="695" spans="20:32" x14ac:dyDescent="0.25">
      <c r="T695" s="46"/>
      <c r="V695" s="47"/>
      <c r="X695" s="47"/>
      <c r="Z695" s="48"/>
      <c r="AD695" s="66"/>
      <c r="AE695" s="66"/>
      <c r="AF695" s="66"/>
    </row>
    <row r="696" spans="20:32" x14ac:dyDescent="0.25">
      <c r="T696" s="46"/>
      <c r="V696" s="47"/>
      <c r="X696" s="47"/>
      <c r="Z696" s="48"/>
      <c r="AD696" s="66"/>
      <c r="AE696" s="66"/>
      <c r="AF696" s="66"/>
    </row>
    <row r="697" spans="20:32" x14ac:dyDescent="0.25">
      <c r="T697" s="46"/>
      <c r="V697" s="47"/>
      <c r="X697" s="47"/>
      <c r="Z697" s="48"/>
    </row>
    <row r="698" spans="20:32" x14ac:dyDescent="0.25">
      <c r="T698" s="46"/>
      <c r="V698" s="47"/>
      <c r="X698" s="47"/>
      <c r="Z698" s="48"/>
    </row>
    <row r="699" spans="20:32" x14ac:dyDescent="0.25">
      <c r="T699" s="46"/>
      <c r="V699" s="47"/>
      <c r="X699" s="47"/>
      <c r="Z699" s="48"/>
    </row>
    <row r="700" spans="20:32" x14ac:dyDescent="0.25">
      <c r="T700" s="46"/>
      <c r="V700" s="47"/>
      <c r="X700" s="47"/>
      <c r="Z700" s="48"/>
    </row>
    <row r="701" spans="20:32" x14ac:dyDescent="0.25">
      <c r="T701" s="46"/>
      <c r="V701" s="47"/>
      <c r="X701" s="47"/>
      <c r="Z701" s="48"/>
    </row>
    <row r="702" spans="20:32" x14ac:dyDescent="0.25">
      <c r="T702" s="46"/>
      <c r="V702" s="47"/>
      <c r="X702" s="47"/>
      <c r="Z702" s="48"/>
    </row>
    <row r="703" spans="20:32" x14ac:dyDescent="0.25">
      <c r="T703" s="46"/>
      <c r="V703" s="47"/>
      <c r="X703" s="47"/>
      <c r="Z703" s="48"/>
    </row>
    <row r="704" spans="20:32" x14ac:dyDescent="0.25">
      <c r="T704" s="46"/>
      <c r="V704" s="47"/>
      <c r="X704" s="47"/>
      <c r="Z704" s="48"/>
    </row>
    <row r="705" spans="20:26" x14ac:dyDescent="0.25">
      <c r="T705" s="46"/>
      <c r="V705" s="47"/>
      <c r="X705" s="47"/>
      <c r="Z705" s="48"/>
    </row>
    <row r="706" spans="20:26" x14ac:dyDescent="0.25">
      <c r="T706" s="46"/>
      <c r="V706" s="47"/>
      <c r="X706" s="47"/>
      <c r="Z706" s="48"/>
    </row>
    <row r="707" spans="20:26" x14ac:dyDescent="0.25">
      <c r="T707" s="46"/>
      <c r="V707" s="47"/>
      <c r="X707" s="47"/>
      <c r="Z707" s="48"/>
    </row>
    <row r="708" spans="20:26" x14ac:dyDescent="0.25">
      <c r="T708" s="46"/>
      <c r="V708" s="47"/>
      <c r="X708" s="47"/>
      <c r="Z708" s="48"/>
    </row>
    <row r="709" spans="20:26" x14ac:dyDescent="0.25">
      <c r="T709" s="46"/>
      <c r="V709" s="47"/>
      <c r="X709" s="47"/>
      <c r="Z709" s="48"/>
    </row>
    <row r="710" spans="20:26" x14ac:dyDescent="0.25">
      <c r="T710" s="46"/>
      <c r="V710" s="47"/>
      <c r="X710" s="47"/>
      <c r="Z710" s="48"/>
    </row>
    <row r="711" spans="20:26" x14ac:dyDescent="0.25">
      <c r="T711" s="46"/>
      <c r="V711" s="47"/>
      <c r="X711" s="47"/>
      <c r="Z711" s="48"/>
    </row>
    <row r="712" spans="20:26" x14ac:dyDescent="0.25">
      <c r="T712" s="46"/>
      <c r="V712" s="47"/>
      <c r="X712" s="47"/>
      <c r="Z712" s="48"/>
    </row>
    <row r="713" spans="20:26" x14ac:dyDescent="0.25">
      <c r="T713" s="46"/>
      <c r="V713" s="47"/>
      <c r="X713" s="47"/>
      <c r="Z713" s="48"/>
    </row>
    <row r="714" spans="20:26" x14ac:dyDescent="0.25">
      <c r="T714" s="46"/>
      <c r="V714" s="47"/>
      <c r="X714" s="47"/>
      <c r="Z714" s="48"/>
    </row>
    <row r="715" spans="20:26" x14ac:dyDescent="0.25">
      <c r="T715" s="46"/>
      <c r="V715" s="47"/>
      <c r="X715" s="47"/>
      <c r="Z715" s="48"/>
    </row>
    <row r="716" spans="20:26" x14ac:dyDescent="0.25">
      <c r="T716" s="46"/>
      <c r="V716" s="47"/>
      <c r="X716" s="47"/>
      <c r="Z716" s="48"/>
    </row>
    <row r="717" spans="20:26" x14ac:dyDescent="0.25">
      <c r="T717" s="46"/>
      <c r="V717" s="47"/>
      <c r="X717" s="47"/>
      <c r="Z717" s="48"/>
    </row>
    <row r="718" spans="20:26" x14ac:dyDescent="0.25">
      <c r="T718" s="46"/>
      <c r="V718" s="47"/>
      <c r="X718" s="47"/>
      <c r="Z718" s="48"/>
    </row>
    <row r="719" spans="20:26" x14ac:dyDescent="0.25">
      <c r="T719" s="46"/>
      <c r="V719" s="47"/>
      <c r="X719" s="47"/>
      <c r="Z719" s="48"/>
    </row>
    <row r="720" spans="20:26" x14ac:dyDescent="0.25">
      <c r="T720" s="46"/>
      <c r="V720" s="47"/>
      <c r="X720" s="47"/>
      <c r="Z720" s="48"/>
    </row>
    <row r="721" spans="20:26" x14ac:dyDescent="0.25">
      <c r="T721" s="46"/>
      <c r="V721" s="47"/>
      <c r="X721" s="47"/>
      <c r="Z721" s="48"/>
    </row>
    <row r="722" spans="20:26" x14ac:dyDescent="0.25">
      <c r="T722" s="46"/>
      <c r="V722" s="47"/>
      <c r="X722" s="47"/>
      <c r="Z722" s="48"/>
    </row>
    <row r="723" spans="20:26" x14ac:dyDescent="0.25">
      <c r="T723" s="46"/>
      <c r="V723" s="47"/>
      <c r="X723" s="47"/>
      <c r="Z723" s="48"/>
    </row>
    <row r="724" spans="20:26" x14ac:dyDescent="0.25">
      <c r="T724" s="46"/>
      <c r="V724" s="47"/>
      <c r="X724" s="47"/>
      <c r="Z724" s="48"/>
    </row>
    <row r="725" spans="20:26" x14ac:dyDescent="0.25">
      <c r="T725" s="46"/>
      <c r="V725" s="47"/>
      <c r="X725" s="47"/>
      <c r="Z725" s="48"/>
    </row>
    <row r="726" spans="20:26" x14ac:dyDescent="0.25">
      <c r="T726" s="46"/>
      <c r="V726" s="47"/>
      <c r="X726" s="47"/>
      <c r="Z726" s="48"/>
    </row>
    <row r="727" spans="20:26" x14ac:dyDescent="0.25">
      <c r="T727" s="46"/>
      <c r="V727" s="47"/>
      <c r="X727" s="47"/>
      <c r="Z727" s="48"/>
    </row>
    <row r="728" spans="20:26" x14ac:dyDescent="0.25">
      <c r="T728" s="46"/>
      <c r="V728" s="47"/>
      <c r="X728" s="47"/>
      <c r="Z728" s="48"/>
    </row>
    <row r="729" spans="20:26" x14ac:dyDescent="0.25">
      <c r="T729" s="46"/>
      <c r="V729" s="47"/>
      <c r="X729" s="47"/>
      <c r="Z729" s="48"/>
    </row>
    <row r="730" spans="20:26" x14ac:dyDescent="0.25">
      <c r="T730" s="46"/>
      <c r="V730" s="47"/>
      <c r="X730" s="47"/>
      <c r="Z730" s="48"/>
    </row>
    <row r="731" spans="20:26" x14ac:dyDescent="0.25">
      <c r="T731" s="46"/>
      <c r="V731" s="47"/>
      <c r="X731" s="47"/>
      <c r="Z731" s="48"/>
    </row>
    <row r="732" spans="20:26" x14ac:dyDescent="0.25">
      <c r="T732" s="46"/>
      <c r="V732" s="47"/>
      <c r="X732" s="47"/>
      <c r="Z732" s="48"/>
    </row>
    <row r="733" spans="20:26" x14ac:dyDescent="0.25">
      <c r="T733" s="46"/>
      <c r="V733" s="47"/>
      <c r="X733" s="47"/>
      <c r="Z733" s="48"/>
    </row>
    <row r="734" spans="20:26" x14ac:dyDescent="0.25">
      <c r="T734" s="46"/>
      <c r="V734" s="47"/>
      <c r="X734" s="47"/>
      <c r="Z734" s="48"/>
    </row>
    <row r="735" spans="20:26" x14ac:dyDescent="0.25">
      <c r="T735" s="46"/>
      <c r="V735" s="47"/>
      <c r="X735" s="47"/>
      <c r="Z735" s="48"/>
    </row>
    <row r="736" spans="20:26" x14ac:dyDescent="0.25">
      <c r="T736" s="46"/>
      <c r="V736" s="47"/>
      <c r="X736" s="47"/>
      <c r="Z736" s="48"/>
    </row>
    <row r="737" spans="20:26" x14ac:dyDescent="0.25">
      <c r="T737" s="46"/>
      <c r="V737" s="47"/>
      <c r="X737" s="47"/>
      <c r="Z737" s="48"/>
    </row>
    <row r="738" spans="20:26" x14ac:dyDescent="0.25">
      <c r="T738" s="46"/>
      <c r="V738" s="47"/>
      <c r="X738" s="47"/>
      <c r="Z738" s="48"/>
    </row>
    <row r="739" spans="20:26" x14ac:dyDescent="0.25">
      <c r="T739" s="46"/>
      <c r="V739" s="47"/>
      <c r="X739" s="47"/>
      <c r="Z739" s="48"/>
    </row>
    <row r="740" spans="20:26" x14ac:dyDescent="0.25">
      <c r="T740" s="46"/>
      <c r="V740" s="47"/>
      <c r="X740" s="47"/>
      <c r="Z740" s="48"/>
    </row>
    <row r="741" spans="20:26" x14ac:dyDescent="0.25">
      <c r="T741" s="46"/>
      <c r="V741" s="47"/>
      <c r="X741" s="47"/>
      <c r="Z741" s="48"/>
    </row>
    <row r="742" spans="20:26" x14ac:dyDescent="0.25">
      <c r="T742" s="46"/>
      <c r="V742" s="47"/>
      <c r="X742" s="47"/>
      <c r="Z742" s="48"/>
    </row>
    <row r="743" spans="20:26" x14ac:dyDescent="0.25">
      <c r="T743" s="46"/>
      <c r="V743" s="47"/>
      <c r="X743" s="47"/>
      <c r="Z743" s="48"/>
    </row>
    <row r="744" spans="20:26" x14ac:dyDescent="0.25">
      <c r="T744" s="46"/>
      <c r="V744" s="47"/>
      <c r="X744" s="47"/>
      <c r="Z744" s="48"/>
    </row>
    <row r="745" spans="20:26" x14ac:dyDescent="0.25">
      <c r="T745" s="46"/>
      <c r="V745" s="47"/>
      <c r="X745" s="47"/>
      <c r="Z745" s="48"/>
    </row>
    <row r="746" spans="20:26" x14ac:dyDescent="0.25">
      <c r="T746" s="46"/>
      <c r="V746" s="47"/>
      <c r="X746" s="47"/>
      <c r="Z746" s="48"/>
    </row>
    <row r="747" spans="20:26" x14ac:dyDescent="0.25">
      <c r="T747" s="46"/>
      <c r="V747" s="47"/>
      <c r="X747" s="47"/>
      <c r="Z747" s="48"/>
    </row>
    <row r="748" spans="20:26" x14ac:dyDescent="0.25">
      <c r="T748" s="46"/>
      <c r="V748" s="47"/>
      <c r="X748" s="47"/>
      <c r="Z748" s="48"/>
    </row>
    <row r="749" spans="20:26" x14ac:dyDescent="0.25">
      <c r="T749" s="46"/>
      <c r="V749" s="47"/>
      <c r="X749" s="47"/>
      <c r="Z749" s="48"/>
    </row>
    <row r="750" spans="20:26" x14ac:dyDescent="0.25">
      <c r="T750" s="46"/>
      <c r="V750" s="47"/>
      <c r="X750" s="47"/>
      <c r="Z750" s="48"/>
    </row>
    <row r="751" spans="20:26" x14ac:dyDescent="0.25">
      <c r="T751" s="46"/>
      <c r="V751" s="47"/>
      <c r="X751" s="47"/>
      <c r="Z751" s="48"/>
    </row>
    <row r="752" spans="20:26" x14ac:dyDescent="0.25">
      <c r="T752" s="46"/>
      <c r="V752" s="47"/>
      <c r="X752" s="47"/>
      <c r="Z752" s="48"/>
    </row>
    <row r="753" spans="20:26" x14ac:dyDescent="0.25">
      <c r="T753" s="46"/>
      <c r="V753" s="47"/>
      <c r="X753" s="47"/>
      <c r="Z753" s="48"/>
    </row>
    <row r="754" spans="20:26" x14ac:dyDescent="0.25">
      <c r="T754" s="46"/>
      <c r="V754" s="47"/>
      <c r="X754" s="47"/>
      <c r="Z754" s="48"/>
    </row>
    <row r="755" spans="20:26" x14ac:dyDescent="0.25">
      <c r="T755" s="46"/>
      <c r="V755" s="47"/>
      <c r="X755" s="47"/>
      <c r="Z755" s="48"/>
    </row>
    <row r="756" spans="20:26" x14ac:dyDescent="0.25">
      <c r="T756" s="46"/>
      <c r="V756" s="47"/>
      <c r="X756" s="47"/>
      <c r="Z756" s="48"/>
    </row>
    <row r="757" spans="20:26" x14ac:dyDescent="0.25">
      <c r="T757" s="46"/>
      <c r="V757" s="47"/>
      <c r="X757" s="47"/>
      <c r="Z757" s="48"/>
    </row>
    <row r="758" spans="20:26" x14ac:dyDescent="0.25">
      <c r="T758" s="46"/>
      <c r="V758" s="47"/>
      <c r="X758" s="47"/>
      <c r="Z758" s="48"/>
    </row>
    <row r="759" spans="20:26" x14ac:dyDescent="0.25">
      <c r="T759" s="46"/>
      <c r="V759" s="47"/>
      <c r="X759" s="47"/>
      <c r="Z759" s="48"/>
    </row>
    <row r="760" spans="20:26" x14ac:dyDescent="0.25">
      <c r="T760" s="46"/>
      <c r="V760" s="47"/>
      <c r="X760" s="47"/>
      <c r="Z760" s="48"/>
    </row>
    <row r="761" spans="20:26" x14ac:dyDescent="0.25">
      <c r="T761" s="46"/>
      <c r="V761" s="47"/>
      <c r="X761" s="47"/>
      <c r="Z761" s="48"/>
    </row>
    <row r="762" spans="20:26" x14ac:dyDescent="0.25">
      <c r="T762" s="46"/>
      <c r="V762" s="47"/>
      <c r="X762" s="47"/>
      <c r="Z762" s="48"/>
    </row>
    <row r="763" spans="20:26" x14ac:dyDescent="0.25">
      <c r="T763" s="46"/>
      <c r="V763" s="47"/>
      <c r="X763" s="47"/>
      <c r="Z763" s="48"/>
    </row>
    <row r="764" spans="20:26" x14ac:dyDescent="0.25">
      <c r="T764" s="46"/>
      <c r="V764" s="47"/>
      <c r="X764" s="47"/>
      <c r="Z764" s="48"/>
    </row>
    <row r="765" spans="20:26" x14ac:dyDescent="0.25">
      <c r="T765" s="46"/>
      <c r="V765" s="47"/>
      <c r="X765" s="47"/>
      <c r="Z765" s="48"/>
    </row>
    <row r="766" spans="20:26" x14ac:dyDescent="0.25">
      <c r="T766" s="46"/>
      <c r="V766" s="47"/>
      <c r="X766" s="47"/>
      <c r="Z766" s="48"/>
    </row>
    <row r="767" spans="20:26" x14ac:dyDescent="0.25">
      <c r="T767" s="46"/>
      <c r="V767" s="47"/>
      <c r="X767" s="47"/>
      <c r="Z767" s="48"/>
    </row>
    <row r="768" spans="20:26" x14ac:dyDescent="0.25">
      <c r="T768" s="46"/>
      <c r="V768" s="47"/>
      <c r="X768" s="47"/>
      <c r="Z768" s="48"/>
    </row>
    <row r="769" spans="20:26" x14ac:dyDescent="0.25">
      <c r="T769" s="46"/>
      <c r="V769" s="47"/>
      <c r="X769" s="47"/>
      <c r="Z769" s="48"/>
    </row>
    <row r="770" spans="20:26" x14ac:dyDescent="0.25">
      <c r="T770" s="46"/>
      <c r="V770" s="47"/>
      <c r="X770" s="47"/>
      <c r="Z770" s="48"/>
    </row>
    <row r="771" spans="20:26" x14ac:dyDescent="0.25">
      <c r="T771" s="46"/>
      <c r="V771" s="47"/>
      <c r="X771" s="47"/>
      <c r="Z771" s="48"/>
    </row>
    <row r="772" spans="20:26" x14ac:dyDescent="0.25">
      <c r="T772" s="46"/>
      <c r="V772" s="47"/>
      <c r="X772" s="47"/>
      <c r="Z772" s="48"/>
    </row>
    <row r="773" spans="20:26" x14ac:dyDescent="0.25">
      <c r="T773" s="46"/>
      <c r="V773" s="47"/>
      <c r="X773" s="47"/>
      <c r="Z773" s="48"/>
    </row>
    <row r="774" spans="20:26" x14ac:dyDescent="0.25">
      <c r="T774" s="46"/>
      <c r="V774" s="47"/>
      <c r="X774" s="47"/>
      <c r="Z774" s="48"/>
    </row>
    <row r="775" spans="20:26" x14ac:dyDescent="0.25">
      <c r="T775" s="46"/>
      <c r="V775" s="47"/>
      <c r="X775" s="47"/>
      <c r="Z775" s="48"/>
    </row>
    <row r="776" spans="20:26" x14ac:dyDescent="0.25">
      <c r="T776" s="46"/>
      <c r="V776" s="47"/>
      <c r="X776" s="47"/>
      <c r="Z776" s="48"/>
    </row>
    <row r="777" spans="20:26" x14ac:dyDescent="0.25">
      <c r="T777" s="46"/>
      <c r="V777" s="47"/>
      <c r="X777" s="47"/>
      <c r="Z777" s="48"/>
    </row>
    <row r="778" spans="20:26" x14ac:dyDescent="0.25">
      <c r="T778" s="46"/>
      <c r="V778" s="47"/>
      <c r="X778" s="47"/>
      <c r="Z778" s="48"/>
    </row>
    <row r="779" spans="20:26" x14ac:dyDescent="0.25">
      <c r="T779" s="46"/>
      <c r="V779" s="47"/>
      <c r="X779" s="47"/>
      <c r="Z779" s="48"/>
    </row>
    <row r="780" spans="20:26" x14ac:dyDescent="0.25">
      <c r="T780" s="46"/>
      <c r="V780" s="47"/>
      <c r="X780" s="47"/>
      <c r="Z780" s="48"/>
    </row>
    <row r="781" spans="20:26" x14ac:dyDescent="0.25">
      <c r="T781" s="46"/>
      <c r="V781" s="47"/>
      <c r="X781" s="47"/>
      <c r="Z781" s="48"/>
    </row>
    <row r="782" spans="20:26" x14ac:dyDescent="0.25">
      <c r="T782" s="46"/>
      <c r="V782" s="47"/>
      <c r="X782" s="47"/>
      <c r="Z782" s="48"/>
    </row>
    <row r="783" spans="20:26" x14ac:dyDescent="0.25">
      <c r="T783" s="46"/>
      <c r="V783" s="47"/>
      <c r="X783" s="47"/>
      <c r="Z783" s="48"/>
    </row>
    <row r="784" spans="20:26" x14ac:dyDescent="0.25">
      <c r="T784" s="46"/>
      <c r="V784" s="47"/>
      <c r="X784" s="47"/>
      <c r="Z784" s="48"/>
    </row>
    <row r="785" spans="20:26" x14ac:dyDescent="0.25">
      <c r="T785" s="46"/>
      <c r="V785" s="47"/>
      <c r="X785" s="47"/>
      <c r="Z785" s="48"/>
    </row>
    <row r="786" spans="20:26" x14ac:dyDescent="0.25">
      <c r="T786" s="46"/>
      <c r="V786" s="47"/>
      <c r="X786" s="47"/>
      <c r="Z786" s="48"/>
    </row>
    <row r="787" spans="20:26" x14ac:dyDescent="0.25">
      <c r="T787" s="46"/>
      <c r="V787" s="47"/>
      <c r="X787" s="47"/>
      <c r="Z787" s="48"/>
    </row>
    <row r="788" spans="20:26" x14ac:dyDescent="0.25">
      <c r="T788" s="46"/>
      <c r="V788" s="47"/>
      <c r="X788" s="47"/>
      <c r="Z788" s="48"/>
    </row>
    <row r="789" spans="20:26" x14ac:dyDescent="0.25">
      <c r="T789" s="46"/>
      <c r="V789" s="47"/>
      <c r="X789" s="47"/>
      <c r="Z789" s="48"/>
    </row>
    <row r="790" spans="20:26" x14ac:dyDescent="0.25">
      <c r="T790" s="46"/>
      <c r="V790" s="47"/>
      <c r="X790" s="47"/>
      <c r="Z790" s="48"/>
    </row>
    <row r="791" spans="20:26" x14ac:dyDescent="0.25">
      <c r="T791" s="46"/>
      <c r="V791" s="47"/>
      <c r="X791" s="47"/>
      <c r="Z791" s="48"/>
    </row>
    <row r="792" spans="20:26" x14ac:dyDescent="0.25">
      <c r="T792" s="46"/>
      <c r="V792" s="47"/>
      <c r="X792" s="47"/>
      <c r="Z792" s="48"/>
    </row>
    <row r="793" spans="20:26" x14ac:dyDescent="0.25">
      <c r="T793" s="46"/>
      <c r="V793" s="47"/>
      <c r="X793" s="47"/>
      <c r="Z793" s="48"/>
    </row>
    <row r="794" spans="20:26" x14ac:dyDescent="0.25">
      <c r="T794" s="46"/>
      <c r="V794" s="47"/>
      <c r="X794" s="47"/>
      <c r="Z794" s="48"/>
    </row>
    <row r="795" spans="20:26" x14ac:dyDescent="0.25">
      <c r="T795" s="46"/>
      <c r="V795" s="47"/>
      <c r="X795" s="47"/>
      <c r="Z795" s="48"/>
    </row>
    <row r="796" spans="20:26" x14ac:dyDescent="0.25">
      <c r="T796" s="46"/>
      <c r="V796" s="47"/>
      <c r="X796" s="47"/>
      <c r="Z796" s="48"/>
    </row>
    <row r="797" spans="20:26" x14ac:dyDescent="0.25">
      <c r="T797" s="46"/>
      <c r="V797" s="47"/>
      <c r="X797" s="47"/>
      <c r="Z797" s="48"/>
    </row>
    <row r="798" spans="20:26" x14ac:dyDescent="0.25">
      <c r="T798" s="46"/>
      <c r="V798" s="47"/>
      <c r="X798" s="47"/>
      <c r="Z798" s="48"/>
    </row>
    <row r="799" spans="20:26" x14ac:dyDescent="0.25">
      <c r="T799" s="46"/>
      <c r="V799" s="47"/>
      <c r="X799" s="47"/>
      <c r="Z799" s="48"/>
    </row>
    <row r="800" spans="20:26" x14ac:dyDescent="0.25">
      <c r="T800" s="46"/>
      <c r="V800" s="47"/>
      <c r="X800" s="47"/>
      <c r="Z800" s="48"/>
    </row>
    <row r="801" spans="20:26" x14ac:dyDescent="0.25">
      <c r="T801" s="46"/>
      <c r="V801" s="47"/>
      <c r="X801" s="47"/>
      <c r="Z801" s="48"/>
    </row>
    <row r="802" spans="20:26" x14ac:dyDescent="0.25">
      <c r="T802" s="46"/>
      <c r="V802" s="47"/>
      <c r="X802" s="47"/>
      <c r="Z802" s="48"/>
    </row>
    <row r="803" spans="20:26" x14ac:dyDescent="0.25">
      <c r="T803" s="46"/>
      <c r="V803" s="47"/>
      <c r="X803" s="47"/>
      <c r="Z803" s="48"/>
    </row>
    <row r="804" spans="20:26" x14ac:dyDescent="0.25">
      <c r="T804" s="46"/>
      <c r="V804" s="47"/>
      <c r="X804" s="47"/>
      <c r="Z804" s="48"/>
    </row>
    <row r="805" spans="20:26" x14ac:dyDescent="0.25">
      <c r="T805" s="46"/>
      <c r="V805" s="47"/>
      <c r="X805" s="47"/>
      <c r="Z805" s="48"/>
    </row>
    <row r="806" spans="20:26" x14ac:dyDescent="0.25">
      <c r="T806" s="46"/>
      <c r="V806" s="47"/>
      <c r="X806" s="47"/>
      <c r="Z806" s="48"/>
    </row>
    <row r="807" spans="20:26" x14ac:dyDescent="0.25">
      <c r="T807" s="46"/>
      <c r="V807" s="47"/>
      <c r="X807" s="47"/>
      <c r="Z807" s="48"/>
    </row>
    <row r="808" spans="20:26" x14ac:dyDescent="0.25">
      <c r="T808" s="46"/>
      <c r="V808" s="47"/>
      <c r="X808" s="47"/>
      <c r="Z808" s="48"/>
    </row>
    <row r="809" spans="20:26" x14ac:dyDescent="0.25">
      <c r="T809" s="46"/>
      <c r="V809" s="47"/>
      <c r="X809" s="47"/>
      <c r="Z809" s="48"/>
    </row>
    <row r="810" spans="20:26" x14ac:dyDescent="0.25">
      <c r="T810" s="46"/>
      <c r="V810" s="47"/>
      <c r="X810" s="47"/>
      <c r="Z810" s="48"/>
    </row>
    <row r="811" spans="20:26" x14ac:dyDescent="0.25">
      <c r="T811" s="46"/>
      <c r="V811" s="47"/>
      <c r="X811" s="47"/>
      <c r="Z811" s="48"/>
    </row>
    <row r="812" spans="20:26" x14ac:dyDescent="0.25">
      <c r="T812" s="46"/>
      <c r="V812" s="47"/>
      <c r="X812" s="47"/>
      <c r="Z812" s="48"/>
    </row>
    <row r="813" spans="20:26" x14ac:dyDescent="0.25">
      <c r="T813" s="46"/>
      <c r="V813" s="47"/>
      <c r="X813" s="47"/>
      <c r="Z813" s="48"/>
    </row>
    <row r="814" spans="20:26" x14ac:dyDescent="0.25">
      <c r="T814" s="46"/>
      <c r="V814" s="47"/>
      <c r="X814" s="47"/>
      <c r="Z814" s="48"/>
    </row>
    <row r="815" spans="20:26" x14ac:dyDescent="0.25">
      <c r="T815" s="46"/>
      <c r="V815" s="47"/>
      <c r="X815" s="47"/>
      <c r="Z815" s="48"/>
    </row>
    <row r="816" spans="20:26" x14ac:dyDescent="0.25">
      <c r="T816" s="46"/>
      <c r="V816" s="47"/>
      <c r="X816" s="47"/>
      <c r="Z816" s="48"/>
    </row>
    <row r="817" spans="20:26" x14ac:dyDescent="0.25">
      <c r="T817" s="46"/>
      <c r="V817" s="47"/>
      <c r="X817" s="47"/>
      <c r="Z817" s="48"/>
    </row>
    <row r="818" spans="20:26" x14ac:dyDescent="0.25">
      <c r="T818" s="46"/>
      <c r="V818" s="47"/>
      <c r="X818" s="47"/>
      <c r="Z818" s="48"/>
    </row>
    <row r="819" spans="20:26" x14ac:dyDescent="0.25">
      <c r="T819" s="46"/>
      <c r="V819" s="47"/>
      <c r="X819" s="47"/>
      <c r="Z819" s="48"/>
    </row>
    <row r="820" spans="20:26" x14ac:dyDescent="0.25">
      <c r="T820" s="46"/>
      <c r="V820" s="47"/>
      <c r="X820" s="47"/>
      <c r="Z820" s="48"/>
    </row>
    <row r="821" spans="20:26" x14ac:dyDescent="0.25">
      <c r="T821" s="46"/>
      <c r="V821" s="47"/>
      <c r="X821" s="47"/>
      <c r="Z821" s="48"/>
    </row>
    <row r="822" spans="20:26" x14ac:dyDescent="0.25">
      <c r="T822" s="46"/>
      <c r="V822" s="47"/>
      <c r="X822" s="47"/>
      <c r="Z822" s="48"/>
    </row>
    <row r="823" spans="20:26" x14ac:dyDescent="0.25">
      <c r="T823" s="46"/>
      <c r="V823" s="47"/>
      <c r="X823" s="47"/>
      <c r="Z823" s="48"/>
    </row>
    <row r="824" spans="20:26" x14ac:dyDescent="0.25">
      <c r="T824" s="46"/>
      <c r="V824" s="47"/>
      <c r="X824" s="47"/>
      <c r="Z824" s="48"/>
    </row>
    <row r="825" spans="20:26" x14ac:dyDescent="0.25">
      <c r="T825" s="46"/>
      <c r="V825" s="47"/>
      <c r="X825" s="47"/>
      <c r="Z825" s="48"/>
    </row>
    <row r="826" spans="20:26" x14ac:dyDescent="0.25">
      <c r="T826" s="46"/>
      <c r="V826" s="47"/>
      <c r="X826" s="47"/>
      <c r="Z826" s="48"/>
    </row>
    <row r="827" spans="20:26" x14ac:dyDescent="0.25">
      <c r="T827" s="46"/>
      <c r="V827" s="47"/>
      <c r="X827" s="47"/>
      <c r="Z827" s="48"/>
    </row>
    <row r="828" spans="20:26" x14ac:dyDescent="0.25">
      <c r="T828" s="46"/>
      <c r="V828" s="47"/>
      <c r="X828" s="47"/>
      <c r="Z828" s="48"/>
    </row>
    <row r="829" spans="20:26" x14ac:dyDescent="0.25">
      <c r="T829" s="46"/>
      <c r="V829" s="47"/>
      <c r="X829" s="47"/>
      <c r="Z829" s="48"/>
    </row>
    <row r="830" spans="20:26" x14ac:dyDescent="0.25">
      <c r="T830" s="46"/>
      <c r="V830" s="47"/>
      <c r="X830" s="47"/>
      <c r="Z830" s="48"/>
    </row>
    <row r="831" spans="20:26" x14ac:dyDescent="0.25">
      <c r="T831" s="46"/>
      <c r="V831" s="47"/>
      <c r="X831" s="47"/>
      <c r="Z831" s="48"/>
    </row>
    <row r="832" spans="20:26" x14ac:dyDescent="0.25">
      <c r="T832" s="46"/>
      <c r="V832" s="47"/>
      <c r="X832" s="47"/>
      <c r="Z832" s="48"/>
    </row>
    <row r="833" spans="20:26" x14ac:dyDescent="0.25">
      <c r="T833" s="46"/>
      <c r="V833" s="47"/>
      <c r="X833" s="47"/>
      <c r="Z833" s="48"/>
    </row>
    <row r="834" spans="20:26" x14ac:dyDescent="0.25">
      <c r="T834" s="46"/>
      <c r="V834" s="47"/>
      <c r="X834" s="47"/>
      <c r="Z834" s="48"/>
    </row>
    <row r="835" spans="20:26" x14ac:dyDescent="0.25">
      <c r="T835" s="46"/>
      <c r="V835" s="47"/>
      <c r="X835" s="47"/>
      <c r="Z835" s="48"/>
    </row>
    <row r="836" spans="20:26" x14ac:dyDescent="0.25">
      <c r="T836" s="46"/>
      <c r="V836" s="47"/>
      <c r="X836" s="47"/>
      <c r="Z836" s="48"/>
    </row>
    <row r="837" spans="20:26" x14ac:dyDescent="0.25">
      <c r="T837" s="46"/>
      <c r="V837" s="47"/>
      <c r="X837" s="47"/>
      <c r="Z837" s="48"/>
    </row>
    <row r="838" spans="20:26" x14ac:dyDescent="0.25">
      <c r="T838" s="46"/>
      <c r="V838" s="47"/>
      <c r="X838" s="47"/>
      <c r="Z838" s="48"/>
    </row>
    <row r="839" spans="20:26" x14ac:dyDescent="0.25">
      <c r="T839" s="46"/>
      <c r="V839" s="47"/>
      <c r="X839" s="47"/>
      <c r="Z839" s="48"/>
    </row>
    <row r="840" spans="20:26" x14ac:dyDescent="0.25">
      <c r="T840" s="46"/>
      <c r="V840" s="47"/>
      <c r="X840" s="47"/>
      <c r="Z840" s="48"/>
    </row>
    <row r="841" spans="20:26" x14ac:dyDescent="0.25">
      <c r="T841" s="46"/>
      <c r="V841" s="47"/>
      <c r="X841" s="47"/>
      <c r="Z841" s="48"/>
    </row>
    <row r="842" spans="20:26" x14ac:dyDescent="0.25">
      <c r="T842" s="46"/>
      <c r="V842" s="47"/>
      <c r="X842" s="47"/>
      <c r="Z842" s="48"/>
    </row>
    <row r="843" spans="20:26" x14ac:dyDescent="0.25">
      <c r="T843" s="46"/>
      <c r="V843" s="47"/>
      <c r="X843" s="47"/>
      <c r="Z843" s="48"/>
    </row>
    <row r="844" spans="20:26" x14ac:dyDescent="0.25">
      <c r="T844" s="46"/>
      <c r="V844" s="47"/>
      <c r="X844" s="47"/>
      <c r="Z844" s="48"/>
    </row>
    <row r="845" spans="20:26" x14ac:dyDescent="0.25">
      <c r="T845" s="46"/>
      <c r="V845" s="47"/>
      <c r="X845" s="47"/>
      <c r="Z845" s="48"/>
    </row>
    <row r="846" spans="20:26" x14ac:dyDescent="0.25">
      <c r="T846" s="46"/>
      <c r="V846" s="47"/>
      <c r="X846" s="47"/>
      <c r="Z846" s="48"/>
    </row>
    <row r="847" spans="20:26" x14ac:dyDescent="0.25">
      <c r="T847" s="46"/>
      <c r="V847" s="47"/>
      <c r="X847" s="47"/>
      <c r="Z847" s="48"/>
    </row>
    <row r="848" spans="20:26" x14ac:dyDescent="0.25">
      <c r="T848" s="46"/>
      <c r="V848" s="47"/>
      <c r="X848" s="47"/>
      <c r="Z848" s="48"/>
    </row>
    <row r="849" spans="20:26" x14ac:dyDescent="0.25">
      <c r="T849" s="46"/>
      <c r="V849" s="47"/>
      <c r="X849" s="47"/>
      <c r="Z849" s="48"/>
    </row>
    <row r="850" spans="20:26" x14ac:dyDescent="0.25">
      <c r="T850" s="46"/>
      <c r="V850" s="47"/>
      <c r="X850" s="47"/>
      <c r="Z850" s="48"/>
    </row>
    <row r="851" spans="20:26" x14ac:dyDescent="0.25">
      <c r="T851" s="46"/>
      <c r="V851" s="47"/>
      <c r="X851" s="47"/>
      <c r="Z851" s="48"/>
    </row>
    <row r="852" spans="20:26" x14ac:dyDescent="0.25">
      <c r="T852" s="46"/>
      <c r="V852" s="47"/>
      <c r="X852" s="47"/>
      <c r="Z852" s="48"/>
    </row>
    <row r="853" spans="20:26" x14ac:dyDescent="0.25">
      <c r="T853" s="46"/>
      <c r="V853" s="47"/>
      <c r="X853" s="47"/>
      <c r="Z853" s="48"/>
    </row>
    <row r="854" spans="20:26" x14ac:dyDescent="0.25">
      <c r="T854" s="46"/>
      <c r="V854" s="47"/>
      <c r="X854" s="47"/>
      <c r="Z854" s="48"/>
    </row>
    <row r="855" spans="20:26" x14ac:dyDescent="0.25">
      <c r="T855" s="46"/>
      <c r="V855" s="47"/>
      <c r="X855" s="47"/>
      <c r="Z855" s="48"/>
    </row>
    <row r="856" spans="20:26" x14ac:dyDescent="0.25">
      <c r="T856" s="46"/>
      <c r="V856" s="47"/>
      <c r="X856" s="47"/>
      <c r="Z856" s="48"/>
    </row>
    <row r="857" spans="20:26" x14ac:dyDescent="0.25">
      <c r="T857" s="46"/>
      <c r="V857" s="47"/>
      <c r="X857" s="47"/>
      <c r="Z857" s="48"/>
    </row>
    <row r="858" spans="20:26" x14ac:dyDescent="0.25">
      <c r="T858" s="46"/>
      <c r="V858" s="47"/>
      <c r="X858" s="47"/>
      <c r="Z858" s="48"/>
    </row>
    <row r="859" spans="20:26" x14ac:dyDescent="0.25">
      <c r="T859" s="46"/>
      <c r="V859" s="47"/>
      <c r="X859" s="47"/>
      <c r="Z859" s="48"/>
    </row>
    <row r="860" spans="20:26" x14ac:dyDescent="0.25">
      <c r="T860" s="46"/>
      <c r="V860" s="47"/>
      <c r="X860" s="47"/>
      <c r="Z860" s="48"/>
    </row>
    <row r="861" spans="20:26" x14ac:dyDescent="0.25">
      <c r="T861" s="46"/>
      <c r="V861" s="47"/>
      <c r="X861" s="47"/>
      <c r="Z861" s="48"/>
    </row>
    <row r="862" spans="20:26" x14ac:dyDescent="0.25">
      <c r="T862" s="46"/>
      <c r="V862" s="47"/>
      <c r="X862" s="47"/>
      <c r="Z862" s="48"/>
    </row>
    <row r="863" spans="20:26" x14ac:dyDescent="0.25">
      <c r="T863" s="46"/>
      <c r="V863" s="47"/>
      <c r="X863" s="47"/>
      <c r="Z863" s="48"/>
    </row>
    <row r="864" spans="20:26" x14ac:dyDescent="0.25">
      <c r="T864" s="46"/>
      <c r="V864" s="47"/>
      <c r="X864" s="47"/>
      <c r="Z864" s="48"/>
    </row>
    <row r="865" spans="20:26" x14ac:dyDescent="0.25">
      <c r="T865" s="46"/>
      <c r="V865" s="47"/>
      <c r="X865" s="47"/>
      <c r="Z865" s="48"/>
    </row>
    <row r="866" spans="20:26" x14ac:dyDescent="0.25">
      <c r="T866" s="46"/>
      <c r="V866" s="47"/>
      <c r="X866" s="47"/>
      <c r="Z866" s="48"/>
    </row>
    <row r="867" spans="20:26" x14ac:dyDescent="0.25">
      <c r="T867" s="46"/>
      <c r="V867" s="47"/>
      <c r="X867" s="47"/>
      <c r="Z867" s="48"/>
    </row>
    <row r="868" spans="20:26" x14ac:dyDescent="0.25">
      <c r="T868" s="46"/>
      <c r="V868" s="47"/>
      <c r="X868" s="47"/>
      <c r="Z868" s="48"/>
    </row>
    <row r="869" spans="20:26" x14ac:dyDescent="0.25">
      <c r="T869" s="46"/>
      <c r="V869" s="47"/>
      <c r="X869" s="47"/>
      <c r="Z869" s="48"/>
    </row>
    <row r="870" spans="20:26" x14ac:dyDescent="0.25">
      <c r="T870" s="46"/>
      <c r="V870" s="47"/>
      <c r="X870" s="47"/>
      <c r="Z870" s="48"/>
    </row>
    <row r="871" spans="20:26" x14ac:dyDescent="0.25">
      <c r="T871" s="46"/>
      <c r="V871" s="47"/>
      <c r="X871" s="47"/>
      <c r="Z871" s="48"/>
    </row>
    <row r="872" spans="20:26" x14ac:dyDescent="0.25">
      <c r="T872" s="46"/>
      <c r="V872" s="47"/>
      <c r="X872" s="47"/>
      <c r="Z872" s="48"/>
    </row>
    <row r="873" spans="20:26" x14ac:dyDescent="0.25">
      <c r="T873" s="46"/>
      <c r="V873" s="47"/>
      <c r="X873" s="47"/>
      <c r="Z873" s="48"/>
    </row>
    <row r="874" spans="20:26" x14ac:dyDescent="0.25">
      <c r="T874" s="46"/>
      <c r="V874" s="47"/>
      <c r="X874" s="47"/>
      <c r="Z874" s="48"/>
    </row>
    <row r="875" spans="20:26" x14ac:dyDescent="0.25">
      <c r="T875" s="46"/>
      <c r="V875" s="47"/>
      <c r="X875" s="47"/>
      <c r="Z875" s="48"/>
    </row>
    <row r="876" spans="20:26" x14ac:dyDescent="0.25">
      <c r="T876" s="46"/>
      <c r="V876" s="47"/>
      <c r="X876" s="47"/>
      <c r="Z876" s="48"/>
    </row>
    <row r="877" spans="20:26" x14ac:dyDescent="0.25">
      <c r="T877" s="46"/>
      <c r="V877" s="47"/>
      <c r="X877" s="47"/>
      <c r="Z877" s="48"/>
    </row>
    <row r="878" spans="20:26" x14ac:dyDescent="0.25">
      <c r="T878" s="46"/>
      <c r="V878" s="47"/>
      <c r="X878" s="47"/>
      <c r="Z878" s="48"/>
    </row>
    <row r="879" spans="20:26" x14ac:dyDescent="0.25">
      <c r="T879" s="46"/>
      <c r="V879" s="47"/>
      <c r="X879" s="47"/>
      <c r="Z879" s="48"/>
    </row>
    <row r="880" spans="20:26" x14ac:dyDescent="0.25">
      <c r="T880" s="46"/>
      <c r="V880" s="47"/>
      <c r="X880" s="47"/>
      <c r="Z880" s="48"/>
    </row>
    <row r="881" spans="20:26" x14ac:dyDescent="0.25">
      <c r="T881" s="46"/>
      <c r="V881" s="47"/>
      <c r="X881" s="47"/>
      <c r="Z881" s="48"/>
    </row>
    <row r="882" spans="20:26" x14ac:dyDescent="0.25">
      <c r="T882" s="46"/>
      <c r="V882" s="47"/>
      <c r="X882" s="47"/>
      <c r="Z882" s="48"/>
    </row>
    <row r="883" spans="20:26" x14ac:dyDescent="0.25">
      <c r="T883" s="46"/>
      <c r="V883" s="47"/>
      <c r="X883" s="47"/>
      <c r="Z883" s="48"/>
    </row>
    <row r="884" spans="20:26" x14ac:dyDescent="0.25">
      <c r="T884" s="46"/>
      <c r="V884" s="47"/>
      <c r="X884" s="47"/>
      <c r="Z884" s="48"/>
    </row>
    <row r="885" spans="20:26" x14ac:dyDescent="0.25">
      <c r="T885" s="46"/>
      <c r="V885" s="47"/>
      <c r="X885" s="47"/>
      <c r="Z885" s="48"/>
    </row>
    <row r="886" spans="20:26" x14ac:dyDescent="0.25">
      <c r="T886" s="46"/>
      <c r="V886" s="47"/>
      <c r="X886" s="47"/>
      <c r="Z886" s="48"/>
    </row>
    <row r="887" spans="20:26" x14ac:dyDescent="0.25">
      <c r="T887" s="46"/>
      <c r="V887" s="47"/>
      <c r="X887" s="47"/>
      <c r="Z887" s="48"/>
    </row>
    <row r="888" spans="20:26" x14ac:dyDescent="0.25">
      <c r="T888" s="46"/>
      <c r="V888" s="47"/>
      <c r="X888" s="47"/>
      <c r="Z888" s="48"/>
    </row>
    <row r="889" spans="20:26" x14ac:dyDescent="0.25">
      <c r="T889" s="46"/>
      <c r="V889" s="47"/>
      <c r="X889" s="47"/>
      <c r="Z889" s="48"/>
    </row>
    <row r="890" spans="20:26" x14ac:dyDescent="0.25">
      <c r="T890" s="46"/>
      <c r="V890" s="47"/>
      <c r="X890" s="47"/>
      <c r="Z890" s="48"/>
    </row>
    <row r="891" spans="20:26" x14ac:dyDescent="0.25">
      <c r="T891" s="46"/>
      <c r="V891" s="47"/>
      <c r="X891" s="47"/>
      <c r="Z891" s="48"/>
    </row>
    <row r="892" spans="20:26" x14ac:dyDescent="0.25">
      <c r="T892" s="46"/>
      <c r="V892" s="47"/>
      <c r="X892" s="47"/>
      <c r="Z892" s="48"/>
    </row>
    <row r="893" spans="20:26" x14ac:dyDescent="0.25">
      <c r="T893" s="46"/>
      <c r="V893" s="47"/>
      <c r="X893" s="47"/>
      <c r="Z893" s="48"/>
    </row>
    <row r="894" spans="20:26" x14ac:dyDescent="0.25">
      <c r="T894" s="46"/>
      <c r="V894" s="47"/>
      <c r="X894" s="47"/>
      <c r="Z894" s="48"/>
    </row>
    <row r="895" spans="20:26" x14ac:dyDescent="0.25">
      <c r="T895" s="46"/>
      <c r="V895" s="47"/>
      <c r="X895" s="47"/>
      <c r="Z895" s="48"/>
    </row>
    <row r="896" spans="20:26" x14ac:dyDescent="0.25">
      <c r="T896" s="46"/>
      <c r="V896" s="47"/>
      <c r="X896" s="47"/>
      <c r="Z896" s="48"/>
    </row>
    <row r="897" spans="20:26" x14ac:dyDescent="0.25">
      <c r="T897" s="46"/>
      <c r="V897" s="47"/>
      <c r="X897" s="47"/>
      <c r="Z897" s="48"/>
    </row>
    <row r="898" spans="20:26" x14ac:dyDescent="0.25">
      <c r="T898" s="46"/>
      <c r="V898" s="47"/>
      <c r="X898" s="47"/>
      <c r="Z898" s="48"/>
    </row>
    <row r="899" spans="20:26" x14ac:dyDescent="0.25">
      <c r="T899" s="46"/>
      <c r="V899" s="47"/>
      <c r="X899" s="47"/>
      <c r="Z899" s="48"/>
    </row>
    <row r="900" spans="20:26" x14ac:dyDescent="0.25">
      <c r="T900" s="46"/>
      <c r="V900" s="47"/>
      <c r="X900" s="47"/>
      <c r="Z900" s="48"/>
    </row>
    <row r="901" spans="20:26" x14ac:dyDescent="0.25">
      <c r="T901" s="46"/>
      <c r="V901" s="47"/>
      <c r="X901" s="47"/>
      <c r="Z901" s="48"/>
    </row>
    <row r="902" spans="20:26" x14ac:dyDescent="0.25">
      <c r="T902" s="46"/>
      <c r="V902" s="47"/>
      <c r="X902" s="47"/>
      <c r="Z902" s="48"/>
    </row>
    <row r="903" spans="20:26" x14ac:dyDescent="0.25">
      <c r="T903" s="46"/>
      <c r="V903" s="47"/>
      <c r="X903" s="47"/>
      <c r="Z903" s="48"/>
    </row>
    <row r="904" spans="20:26" x14ac:dyDescent="0.25">
      <c r="T904" s="46"/>
      <c r="V904" s="47"/>
      <c r="X904" s="47"/>
      <c r="Z904" s="48"/>
    </row>
    <row r="905" spans="20:26" x14ac:dyDescent="0.25">
      <c r="T905" s="46"/>
      <c r="V905" s="47"/>
      <c r="X905" s="47"/>
      <c r="Z905" s="48"/>
    </row>
    <row r="906" spans="20:26" x14ac:dyDescent="0.25">
      <c r="T906" s="46"/>
      <c r="V906" s="47"/>
      <c r="X906" s="47"/>
      <c r="Z906" s="48"/>
    </row>
    <row r="907" spans="20:26" x14ac:dyDescent="0.25">
      <c r="T907" s="46"/>
      <c r="V907" s="47"/>
      <c r="X907" s="47"/>
      <c r="Z907" s="48"/>
    </row>
    <row r="908" spans="20:26" x14ac:dyDescent="0.25">
      <c r="T908" s="46"/>
      <c r="V908" s="47"/>
      <c r="X908" s="47"/>
      <c r="Z908" s="48"/>
    </row>
    <row r="909" spans="20:26" x14ac:dyDescent="0.25">
      <c r="T909" s="46"/>
      <c r="V909" s="47"/>
      <c r="X909" s="47"/>
      <c r="Z909" s="48"/>
    </row>
    <row r="910" spans="20:26" x14ac:dyDescent="0.25">
      <c r="T910" s="46"/>
      <c r="V910" s="47"/>
      <c r="X910" s="47"/>
      <c r="Z910" s="48"/>
    </row>
    <row r="911" spans="20:26" x14ac:dyDescent="0.25">
      <c r="T911" s="46"/>
      <c r="V911" s="47"/>
      <c r="X911" s="47"/>
      <c r="Z911" s="48"/>
    </row>
    <row r="912" spans="20:26" x14ac:dyDescent="0.25">
      <c r="T912" s="46"/>
      <c r="V912" s="47"/>
      <c r="X912" s="47"/>
      <c r="Z912" s="48"/>
    </row>
    <row r="913" spans="20:26" x14ac:dyDescent="0.25">
      <c r="T913" s="46"/>
      <c r="V913" s="47"/>
      <c r="X913" s="47"/>
      <c r="Z913" s="48"/>
    </row>
    <row r="914" spans="20:26" x14ac:dyDescent="0.25">
      <c r="T914" s="46"/>
      <c r="V914" s="47"/>
      <c r="X914" s="47"/>
      <c r="Z914" s="48"/>
    </row>
    <row r="915" spans="20:26" x14ac:dyDescent="0.25">
      <c r="T915" s="46"/>
      <c r="V915" s="47"/>
      <c r="X915" s="47"/>
      <c r="Z915" s="48"/>
    </row>
    <row r="916" spans="20:26" x14ac:dyDescent="0.25">
      <c r="T916" s="46"/>
      <c r="V916" s="47"/>
      <c r="X916" s="47"/>
      <c r="Z916" s="48"/>
    </row>
    <row r="917" spans="20:26" x14ac:dyDescent="0.25">
      <c r="T917" s="46"/>
      <c r="V917" s="47"/>
      <c r="X917" s="47"/>
      <c r="Z917" s="48"/>
    </row>
    <row r="918" spans="20:26" x14ac:dyDescent="0.25">
      <c r="T918" s="46"/>
      <c r="V918" s="47"/>
      <c r="X918" s="47"/>
      <c r="Z918" s="48"/>
    </row>
    <row r="919" spans="20:26" x14ac:dyDescent="0.25">
      <c r="T919" s="46"/>
      <c r="V919" s="47"/>
      <c r="X919" s="47"/>
      <c r="Z919" s="48"/>
    </row>
    <row r="920" spans="20:26" x14ac:dyDescent="0.25">
      <c r="T920" s="46"/>
      <c r="V920" s="47"/>
      <c r="X920" s="47"/>
      <c r="Z920" s="48"/>
    </row>
    <row r="921" spans="20:26" x14ac:dyDescent="0.25">
      <c r="T921" s="46"/>
      <c r="V921" s="47"/>
      <c r="X921" s="36"/>
      <c r="Z921" s="48"/>
    </row>
    <row r="922" spans="20:26" x14ac:dyDescent="0.25">
      <c r="T922" s="46"/>
      <c r="V922" s="47"/>
      <c r="X922" s="36"/>
      <c r="Z922" s="48"/>
    </row>
    <row r="923" spans="20:26" x14ac:dyDescent="0.25">
      <c r="T923" s="46"/>
      <c r="V923" s="47"/>
      <c r="X923" s="36"/>
      <c r="Z923" s="48"/>
    </row>
    <row r="924" spans="20:26" x14ac:dyDescent="0.25">
      <c r="T924" s="46"/>
      <c r="V924" s="47"/>
      <c r="X924" s="36"/>
      <c r="Z924" s="48"/>
    </row>
    <row r="925" spans="20:26" x14ac:dyDescent="0.25">
      <c r="T925" s="46"/>
      <c r="V925" s="47"/>
      <c r="X925" s="36"/>
      <c r="Z925" s="48"/>
    </row>
    <row r="926" spans="20:26" x14ac:dyDescent="0.25">
      <c r="T926" s="46"/>
      <c r="V926" s="47"/>
      <c r="X926" s="36"/>
      <c r="Z926" s="48"/>
    </row>
    <row r="927" spans="20:26" x14ac:dyDescent="0.25">
      <c r="T927" s="46"/>
      <c r="V927" s="47"/>
      <c r="X927" s="36"/>
      <c r="Z927" s="48"/>
    </row>
    <row r="928" spans="20:26" x14ac:dyDescent="0.25">
      <c r="T928" s="46"/>
      <c r="V928" s="47"/>
      <c r="X928" s="36"/>
      <c r="Z928" s="48"/>
    </row>
    <row r="929" spans="20:26" x14ac:dyDescent="0.25">
      <c r="T929" s="46"/>
      <c r="V929" s="47"/>
      <c r="X929" s="36"/>
      <c r="Z929" s="48"/>
    </row>
    <row r="930" spans="20:26" x14ac:dyDescent="0.25">
      <c r="T930" s="46"/>
      <c r="V930" s="47"/>
      <c r="X930" s="36"/>
      <c r="Z930" s="48"/>
    </row>
    <row r="931" spans="20:26" x14ac:dyDescent="0.25">
      <c r="T931" s="46"/>
      <c r="V931" s="47"/>
      <c r="X931" s="36"/>
      <c r="Z931" s="48"/>
    </row>
    <row r="932" spans="20:26" x14ac:dyDescent="0.25">
      <c r="T932" s="46"/>
      <c r="V932" s="47"/>
      <c r="X932" s="36"/>
      <c r="Z932" s="48"/>
    </row>
    <row r="933" spans="20:26" x14ac:dyDescent="0.25">
      <c r="T933" s="46"/>
      <c r="V933" s="47"/>
      <c r="X933" s="36"/>
      <c r="Z933" s="48"/>
    </row>
    <row r="934" spans="20:26" x14ac:dyDescent="0.25">
      <c r="T934" s="46"/>
      <c r="V934" s="47"/>
      <c r="X934" s="36"/>
      <c r="Z934" s="48"/>
    </row>
    <row r="935" spans="20:26" x14ac:dyDescent="0.25">
      <c r="T935" s="46"/>
      <c r="V935" s="47"/>
      <c r="X935" s="36"/>
      <c r="Z935" s="48"/>
    </row>
    <row r="936" spans="20:26" x14ac:dyDescent="0.25">
      <c r="T936" s="46"/>
      <c r="V936" s="47"/>
      <c r="X936" s="36"/>
      <c r="Z936" s="48"/>
    </row>
    <row r="937" spans="20:26" x14ac:dyDescent="0.25">
      <c r="T937" s="46"/>
      <c r="V937" s="47"/>
      <c r="X937" s="36"/>
      <c r="Z937" s="48"/>
    </row>
    <row r="938" spans="20:26" x14ac:dyDescent="0.25">
      <c r="T938" s="46"/>
      <c r="V938" s="47"/>
      <c r="X938" s="36"/>
      <c r="Z938" s="48"/>
    </row>
    <row r="939" spans="20:26" x14ac:dyDescent="0.25">
      <c r="T939" s="46"/>
      <c r="V939" s="47"/>
      <c r="X939" s="36"/>
      <c r="Z939" s="48"/>
    </row>
    <row r="940" spans="20:26" x14ac:dyDescent="0.25">
      <c r="T940" s="46"/>
      <c r="V940" s="47"/>
      <c r="X940" s="36"/>
      <c r="Z940" s="48"/>
    </row>
    <row r="941" spans="20:26" x14ac:dyDescent="0.25">
      <c r="T941" s="46"/>
      <c r="V941" s="47"/>
      <c r="X941" s="36"/>
      <c r="Z941" s="48"/>
    </row>
    <row r="942" spans="20:26" x14ac:dyDescent="0.25">
      <c r="T942" s="46"/>
      <c r="V942" s="47"/>
      <c r="X942" s="36"/>
      <c r="Z942" s="48"/>
    </row>
    <row r="943" spans="20:26" x14ac:dyDescent="0.25">
      <c r="T943" s="46"/>
      <c r="V943" s="47"/>
      <c r="X943" s="36"/>
      <c r="Z943" s="48"/>
    </row>
    <row r="944" spans="20:26" x14ac:dyDescent="0.25">
      <c r="T944" s="46"/>
      <c r="V944" s="47"/>
      <c r="X944" s="36"/>
      <c r="Z944" s="48"/>
    </row>
    <row r="945" spans="20:26" x14ac:dyDescent="0.25">
      <c r="T945" s="46"/>
      <c r="V945" s="47"/>
      <c r="X945" s="36"/>
      <c r="Z945" s="48"/>
    </row>
    <row r="946" spans="20:26" x14ac:dyDescent="0.25">
      <c r="T946" s="46"/>
      <c r="V946" s="47"/>
      <c r="X946" s="36"/>
      <c r="Z946" s="48"/>
    </row>
    <row r="947" spans="20:26" x14ac:dyDescent="0.25">
      <c r="T947" s="46"/>
      <c r="V947" s="47"/>
      <c r="X947" s="36"/>
      <c r="Z947" s="48"/>
    </row>
    <row r="948" spans="20:26" x14ac:dyDescent="0.25">
      <c r="T948" s="46"/>
      <c r="V948" s="47"/>
      <c r="X948" s="36"/>
      <c r="Z948" s="48"/>
    </row>
    <row r="949" spans="20:26" x14ac:dyDescent="0.25">
      <c r="T949" s="46"/>
      <c r="V949" s="47"/>
      <c r="X949" s="36"/>
      <c r="Z949" s="48"/>
    </row>
    <row r="950" spans="20:26" x14ac:dyDescent="0.25">
      <c r="T950" s="46"/>
      <c r="V950" s="47"/>
      <c r="X950" s="36"/>
      <c r="Z950" s="48"/>
    </row>
    <row r="951" spans="20:26" x14ac:dyDescent="0.25">
      <c r="T951" s="46"/>
      <c r="V951" s="47"/>
      <c r="X951" s="36"/>
      <c r="Z951" s="48"/>
    </row>
    <row r="952" spans="20:26" x14ac:dyDescent="0.25">
      <c r="T952" s="46"/>
      <c r="V952" s="47"/>
      <c r="X952" s="36"/>
      <c r="Z952" s="48"/>
    </row>
    <row r="953" spans="20:26" x14ac:dyDescent="0.25">
      <c r="T953" s="46"/>
      <c r="V953" s="47"/>
      <c r="X953" s="36"/>
      <c r="Z953" s="48"/>
    </row>
    <row r="954" spans="20:26" x14ac:dyDescent="0.25">
      <c r="T954" s="46"/>
      <c r="V954" s="47"/>
      <c r="X954" s="36"/>
      <c r="Z954" s="48"/>
    </row>
    <row r="955" spans="20:26" x14ac:dyDescent="0.25">
      <c r="T955" s="46"/>
      <c r="V955" s="47"/>
      <c r="X955" s="36"/>
      <c r="Z955" s="48"/>
    </row>
    <row r="956" spans="20:26" x14ac:dyDescent="0.25">
      <c r="T956" s="46"/>
      <c r="V956" s="47"/>
      <c r="X956" s="36"/>
      <c r="Z956" s="48"/>
    </row>
    <row r="957" spans="20:26" x14ac:dyDescent="0.25">
      <c r="T957" s="46"/>
      <c r="V957" s="47"/>
      <c r="X957" s="36"/>
      <c r="Z957" s="48"/>
    </row>
    <row r="958" spans="20:26" x14ac:dyDescent="0.25">
      <c r="T958" s="46"/>
      <c r="V958" s="47"/>
      <c r="X958" s="36"/>
      <c r="Z958" s="48"/>
    </row>
    <row r="959" spans="20:26" x14ac:dyDescent="0.25">
      <c r="T959" s="46"/>
      <c r="V959" s="47"/>
      <c r="X959" s="36"/>
      <c r="Z959" s="48"/>
    </row>
    <row r="960" spans="20:26" x14ac:dyDescent="0.25">
      <c r="T960" s="46"/>
      <c r="V960" s="47"/>
      <c r="X960" s="36"/>
      <c r="Z960" s="48"/>
    </row>
    <row r="961" spans="20:26" x14ac:dyDescent="0.25">
      <c r="T961" s="46"/>
      <c r="V961" s="47"/>
      <c r="X961" s="36"/>
      <c r="Z961" s="48"/>
    </row>
    <row r="962" spans="20:26" x14ac:dyDescent="0.25">
      <c r="T962" s="46"/>
      <c r="V962" s="47"/>
      <c r="X962" s="36"/>
      <c r="Z962" s="48"/>
    </row>
    <row r="963" spans="20:26" x14ac:dyDescent="0.25">
      <c r="T963" s="46"/>
      <c r="V963" s="47"/>
      <c r="X963" s="36"/>
      <c r="Z963" s="48"/>
    </row>
    <row r="964" spans="20:26" x14ac:dyDescent="0.25">
      <c r="T964" s="46"/>
      <c r="V964" s="47"/>
      <c r="X964" s="36"/>
      <c r="Z964" s="48"/>
    </row>
    <row r="965" spans="20:26" x14ac:dyDescent="0.25">
      <c r="T965" s="46"/>
      <c r="V965" s="47"/>
      <c r="X965" s="36"/>
      <c r="Z965" s="48"/>
    </row>
    <row r="966" spans="20:26" x14ac:dyDescent="0.25">
      <c r="T966" s="46"/>
      <c r="V966" s="47"/>
      <c r="X966" s="36"/>
      <c r="Z966" s="48"/>
    </row>
    <row r="967" spans="20:26" x14ac:dyDescent="0.25">
      <c r="T967" s="46"/>
      <c r="V967" s="47"/>
      <c r="X967" s="36"/>
      <c r="Z967" s="48"/>
    </row>
    <row r="968" spans="20:26" x14ac:dyDescent="0.25">
      <c r="T968" s="46"/>
      <c r="V968" s="47"/>
      <c r="X968" s="36"/>
      <c r="Z968" s="48"/>
    </row>
    <row r="969" spans="20:26" x14ac:dyDescent="0.25">
      <c r="T969" s="46"/>
      <c r="V969" s="47"/>
      <c r="X969" s="36"/>
      <c r="Z969" s="48"/>
    </row>
    <row r="970" spans="20:26" x14ac:dyDescent="0.25">
      <c r="T970" s="46"/>
      <c r="V970" s="47"/>
      <c r="X970" s="36"/>
      <c r="Z970" s="48"/>
    </row>
    <row r="971" spans="20:26" x14ac:dyDescent="0.25">
      <c r="T971" s="46"/>
      <c r="V971" s="47"/>
      <c r="X971" s="36"/>
      <c r="Z971" s="48"/>
    </row>
    <row r="972" spans="20:26" x14ac:dyDescent="0.25">
      <c r="T972" s="46"/>
      <c r="V972" s="47"/>
      <c r="X972" s="36"/>
      <c r="Z972" s="48"/>
    </row>
    <row r="973" spans="20:26" x14ac:dyDescent="0.25">
      <c r="T973" s="46"/>
      <c r="V973" s="47"/>
      <c r="X973" s="36"/>
      <c r="Z973" s="48"/>
    </row>
    <row r="974" spans="20:26" x14ac:dyDescent="0.25">
      <c r="T974" s="46"/>
      <c r="V974" s="47"/>
      <c r="X974" s="36"/>
      <c r="Z974" s="48"/>
    </row>
    <row r="975" spans="20:26" x14ac:dyDescent="0.25">
      <c r="T975" s="46"/>
      <c r="V975" s="47"/>
      <c r="X975" s="36"/>
      <c r="Z975" s="48"/>
    </row>
    <row r="976" spans="20:26" x14ac:dyDescent="0.25">
      <c r="T976" s="46"/>
      <c r="V976" s="47"/>
      <c r="X976" s="36"/>
      <c r="Z976" s="48"/>
    </row>
    <row r="977" spans="20:26" x14ac:dyDescent="0.25">
      <c r="T977" s="46"/>
      <c r="V977" s="47"/>
      <c r="X977" s="36"/>
      <c r="Z977" s="48"/>
    </row>
    <row r="978" spans="20:26" x14ac:dyDescent="0.25">
      <c r="T978" s="46"/>
      <c r="V978" s="47"/>
      <c r="X978" s="36"/>
      <c r="Z978" s="48"/>
    </row>
    <row r="979" spans="20:26" x14ac:dyDescent="0.25">
      <c r="T979" s="46"/>
      <c r="V979" s="47"/>
      <c r="X979" s="36"/>
      <c r="Z979" s="48"/>
    </row>
    <row r="980" spans="20:26" x14ac:dyDescent="0.25">
      <c r="T980" s="46"/>
      <c r="V980" s="47"/>
      <c r="X980" s="36"/>
      <c r="Z980" s="48"/>
    </row>
    <row r="981" spans="20:26" x14ac:dyDescent="0.25">
      <c r="T981" s="46"/>
      <c r="V981" s="47"/>
      <c r="X981" s="36"/>
      <c r="Z981" s="48"/>
    </row>
    <row r="982" spans="20:26" x14ac:dyDescent="0.25">
      <c r="T982" s="46"/>
      <c r="V982" s="47"/>
      <c r="X982" s="36"/>
      <c r="Z982" s="48"/>
    </row>
    <row r="983" spans="20:26" x14ac:dyDescent="0.25">
      <c r="T983" s="46"/>
      <c r="V983" s="47"/>
      <c r="X983" s="36"/>
      <c r="Z983" s="48"/>
    </row>
    <row r="984" spans="20:26" x14ac:dyDescent="0.25">
      <c r="T984" s="46"/>
      <c r="V984" s="47"/>
      <c r="X984" s="36"/>
      <c r="Z984" s="48"/>
    </row>
    <row r="985" spans="20:26" x14ac:dyDescent="0.25">
      <c r="T985" s="46"/>
      <c r="V985" s="47"/>
      <c r="X985" s="36"/>
      <c r="Z985" s="48"/>
    </row>
    <row r="986" spans="20:26" x14ac:dyDescent="0.25">
      <c r="T986" s="46"/>
      <c r="V986" s="47"/>
      <c r="X986" s="36"/>
      <c r="Z986" s="48"/>
    </row>
    <row r="987" spans="20:26" x14ac:dyDescent="0.25">
      <c r="T987" s="46"/>
      <c r="V987" s="47"/>
      <c r="X987" s="36"/>
      <c r="Z987" s="48"/>
    </row>
    <row r="988" spans="20:26" x14ac:dyDescent="0.25">
      <c r="T988" s="46"/>
      <c r="V988" s="47"/>
      <c r="X988" s="36"/>
      <c r="Z988" s="48"/>
    </row>
    <row r="989" spans="20:26" x14ac:dyDescent="0.25">
      <c r="T989" s="46"/>
      <c r="V989" s="47"/>
      <c r="X989" s="36"/>
      <c r="Z989" s="48"/>
    </row>
    <row r="990" spans="20:26" x14ac:dyDescent="0.25">
      <c r="T990" s="46"/>
      <c r="V990" s="47"/>
      <c r="X990" s="36"/>
      <c r="Z990" s="48"/>
    </row>
    <row r="991" spans="20:26" x14ac:dyDescent="0.25">
      <c r="T991" s="46"/>
      <c r="V991" s="47"/>
      <c r="X991" s="36"/>
      <c r="Z991" s="48"/>
    </row>
    <row r="992" spans="20:26" x14ac:dyDescent="0.25">
      <c r="T992" s="46"/>
      <c r="V992" s="47"/>
      <c r="X992" s="36"/>
      <c r="Z992" s="48"/>
    </row>
    <row r="993" spans="20:26" x14ac:dyDescent="0.25">
      <c r="T993" s="46"/>
      <c r="V993" s="47"/>
      <c r="X993" s="36"/>
      <c r="Z993" s="48"/>
    </row>
    <row r="994" spans="20:26" x14ac:dyDescent="0.25">
      <c r="T994" s="46"/>
      <c r="V994" s="47"/>
      <c r="X994" s="36"/>
      <c r="Z994" s="48"/>
    </row>
    <row r="995" spans="20:26" x14ac:dyDescent="0.25">
      <c r="T995" s="46"/>
      <c r="V995" s="47"/>
      <c r="X995" s="36"/>
      <c r="Z995" s="48"/>
    </row>
    <row r="996" spans="20:26" x14ac:dyDescent="0.25">
      <c r="T996" s="46"/>
      <c r="V996" s="47"/>
      <c r="X996" s="36"/>
      <c r="Z996" s="48"/>
    </row>
    <row r="997" spans="20:26" x14ac:dyDescent="0.25">
      <c r="T997" s="46"/>
      <c r="V997" s="47"/>
      <c r="X997" s="36"/>
      <c r="Z997" s="48"/>
    </row>
    <row r="998" spans="20:26" x14ac:dyDescent="0.25">
      <c r="T998" s="46"/>
      <c r="V998" s="47"/>
      <c r="X998" s="36"/>
      <c r="Z998" s="48"/>
    </row>
    <row r="999" spans="20:26" x14ac:dyDescent="0.25">
      <c r="T999" s="46"/>
      <c r="V999" s="47"/>
      <c r="X999" s="36"/>
      <c r="Z999" s="48"/>
    </row>
    <row r="1000" spans="20:26" x14ac:dyDescent="0.25">
      <c r="T1000" s="46"/>
      <c r="V1000" s="47"/>
      <c r="X1000" s="36"/>
      <c r="Z1000" s="48"/>
    </row>
    <row r="1001" spans="20:26" x14ac:dyDescent="0.25">
      <c r="T1001" s="46"/>
      <c r="V1001" s="47"/>
      <c r="X1001" s="36"/>
      <c r="Z1001" s="48"/>
    </row>
    <row r="1002" spans="20:26" x14ac:dyDescent="0.25">
      <c r="T1002" s="46"/>
      <c r="V1002" s="47"/>
      <c r="X1002" s="36"/>
      <c r="Z1002" s="48"/>
    </row>
    <row r="1003" spans="20:26" x14ac:dyDescent="0.25">
      <c r="T1003" s="46"/>
      <c r="V1003" s="47"/>
      <c r="X1003" s="36"/>
      <c r="Z1003" s="48"/>
    </row>
    <row r="1004" spans="20:26" x14ac:dyDescent="0.25">
      <c r="T1004" s="46"/>
      <c r="V1004" s="47"/>
      <c r="X1004" s="36"/>
      <c r="Z1004" s="48"/>
    </row>
    <row r="1005" spans="20:26" x14ac:dyDescent="0.25">
      <c r="T1005" s="46"/>
      <c r="V1005" s="47"/>
      <c r="X1005" s="36"/>
      <c r="Z1005" s="48"/>
    </row>
    <row r="1006" spans="20:26" x14ac:dyDescent="0.25">
      <c r="T1006" s="46"/>
      <c r="V1006" s="47"/>
      <c r="X1006" s="36"/>
      <c r="Z1006" s="48"/>
    </row>
    <row r="1007" spans="20:26" x14ac:dyDescent="0.25">
      <c r="T1007" s="46"/>
      <c r="V1007" s="47"/>
      <c r="X1007" s="36"/>
      <c r="Z1007" s="48"/>
    </row>
    <row r="1008" spans="20:26" x14ac:dyDescent="0.25">
      <c r="T1008" s="46"/>
      <c r="V1008" s="47"/>
      <c r="X1008" s="36"/>
      <c r="Z1008" s="48"/>
    </row>
    <row r="1009" spans="20:26" x14ac:dyDescent="0.25">
      <c r="T1009" s="46"/>
      <c r="V1009" s="47"/>
      <c r="X1009" s="36"/>
      <c r="Z1009" s="48"/>
    </row>
    <row r="1010" spans="20:26" x14ac:dyDescent="0.25">
      <c r="T1010" s="46"/>
      <c r="V1010" s="47"/>
      <c r="X1010" s="36"/>
      <c r="Z1010" s="48"/>
    </row>
    <row r="1011" spans="20:26" x14ac:dyDescent="0.25">
      <c r="T1011" s="46"/>
      <c r="V1011" s="47"/>
      <c r="X1011" s="36"/>
      <c r="Z1011" s="48"/>
    </row>
    <row r="1012" spans="20:26" x14ac:dyDescent="0.25">
      <c r="T1012" s="46"/>
      <c r="V1012" s="47"/>
      <c r="X1012" s="36"/>
      <c r="Z1012" s="48"/>
    </row>
    <row r="1013" spans="20:26" x14ac:dyDescent="0.25">
      <c r="T1013" s="46"/>
      <c r="V1013" s="47"/>
      <c r="X1013" s="36"/>
      <c r="Z1013" s="48"/>
    </row>
    <row r="1014" spans="20:26" x14ac:dyDescent="0.25">
      <c r="T1014" s="46"/>
      <c r="V1014" s="47"/>
      <c r="X1014" s="36"/>
      <c r="Z1014" s="48"/>
    </row>
    <row r="1015" spans="20:26" x14ac:dyDescent="0.25">
      <c r="T1015" s="46"/>
      <c r="V1015" s="47"/>
      <c r="X1015" s="36"/>
      <c r="Z1015" s="48"/>
    </row>
    <row r="1016" spans="20:26" x14ac:dyDescent="0.25">
      <c r="T1016" s="46"/>
      <c r="V1016" s="47"/>
      <c r="X1016" s="36"/>
      <c r="Z1016" s="48"/>
    </row>
    <row r="1017" spans="20:26" x14ac:dyDescent="0.25">
      <c r="T1017" s="46"/>
      <c r="V1017" s="47"/>
      <c r="X1017" s="36"/>
      <c r="Z1017" s="48"/>
    </row>
    <row r="1018" spans="20:26" x14ac:dyDescent="0.25">
      <c r="T1018" s="46"/>
      <c r="V1018" s="47"/>
      <c r="X1018" s="36"/>
      <c r="Z1018" s="48"/>
    </row>
    <row r="1019" spans="20:26" x14ac:dyDescent="0.25">
      <c r="T1019" s="46"/>
      <c r="V1019" s="47"/>
      <c r="X1019" s="36"/>
      <c r="Z1019" s="48"/>
    </row>
    <row r="1020" spans="20:26" x14ac:dyDescent="0.25">
      <c r="T1020" s="46"/>
      <c r="V1020" s="47"/>
      <c r="X1020" s="36"/>
      <c r="Z1020" s="48"/>
    </row>
    <row r="1021" spans="20:26" x14ac:dyDescent="0.25">
      <c r="T1021" s="46"/>
      <c r="V1021" s="47"/>
      <c r="X1021" s="36"/>
      <c r="Z1021" s="48"/>
    </row>
    <row r="1022" spans="20:26" x14ac:dyDescent="0.25">
      <c r="T1022" s="46"/>
      <c r="V1022" s="47"/>
      <c r="X1022" s="36"/>
      <c r="Z1022" s="48"/>
    </row>
    <row r="1023" spans="20:26" x14ac:dyDescent="0.25">
      <c r="T1023" s="46"/>
      <c r="V1023" s="47"/>
      <c r="X1023" s="36"/>
      <c r="Z1023" s="48"/>
    </row>
    <row r="1024" spans="20:26" x14ac:dyDescent="0.25">
      <c r="T1024" s="46"/>
      <c r="V1024" s="47"/>
      <c r="X1024" s="36"/>
      <c r="Z1024" s="48"/>
    </row>
    <row r="1025" spans="20:26" x14ac:dyDescent="0.25">
      <c r="T1025" s="46"/>
      <c r="V1025" s="47"/>
      <c r="X1025" s="36"/>
      <c r="Z1025" s="48"/>
    </row>
    <row r="1026" spans="20:26" x14ac:dyDescent="0.25">
      <c r="T1026" s="46"/>
      <c r="V1026" s="47"/>
      <c r="X1026" s="36"/>
      <c r="Z1026" s="48"/>
    </row>
    <row r="1027" spans="20:26" x14ac:dyDescent="0.25">
      <c r="T1027" s="46"/>
      <c r="V1027" s="47"/>
      <c r="X1027" s="36"/>
      <c r="Z1027" s="48"/>
    </row>
    <row r="1028" spans="20:26" x14ac:dyDescent="0.25">
      <c r="T1028" s="46"/>
      <c r="V1028" s="47"/>
      <c r="X1028" s="36"/>
      <c r="Z1028" s="48"/>
    </row>
    <row r="1029" spans="20:26" x14ac:dyDescent="0.25">
      <c r="T1029" s="46"/>
      <c r="V1029" s="47"/>
      <c r="X1029" s="36"/>
      <c r="Z1029" s="48"/>
    </row>
    <row r="1030" spans="20:26" x14ac:dyDescent="0.25">
      <c r="T1030" s="46"/>
      <c r="V1030" s="47"/>
      <c r="X1030" s="36"/>
      <c r="Z1030" s="48"/>
    </row>
    <row r="1031" spans="20:26" x14ac:dyDescent="0.25">
      <c r="T1031" s="46"/>
      <c r="V1031" s="47"/>
      <c r="X1031" s="36"/>
      <c r="Z1031" s="48"/>
    </row>
    <row r="1032" spans="20:26" x14ac:dyDescent="0.25">
      <c r="T1032" s="46"/>
      <c r="V1032" s="47"/>
      <c r="X1032" s="36"/>
      <c r="Z1032" s="48"/>
    </row>
    <row r="1033" spans="20:26" x14ac:dyDescent="0.25">
      <c r="T1033" s="46"/>
      <c r="V1033" s="47"/>
      <c r="X1033" s="36"/>
      <c r="Z1033" s="48"/>
    </row>
    <row r="1034" spans="20:26" x14ac:dyDescent="0.25">
      <c r="T1034" s="46"/>
      <c r="V1034" s="47"/>
      <c r="X1034" s="36"/>
      <c r="Z1034" s="48"/>
    </row>
    <row r="1035" spans="20:26" x14ac:dyDescent="0.25">
      <c r="T1035" s="46"/>
      <c r="V1035" s="47"/>
      <c r="X1035" s="36"/>
      <c r="Z1035" s="48"/>
    </row>
    <row r="1036" spans="20:26" x14ac:dyDescent="0.25">
      <c r="T1036" s="46"/>
      <c r="V1036" s="47"/>
      <c r="X1036" s="36"/>
      <c r="Z1036" s="48"/>
    </row>
    <row r="1037" spans="20:26" x14ac:dyDescent="0.25">
      <c r="T1037" s="46"/>
      <c r="V1037" s="47"/>
      <c r="X1037" s="36"/>
      <c r="Z1037" s="48"/>
    </row>
    <row r="1038" spans="20:26" x14ac:dyDescent="0.25">
      <c r="T1038" s="46"/>
      <c r="V1038" s="47"/>
      <c r="X1038" s="36"/>
      <c r="Z1038" s="48"/>
    </row>
    <row r="1039" spans="20:26" x14ac:dyDescent="0.25">
      <c r="T1039" s="46"/>
      <c r="V1039" s="47"/>
      <c r="X1039" s="36"/>
      <c r="Z1039" s="48"/>
    </row>
    <row r="1040" spans="20:26" x14ac:dyDescent="0.25">
      <c r="T1040" s="46"/>
      <c r="V1040" s="47"/>
      <c r="X1040" s="36"/>
      <c r="Z1040" s="48"/>
    </row>
    <row r="1041" spans="20:26" x14ac:dyDescent="0.25">
      <c r="T1041" s="46"/>
      <c r="V1041" s="47"/>
      <c r="X1041" s="36"/>
      <c r="Z1041" s="48"/>
    </row>
    <row r="1042" spans="20:26" x14ac:dyDescent="0.25">
      <c r="T1042" s="46"/>
      <c r="V1042" s="47"/>
      <c r="X1042" s="36"/>
      <c r="Z1042" s="48"/>
    </row>
    <row r="1043" spans="20:26" x14ac:dyDescent="0.25">
      <c r="T1043" s="46"/>
      <c r="V1043" s="47"/>
      <c r="X1043" s="36"/>
      <c r="Z1043" s="48"/>
    </row>
    <row r="1044" spans="20:26" x14ac:dyDescent="0.25">
      <c r="T1044" s="46"/>
      <c r="V1044" s="47"/>
      <c r="X1044" s="36"/>
      <c r="Z1044" s="48"/>
    </row>
    <row r="1045" spans="20:26" x14ac:dyDescent="0.25">
      <c r="T1045" s="46"/>
      <c r="V1045" s="47"/>
      <c r="X1045" s="36"/>
      <c r="Z1045" s="48"/>
    </row>
    <row r="1046" spans="20:26" x14ac:dyDescent="0.25">
      <c r="T1046" s="46"/>
      <c r="V1046" s="47"/>
      <c r="X1046" s="36"/>
      <c r="Z1046" s="48"/>
    </row>
    <row r="1047" spans="20:26" x14ac:dyDescent="0.25">
      <c r="T1047" s="46"/>
      <c r="V1047" s="47"/>
      <c r="X1047" s="36"/>
      <c r="Z1047" s="48"/>
    </row>
    <row r="1048" spans="20:26" x14ac:dyDescent="0.25">
      <c r="T1048" s="46"/>
      <c r="V1048" s="47"/>
      <c r="X1048" s="36"/>
      <c r="Z1048" s="48"/>
    </row>
    <row r="1049" spans="20:26" x14ac:dyDescent="0.25">
      <c r="T1049" s="46"/>
      <c r="V1049" s="47"/>
      <c r="X1049" s="36"/>
      <c r="Z1049" s="48"/>
    </row>
    <row r="1050" spans="20:26" x14ac:dyDescent="0.25">
      <c r="T1050" s="46"/>
      <c r="V1050" s="47"/>
      <c r="X1050" s="36"/>
      <c r="Z1050" s="48"/>
    </row>
    <row r="1051" spans="20:26" x14ac:dyDescent="0.25">
      <c r="T1051" s="46"/>
      <c r="V1051" s="47"/>
      <c r="X1051" s="36"/>
      <c r="Z1051" s="48"/>
    </row>
    <row r="1052" spans="20:26" x14ac:dyDescent="0.25">
      <c r="T1052" s="46"/>
      <c r="V1052" s="47"/>
      <c r="X1052" s="36"/>
      <c r="Z1052" s="48"/>
    </row>
  </sheetData>
  <pageMargins left="0.7" right="0.7" top="0.75" bottom="0.75" header="0.3" footer="0.3"/>
  <pageSetup scale="37" fitToHeight="0" orientation="landscape" horizontalDpi="4294967295" verticalDpi="4294967295" r:id="rId1"/>
  <rowBreaks count="8" manualBreakCount="8">
    <brk id="79" max="31" man="1"/>
    <brk id="160" max="31" man="1"/>
    <brk id="222" max="31" man="1"/>
    <brk id="294" max="31" man="1"/>
    <brk id="387" max="31" man="1"/>
    <brk id="460" max="31" man="1"/>
    <brk id="492" max="31" man="1"/>
    <brk id="571" max="31"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E1054"/>
  <sheetViews>
    <sheetView zoomScale="86" zoomScaleNormal="86" workbookViewId="0">
      <selection activeCell="A2" sqref="A2"/>
    </sheetView>
  </sheetViews>
  <sheetFormatPr defaultColWidth="9.109375" defaultRowHeight="13.2" x14ac:dyDescent="0.25"/>
  <cols>
    <col min="1" max="1" width="9.44140625" style="33" bestFit="1" customWidth="1"/>
    <col min="2" max="2" width="52.5546875" style="33" customWidth="1"/>
    <col min="3" max="3" width="2.6640625" style="33" customWidth="1"/>
    <col min="4" max="4" width="21.5546875" style="58" customWidth="1"/>
    <col min="5" max="5" width="2.33203125" style="33" customWidth="1"/>
    <col min="6" max="6" width="16.88671875" style="33" customWidth="1"/>
    <col min="7" max="7" width="2.6640625" style="33" customWidth="1"/>
    <col min="8" max="8" width="9.5546875" style="33" customWidth="1"/>
    <col min="9" max="9" width="1.88671875" style="33" bestFit="1" customWidth="1"/>
    <col min="10" max="10" width="9" style="33" customWidth="1"/>
    <col min="11" max="11" width="2.6640625" style="33" customWidth="1"/>
    <col min="12" max="12" width="8.5546875" style="33" bestFit="1" customWidth="1"/>
    <col min="13" max="13" width="2.6640625" style="33" customWidth="1"/>
    <col min="14" max="14" width="12.6640625" style="58" bestFit="1" customWidth="1"/>
    <col min="15" max="15" width="2.6640625" style="33" customWidth="1"/>
    <col min="16" max="16" width="18.109375" style="58" customWidth="1"/>
    <col min="17" max="17" width="2.6640625" style="33" customWidth="1"/>
    <col min="18" max="18" width="16.88671875" style="33" customWidth="1"/>
    <col min="19" max="19" width="2.6640625" style="33" customWidth="1"/>
    <col min="20" max="20" width="9.5546875" style="33" customWidth="1"/>
    <col min="21" max="21" width="1.88671875" style="33" bestFit="1" customWidth="1"/>
    <col min="22" max="22" width="9" style="33" customWidth="1"/>
    <col min="23" max="23" width="2.6640625" style="33" customWidth="1"/>
    <col min="24" max="24" width="8.5546875" style="58" bestFit="1" customWidth="1"/>
    <col min="25" max="25" width="2.6640625" style="33" customWidth="1"/>
    <col min="26" max="26" width="18.109375" style="58" customWidth="1"/>
    <col min="27" max="27" width="2.6640625" style="58" customWidth="1"/>
    <col min="28" max="28" width="12.5546875" style="58" bestFit="1" customWidth="1"/>
    <col min="29" max="29" width="2.6640625" style="58" customWidth="1"/>
    <col min="30" max="30" width="16.44140625" style="58" bestFit="1" customWidth="1"/>
    <col min="31" max="31" width="15" style="33" bestFit="1" customWidth="1"/>
    <col min="32" max="16384" width="9.109375" style="33"/>
  </cols>
  <sheetData>
    <row r="1" spans="1:31" x14ac:dyDescent="0.25">
      <c r="A1" s="35" t="s">
        <v>332</v>
      </c>
    </row>
    <row r="2" spans="1:31" x14ac:dyDescent="0.25">
      <c r="A2" s="35" t="s">
        <v>329</v>
      </c>
    </row>
    <row r="3" spans="1:31" ht="17.399999999999999" x14ac:dyDescent="0.3">
      <c r="A3" s="1" t="s">
        <v>216</v>
      </c>
      <c r="B3" s="34"/>
      <c r="C3" s="34"/>
      <c r="D3" s="169"/>
      <c r="E3" s="34"/>
      <c r="F3" s="34"/>
      <c r="G3" s="34"/>
      <c r="H3" s="34"/>
      <c r="I3" s="34"/>
      <c r="J3" s="34"/>
      <c r="K3" s="34"/>
      <c r="L3" s="169"/>
      <c r="M3" s="169"/>
      <c r="N3" s="169"/>
      <c r="O3" s="34"/>
      <c r="P3" s="169"/>
      <c r="Q3" s="34"/>
      <c r="R3" s="34"/>
      <c r="S3" s="34"/>
      <c r="T3" s="34"/>
      <c r="U3" s="34"/>
      <c r="V3" s="34"/>
      <c r="W3" s="34"/>
      <c r="X3" s="169"/>
      <c r="Y3" s="34"/>
      <c r="Z3" s="101"/>
      <c r="AA3" s="101"/>
      <c r="AB3" s="101"/>
      <c r="AC3" s="101"/>
      <c r="AD3" s="101"/>
      <c r="AE3" s="52"/>
    </row>
    <row r="4" spans="1:31" x14ac:dyDescent="0.25">
      <c r="A4" s="34"/>
      <c r="B4" s="34"/>
      <c r="C4" s="34"/>
      <c r="D4" s="169"/>
      <c r="E4" s="34"/>
      <c r="F4" s="34"/>
      <c r="G4" s="34"/>
      <c r="H4" s="34"/>
      <c r="I4" s="34"/>
      <c r="J4" s="34"/>
      <c r="K4" s="34"/>
      <c r="L4" s="169"/>
      <c r="M4" s="169"/>
      <c r="N4" s="169"/>
      <c r="O4" s="34"/>
      <c r="P4" s="169"/>
      <c r="Q4" s="34"/>
      <c r="R4" s="34"/>
      <c r="S4" s="34"/>
      <c r="T4" s="34"/>
      <c r="U4" s="34"/>
      <c r="V4" s="34"/>
      <c r="W4" s="34"/>
      <c r="X4" s="169"/>
      <c r="Y4" s="34"/>
      <c r="Z4" s="101"/>
      <c r="AA4" s="101"/>
      <c r="AB4" s="101"/>
      <c r="AC4" s="101"/>
      <c r="AD4" s="101"/>
      <c r="AE4" s="52"/>
    </row>
    <row r="5" spans="1:31" x14ac:dyDescent="0.25">
      <c r="A5" s="34" t="s">
        <v>324</v>
      </c>
      <c r="B5" s="34"/>
      <c r="C5" s="34"/>
      <c r="D5" s="169"/>
      <c r="E5" s="34"/>
      <c r="F5" s="34"/>
      <c r="G5" s="34"/>
      <c r="H5" s="34"/>
      <c r="I5" s="34"/>
      <c r="J5" s="34"/>
      <c r="K5" s="34"/>
      <c r="L5" s="169"/>
      <c r="M5" s="169"/>
      <c r="N5" s="169"/>
      <c r="O5" s="34"/>
      <c r="P5" s="169"/>
      <c r="Q5" s="34"/>
      <c r="R5" s="34"/>
      <c r="S5" s="34"/>
      <c r="T5" s="34"/>
      <c r="U5" s="34"/>
      <c r="V5" s="34"/>
      <c r="W5" s="34"/>
      <c r="X5" s="169"/>
      <c r="Y5" s="34"/>
      <c r="Z5" s="101"/>
      <c r="AA5" s="101"/>
      <c r="AB5" s="101"/>
      <c r="AC5" s="101"/>
      <c r="AD5" s="101"/>
      <c r="AE5" s="52"/>
    </row>
    <row r="6" spans="1:31" x14ac:dyDescent="0.25">
      <c r="A6" s="34" t="s">
        <v>261</v>
      </c>
      <c r="B6" s="44"/>
      <c r="C6" s="44"/>
      <c r="D6" s="101"/>
      <c r="E6" s="44"/>
      <c r="F6" s="44"/>
      <c r="G6" s="44"/>
      <c r="H6" s="44"/>
      <c r="I6" s="44"/>
      <c r="J6" s="44"/>
      <c r="K6" s="44"/>
      <c r="L6" s="101"/>
      <c r="M6" s="101"/>
      <c r="N6" s="101"/>
      <c r="O6" s="44"/>
      <c r="P6" s="101"/>
      <c r="Q6" s="44"/>
      <c r="R6" s="44"/>
      <c r="S6" s="44"/>
      <c r="T6" s="44"/>
      <c r="U6" s="44"/>
      <c r="V6" s="44"/>
      <c r="W6" s="44"/>
      <c r="X6" s="101"/>
      <c r="Y6" s="44"/>
      <c r="Z6" s="101"/>
      <c r="AA6" s="101"/>
      <c r="AB6" s="101"/>
      <c r="AC6" s="101"/>
      <c r="AD6" s="101"/>
      <c r="AE6" s="52"/>
    </row>
    <row r="7" spans="1:31" x14ac:dyDescent="0.25">
      <c r="A7" s="34"/>
      <c r="B7" s="44"/>
      <c r="C7" s="44"/>
      <c r="D7" s="101"/>
      <c r="E7" s="44"/>
      <c r="F7" s="44"/>
      <c r="G7" s="44"/>
      <c r="H7" s="44"/>
      <c r="I7" s="44"/>
      <c r="J7" s="44"/>
      <c r="K7" s="44"/>
      <c r="L7" s="101"/>
      <c r="M7" s="101"/>
      <c r="N7" s="101"/>
      <c r="O7" s="44"/>
      <c r="P7" s="101"/>
      <c r="Q7" s="44"/>
      <c r="R7" s="44"/>
      <c r="S7" s="44"/>
      <c r="T7" s="44"/>
      <c r="U7" s="44"/>
      <c r="V7" s="44"/>
      <c r="W7" s="44"/>
      <c r="X7" s="101"/>
      <c r="Y7" s="44"/>
      <c r="Z7" s="101"/>
      <c r="AA7" s="101"/>
      <c r="AB7" s="101"/>
      <c r="AC7" s="101"/>
      <c r="AD7" s="101"/>
      <c r="AE7" s="52"/>
    </row>
    <row r="8" spans="1:31" x14ac:dyDescent="0.25">
      <c r="A8" s="34"/>
      <c r="B8" s="44"/>
      <c r="C8" s="44"/>
      <c r="D8" s="101"/>
      <c r="E8" s="44"/>
      <c r="F8" s="44"/>
      <c r="G8" s="44"/>
      <c r="H8" s="44"/>
      <c r="I8" s="44"/>
      <c r="J8" s="44"/>
      <c r="K8" s="44"/>
      <c r="L8" s="101"/>
      <c r="M8" s="101"/>
      <c r="N8" s="101"/>
      <c r="O8" s="44"/>
      <c r="P8" s="101"/>
      <c r="Q8" s="44"/>
      <c r="R8" s="44"/>
      <c r="S8" s="44"/>
      <c r="T8" s="44"/>
      <c r="U8" s="44"/>
      <c r="V8" s="44"/>
      <c r="W8" s="44"/>
      <c r="X8" s="101"/>
      <c r="Y8" s="44"/>
      <c r="Z8" s="101"/>
      <c r="AA8" s="101"/>
      <c r="AB8" s="101"/>
      <c r="AC8" s="101"/>
      <c r="AD8" s="101"/>
      <c r="AE8" s="52"/>
    </row>
    <row r="9" spans="1:31" x14ac:dyDescent="0.25">
      <c r="A9" s="34"/>
      <c r="B9" s="44"/>
      <c r="C9" s="44"/>
      <c r="D9" s="101"/>
      <c r="E9" s="44"/>
      <c r="F9" s="4" t="s">
        <v>262</v>
      </c>
      <c r="G9" s="70"/>
      <c r="H9" s="70"/>
      <c r="I9" s="70"/>
      <c r="J9" s="70"/>
      <c r="K9" s="70"/>
      <c r="L9" s="170"/>
      <c r="M9" s="170"/>
      <c r="N9" s="170"/>
      <c r="O9" s="70"/>
      <c r="P9" s="170"/>
      <c r="Q9" s="44"/>
      <c r="R9" s="4" t="s">
        <v>263</v>
      </c>
      <c r="S9" s="4"/>
      <c r="T9" s="4"/>
      <c r="U9" s="4"/>
      <c r="V9" s="4"/>
      <c r="W9" s="4"/>
      <c r="X9" s="110"/>
      <c r="Y9" s="4"/>
      <c r="Z9" s="110"/>
      <c r="AA9" s="110"/>
      <c r="AB9" s="110"/>
      <c r="AC9" s="113"/>
      <c r="AD9" s="113"/>
      <c r="AE9" s="52"/>
    </row>
    <row r="10" spans="1:31" x14ac:dyDescent="0.25">
      <c r="F10" s="5" t="s">
        <v>213</v>
      </c>
      <c r="H10" s="19" t="s">
        <v>226</v>
      </c>
      <c r="I10" s="44"/>
      <c r="J10" s="44"/>
      <c r="L10" s="58"/>
      <c r="M10" s="58"/>
      <c r="N10" s="111" t="s">
        <v>220</v>
      </c>
      <c r="P10" s="111" t="s">
        <v>220</v>
      </c>
      <c r="Q10" s="44"/>
      <c r="R10" s="5" t="s">
        <v>213</v>
      </c>
      <c r="Z10" s="111" t="s">
        <v>220</v>
      </c>
      <c r="AA10" s="111"/>
      <c r="AB10" s="111" t="s">
        <v>220</v>
      </c>
      <c r="AC10" s="111"/>
      <c r="AD10" s="111"/>
      <c r="AE10" s="52"/>
    </row>
    <row r="11" spans="1:31" x14ac:dyDescent="0.25">
      <c r="D11" s="111" t="s">
        <v>207</v>
      </c>
      <c r="F11" s="5" t="s">
        <v>214</v>
      </c>
      <c r="H11" s="19" t="s">
        <v>227</v>
      </c>
      <c r="I11" s="44"/>
      <c r="J11" s="44"/>
      <c r="L11" s="111" t="s">
        <v>205</v>
      </c>
      <c r="M11" s="58"/>
      <c r="N11" s="113" t="s">
        <v>221</v>
      </c>
      <c r="P11" s="113" t="s">
        <v>221</v>
      </c>
      <c r="Q11" s="5"/>
      <c r="R11" s="5" t="s">
        <v>214</v>
      </c>
      <c r="X11" s="111" t="s">
        <v>205</v>
      </c>
      <c r="Y11" s="58"/>
      <c r="Z11" s="113" t="s">
        <v>221</v>
      </c>
      <c r="AA11" s="111"/>
      <c r="AB11" s="113" t="s">
        <v>221</v>
      </c>
      <c r="AC11" s="111"/>
      <c r="AD11" s="113" t="s">
        <v>228</v>
      </c>
      <c r="AE11" s="52"/>
    </row>
    <row r="12" spans="1:31" x14ac:dyDescent="0.25">
      <c r="D12" s="98" t="s">
        <v>208</v>
      </c>
      <c r="F12" s="6" t="s">
        <v>215</v>
      </c>
      <c r="H12" s="4" t="s">
        <v>271</v>
      </c>
      <c r="I12" s="70"/>
      <c r="J12" s="70"/>
      <c r="L12" s="98" t="s">
        <v>206</v>
      </c>
      <c r="M12" s="58"/>
      <c r="N12" s="98" t="s">
        <v>222</v>
      </c>
      <c r="P12" s="98" t="s">
        <v>212</v>
      </c>
      <c r="Q12" s="5"/>
      <c r="R12" s="98" t="s">
        <v>215</v>
      </c>
      <c r="S12" s="58"/>
      <c r="T12" s="110" t="s">
        <v>204</v>
      </c>
      <c r="U12" s="110"/>
      <c r="V12" s="110"/>
      <c r="W12" s="58"/>
      <c r="X12" s="98" t="s">
        <v>206</v>
      </c>
      <c r="Y12" s="58"/>
      <c r="Z12" s="98" t="s">
        <v>212</v>
      </c>
      <c r="AA12" s="111"/>
      <c r="AB12" s="98" t="s">
        <v>222</v>
      </c>
      <c r="AC12" s="111"/>
      <c r="AD12" s="98" t="s">
        <v>229</v>
      </c>
      <c r="AE12" s="52"/>
    </row>
    <row r="13" spans="1:31" x14ac:dyDescent="0.25">
      <c r="D13" s="160">
        <v>-1</v>
      </c>
      <c r="E13" s="7"/>
      <c r="F13" s="7">
        <v>-2</v>
      </c>
      <c r="H13" s="53">
        <v>-3</v>
      </c>
      <c r="I13" s="44"/>
      <c r="J13" s="44"/>
      <c r="L13" s="160">
        <v>-4</v>
      </c>
      <c r="M13" s="58"/>
      <c r="N13" s="160">
        <v>-5</v>
      </c>
      <c r="P13" s="160" t="s">
        <v>264</v>
      </c>
      <c r="Q13" s="7"/>
      <c r="R13" s="7">
        <v>-7</v>
      </c>
      <c r="T13" s="53">
        <v>-8</v>
      </c>
      <c r="U13" s="44"/>
      <c r="V13" s="44"/>
      <c r="X13" s="160">
        <v>-9</v>
      </c>
      <c r="Z13" s="160">
        <v>-10</v>
      </c>
      <c r="AA13" s="160"/>
      <c r="AB13" s="160">
        <v>-11</v>
      </c>
      <c r="AC13" s="160"/>
      <c r="AD13" s="160" t="s">
        <v>265</v>
      </c>
      <c r="AE13" s="52"/>
    </row>
    <row r="14" spans="1:31" x14ac:dyDescent="0.25">
      <c r="D14" s="111"/>
      <c r="L14" s="58"/>
      <c r="M14" s="58"/>
      <c r="Z14" s="161"/>
      <c r="AA14" s="161"/>
      <c r="AB14" s="161"/>
      <c r="AC14" s="161"/>
      <c r="AD14" s="161"/>
      <c r="AE14" s="20"/>
    </row>
    <row r="15" spans="1:31" x14ac:dyDescent="0.25">
      <c r="A15" s="35" t="s">
        <v>0</v>
      </c>
      <c r="L15" s="58"/>
      <c r="M15" s="58"/>
    </row>
    <row r="16" spans="1:31" x14ac:dyDescent="0.25">
      <c r="L16" s="58"/>
      <c r="M16" s="58"/>
    </row>
    <row r="17" spans="1:31" s="38" customFormat="1" x14ac:dyDescent="0.25">
      <c r="A17" s="41" t="s">
        <v>172</v>
      </c>
      <c r="D17" s="65"/>
      <c r="L17" s="73"/>
      <c r="M17" s="73"/>
      <c r="N17" s="119"/>
      <c r="P17" s="73"/>
      <c r="V17" s="51"/>
      <c r="X17" s="73"/>
      <c r="Z17" s="65"/>
      <c r="AA17" s="65"/>
      <c r="AB17" s="65"/>
      <c r="AC17" s="65"/>
      <c r="AD17" s="65"/>
      <c r="AE17" s="39"/>
    </row>
    <row r="18" spans="1:31" x14ac:dyDescent="0.25">
      <c r="A18" s="33" t="s">
        <v>6</v>
      </c>
      <c r="B18" s="33" t="s">
        <v>6</v>
      </c>
      <c r="L18" s="58"/>
      <c r="M18" s="58"/>
      <c r="N18" s="120"/>
      <c r="V18" s="50"/>
    </row>
    <row r="19" spans="1:31" s="38" customFormat="1" x14ac:dyDescent="0.25">
      <c r="A19" s="38" t="s">
        <v>6</v>
      </c>
      <c r="B19" s="38" t="s">
        <v>41</v>
      </c>
      <c r="D19" s="73"/>
      <c r="L19" s="73"/>
      <c r="M19" s="73"/>
      <c r="N19" s="119"/>
      <c r="P19" s="73"/>
      <c r="V19" s="51"/>
      <c r="X19" s="73"/>
      <c r="Z19" s="73"/>
      <c r="AA19" s="73"/>
      <c r="AB19" s="73"/>
      <c r="AC19" s="73"/>
      <c r="AD19" s="73"/>
    </row>
    <row r="20" spans="1:31" x14ac:dyDescent="0.25">
      <c r="A20" s="33">
        <v>311</v>
      </c>
      <c r="B20" s="33" t="s">
        <v>42</v>
      </c>
      <c r="D20" s="63">
        <v>112114270.75</v>
      </c>
      <c r="F20" s="46">
        <v>46568</v>
      </c>
      <c r="H20" s="71">
        <v>3.2000000000000002E-3</v>
      </c>
      <c r="I20" s="72"/>
      <c r="J20" s="72"/>
      <c r="L20" s="68">
        <v>-1</v>
      </c>
      <c r="M20" s="58"/>
      <c r="N20" s="78">
        <v>2.1</v>
      </c>
      <c r="P20" s="63">
        <f>+ROUND(D20*N20/100,0)</f>
        <v>2354400</v>
      </c>
      <c r="R20" s="46">
        <v>46934</v>
      </c>
      <c r="T20" s="47">
        <v>80</v>
      </c>
      <c r="U20" s="33" t="s">
        <v>4</v>
      </c>
      <c r="V20" s="129" t="s">
        <v>300</v>
      </c>
      <c r="X20" s="68">
        <v>-1</v>
      </c>
      <c r="Z20" s="63">
        <v>4167137</v>
      </c>
      <c r="AA20" s="63"/>
      <c r="AB20" s="66">
        <v>3.72</v>
      </c>
      <c r="AC20" s="66"/>
      <c r="AD20" s="63">
        <f>+Z20-P20</f>
        <v>1812737</v>
      </c>
      <c r="AE20" s="52"/>
    </row>
    <row r="21" spans="1:31" x14ac:dyDescent="0.25">
      <c r="A21" s="33">
        <v>312</v>
      </c>
      <c r="B21" s="33" t="s">
        <v>43</v>
      </c>
      <c r="D21" s="63">
        <v>7715627.6299999999</v>
      </c>
      <c r="F21" s="46">
        <v>46568</v>
      </c>
      <c r="H21" s="71">
        <v>9.4000000000000004E-3</v>
      </c>
      <c r="I21" s="72"/>
      <c r="J21" s="72"/>
      <c r="L21" s="68">
        <v>-2</v>
      </c>
      <c r="M21" s="58"/>
      <c r="N21" s="78">
        <v>2.6</v>
      </c>
      <c r="P21" s="63">
        <f>+ROUND(D21*N21/100,0)</f>
        <v>200606</v>
      </c>
      <c r="R21" s="46">
        <v>46934</v>
      </c>
      <c r="T21" s="47">
        <v>50</v>
      </c>
      <c r="U21" s="33" t="s">
        <v>4</v>
      </c>
      <c r="V21" s="47" t="s">
        <v>301</v>
      </c>
      <c r="X21" s="68">
        <v>-2</v>
      </c>
      <c r="Z21" s="63">
        <v>523052</v>
      </c>
      <c r="AA21" s="63"/>
      <c r="AB21" s="66">
        <v>6.78</v>
      </c>
      <c r="AC21" s="66"/>
      <c r="AD21" s="63">
        <f>+Z21-P21</f>
        <v>322446</v>
      </c>
      <c r="AE21" s="52"/>
    </row>
    <row r="22" spans="1:31" x14ac:dyDescent="0.25">
      <c r="A22" s="33">
        <v>314</v>
      </c>
      <c r="B22" s="33" t="s">
        <v>44</v>
      </c>
      <c r="D22" s="63">
        <v>9652310.3100000005</v>
      </c>
      <c r="F22" s="46">
        <v>46568</v>
      </c>
      <c r="H22" s="71">
        <v>1.2E-2</v>
      </c>
      <c r="I22" s="72"/>
      <c r="J22" s="72"/>
      <c r="L22" s="68">
        <v>0</v>
      </c>
      <c r="M22" s="58"/>
      <c r="N22" s="78">
        <v>2.6</v>
      </c>
      <c r="P22" s="63">
        <f>+ROUND(D22*N22/100,0)</f>
        <v>250960</v>
      </c>
      <c r="R22" s="46">
        <v>46934</v>
      </c>
      <c r="T22" s="47">
        <v>55</v>
      </c>
      <c r="U22" s="33" t="s">
        <v>4</v>
      </c>
      <c r="V22" s="47" t="s">
        <v>302</v>
      </c>
      <c r="X22" s="68">
        <v>-1</v>
      </c>
      <c r="Z22" s="63">
        <v>341657</v>
      </c>
      <c r="AA22" s="63"/>
      <c r="AB22" s="66">
        <v>3.54</v>
      </c>
      <c r="AC22" s="66"/>
      <c r="AD22" s="63">
        <f>+Z22-P22</f>
        <v>90697</v>
      </c>
      <c r="AE22" s="52"/>
    </row>
    <row r="23" spans="1:31" x14ac:dyDescent="0.25">
      <c r="A23" s="33">
        <v>315</v>
      </c>
      <c r="B23" s="33" t="s">
        <v>45</v>
      </c>
      <c r="D23" s="63">
        <v>9646847.9499999993</v>
      </c>
      <c r="F23" s="46">
        <v>46568</v>
      </c>
      <c r="H23" s="71">
        <v>5.1999999999999998E-3</v>
      </c>
      <c r="I23" s="72"/>
      <c r="J23" s="72"/>
      <c r="L23" s="68">
        <v>-5</v>
      </c>
      <c r="M23" s="58"/>
      <c r="N23" s="78">
        <v>2.4</v>
      </c>
      <c r="P23" s="63">
        <f>+ROUND(D23*N23/100,0)</f>
        <v>231524</v>
      </c>
      <c r="R23" s="46">
        <v>46934</v>
      </c>
      <c r="T23" s="47">
        <v>65</v>
      </c>
      <c r="U23" s="33" t="s">
        <v>4</v>
      </c>
      <c r="V23" s="47" t="s">
        <v>301</v>
      </c>
      <c r="X23" s="68">
        <v>-2</v>
      </c>
      <c r="Z23" s="63">
        <v>291034</v>
      </c>
      <c r="AA23" s="63"/>
      <c r="AB23" s="66">
        <v>3.02</v>
      </c>
      <c r="AC23" s="66"/>
      <c r="AD23" s="63">
        <f>+Z23-P23</f>
        <v>59510</v>
      </c>
      <c r="AE23" s="52"/>
    </row>
    <row r="24" spans="1:31" x14ac:dyDescent="0.25">
      <c r="A24" s="33">
        <v>316</v>
      </c>
      <c r="B24" s="33" t="s">
        <v>281</v>
      </c>
      <c r="D24" s="64">
        <v>2450703.12</v>
      </c>
      <c r="F24" s="46">
        <v>46568</v>
      </c>
      <c r="H24" s="71">
        <v>7.1000000000000004E-3</v>
      </c>
      <c r="I24" s="72"/>
      <c r="J24" s="72"/>
      <c r="L24" s="68">
        <v>-1</v>
      </c>
      <c r="M24" s="58"/>
      <c r="N24" s="78">
        <v>2.4</v>
      </c>
      <c r="P24" s="64">
        <f>+ROUND(D24*N24/100,0)</f>
        <v>58817</v>
      </c>
      <c r="R24" s="46">
        <v>46934</v>
      </c>
      <c r="T24" s="47">
        <v>65</v>
      </c>
      <c r="U24" s="33" t="s">
        <v>4</v>
      </c>
      <c r="V24" s="47" t="s">
        <v>302</v>
      </c>
      <c r="X24" s="68">
        <v>-1</v>
      </c>
      <c r="Z24" s="64">
        <v>80055</v>
      </c>
      <c r="AA24" s="67"/>
      <c r="AB24" s="66">
        <v>3.27</v>
      </c>
      <c r="AC24" s="66"/>
      <c r="AD24" s="64">
        <f>+Z24-P24</f>
        <v>21238</v>
      </c>
      <c r="AE24" s="52"/>
    </row>
    <row r="25" spans="1:31" s="38" customFormat="1" x14ac:dyDescent="0.25">
      <c r="A25" s="38" t="s">
        <v>6</v>
      </c>
      <c r="B25" s="38" t="s">
        <v>46</v>
      </c>
      <c r="D25" s="65">
        <f>+SUBTOTAL(9,D20:D24)</f>
        <v>141579759.75999999</v>
      </c>
      <c r="F25" s="46"/>
      <c r="H25" s="71"/>
      <c r="I25" s="72"/>
      <c r="J25" s="72"/>
      <c r="L25" s="68"/>
      <c r="M25" s="73"/>
      <c r="N25" s="118">
        <f>+ROUND(P25/D25*100,1)</f>
        <v>2.2000000000000002</v>
      </c>
      <c r="P25" s="65">
        <f>+SUBTOTAL(9,P20:P24)</f>
        <v>3096307</v>
      </c>
      <c r="R25" s="46"/>
      <c r="S25" s="33"/>
      <c r="T25" s="47"/>
      <c r="U25" s="33"/>
      <c r="V25" s="47"/>
      <c r="W25" s="33"/>
      <c r="X25" s="68"/>
      <c r="Z25" s="65">
        <f>+SUBTOTAL(9,Z20:Z24)</f>
        <v>5402935</v>
      </c>
      <c r="AA25" s="65"/>
      <c r="AB25" s="125">
        <f>+Z25/D25*100</f>
        <v>3.8161775448403259</v>
      </c>
      <c r="AC25" s="125"/>
      <c r="AD25" s="65">
        <f>+SUBTOTAL(9,AD20:AD24)</f>
        <v>2306628</v>
      </c>
      <c r="AE25" s="52"/>
    </row>
    <row r="26" spans="1:31" x14ac:dyDescent="0.25">
      <c r="A26" s="33" t="s">
        <v>6</v>
      </c>
      <c r="B26" s="33" t="s">
        <v>6</v>
      </c>
      <c r="F26" s="46"/>
      <c r="H26" s="71"/>
      <c r="I26" s="72"/>
      <c r="J26" s="72"/>
      <c r="L26" s="68"/>
      <c r="M26" s="58"/>
      <c r="N26" s="120"/>
      <c r="R26" s="46"/>
      <c r="T26" s="47"/>
      <c r="V26" s="47"/>
      <c r="X26" s="68"/>
      <c r="AB26" s="66"/>
      <c r="AC26" s="66"/>
      <c r="AE26" s="52"/>
    </row>
    <row r="27" spans="1:31" s="38" customFormat="1" x14ac:dyDescent="0.25">
      <c r="A27" s="38" t="s">
        <v>6</v>
      </c>
      <c r="B27" s="38" t="s">
        <v>47</v>
      </c>
      <c r="D27" s="73"/>
      <c r="F27" s="46"/>
      <c r="H27" s="71"/>
      <c r="I27" s="72"/>
      <c r="J27" s="72"/>
      <c r="L27" s="68"/>
      <c r="M27" s="73"/>
      <c r="N27" s="119"/>
      <c r="P27" s="73"/>
      <c r="R27" s="46"/>
      <c r="S27" s="33"/>
      <c r="T27" s="47"/>
      <c r="U27" s="33"/>
      <c r="V27" s="47"/>
      <c r="W27" s="33"/>
      <c r="X27" s="68"/>
      <c r="Z27" s="73"/>
      <c r="AA27" s="73"/>
      <c r="AB27" s="66"/>
      <c r="AC27" s="66"/>
      <c r="AD27" s="73"/>
      <c r="AE27" s="52"/>
    </row>
    <row r="28" spans="1:31" x14ac:dyDescent="0.25">
      <c r="A28" s="33">
        <v>311</v>
      </c>
      <c r="B28" s="33" t="s">
        <v>42</v>
      </c>
      <c r="D28" s="63">
        <v>6836328</v>
      </c>
      <c r="F28" s="46">
        <v>46568</v>
      </c>
      <c r="H28" s="71">
        <v>3.2000000000000002E-3</v>
      </c>
      <c r="I28" s="72"/>
      <c r="J28" s="72"/>
      <c r="L28" s="68">
        <v>-1</v>
      </c>
      <c r="M28" s="58"/>
      <c r="N28" s="78">
        <v>2.1</v>
      </c>
      <c r="P28" s="63">
        <f>+ROUND(D28*N28/100,0)</f>
        <v>143563</v>
      </c>
      <c r="R28" s="46">
        <v>46934</v>
      </c>
      <c r="T28" s="47">
        <v>80</v>
      </c>
      <c r="U28" s="33" t="s">
        <v>4</v>
      </c>
      <c r="V28" s="47" t="s">
        <v>300</v>
      </c>
      <c r="X28" s="68">
        <v>-1</v>
      </c>
      <c r="Z28" s="63">
        <v>159392</v>
      </c>
      <c r="AA28" s="63"/>
      <c r="AB28" s="66">
        <v>2.33</v>
      </c>
      <c r="AC28" s="66"/>
      <c r="AD28" s="63">
        <f>+Z28-P28</f>
        <v>15829</v>
      </c>
      <c r="AE28" s="52"/>
    </row>
    <row r="29" spans="1:31" x14ac:dyDescent="0.25">
      <c r="A29" s="33">
        <v>312</v>
      </c>
      <c r="B29" s="33" t="s">
        <v>43</v>
      </c>
      <c r="D29" s="63">
        <v>181481969.46000001</v>
      </c>
      <c r="F29" s="46">
        <v>46568</v>
      </c>
      <c r="H29" s="71">
        <v>9.4000000000000004E-3</v>
      </c>
      <c r="I29" s="72"/>
      <c r="J29" s="72"/>
      <c r="L29" s="68">
        <v>-2</v>
      </c>
      <c r="M29" s="58"/>
      <c r="N29" s="78">
        <v>2.6</v>
      </c>
      <c r="P29" s="63">
        <f>+ROUND(D29*N29/100,0)</f>
        <v>4718531</v>
      </c>
      <c r="R29" s="46">
        <v>46934</v>
      </c>
      <c r="T29" s="47">
        <v>50</v>
      </c>
      <c r="U29" s="33" t="s">
        <v>4</v>
      </c>
      <c r="V29" s="47" t="s">
        <v>301</v>
      </c>
      <c r="X29" s="68">
        <v>-2</v>
      </c>
      <c r="Z29" s="63">
        <v>8666680</v>
      </c>
      <c r="AA29" s="63"/>
      <c r="AB29" s="66">
        <v>4.78</v>
      </c>
      <c r="AC29" s="66"/>
      <c r="AD29" s="63">
        <f>+Z29-P29</f>
        <v>3948149</v>
      </c>
      <c r="AE29" s="52"/>
    </row>
    <row r="30" spans="1:31" x14ac:dyDescent="0.25">
      <c r="A30" s="33">
        <v>314</v>
      </c>
      <c r="B30" s="33" t="s">
        <v>44</v>
      </c>
      <c r="D30" s="63">
        <v>72660531.120000005</v>
      </c>
      <c r="F30" s="46">
        <v>46568</v>
      </c>
      <c r="H30" s="71">
        <v>1.2E-2</v>
      </c>
      <c r="I30" s="72"/>
      <c r="J30" s="72"/>
      <c r="L30" s="68">
        <v>0</v>
      </c>
      <c r="M30" s="58"/>
      <c r="N30" s="78">
        <v>2.6</v>
      </c>
      <c r="P30" s="63">
        <f>+ROUND(D30*N30/100,0)</f>
        <v>1889174</v>
      </c>
      <c r="R30" s="46">
        <v>46934</v>
      </c>
      <c r="T30" s="47">
        <v>55</v>
      </c>
      <c r="U30" s="33" t="s">
        <v>4</v>
      </c>
      <c r="V30" s="47" t="s">
        <v>302</v>
      </c>
      <c r="X30" s="68">
        <v>-1</v>
      </c>
      <c r="Z30" s="63">
        <v>3139705</v>
      </c>
      <c r="AA30" s="63"/>
      <c r="AB30" s="66">
        <v>4.32</v>
      </c>
      <c r="AC30" s="66"/>
      <c r="AD30" s="63">
        <f>+Z30-P30</f>
        <v>1250531</v>
      </c>
      <c r="AE30" s="52"/>
    </row>
    <row r="31" spans="1:31" x14ac:dyDescent="0.25">
      <c r="A31" s="33">
        <v>315</v>
      </c>
      <c r="B31" s="33" t="s">
        <v>45</v>
      </c>
      <c r="D31" s="63">
        <v>14261783.880000001</v>
      </c>
      <c r="F31" s="46">
        <v>46568</v>
      </c>
      <c r="H31" s="71">
        <v>5.1999999999999998E-3</v>
      </c>
      <c r="I31" s="72"/>
      <c r="J31" s="72"/>
      <c r="L31" s="68">
        <v>-5</v>
      </c>
      <c r="M31" s="58"/>
      <c r="N31" s="78">
        <v>2.4</v>
      </c>
      <c r="P31" s="63">
        <f>+ROUND(D31*N31/100,0)</f>
        <v>342283</v>
      </c>
      <c r="R31" s="46">
        <v>46934</v>
      </c>
      <c r="T31" s="47">
        <v>65</v>
      </c>
      <c r="U31" s="33" t="s">
        <v>4</v>
      </c>
      <c r="V31" s="47" t="s">
        <v>301</v>
      </c>
      <c r="X31" s="68">
        <v>-2</v>
      </c>
      <c r="Z31" s="63">
        <v>655292</v>
      </c>
      <c r="AA31" s="63"/>
      <c r="AB31" s="66">
        <v>4.59</v>
      </c>
      <c r="AC31" s="66"/>
      <c r="AD31" s="63">
        <f>+Z31-P31</f>
        <v>313009</v>
      </c>
      <c r="AE31" s="52"/>
    </row>
    <row r="32" spans="1:31" x14ac:dyDescent="0.25">
      <c r="A32" s="33">
        <v>316</v>
      </c>
      <c r="B32" s="33" t="s">
        <v>281</v>
      </c>
      <c r="D32" s="64">
        <v>3924406.56</v>
      </c>
      <c r="F32" s="46">
        <v>46568</v>
      </c>
      <c r="H32" s="71">
        <v>7.1000000000000004E-3</v>
      </c>
      <c r="I32" s="72"/>
      <c r="J32" s="72"/>
      <c r="L32" s="68">
        <v>-1</v>
      </c>
      <c r="M32" s="58"/>
      <c r="N32" s="78">
        <v>2.4</v>
      </c>
      <c r="P32" s="64">
        <f>+ROUND(D32*N32/100,0)</f>
        <v>94186</v>
      </c>
      <c r="R32" s="46">
        <v>46934</v>
      </c>
      <c r="T32" s="47">
        <v>65</v>
      </c>
      <c r="U32" s="33" t="s">
        <v>4</v>
      </c>
      <c r="V32" s="47" t="s">
        <v>302</v>
      </c>
      <c r="X32" s="68">
        <v>-1</v>
      </c>
      <c r="Z32" s="64">
        <v>154817</v>
      </c>
      <c r="AA32" s="67"/>
      <c r="AB32" s="66">
        <v>3.94</v>
      </c>
      <c r="AC32" s="66"/>
      <c r="AD32" s="64">
        <f>+Z32-P32</f>
        <v>60631</v>
      </c>
      <c r="AE32" s="52"/>
    </row>
    <row r="33" spans="1:31" s="38" customFormat="1" x14ac:dyDescent="0.25">
      <c r="A33" s="38" t="s">
        <v>6</v>
      </c>
      <c r="B33" s="38" t="s">
        <v>48</v>
      </c>
      <c r="D33" s="65">
        <f>+SUBTOTAL(9,D28:D32)</f>
        <v>279165019.02000004</v>
      </c>
      <c r="F33" s="46"/>
      <c r="H33" s="71"/>
      <c r="I33" s="72"/>
      <c r="J33" s="72"/>
      <c r="L33" s="68"/>
      <c r="M33" s="73"/>
      <c r="N33" s="118">
        <f>+ROUND(P33/D33*100,1)</f>
        <v>2.6</v>
      </c>
      <c r="P33" s="65">
        <f>+SUBTOTAL(9,P28:P32)</f>
        <v>7187737</v>
      </c>
      <c r="R33" s="46"/>
      <c r="S33" s="33"/>
      <c r="T33" s="47"/>
      <c r="U33" s="33"/>
      <c r="V33" s="47"/>
      <c r="W33" s="33"/>
      <c r="X33" s="68"/>
      <c r="Z33" s="65">
        <f>+SUBTOTAL(9,Z28:Z32)</f>
        <v>12775886</v>
      </c>
      <c r="AA33" s="65"/>
      <c r="AB33" s="125">
        <f>+Z33/D33*100</f>
        <v>4.5764637864906366</v>
      </c>
      <c r="AC33" s="125"/>
      <c r="AD33" s="65">
        <f>+SUBTOTAL(9,AD28:AD32)</f>
        <v>5588149</v>
      </c>
      <c r="AE33" s="52"/>
    </row>
    <row r="34" spans="1:31" x14ac:dyDescent="0.25">
      <c r="A34" s="33" t="s">
        <v>6</v>
      </c>
      <c r="B34" s="33" t="s">
        <v>6</v>
      </c>
      <c r="F34" s="46"/>
      <c r="H34" s="71"/>
      <c r="I34" s="72"/>
      <c r="J34" s="72"/>
      <c r="L34" s="68"/>
      <c r="M34" s="58"/>
      <c r="N34" s="120"/>
      <c r="R34" s="46"/>
      <c r="T34" s="47"/>
      <c r="V34" s="47"/>
      <c r="X34" s="68"/>
      <c r="AB34" s="66"/>
      <c r="AC34" s="66"/>
      <c r="AE34" s="52"/>
    </row>
    <row r="35" spans="1:31" s="38" customFormat="1" x14ac:dyDescent="0.25">
      <c r="A35" s="38" t="s">
        <v>6</v>
      </c>
      <c r="B35" s="38" t="s">
        <v>49</v>
      </c>
      <c r="D35" s="73"/>
      <c r="F35" s="46"/>
      <c r="H35" s="71"/>
      <c r="I35" s="72"/>
      <c r="J35" s="72"/>
      <c r="L35" s="68"/>
      <c r="M35" s="73"/>
      <c r="N35" s="119"/>
      <c r="P35" s="73"/>
      <c r="R35" s="46"/>
      <c r="S35" s="33"/>
      <c r="T35" s="47"/>
      <c r="U35" s="33"/>
      <c r="V35" s="47"/>
      <c r="W35" s="33"/>
      <c r="X35" s="68"/>
      <c r="Z35" s="73"/>
      <c r="AA35" s="73"/>
      <c r="AB35" s="66"/>
      <c r="AC35" s="66"/>
      <c r="AD35" s="73"/>
      <c r="AE35" s="52"/>
    </row>
    <row r="36" spans="1:31" x14ac:dyDescent="0.25">
      <c r="A36" s="33">
        <v>311</v>
      </c>
      <c r="B36" s="33" t="s">
        <v>42</v>
      </c>
      <c r="D36" s="63">
        <v>4986744.41</v>
      </c>
      <c r="F36" s="46">
        <v>46568</v>
      </c>
      <c r="H36" s="71">
        <v>3.2000000000000002E-3</v>
      </c>
      <c r="I36" s="72"/>
      <c r="J36" s="72"/>
      <c r="L36" s="68">
        <v>-1</v>
      </c>
      <c r="M36" s="58"/>
      <c r="N36" s="78">
        <v>2.1</v>
      </c>
      <c r="P36" s="63">
        <f>+ROUND(D36*N36/100,0)</f>
        <v>104722</v>
      </c>
      <c r="R36" s="46">
        <v>46934</v>
      </c>
      <c r="T36" s="47">
        <v>80</v>
      </c>
      <c r="U36" s="33" t="s">
        <v>4</v>
      </c>
      <c r="V36" s="47" t="s">
        <v>300</v>
      </c>
      <c r="X36" s="68">
        <v>-1</v>
      </c>
      <c r="Z36" s="63">
        <v>118649</v>
      </c>
      <c r="AA36" s="63"/>
      <c r="AB36" s="66">
        <v>2.38</v>
      </c>
      <c r="AC36" s="66"/>
      <c r="AD36" s="63">
        <f>+Z36-P36</f>
        <v>13927</v>
      </c>
      <c r="AE36" s="52"/>
    </row>
    <row r="37" spans="1:31" x14ac:dyDescent="0.25">
      <c r="A37" s="33">
        <v>312</v>
      </c>
      <c r="B37" s="33" t="s">
        <v>43</v>
      </c>
      <c r="D37" s="63">
        <v>183957417.50999999</v>
      </c>
      <c r="F37" s="46">
        <v>46568</v>
      </c>
      <c r="H37" s="71">
        <v>9.4000000000000004E-3</v>
      </c>
      <c r="I37" s="72"/>
      <c r="J37" s="72"/>
      <c r="L37" s="68">
        <v>-2</v>
      </c>
      <c r="M37" s="58"/>
      <c r="N37" s="78">
        <v>2.6</v>
      </c>
      <c r="P37" s="63">
        <f>+ROUND(D37*N37/100,0)</f>
        <v>4782893</v>
      </c>
      <c r="R37" s="46">
        <v>46934</v>
      </c>
      <c r="T37" s="47">
        <v>50</v>
      </c>
      <c r="U37" s="33" t="s">
        <v>4</v>
      </c>
      <c r="V37" s="47" t="s">
        <v>301</v>
      </c>
      <c r="X37" s="68">
        <v>-2</v>
      </c>
      <c r="Z37" s="63">
        <v>9090018</v>
      </c>
      <c r="AA37" s="63"/>
      <c r="AB37" s="66">
        <v>4.9400000000000004</v>
      </c>
      <c r="AC37" s="66"/>
      <c r="AD37" s="63">
        <f>+Z37-P37</f>
        <v>4307125</v>
      </c>
      <c r="AE37" s="52"/>
    </row>
    <row r="38" spans="1:31" x14ac:dyDescent="0.25">
      <c r="A38" s="33">
        <v>314</v>
      </c>
      <c r="B38" s="33" t="s">
        <v>44</v>
      </c>
      <c r="D38" s="63">
        <v>70765381.489999995</v>
      </c>
      <c r="F38" s="46">
        <v>46568</v>
      </c>
      <c r="H38" s="71">
        <v>1.2E-2</v>
      </c>
      <c r="I38" s="72"/>
      <c r="J38" s="72"/>
      <c r="L38" s="68">
        <v>0</v>
      </c>
      <c r="M38" s="58"/>
      <c r="N38" s="78">
        <v>2.6</v>
      </c>
      <c r="P38" s="63">
        <f>+ROUND(D38*N38/100,0)</f>
        <v>1839900</v>
      </c>
      <c r="R38" s="46">
        <v>46934</v>
      </c>
      <c r="T38" s="47">
        <v>55</v>
      </c>
      <c r="U38" s="33" t="s">
        <v>4</v>
      </c>
      <c r="V38" s="47" t="s">
        <v>302</v>
      </c>
      <c r="X38" s="68">
        <v>-1</v>
      </c>
      <c r="Z38" s="63">
        <v>2874737</v>
      </c>
      <c r="AA38" s="63"/>
      <c r="AB38" s="66">
        <v>4.0599999999999996</v>
      </c>
      <c r="AC38" s="66"/>
      <c r="AD38" s="63">
        <f>+Z38-P38</f>
        <v>1034837</v>
      </c>
      <c r="AE38" s="52"/>
    </row>
    <row r="39" spans="1:31" x14ac:dyDescent="0.25">
      <c r="A39" s="33">
        <v>315</v>
      </c>
      <c r="B39" s="33" t="s">
        <v>45</v>
      </c>
      <c r="D39" s="63">
        <v>12273816.32</v>
      </c>
      <c r="F39" s="46">
        <v>46568</v>
      </c>
      <c r="H39" s="71">
        <v>5.1999999999999998E-3</v>
      </c>
      <c r="I39" s="72"/>
      <c r="J39" s="72"/>
      <c r="L39" s="68">
        <v>-5</v>
      </c>
      <c r="M39" s="58"/>
      <c r="N39" s="78">
        <v>2.4</v>
      </c>
      <c r="P39" s="63">
        <f>+ROUND(D39*N39/100,0)</f>
        <v>294572</v>
      </c>
      <c r="R39" s="46">
        <v>46934</v>
      </c>
      <c r="T39" s="47">
        <v>65</v>
      </c>
      <c r="U39" s="33" t="s">
        <v>4</v>
      </c>
      <c r="V39" s="47" t="s">
        <v>301</v>
      </c>
      <c r="X39" s="68">
        <v>-2</v>
      </c>
      <c r="Z39" s="63">
        <v>596285</v>
      </c>
      <c r="AA39" s="63"/>
      <c r="AB39" s="66">
        <v>4.8600000000000003</v>
      </c>
      <c r="AC39" s="66"/>
      <c r="AD39" s="63">
        <f>+Z39-P39</f>
        <v>301713</v>
      </c>
      <c r="AE39" s="52"/>
    </row>
    <row r="40" spans="1:31" x14ac:dyDescent="0.25">
      <c r="A40" s="33">
        <v>316</v>
      </c>
      <c r="B40" s="33" t="s">
        <v>281</v>
      </c>
      <c r="D40" s="64">
        <v>3453781.77</v>
      </c>
      <c r="F40" s="46">
        <v>46568</v>
      </c>
      <c r="H40" s="71">
        <v>7.1000000000000004E-3</v>
      </c>
      <c r="I40" s="72"/>
      <c r="J40" s="72"/>
      <c r="L40" s="68">
        <v>-1</v>
      </c>
      <c r="M40" s="58"/>
      <c r="N40" s="78">
        <v>2.4</v>
      </c>
      <c r="P40" s="64">
        <f>+ROUND(D40*N40/100,0)</f>
        <v>82891</v>
      </c>
      <c r="R40" s="46">
        <v>46934</v>
      </c>
      <c r="T40" s="47">
        <v>65</v>
      </c>
      <c r="U40" s="33" t="s">
        <v>4</v>
      </c>
      <c r="V40" s="47" t="s">
        <v>302</v>
      </c>
      <c r="X40" s="68">
        <v>-1</v>
      </c>
      <c r="Z40" s="64">
        <v>152781</v>
      </c>
      <c r="AA40" s="67"/>
      <c r="AB40" s="66">
        <v>4.42</v>
      </c>
      <c r="AC40" s="66"/>
      <c r="AD40" s="64">
        <f>+Z40-P40</f>
        <v>69890</v>
      </c>
      <c r="AE40" s="52"/>
    </row>
    <row r="41" spans="1:31" s="38" customFormat="1" x14ac:dyDescent="0.25">
      <c r="A41" s="38" t="s">
        <v>6</v>
      </c>
      <c r="B41" s="38" t="s">
        <v>50</v>
      </c>
      <c r="D41" s="83">
        <f>+SUBTOTAL(9,D36:D40)</f>
        <v>275437141.49999994</v>
      </c>
      <c r="F41" s="46"/>
      <c r="H41" s="71"/>
      <c r="I41" s="72"/>
      <c r="J41" s="72"/>
      <c r="L41" s="68"/>
      <c r="M41" s="73"/>
      <c r="N41" s="118">
        <f>+ROUND(P41/D41*100,1)</f>
        <v>2.6</v>
      </c>
      <c r="P41" s="83">
        <f>+SUBTOTAL(9,P36:P40)</f>
        <v>7104978</v>
      </c>
      <c r="R41" s="46"/>
      <c r="S41" s="33"/>
      <c r="T41" s="47"/>
      <c r="U41" s="33"/>
      <c r="V41" s="47"/>
      <c r="W41" s="33"/>
      <c r="X41" s="68"/>
      <c r="Z41" s="83">
        <f>+SUBTOTAL(9,Z36:Z40)</f>
        <v>12832470</v>
      </c>
      <c r="AA41" s="88"/>
      <c r="AB41" s="125">
        <f>+Z41/D41*100</f>
        <v>4.6589468399634848</v>
      </c>
      <c r="AC41" s="125"/>
      <c r="AD41" s="83">
        <f>+SUBTOTAL(9,AD36:AD40)</f>
        <v>5727492</v>
      </c>
      <c r="AE41" s="52"/>
    </row>
    <row r="42" spans="1:31" s="38" customFormat="1" x14ac:dyDescent="0.25">
      <c r="B42" s="38" t="s">
        <v>6</v>
      </c>
      <c r="D42" s="65"/>
      <c r="F42" s="46"/>
      <c r="H42" s="71"/>
      <c r="I42" s="72"/>
      <c r="J42" s="72"/>
      <c r="L42" s="68"/>
      <c r="M42" s="73"/>
      <c r="N42" s="119"/>
      <c r="P42" s="65"/>
      <c r="R42" s="46"/>
      <c r="S42" s="33"/>
      <c r="T42" s="47"/>
      <c r="U42" s="33"/>
      <c r="V42" s="47"/>
      <c r="W42" s="33"/>
      <c r="X42" s="68"/>
      <c r="Z42" s="65"/>
      <c r="AA42" s="65"/>
      <c r="AB42" s="66"/>
      <c r="AC42" s="66"/>
      <c r="AD42" s="65"/>
      <c r="AE42" s="52"/>
    </row>
    <row r="43" spans="1:31" s="38" customFormat="1" x14ac:dyDescent="0.25">
      <c r="A43" s="41" t="s">
        <v>173</v>
      </c>
      <c r="D43" s="121">
        <f>+SUBTOTAL(9,D19:D42)</f>
        <v>696181920.28000009</v>
      </c>
      <c r="F43" s="46"/>
      <c r="H43" s="71"/>
      <c r="I43" s="72"/>
      <c r="J43" s="72"/>
      <c r="L43" s="68"/>
      <c r="M43" s="73"/>
      <c r="N43" s="122">
        <f>+ROUND(P43/D43*100,1)</f>
        <v>2.5</v>
      </c>
      <c r="P43" s="121">
        <f>+SUBTOTAL(9,P19:P42)</f>
        <v>17389022</v>
      </c>
      <c r="R43" s="46"/>
      <c r="S43" s="33"/>
      <c r="T43" s="47"/>
      <c r="U43" s="33"/>
      <c r="V43" s="47"/>
      <c r="W43" s="33"/>
      <c r="X43" s="68"/>
      <c r="Z43" s="121">
        <f>+SUBTOTAL(9,Z19:Z42)</f>
        <v>31011291</v>
      </c>
      <c r="AA43" s="121"/>
      <c r="AB43" s="125">
        <f>+Z43/D43*100</f>
        <v>4.4544809476706106</v>
      </c>
      <c r="AC43" s="125"/>
      <c r="AD43" s="121">
        <f>+SUBTOTAL(9,AD19:AD42)</f>
        <v>13622269</v>
      </c>
      <c r="AE43" s="52"/>
    </row>
    <row r="44" spans="1:31" s="38" customFormat="1" x14ac:dyDescent="0.25">
      <c r="B44" s="38" t="s">
        <v>6</v>
      </c>
      <c r="D44" s="65"/>
      <c r="F44" s="46"/>
      <c r="H44" s="71"/>
      <c r="I44" s="72"/>
      <c r="J44" s="72"/>
      <c r="L44" s="68"/>
      <c r="M44" s="73"/>
      <c r="N44" s="119"/>
      <c r="P44" s="65"/>
      <c r="R44" s="46"/>
      <c r="S44" s="33"/>
      <c r="T44" s="47"/>
      <c r="U44" s="33"/>
      <c r="V44" s="47"/>
      <c r="W44" s="33"/>
      <c r="X44" s="68"/>
      <c r="Z44" s="65"/>
      <c r="AA44" s="65"/>
      <c r="AB44" s="66"/>
      <c r="AC44" s="66"/>
      <c r="AD44" s="65"/>
      <c r="AE44" s="52"/>
    </row>
    <row r="45" spans="1:31" s="38" customFormat="1" x14ac:dyDescent="0.25">
      <c r="B45" s="38" t="s">
        <v>6</v>
      </c>
      <c r="D45" s="65"/>
      <c r="F45" s="46"/>
      <c r="H45" s="71"/>
      <c r="I45" s="72"/>
      <c r="J45" s="72"/>
      <c r="L45" s="68"/>
      <c r="M45" s="73"/>
      <c r="N45" s="119"/>
      <c r="P45" s="65"/>
      <c r="R45" s="46"/>
      <c r="S45" s="33"/>
      <c r="T45" s="47"/>
      <c r="U45" s="33"/>
      <c r="V45" s="47"/>
      <c r="W45" s="33"/>
      <c r="X45" s="68"/>
      <c r="Z45" s="65"/>
      <c r="AA45" s="65"/>
      <c r="AB45" s="66"/>
      <c r="AC45" s="66"/>
      <c r="AD45" s="65"/>
      <c r="AE45" s="52"/>
    </row>
    <row r="46" spans="1:31" s="38" customFormat="1" x14ac:dyDescent="0.25">
      <c r="A46" s="41" t="s">
        <v>174</v>
      </c>
      <c r="D46" s="65"/>
      <c r="F46" s="46"/>
      <c r="H46" s="71"/>
      <c r="I46" s="72"/>
      <c r="J46" s="72"/>
      <c r="L46" s="68"/>
      <c r="M46" s="73"/>
      <c r="N46" s="119"/>
      <c r="P46" s="65"/>
      <c r="R46" s="46"/>
      <c r="S46" s="33"/>
      <c r="T46" s="47"/>
      <c r="U46" s="33"/>
      <c r="V46" s="47"/>
      <c r="W46" s="33"/>
      <c r="X46" s="68"/>
      <c r="Z46" s="65"/>
      <c r="AA46" s="65"/>
      <c r="AB46" s="66"/>
      <c r="AC46" s="66"/>
      <c r="AD46" s="65"/>
      <c r="AE46" s="52"/>
    </row>
    <row r="47" spans="1:31" x14ac:dyDescent="0.25">
      <c r="A47" s="33" t="s">
        <v>6</v>
      </c>
      <c r="B47" s="33" t="s">
        <v>6</v>
      </c>
      <c r="F47" s="46"/>
      <c r="H47" s="71"/>
      <c r="I47" s="72"/>
      <c r="J47" s="72"/>
      <c r="L47" s="68"/>
      <c r="M47" s="58"/>
      <c r="N47" s="120"/>
      <c r="R47" s="46"/>
      <c r="T47" s="47"/>
      <c r="V47" s="47"/>
      <c r="X47" s="68"/>
      <c r="AB47" s="66"/>
      <c r="AC47" s="66"/>
      <c r="AE47" s="52"/>
    </row>
    <row r="48" spans="1:31" s="38" customFormat="1" x14ac:dyDescent="0.25">
      <c r="A48" s="38" t="s">
        <v>6</v>
      </c>
      <c r="B48" s="38" t="s">
        <v>51</v>
      </c>
      <c r="D48" s="73"/>
      <c r="F48" s="46"/>
      <c r="H48" s="71"/>
      <c r="I48" s="72"/>
      <c r="J48" s="72"/>
      <c r="L48" s="68"/>
      <c r="M48" s="73"/>
      <c r="N48" s="119"/>
      <c r="P48" s="73"/>
      <c r="R48" s="46"/>
      <c r="S48" s="33"/>
      <c r="T48" s="47"/>
      <c r="U48" s="33"/>
      <c r="V48" s="47"/>
      <c r="W48" s="33"/>
      <c r="X48" s="68"/>
      <c r="Z48" s="73"/>
      <c r="AA48" s="73"/>
      <c r="AB48" s="66"/>
      <c r="AC48" s="66"/>
      <c r="AD48" s="73"/>
      <c r="AE48" s="52"/>
    </row>
    <row r="49" spans="1:31" x14ac:dyDescent="0.25">
      <c r="A49" s="33">
        <v>311</v>
      </c>
      <c r="B49" s="33" t="s">
        <v>42</v>
      </c>
      <c r="D49" s="63">
        <v>241950141.44999999</v>
      </c>
      <c r="F49" s="46">
        <v>48029</v>
      </c>
      <c r="H49" s="71">
        <v>3.2000000000000002E-3</v>
      </c>
      <c r="I49" s="72"/>
      <c r="J49" s="72"/>
      <c r="L49" s="68">
        <v>-1</v>
      </c>
      <c r="M49" s="58"/>
      <c r="N49" s="78">
        <v>2.1</v>
      </c>
      <c r="P49" s="63">
        <f>+ROUND(D49*N49/100,0)</f>
        <v>5080953</v>
      </c>
      <c r="R49" s="46">
        <v>48029</v>
      </c>
      <c r="T49" s="47">
        <v>80</v>
      </c>
      <c r="U49" s="33" t="s">
        <v>4</v>
      </c>
      <c r="V49" s="47" t="s">
        <v>300</v>
      </c>
      <c r="X49" s="68">
        <v>-1</v>
      </c>
      <c r="Z49" s="63">
        <v>6222741</v>
      </c>
      <c r="AA49" s="63"/>
      <c r="AB49" s="66">
        <v>2.57</v>
      </c>
      <c r="AC49" s="66"/>
      <c r="AD49" s="63">
        <f>+Z49-P49</f>
        <v>1141788</v>
      </c>
      <c r="AE49" s="52"/>
    </row>
    <row r="50" spans="1:31" x14ac:dyDescent="0.25">
      <c r="A50" s="33">
        <v>312</v>
      </c>
      <c r="B50" s="33" t="s">
        <v>43</v>
      </c>
      <c r="D50" s="63">
        <v>7068506.2800000003</v>
      </c>
      <c r="F50" s="46">
        <v>48029</v>
      </c>
      <c r="H50" s="71">
        <v>9.4000000000000004E-3</v>
      </c>
      <c r="I50" s="72"/>
      <c r="J50" s="72"/>
      <c r="L50" s="68">
        <v>-5</v>
      </c>
      <c r="M50" s="58"/>
      <c r="N50" s="78">
        <v>2.6</v>
      </c>
      <c r="P50" s="63">
        <f>+ROUND(D50*N50/100,0)</f>
        <v>183781</v>
      </c>
      <c r="R50" s="46">
        <v>48029</v>
      </c>
      <c r="T50" s="47">
        <v>50</v>
      </c>
      <c r="U50" s="33" t="s">
        <v>4</v>
      </c>
      <c r="V50" s="47" t="s">
        <v>301</v>
      </c>
      <c r="X50" s="68">
        <v>-2</v>
      </c>
      <c r="Z50" s="63">
        <v>313017</v>
      </c>
      <c r="AA50" s="63"/>
      <c r="AB50" s="66">
        <v>4.43</v>
      </c>
      <c r="AC50" s="66"/>
      <c r="AD50" s="63">
        <f>+Z50-P50</f>
        <v>129236</v>
      </c>
      <c r="AE50" s="52"/>
    </row>
    <row r="51" spans="1:31" x14ac:dyDescent="0.25">
      <c r="A51" s="33">
        <v>314</v>
      </c>
      <c r="B51" s="33" t="s">
        <v>44</v>
      </c>
      <c r="D51" s="63">
        <v>27474256.510000002</v>
      </c>
      <c r="F51" s="46">
        <v>48029</v>
      </c>
      <c r="H51" s="71">
        <v>1.2E-2</v>
      </c>
      <c r="I51" s="72"/>
      <c r="J51" s="72"/>
      <c r="L51" s="68">
        <v>0</v>
      </c>
      <c r="M51" s="58"/>
      <c r="N51" s="78">
        <v>2.6</v>
      </c>
      <c r="P51" s="63">
        <f>+ROUND(D51*N51/100,0)</f>
        <v>714331</v>
      </c>
      <c r="R51" s="46">
        <v>48029</v>
      </c>
      <c r="T51" s="47">
        <v>55</v>
      </c>
      <c r="U51" s="33" t="s">
        <v>4</v>
      </c>
      <c r="V51" s="47" t="s">
        <v>302</v>
      </c>
      <c r="X51" s="68">
        <v>-1</v>
      </c>
      <c r="Z51" s="63">
        <v>965141</v>
      </c>
      <c r="AA51" s="63"/>
      <c r="AB51" s="66">
        <v>3.51</v>
      </c>
      <c r="AC51" s="66"/>
      <c r="AD51" s="63">
        <f>+Z51-P51</f>
        <v>250810</v>
      </c>
      <c r="AE51" s="52"/>
    </row>
    <row r="52" spans="1:31" x14ac:dyDescent="0.25">
      <c r="A52" s="33">
        <v>315</v>
      </c>
      <c r="B52" s="33" t="s">
        <v>45</v>
      </c>
      <c r="D52" s="63">
        <v>10295313.210000001</v>
      </c>
      <c r="F52" s="46">
        <v>48029</v>
      </c>
      <c r="H52" s="71">
        <v>5.1999999999999998E-3</v>
      </c>
      <c r="I52" s="72"/>
      <c r="J52" s="72"/>
      <c r="L52" s="68">
        <v>-5</v>
      </c>
      <c r="M52" s="58"/>
      <c r="N52" s="78">
        <v>2.4</v>
      </c>
      <c r="P52" s="63">
        <f>+ROUND(D52*N52/100,0)</f>
        <v>247088</v>
      </c>
      <c r="R52" s="46">
        <v>48029</v>
      </c>
      <c r="T52" s="47">
        <v>65</v>
      </c>
      <c r="U52" s="33" t="s">
        <v>4</v>
      </c>
      <c r="V52" s="47" t="s">
        <v>301</v>
      </c>
      <c r="X52" s="68">
        <v>-2</v>
      </c>
      <c r="Z52" s="63">
        <v>380826</v>
      </c>
      <c r="AA52" s="63"/>
      <c r="AB52" s="66">
        <v>3.7</v>
      </c>
      <c r="AC52" s="66"/>
      <c r="AD52" s="63">
        <f>+Z52-P52</f>
        <v>133738</v>
      </c>
      <c r="AE52" s="52"/>
    </row>
    <row r="53" spans="1:31" x14ac:dyDescent="0.25">
      <c r="A53" s="33">
        <v>316</v>
      </c>
      <c r="B53" s="33" t="s">
        <v>281</v>
      </c>
      <c r="D53" s="64">
        <v>3888458.89</v>
      </c>
      <c r="F53" s="46">
        <v>48029</v>
      </c>
      <c r="H53" s="71">
        <v>7.1000000000000004E-3</v>
      </c>
      <c r="I53" s="72"/>
      <c r="J53" s="72"/>
      <c r="L53" s="68">
        <v>0</v>
      </c>
      <c r="M53" s="58"/>
      <c r="N53" s="78">
        <v>2.4</v>
      </c>
      <c r="P53" s="64">
        <f>+ROUND(D53*N53/100,0)</f>
        <v>93323</v>
      </c>
      <c r="R53" s="46">
        <v>48029</v>
      </c>
      <c r="T53" s="47">
        <v>65</v>
      </c>
      <c r="U53" s="33" t="s">
        <v>4</v>
      </c>
      <c r="V53" s="47" t="s">
        <v>302</v>
      </c>
      <c r="X53" s="68">
        <v>-1</v>
      </c>
      <c r="Z53" s="64">
        <v>143228</v>
      </c>
      <c r="AA53" s="67"/>
      <c r="AB53" s="66">
        <v>3.68</v>
      </c>
      <c r="AC53" s="66"/>
      <c r="AD53" s="64">
        <f>+Z53-P53</f>
        <v>49905</v>
      </c>
      <c r="AE53" s="52"/>
    </row>
    <row r="54" spans="1:31" s="38" customFormat="1" x14ac:dyDescent="0.25">
      <c r="A54" s="38" t="s">
        <v>6</v>
      </c>
      <c r="B54" s="38" t="s">
        <v>52</v>
      </c>
      <c r="D54" s="65">
        <f>+SUBTOTAL(9,D49:D53)</f>
        <v>290676676.33999997</v>
      </c>
      <c r="F54" s="46"/>
      <c r="H54" s="71"/>
      <c r="I54" s="72"/>
      <c r="J54" s="72"/>
      <c r="L54" s="68"/>
      <c r="M54" s="73"/>
      <c r="N54" s="118">
        <f>+ROUND(P54/D54*100,1)</f>
        <v>2.2000000000000002</v>
      </c>
      <c r="P54" s="65">
        <f>+SUBTOTAL(9,P49:P53)</f>
        <v>6319476</v>
      </c>
      <c r="R54" s="46"/>
      <c r="S54" s="33"/>
      <c r="T54" s="47"/>
      <c r="U54" s="33"/>
      <c r="V54" s="47"/>
      <c r="W54" s="33"/>
      <c r="X54" s="68"/>
      <c r="Z54" s="65">
        <f>+SUBTOTAL(9,Z49:Z53)</f>
        <v>8024953</v>
      </c>
      <c r="AA54" s="65"/>
      <c r="AB54" s="125">
        <f>+Z54/D54*100</f>
        <v>2.7607832527345049</v>
      </c>
      <c r="AC54" s="125"/>
      <c r="AD54" s="65">
        <f>+SUBTOTAL(9,AD49:AD53)</f>
        <v>1705477</v>
      </c>
      <c r="AE54" s="52"/>
    </row>
    <row r="55" spans="1:31" x14ac:dyDescent="0.25">
      <c r="A55" s="33" t="s">
        <v>6</v>
      </c>
      <c r="B55" s="33" t="s">
        <v>6</v>
      </c>
      <c r="F55" s="46"/>
      <c r="H55" s="71"/>
      <c r="I55" s="72"/>
      <c r="J55" s="72"/>
      <c r="L55" s="68"/>
      <c r="M55" s="58"/>
      <c r="N55" s="120"/>
      <c r="R55" s="46"/>
      <c r="T55" s="47"/>
      <c r="V55" s="47"/>
      <c r="X55" s="68"/>
      <c r="AB55" s="66"/>
      <c r="AC55" s="66"/>
      <c r="AE55" s="52"/>
    </row>
    <row r="56" spans="1:31" s="38" customFormat="1" x14ac:dyDescent="0.25">
      <c r="A56" s="38" t="s">
        <v>6</v>
      </c>
      <c r="B56" s="38" t="s">
        <v>53</v>
      </c>
      <c r="D56" s="73"/>
      <c r="F56" s="46"/>
      <c r="H56" s="71"/>
      <c r="I56" s="72"/>
      <c r="J56" s="72"/>
      <c r="L56" s="68"/>
      <c r="M56" s="73"/>
      <c r="N56" s="119"/>
      <c r="P56" s="73"/>
      <c r="R56" s="46"/>
      <c r="S56" s="33"/>
      <c r="T56" s="47"/>
      <c r="U56" s="33"/>
      <c r="V56" s="47"/>
      <c r="W56" s="33"/>
      <c r="X56" s="68"/>
      <c r="Z56" s="73"/>
      <c r="AA56" s="73"/>
      <c r="AB56" s="66"/>
      <c r="AC56" s="66"/>
      <c r="AD56" s="73"/>
      <c r="AE56" s="52"/>
    </row>
    <row r="57" spans="1:31" x14ac:dyDescent="0.25">
      <c r="A57" s="33">
        <v>312</v>
      </c>
      <c r="B57" s="33" t="s">
        <v>43</v>
      </c>
      <c r="D57" s="64">
        <v>370941.56</v>
      </c>
      <c r="F57" s="46">
        <v>48029</v>
      </c>
      <c r="H57" s="71">
        <v>9.4000000000000004E-3</v>
      </c>
      <c r="I57" s="72"/>
      <c r="J57" s="72"/>
      <c r="L57" s="68">
        <v>-5</v>
      </c>
      <c r="M57" s="58"/>
      <c r="N57" s="78">
        <v>2.6</v>
      </c>
      <c r="P57" s="64">
        <f>+ROUND(D57*N57/100,0)</f>
        <v>9644</v>
      </c>
      <c r="R57" s="46"/>
      <c r="T57" s="47">
        <v>50</v>
      </c>
      <c r="U57" s="33" t="s">
        <v>4</v>
      </c>
      <c r="V57" s="47" t="s">
        <v>301</v>
      </c>
      <c r="X57" s="68">
        <v>0</v>
      </c>
      <c r="Z57" s="64">
        <v>11202</v>
      </c>
      <c r="AA57" s="67"/>
      <c r="AB57" s="66">
        <v>3.02</v>
      </c>
      <c r="AC57" s="66"/>
      <c r="AD57" s="64">
        <f>+Z57-P57</f>
        <v>1558</v>
      </c>
      <c r="AE57" s="52"/>
    </row>
    <row r="58" spans="1:31" s="38" customFormat="1" x14ac:dyDescent="0.25">
      <c r="A58" s="38" t="s">
        <v>6</v>
      </c>
      <c r="B58" s="38" t="s">
        <v>54</v>
      </c>
      <c r="D58" s="65">
        <f>+SUBTOTAL(9,D57:D57)</f>
        <v>370941.56</v>
      </c>
      <c r="F58" s="46"/>
      <c r="H58" s="71"/>
      <c r="I58" s="72"/>
      <c r="J58" s="72"/>
      <c r="L58" s="68"/>
      <c r="M58" s="73"/>
      <c r="N58" s="118">
        <f>+ROUND(P58/D58*100,1)</f>
        <v>2.6</v>
      </c>
      <c r="P58" s="65">
        <f>+SUBTOTAL(9,P57:P57)</f>
        <v>9644</v>
      </c>
      <c r="R58" s="46"/>
      <c r="S58" s="33"/>
      <c r="T58" s="47"/>
      <c r="U58" s="33"/>
      <c r="V58" s="47"/>
      <c r="W58" s="33"/>
      <c r="X58" s="68"/>
      <c r="Z58" s="65">
        <f>+SUBTOTAL(9,Z57:Z57)</f>
        <v>11202</v>
      </c>
      <c r="AA58" s="65"/>
      <c r="AB58" s="66"/>
      <c r="AC58" s="66"/>
      <c r="AD58" s="65">
        <f>+SUBTOTAL(9,AD57:AD57)</f>
        <v>1558</v>
      </c>
      <c r="AE58" s="52"/>
    </row>
    <row r="59" spans="1:31" x14ac:dyDescent="0.25">
      <c r="A59" s="33" t="s">
        <v>6</v>
      </c>
      <c r="B59" s="33" t="s">
        <v>6</v>
      </c>
      <c r="F59" s="46"/>
      <c r="H59" s="71"/>
      <c r="I59" s="72"/>
      <c r="J59" s="72"/>
      <c r="L59" s="68"/>
      <c r="M59" s="58"/>
      <c r="N59" s="120"/>
      <c r="R59" s="46"/>
      <c r="T59" s="47"/>
      <c r="V59" s="47"/>
      <c r="X59" s="68"/>
      <c r="AB59" s="66"/>
      <c r="AC59" s="66"/>
      <c r="AE59" s="52"/>
    </row>
    <row r="60" spans="1:31" s="38" customFormat="1" x14ac:dyDescent="0.25">
      <c r="A60" s="38" t="s">
        <v>6</v>
      </c>
      <c r="B60" s="38" t="s">
        <v>55</v>
      </c>
      <c r="D60" s="73"/>
      <c r="F60" s="46"/>
      <c r="H60" s="71"/>
      <c r="I60" s="72"/>
      <c r="J60" s="72"/>
      <c r="L60" s="68"/>
      <c r="M60" s="73"/>
      <c r="N60" s="119"/>
      <c r="P60" s="73"/>
      <c r="R60" s="46"/>
      <c r="S60" s="33"/>
      <c r="T60" s="47"/>
      <c r="U60" s="33"/>
      <c r="V60" s="47"/>
      <c r="W60" s="33"/>
      <c r="X60" s="68"/>
      <c r="Z60" s="73"/>
      <c r="AA60" s="73"/>
      <c r="AB60" s="66"/>
      <c r="AC60" s="66"/>
      <c r="AD60" s="73"/>
      <c r="AE60" s="52"/>
    </row>
    <row r="61" spans="1:31" x14ac:dyDescent="0.25">
      <c r="A61" s="33">
        <v>311</v>
      </c>
      <c r="B61" s="33" t="s">
        <v>42</v>
      </c>
      <c r="D61" s="63">
        <v>16404681.25</v>
      </c>
      <c r="F61" s="46">
        <v>48029</v>
      </c>
      <c r="H61" s="71">
        <v>3.2000000000000002E-3</v>
      </c>
      <c r="I61" s="72"/>
      <c r="J61" s="72"/>
      <c r="L61" s="68">
        <v>-1</v>
      </c>
      <c r="M61" s="58"/>
      <c r="N61" s="78">
        <v>2.1</v>
      </c>
      <c r="P61" s="63">
        <f>+ROUND(D61*N61/100,0)</f>
        <v>344498</v>
      </c>
      <c r="R61" s="46">
        <v>48029</v>
      </c>
      <c r="T61" s="47">
        <v>80</v>
      </c>
      <c r="U61" s="33" t="s">
        <v>4</v>
      </c>
      <c r="V61" s="47" t="s">
        <v>300</v>
      </c>
      <c r="X61" s="68">
        <v>-1</v>
      </c>
      <c r="Z61" s="63">
        <v>415594</v>
      </c>
      <c r="AA61" s="63"/>
      <c r="AB61" s="66">
        <v>2.5299999999999998</v>
      </c>
      <c r="AC61" s="66"/>
      <c r="AD61" s="63">
        <f>+Z61-P61</f>
        <v>71096</v>
      </c>
      <c r="AE61" s="52"/>
    </row>
    <row r="62" spans="1:31" x14ac:dyDescent="0.25">
      <c r="A62" s="33">
        <v>312</v>
      </c>
      <c r="B62" s="33" t="s">
        <v>43</v>
      </c>
      <c r="D62" s="63">
        <v>212830964.69</v>
      </c>
      <c r="F62" s="46">
        <v>48029</v>
      </c>
      <c r="H62" s="71">
        <v>9.4000000000000004E-3</v>
      </c>
      <c r="I62" s="72"/>
      <c r="J62" s="72"/>
      <c r="L62" s="68">
        <v>-5</v>
      </c>
      <c r="M62" s="58"/>
      <c r="N62" s="78">
        <v>2.6</v>
      </c>
      <c r="P62" s="63">
        <f>+ROUND(D62*N62/100,0)</f>
        <v>5533605</v>
      </c>
      <c r="R62" s="46">
        <v>48029</v>
      </c>
      <c r="T62" s="47">
        <v>50</v>
      </c>
      <c r="U62" s="33" t="s">
        <v>4</v>
      </c>
      <c r="V62" s="47" t="s">
        <v>301</v>
      </c>
      <c r="X62" s="68">
        <v>-2</v>
      </c>
      <c r="Z62" s="63">
        <v>8803028</v>
      </c>
      <c r="AA62" s="63"/>
      <c r="AB62" s="66">
        <v>4.1399999999999997</v>
      </c>
      <c r="AC62" s="66"/>
      <c r="AD62" s="63">
        <f>+Z62-P62</f>
        <v>3269423</v>
      </c>
      <c r="AE62" s="52"/>
    </row>
    <row r="63" spans="1:31" x14ac:dyDescent="0.25">
      <c r="A63" s="33">
        <v>314</v>
      </c>
      <c r="B63" s="33" t="s">
        <v>44</v>
      </c>
      <c r="D63" s="63">
        <v>90120382.590000004</v>
      </c>
      <c r="F63" s="46">
        <v>48029</v>
      </c>
      <c r="H63" s="71">
        <v>1.2E-2</v>
      </c>
      <c r="I63" s="72"/>
      <c r="J63" s="72"/>
      <c r="L63" s="68">
        <v>0</v>
      </c>
      <c r="M63" s="58"/>
      <c r="N63" s="78">
        <v>2.6</v>
      </c>
      <c r="P63" s="63">
        <f>+ROUND(D63*N63/100,0)</f>
        <v>2343130</v>
      </c>
      <c r="R63" s="46">
        <v>48029</v>
      </c>
      <c r="T63" s="47">
        <v>55</v>
      </c>
      <c r="U63" s="33" t="s">
        <v>4</v>
      </c>
      <c r="V63" s="47" t="s">
        <v>302</v>
      </c>
      <c r="X63" s="68">
        <v>-1</v>
      </c>
      <c r="Z63" s="63">
        <v>3280656</v>
      </c>
      <c r="AA63" s="63"/>
      <c r="AB63" s="66">
        <v>3.64</v>
      </c>
      <c r="AC63" s="66"/>
      <c r="AD63" s="63">
        <f>+Z63-P63</f>
        <v>937526</v>
      </c>
      <c r="AE63" s="52"/>
    </row>
    <row r="64" spans="1:31" x14ac:dyDescent="0.25">
      <c r="A64" s="33">
        <v>315</v>
      </c>
      <c r="B64" s="33" t="s">
        <v>45</v>
      </c>
      <c r="D64" s="63">
        <v>24391136.829999998</v>
      </c>
      <c r="F64" s="46">
        <v>48029</v>
      </c>
      <c r="H64" s="71">
        <v>5.1999999999999998E-3</v>
      </c>
      <c r="I64" s="72"/>
      <c r="J64" s="72"/>
      <c r="L64" s="68">
        <v>-5</v>
      </c>
      <c r="M64" s="58"/>
      <c r="N64" s="78">
        <v>2.4</v>
      </c>
      <c r="P64" s="63">
        <f>+ROUND(D64*N64/100,0)</f>
        <v>585387</v>
      </c>
      <c r="R64" s="46">
        <v>48029</v>
      </c>
      <c r="T64" s="47">
        <v>65</v>
      </c>
      <c r="U64" s="33" t="s">
        <v>4</v>
      </c>
      <c r="V64" s="47" t="s">
        <v>301</v>
      </c>
      <c r="X64" s="68">
        <v>-2</v>
      </c>
      <c r="Z64" s="63">
        <v>842616</v>
      </c>
      <c r="AA64" s="63"/>
      <c r="AB64" s="66">
        <v>3.45</v>
      </c>
      <c r="AC64" s="66"/>
      <c r="AD64" s="63">
        <f>+Z64-P64</f>
        <v>257229</v>
      </c>
      <c r="AE64" s="52"/>
    </row>
    <row r="65" spans="1:31" x14ac:dyDescent="0.25">
      <c r="A65" s="33">
        <v>316</v>
      </c>
      <c r="B65" s="33" t="s">
        <v>281</v>
      </c>
      <c r="D65" s="64">
        <v>3594164.92</v>
      </c>
      <c r="F65" s="46">
        <v>48029</v>
      </c>
      <c r="H65" s="71">
        <v>7.1000000000000004E-3</v>
      </c>
      <c r="I65" s="72"/>
      <c r="J65" s="72"/>
      <c r="L65" s="68">
        <v>0</v>
      </c>
      <c r="M65" s="58"/>
      <c r="N65" s="78">
        <v>2.4</v>
      </c>
      <c r="P65" s="64">
        <f>+ROUND(D65*N65/100,0)</f>
        <v>86260</v>
      </c>
      <c r="R65" s="46">
        <v>48029</v>
      </c>
      <c r="T65" s="47">
        <v>65</v>
      </c>
      <c r="U65" s="33" t="s">
        <v>4</v>
      </c>
      <c r="V65" s="47" t="s">
        <v>302</v>
      </c>
      <c r="X65" s="68">
        <v>-1</v>
      </c>
      <c r="Z65" s="64">
        <v>136791</v>
      </c>
      <c r="AA65" s="67"/>
      <c r="AB65" s="66">
        <v>3.81</v>
      </c>
      <c r="AC65" s="66"/>
      <c r="AD65" s="64">
        <f>+Z65-P65</f>
        <v>50531</v>
      </c>
      <c r="AE65" s="52"/>
    </row>
    <row r="66" spans="1:31" s="38" customFormat="1" x14ac:dyDescent="0.25">
      <c r="A66" s="38" t="s">
        <v>6</v>
      </c>
      <c r="B66" s="38" t="s">
        <v>56</v>
      </c>
      <c r="D66" s="65">
        <f>+SUBTOTAL(9,D61:D65)</f>
        <v>347341330.27999997</v>
      </c>
      <c r="F66" s="46"/>
      <c r="H66" s="71"/>
      <c r="I66" s="72"/>
      <c r="J66" s="72"/>
      <c r="L66" s="68"/>
      <c r="M66" s="73"/>
      <c r="N66" s="118">
        <f>+ROUND(P66/D66*100,1)</f>
        <v>2.6</v>
      </c>
      <c r="P66" s="65">
        <f>+SUBTOTAL(9,P61:P65)</f>
        <v>8892880</v>
      </c>
      <c r="R66" s="46"/>
      <c r="S66" s="33"/>
      <c r="T66" s="47"/>
      <c r="U66" s="33"/>
      <c r="V66" s="47"/>
      <c r="W66" s="33"/>
      <c r="X66" s="68"/>
      <c r="Z66" s="65">
        <f>+SUBTOTAL(9,Z61:Z65)</f>
        <v>13478685</v>
      </c>
      <c r="AA66" s="65"/>
      <c r="AB66" s="125">
        <f>+Z66/D66*100</f>
        <v>3.8805301370656111</v>
      </c>
      <c r="AC66" s="125"/>
      <c r="AD66" s="65">
        <f>+SUBTOTAL(9,AD61:AD65)</f>
        <v>4585805</v>
      </c>
      <c r="AE66" s="52"/>
    </row>
    <row r="67" spans="1:31" x14ac:dyDescent="0.25">
      <c r="A67" s="33" t="s">
        <v>6</v>
      </c>
      <c r="B67" s="33" t="s">
        <v>6</v>
      </c>
      <c r="F67" s="46"/>
      <c r="H67" s="71"/>
      <c r="I67" s="72"/>
      <c r="J67" s="72"/>
      <c r="L67" s="68"/>
      <c r="M67" s="58"/>
      <c r="N67" s="120"/>
      <c r="R67" s="46"/>
      <c r="T67" s="47"/>
      <c r="V67" s="47"/>
      <c r="X67" s="68"/>
      <c r="AB67" s="66"/>
      <c r="AC67" s="66"/>
      <c r="AE67" s="52"/>
    </row>
    <row r="68" spans="1:31" s="38" customFormat="1" x14ac:dyDescent="0.25">
      <c r="A68" s="38" t="s">
        <v>6</v>
      </c>
      <c r="B68" s="38" t="s">
        <v>57</v>
      </c>
      <c r="D68" s="73"/>
      <c r="F68" s="46"/>
      <c r="H68" s="71"/>
      <c r="I68" s="72"/>
      <c r="J68" s="72"/>
      <c r="L68" s="68"/>
      <c r="M68" s="73"/>
      <c r="N68" s="119"/>
      <c r="P68" s="73"/>
      <c r="R68" s="46"/>
      <c r="S68" s="33"/>
      <c r="T68" s="47"/>
      <c r="U68" s="33"/>
      <c r="V68" s="47"/>
      <c r="W68" s="33"/>
      <c r="X68" s="68"/>
      <c r="Z68" s="73"/>
      <c r="AA68" s="73"/>
      <c r="AB68" s="66"/>
      <c r="AC68" s="66"/>
      <c r="AD68" s="73"/>
      <c r="AE68" s="52"/>
    </row>
    <row r="69" spans="1:31" x14ac:dyDescent="0.25">
      <c r="A69" s="33">
        <v>311</v>
      </c>
      <c r="B69" s="33" t="s">
        <v>42</v>
      </c>
      <c r="D69" s="63">
        <v>11266842.33</v>
      </c>
      <c r="F69" s="46">
        <v>48029</v>
      </c>
      <c r="H69" s="71">
        <v>3.2000000000000002E-3</v>
      </c>
      <c r="I69" s="72"/>
      <c r="J69" s="72"/>
      <c r="L69" s="68">
        <v>-1</v>
      </c>
      <c r="M69" s="58"/>
      <c r="N69" s="78">
        <v>2.1</v>
      </c>
      <c r="P69" s="63">
        <f>+ROUND(D69*N69/100,0)</f>
        <v>236604</v>
      </c>
      <c r="R69" s="46">
        <v>48029</v>
      </c>
      <c r="T69" s="47">
        <v>80</v>
      </c>
      <c r="U69" s="33" t="s">
        <v>4</v>
      </c>
      <c r="V69" s="47" t="s">
        <v>300</v>
      </c>
      <c r="X69" s="68">
        <v>-1</v>
      </c>
      <c r="Z69" s="63">
        <v>270118</v>
      </c>
      <c r="AA69" s="63"/>
      <c r="AB69" s="66">
        <v>2.4</v>
      </c>
      <c r="AC69" s="66"/>
      <c r="AD69" s="63">
        <f>+Z69-P69</f>
        <v>33514</v>
      </c>
      <c r="AE69" s="52"/>
    </row>
    <row r="70" spans="1:31" x14ac:dyDescent="0.25">
      <c r="A70" s="33">
        <v>312</v>
      </c>
      <c r="B70" s="33" t="s">
        <v>43</v>
      </c>
      <c r="D70" s="63">
        <v>215154507.72</v>
      </c>
      <c r="F70" s="46">
        <v>48029</v>
      </c>
      <c r="H70" s="71">
        <v>9.4000000000000004E-3</v>
      </c>
      <c r="I70" s="72"/>
      <c r="J70" s="72"/>
      <c r="L70" s="68">
        <v>-5</v>
      </c>
      <c r="M70" s="58"/>
      <c r="N70" s="78">
        <v>2.6</v>
      </c>
      <c r="P70" s="63">
        <f>+ROUND(D70*N70/100,0)</f>
        <v>5594017</v>
      </c>
      <c r="R70" s="46">
        <v>48029</v>
      </c>
      <c r="T70" s="47">
        <v>50</v>
      </c>
      <c r="U70" s="33" t="s">
        <v>4</v>
      </c>
      <c r="V70" s="47" t="s">
        <v>301</v>
      </c>
      <c r="X70" s="68">
        <v>-2</v>
      </c>
      <c r="Z70" s="63">
        <v>9093979</v>
      </c>
      <c r="AA70" s="63"/>
      <c r="AB70" s="66">
        <v>4.2300000000000004</v>
      </c>
      <c r="AC70" s="66"/>
      <c r="AD70" s="63">
        <f>+Z70-P70</f>
        <v>3499962</v>
      </c>
      <c r="AE70" s="52"/>
    </row>
    <row r="71" spans="1:31" x14ac:dyDescent="0.25">
      <c r="A71" s="33">
        <v>314</v>
      </c>
      <c r="B71" s="33" t="s">
        <v>44</v>
      </c>
      <c r="D71" s="63">
        <v>82856948.930000007</v>
      </c>
      <c r="F71" s="46">
        <v>48029</v>
      </c>
      <c r="H71" s="71">
        <v>1.2E-2</v>
      </c>
      <c r="I71" s="72"/>
      <c r="J71" s="72"/>
      <c r="L71" s="68">
        <v>0</v>
      </c>
      <c r="M71" s="58"/>
      <c r="N71" s="78">
        <v>2.6</v>
      </c>
      <c r="P71" s="63">
        <f>+ROUND(D71*N71/100,0)</f>
        <v>2154281</v>
      </c>
      <c r="R71" s="46">
        <v>48029</v>
      </c>
      <c r="T71" s="47">
        <v>55</v>
      </c>
      <c r="U71" s="33" t="s">
        <v>4</v>
      </c>
      <c r="V71" s="47" t="s">
        <v>302</v>
      </c>
      <c r="X71" s="68">
        <v>-1</v>
      </c>
      <c r="Z71" s="63">
        <v>3493740</v>
      </c>
      <c r="AA71" s="63"/>
      <c r="AB71" s="66">
        <v>4.22</v>
      </c>
      <c r="AC71" s="66"/>
      <c r="AD71" s="63">
        <f>+Z71-P71</f>
        <v>1339459</v>
      </c>
      <c r="AE71" s="52"/>
    </row>
    <row r="72" spans="1:31" x14ac:dyDescent="0.25">
      <c r="A72" s="33">
        <v>315</v>
      </c>
      <c r="B72" s="33" t="s">
        <v>45</v>
      </c>
      <c r="D72" s="63">
        <v>23045155.719999999</v>
      </c>
      <c r="F72" s="46">
        <v>48029</v>
      </c>
      <c r="H72" s="71">
        <v>5.1999999999999998E-3</v>
      </c>
      <c r="I72" s="72"/>
      <c r="J72" s="72"/>
      <c r="L72" s="68">
        <v>-5</v>
      </c>
      <c r="M72" s="58"/>
      <c r="N72" s="78">
        <v>2.4</v>
      </c>
      <c r="P72" s="63">
        <f>+ROUND(D72*N72/100,0)</f>
        <v>553084</v>
      </c>
      <c r="R72" s="46">
        <v>48029</v>
      </c>
      <c r="T72" s="47">
        <v>65</v>
      </c>
      <c r="U72" s="33" t="s">
        <v>4</v>
      </c>
      <c r="V72" s="47" t="s">
        <v>301</v>
      </c>
      <c r="X72" s="68">
        <v>-2</v>
      </c>
      <c r="Z72" s="63">
        <v>903472</v>
      </c>
      <c r="AA72" s="63"/>
      <c r="AB72" s="66">
        <v>3.92</v>
      </c>
      <c r="AC72" s="66"/>
      <c r="AD72" s="63">
        <f>+Z72-P72</f>
        <v>350388</v>
      </c>
      <c r="AE72" s="52"/>
    </row>
    <row r="73" spans="1:31" x14ac:dyDescent="0.25">
      <c r="A73" s="33">
        <v>316</v>
      </c>
      <c r="B73" s="33" t="s">
        <v>281</v>
      </c>
      <c r="D73" s="64">
        <v>3280815.68</v>
      </c>
      <c r="F73" s="46">
        <v>48029</v>
      </c>
      <c r="H73" s="71">
        <v>7.1000000000000004E-3</v>
      </c>
      <c r="I73" s="72"/>
      <c r="J73" s="72"/>
      <c r="L73" s="68">
        <v>0</v>
      </c>
      <c r="M73" s="58"/>
      <c r="N73" s="78">
        <v>2.4</v>
      </c>
      <c r="P73" s="64">
        <f>+ROUND(D73*N73/100,0)</f>
        <v>78740</v>
      </c>
      <c r="R73" s="46">
        <v>48029</v>
      </c>
      <c r="T73" s="47">
        <v>65</v>
      </c>
      <c r="U73" s="33" t="s">
        <v>4</v>
      </c>
      <c r="V73" s="47" t="s">
        <v>302</v>
      </c>
      <c r="X73" s="68">
        <v>-1</v>
      </c>
      <c r="Z73" s="64">
        <v>130785</v>
      </c>
      <c r="AA73" s="67"/>
      <c r="AB73" s="66">
        <v>3.99</v>
      </c>
      <c r="AC73" s="66"/>
      <c r="AD73" s="64">
        <f>+Z73-P73</f>
        <v>52045</v>
      </c>
      <c r="AE73" s="52"/>
    </row>
    <row r="74" spans="1:31" s="38" customFormat="1" x14ac:dyDescent="0.25">
      <c r="A74" s="38" t="s">
        <v>6</v>
      </c>
      <c r="B74" s="38" t="s">
        <v>58</v>
      </c>
      <c r="D74" s="83">
        <f>+SUBTOTAL(9,D69:D73)</f>
        <v>335604270.38000005</v>
      </c>
      <c r="F74" s="46"/>
      <c r="H74" s="71"/>
      <c r="I74" s="72"/>
      <c r="J74" s="72"/>
      <c r="L74" s="68"/>
      <c r="M74" s="73"/>
      <c r="N74" s="118">
        <f>+ROUND(P74/D74*100,1)</f>
        <v>2.6</v>
      </c>
      <c r="P74" s="83">
        <f>+SUBTOTAL(9,P69:P73)</f>
        <v>8616726</v>
      </c>
      <c r="R74" s="46"/>
      <c r="S74" s="33"/>
      <c r="T74" s="47"/>
      <c r="U74" s="33"/>
      <c r="V74" s="47"/>
      <c r="W74" s="33"/>
      <c r="X74" s="68"/>
      <c r="Z74" s="83">
        <f>+SUBTOTAL(9,Z69:Z73)</f>
        <v>13892094</v>
      </c>
      <c r="AA74" s="88"/>
      <c r="AB74" s="125">
        <f>+Z74/D74*100</f>
        <v>4.1394270651771432</v>
      </c>
      <c r="AC74" s="125"/>
      <c r="AD74" s="83">
        <f>+SUBTOTAL(9,AD69:AD73)</f>
        <v>5275368</v>
      </c>
      <c r="AE74" s="52"/>
    </row>
    <row r="75" spans="1:31" s="38" customFormat="1" x14ac:dyDescent="0.25">
      <c r="B75" s="38" t="s">
        <v>6</v>
      </c>
      <c r="D75" s="65"/>
      <c r="F75" s="46"/>
      <c r="H75" s="71"/>
      <c r="I75" s="72"/>
      <c r="J75" s="72"/>
      <c r="L75" s="68"/>
      <c r="M75" s="73"/>
      <c r="N75" s="119"/>
      <c r="P75" s="65"/>
      <c r="R75" s="46"/>
      <c r="S75" s="33"/>
      <c r="T75" s="47"/>
      <c r="U75" s="33"/>
      <c r="V75" s="47"/>
      <c r="W75" s="33"/>
      <c r="X75" s="68"/>
      <c r="Z75" s="65"/>
      <c r="AA75" s="65"/>
      <c r="AB75" s="66"/>
      <c r="AC75" s="66"/>
      <c r="AD75" s="65"/>
      <c r="AE75" s="52"/>
    </row>
    <row r="76" spans="1:31" s="38" customFormat="1" x14ac:dyDescent="0.25">
      <c r="A76" s="41" t="s">
        <v>175</v>
      </c>
      <c r="D76" s="121">
        <f>+SUBTOTAL(9,D48:D75)</f>
        <v>973993218.56000006</v>
      </c>
      <c r="F76" s="46"/>
      <c r="H76" s="71"/>
      <c r="I76" s="72"/>
      <c r="J76" s="72"/>
      <c r="L76" s="68"/>
      <c r="M76" s="73"/>
      <c r="N76" s="122">
        <f>+ROUND(P76/D76*100,1)</f>
        <v>2.4</v>
      </c>
      <c r="P76" s="121">
        <f>+SUBTOTAL(9,P48:P75)</f>
        <v>23838726</v>
      </c>
      <c r="R76" s="46"/>
      <c r="S76" s="33"/>
      <c r="T76" s="47"/>
      <c r="U76" s="33"/>
      <c r="V76" s="47"/>
      <c r="W76" s="33"/>
      <c r="X76" s="68"/>
      <c r="Z76" s="121">
        <f>+SUBTOTAL(9,Z48:Z75)</f>
        <v>35406934</v>
      </c>
      <c r="AA76" s="121"/>
      <c r="AB76" s="116">
        <f>+Z76/D76*100</f>
        <v>3.6352341397558567</v>
      </c>
      <c r="AC76" s="116"/>
      <c r="AD76" s="121">
        <f>+SUBTOTAL(9,AD48:AD75)</f>
        <v>11568208</v>
      </c>
      <c r="AE76" s="52"/>
    </row>
    <row r="77" spans="1:31" s="38" customFormat="1" x14ac:dyDescent="0.25">
      <c r="A77" s="41"/>
      <c r="B77" s="38" t="s">
        <v>6</v>
      </c>
      <c r="D77" s="65"/>
      <c r="F77" s="46"/>
      <c r="H77" s="71"/>
      <c r="I77" s="72"/>
      <c r="J77" s="72"/>
      <c r="L77" s="68"/>
      <c r="M77" s="73"/>
      <c r="N77" s="119"/>
      <c r="P77" s="65"/>
      <c r="R77" s="46"/>
      <c r="S77" s="33"/>
      <c r="T77" s="47"/>
      <c r="U77" s="33"/>
      <c r="V77" s="47"/>
      <c r="W77" s="33"/>
      <c r="X77" s="68"/>
      <c r="Z77" s="65"/>
      <c r="AA77" s="65"/>
      <c r="AB77" s="66"/>
      <c r="AC77" s="66"/>
      <c r="AD77" s="65"/>
      <c r="AE77" s="52"/>
    </row>
    <row r="78" spans="1:31" s="38" customFormat="1" x14ac:dyDescent="0.25">
      <c r="A78" s="41"/>
      <c r="B78" s="38" t="s">
        <v>6</v>
      </c>
      <c r="D78" s="65"/>
      <c r="F78" s="46"/>
      <c r="H78" s="71"/>
      <c r="I78" s="72"/>
      <c r="J78" s="72"/>
      <c r="L78" s="68"/>
      <c r="M78" s="73"/>
      <c r="N78" s="119"/>
      <c r="P78" s="65"/>
      <c r="R78" s="46"/>
      <c r="S78" s="33"/>
      <c r="T78" s="47"/>
      <c r="U78" s="33"/>
      <c r="V78" s="47"/>
      <c r="W78" s="33"/>
      <c r="X78" s="68"/>
      <c r="Z78" s="65"/>
      <c r="AA78" s="65"/>
      <c r="AB78" s="66"/>
      <c r="AC78" s="66"/>
      <c r="AD78" s="65"/>
      <c r="AE78" s="52"/>
    </row>
    <row r="79" spans="1:31" s="38" customFormat="1" x14ac:dyDescent="0.25">
      <c r="A79" s="41" t="s">
        <v>176</v>
      </c>
      <c r="D79" s="65"/>
      <c r="F79" s="46"/>
      <c r="H79" s="71"/>
      <c r="I79" s="72"/>
      <c r="J79" s="72"/>
      <c r="L79" s="68"/>
      <c r="M79" s="73"/>
      <c r="N79" s="119"/>
      <c r="P79" s="65"/>
      <c r="R79" s="46"/>
      <c r="S79" s="33"/>
      <c r="T79" s="47"/>
      <c r="U79" s="33"/>
      <c r="V79" s="47"/>
      <c r="W79" s="33"/>
      <c r="X79" s="68"/>
      <c r="Z79" s="65"/>
      <c r="AA79" s="65"/>
      <c r="AB79" s="66"/>
      <c r="AC79" s="66"/>
      <c r="AD79" s="65"/>
      <c r="AE79" s="52"/>
    </row>
    <row r="80" spans="1:31" x14ac:dyDescent="0.25">
      <c r="A80" s="33" t="s">
        <v>6</v>
      </c>
      <c r="B80" s="33" t="s">
        <v>6</v>
      </c>
      <c r="F80" s="61"/>
      <c r="H80" s="71"/>
      <c r="I80" s="72"/>
      <c r="J80" s="72"/>
      <c r="L80" s="68"/>
      <c r="M80" s="58"/>
      <c r="N80" s="120"/>
      <c r="R80" s="61"/>
      <c r="T80" s="47"/>
      <c r="V80" s="47"/>
      <c r="X80" s="68"/>
      <c r="AB80" s="66"/>
      <c r="AC80" s="66"/>
      <c r="AE80" s="52"/>
    </row>
    <row r="81" spans="1:31" s="38" customFormat="1" x14ac:dyDescent="0.25">
      <c r="A81" s="38" t="s">
        <v>6</v>
      </c>
      <c r="B81" s="38" t="s">
        <v>59</v>
      </c>
      <c r="D81" s="73"/>
      <c r="F81" s="46"/>
      <c r="H81" s="71"/>
      <c r="I81" s="72"/>
      <c r="J81" s="72"/>
      <c r="L81" s="68"/>
      <c r="M81" s="73"/>
      <c r="N81" s="119"/>
      <c r="P81" s="73"/>
      <c r="R81" s="46"/>
      <c r="S81" s="33"/>
      <c r="T81" s="47"/>
      <c r="U81" s="33"/>
      <c r="V81" s="47"/>
      <c r="W81" s="33"/>
      <c r="X81" s="68"/>
      <c r="Z81" s="73"/>
      <c r="AA81" s="73"/>
      <c r="AB81" s="66"/>
      <c r="AC81" s="66"/>
      <c r="AD81" s="73"/>
      <c r="AE81" s="52"/>
    </row>
    <row r="82" spans="1:31" x14ac:dyDescent="0.25">
      <c r="A82" s="33">
        <v>312</v>
      </c>
      <c r="B82" s="33" t="s">
        <v>43</v>
      </c>
      <c r="D82" s="64">
        <v>33149442.199999999</v>
      </c>
      <c r="F82" s="46">
        <v>50951</v>
      </c>
      <c r="H82" s="71">
        <v>9.4000000000000004E-3</v>
      </c>
      <c r="I82" s="72"/>
      <c r="J82" s="72"/>
      <c r="L82" s="68">
        <v>-5</v>
      </c>
      <c r="M82" s="58"/>
      <c r="N82" s="78">
        <v>2.6</v>
      </c>
      <c r="P82" s="64">
        <f>+ROUND(D82*N82/100,0)</f>
        <v>861885</v>
      </c>
      <c r="R82" s="46">
        <v>50951</v>
      </c>
      <c r="T82" s="47">
        <v>50</v>
      </c>
      <c r="U82" s="33" t="s">
        <v>4</v>
      </c>
      <c r="V82" s="47" t="s">
        <v>301</v>
      </c>
      <c r="X82" s="68">
        <v>0</v>
      </c>
      <c r="Z82" s="64">
        <v>942509</v>
      </c>
      <c r="AA82" s="67"/>
      <c r="AB82" s="66">
        <v>2.84</v>
      </c>
      <c r="AC82" s="66"/>
      <c r="AD82" s="64">
        <f>+Z82-P82</f>
        <v>80624</v>
      </c>
      <c r="AE82" s="52"/>
    </row>
    <row r="83" spans="1:31" s="38" customFormat="1" x14ac:dyDescent="0.25">
      <c r="A83" s="38" t="s">
        <v>6</v>
      </c>
      <c r="B83" s="38" t="s">
        <v>60</v>
      </c>
      <c r="D83" s="65">
        <f>+SUBTOTAL(9,D82:D82)</f>
        <v>33149442.199999999</v>
      </c>
      <c r="F83" s="46"/>
      <c r="H83" s="71"/>
      <c r="I83" s="72"/>
      <c r="J83" s="72"/>
      <c r="L83" s="68"/>
      <c r="M83" s="73"/>
      <c r="N83" s="118">
        <f>+ROUND(P83/D83*100,1)</f>
        <v>2.6</v>
      </c>
      <c r="P83" s="65">
        <f>+SUBTOTAL(9,P82:P82)</f>
        <v>861885</v>
      </c>
      <c r="R83" s="46"/>
      <c r="S83" s="33"/>
      <c r="T83" s="47"/>
      <c r="U83" s="33"/>
      <c r="V83" s="47"/>
      <c r="W83" s="33"/>
      <c r="X83" s="68"/>
      <c r="Z83" s="65">
        <f>+SUBTOTAL(9,Z82:Z82)</f>
        <v>942509</v>
      </c>
      <c r="AA83" s="65"/>
      <c r="AB83" s="125">
        <f>+Z83/D83*100</f>
        <v>2.8432122456648758</v>
      </c>
      <c r="AC83" s="125"/>
      <c r="AD83" s="65">
        <f>+SUBTOTAL(9,AD82:AD82)</f>
        <v>80624</v>
      </c>
      <c r="AE83" s="52"/>
    </row>
    <row r="84" spans="1:31" x14ac:dyDescent="0.25">
      <c r="A84" s="33" t="s">
        <v>6</v>
      </c>
      <c r="B84" s="33" t="s">
        <v>6</v>
      </c>
      <c r="F84" s="46"/>
      <c r="H84" s="71"/>
      <c r="I84" s="72"/>
      <c r="J84" s="72"/>
      <c r="L84" s="68"/>
      <c r="M84" s="58"/>
      <c r="N84" s="120"/>
      <c r="R84" s="46"/>
      <c r="T84" s="47"/>
      <c r="V84" s="47"/>
      <c r="X84" s="68"/>
      <c r="AB84" s="66"/>
      <c r="AC84" s="66"/>
      <c r="AE84" s="52"/>
    </row>
    <row r="85" spans="1:31" s="38" customFormat="1" x14ac:dyDescent="0.25">
      <c r="A85" s="38" t="s">
        <v>6</v>
      </c>
      <c r="B85" s="38" t="s">
        <v>61</v>
      </c>
      <c r="D85" s="73"/>
      <c r="F85" s="46"/>
      <c r="H85" s="71"/>
      <c r="I85" s="72"/>
      <c r="J85" s="72"/>
      <c r="L85" s="68"/>
      <c r="M85" s="73"/>
      <c r="N85" s="119"/>
      <c r="P85" s="73"/>
      <c r="R85" s="46"/>
      <c r="S85" s="33"/>
      <c r="T85" s="47"/>
      <c r="U85" s="33"/>
      <c r="V85" s="47"/>
      <c r="W85" s="33"/>
      <c r="X85" s="68"/>
      <c r="Z85" s="73"/>
      <c r="AA85" s="73"/>
      <c r="AB85" s="66"/>
      <c r="AC85" s="66"/>
      <c r="AD85" s="73"/>
      <c r="AE85" s="52"/>
    </row>
    <row r="86" spans="1:31" x14ac:dyDescent="0.25">
      <c r="A86" s="33">
        <v>311</v>
      </c>
      <c r="B86" s="33" t="s">
        <v>42</v>
      </c>
      <c r="D86" s="63">
        <v>39391667.200000003</v>
      </c>
      <c r="F86" s="46">
        <v>50951</v>
      </c>
      <c r="H86" s="71">
        <v>3.2000000000000002E-3</v>
      </c>
      <c r="I86" s="72"/>
      <c r="J86" s="72"/>
      <c r="L86" s="68">
        <v>-1</v>
      </c>
      <c r="M86" s="58"/>
      <c r="N86" s="78">
        <v>2.1</v>
      </c>
      <c r="P86" s="63">
        <f>+ROUND(D86*N86/100,0)</f>
        <v>827225</v>
      </c>
      <c r="R86" s="46">
        <v>50951</v>
      </c>
      <c r="T86" s="47">
        <v>80</v>
      </c>
      <c r="U86" s="33" t="s">
        <v>4</v>
      </c>
      <c r="V86" s="47" t="s">
        <v>300</v>
      </c>
      <c r="X86" s="68">
        <v>-1</v>
      </c>
      <c r="Z86" s="63">
        <v>976488</v>
      </c>
      <c r="AA86" s="63"/>
      <c r="AB86" s="66">
        <v>2.48</v>
      </c>
      <c r="AC86" s="66"/>
      <c r="AD86" s="63">
        <f>+Z86-P86</f>
        <v>149263</v>
      </c>
      <c r="AE86" s="52"/>
    </row>
    <row r="87" spans="1:31" x14ac:dyDescent="0.25">
      <c r="A87" s="33">
        <v>312</v>
      </c>
      <c r="B87" s="33" t="s">
        <v>43</v>
      </c>
      <c r="D87" s="63">
        <v>25844054.559999999</v>
      </c>
      <c r="F87" s="46">
        <v>50951</v>
      </c>
      <c r="H87" s="71">
        <v>9.4000000000000004E-3</v>
      </c>
      <c r="I87" s="72"/>
      <c r="J87" s="72"/>
      <c r="L87" s="68">
        <v>-5</v>
      </c>
      <c r="M87" s="58"/>
      <c r="N87" s="78">
        <v>2.6</v>
      </c>
      <c r="P87" s="63">
        <f>+ROUND(D87*N87/100,0)</f>
        <v>671945</v>
      </c>
      <c r="R87" s="46">
        <v>50951</v>
      </c>
      <c r="T87" s="47">
        <v>50</v>
      </c>
      <c r="U87" s="33" t="s">
        <v>4</v>
      </c>
      <c r="V87" s="47" t="s">
        <v>301</v>
      </c>
      <c r="X87" s="68">
        <v>-4</v>
      </c>
      <c r="Z87" s="63">
        <v>781528</v>
      </c>
      <c r="AA87" s="63"/>
      <c r="AB87" s="66">
        <v>3.02</v>
      </c>
      <c r="AC87" s="66"/>
      <c r="AD87" s="63">
        <f>+Z87-P87</f>
        <v>109583</v>
      </c>
      <c r="AE87" s="52"/>
    </row>
    <row r="88" spans="1:31" x14ac:dyDescent="0.25">
      <c r="A88" s="33">
        <v>314</v>
      </c>
      <c r="B88" s="33" t="s">
        <v>44</v>
      </c>
      <c r="D88" s="63">
        <v>4336717.7699999996</v>
      </c>
      <c r="F88" s="46">
        <v>50951</v>
      </c>
      <c r="H88" s="71">
        <v>1.2E-2</v>
      </c>
      <c r="I88" s="72"/>
      <c r="J88" s="72"/>
      <c r="L88" s="68">
        <v>0</v>
      </c>
      <c r="M88" s="58"/>
      <c r="N88" s="78">
        <v>2.6</v>
      </c>
      <c r="P88" s="63">
        <f>+ROUND(D88*N88/100,0)</f>
        <v>112755</v>
      </c>
      <c r="R88" s="46">
        <v>50951</v>
      </c>
      <c r="T88" s="47">
        <v>55</v>
      </c>
      <c r="U88" s="33" t="s">
        <v>4</v>
      </c>
      <c r="V88" s="47" t="s">
        <v>302</v>
      </c>
      <c r="X88" s="68">
        <v>-1</v>
      </c>
      <c r="Z88" s="63">
        <v>125125</v>
      </c>
      <c r="AA88" s="63"/>
      <c r="AB88" s="66">
        <v>2.89</v>
      </c>
      <c r="AC88" s="66"/>
      <c r="AD88" s="63">
        <f>+Z88-P88</f>
        <v>12370</v>
      </c>
      <c r="AE88" s="52"/>
    </row>
    <row r="89" spans="1:31" x14ac:dyDescent="0.25">
      <c r="A89" s="33">
        <v>315</v>
      </c>
      <c r="B89" s="33" t="s">
        <v>45</v>
      </c>
      <c r="D89" s="63">
        <v>1226256.73</v>
      </c>
      <c r="F89" s="46">
        <v>50951</v>
      </c>
      <c r="H89" s="71">
        <v>5.1999999999999998E-3</v>
      </c>
      <c r="I89" s="72"/>
      <c r="J89" s="72"/>
      <c r="L89" s="68">
        <v>-4</v>
      </c>
      <c r="M89" s="58"/>
      <c r="N89" s="78">
        <v>2.4</v>
      </c>
      <c r="P89" s="63">
        <f>+ROUND(D89*N89/100,0)</f>
        <v>29430</v>
      </c>
      <c r="R89" s="46">
        <v>50951</v>
      </c>
      <c r="T89" s="47">
        <v>65</v>
      </c>
      <c r="U89" s="33" t="s">
        <v>4</v>
      </c>
      <c r="V89" s="47" t="s">
        <v>301</v>
      </c>
      <c r="X89" s="68">
        <v>-4</v>
      </c>
      <c r="Z89" s="63">
        <v>32201</v>
      </c>
      <c r="AA89" s="63"/>
      <c r="AB89" s="66">
        <v>2.63</v>
      </c>
      <c r="AC89" s="66"/>
      <c r="AD89" s="63">
        <f>+Z89-P89</f>
        <v>2771</v>
      </c>
      <c r="AE89" s="52"/>
    </row>
    <row r="90" spans="1:31" x14ac:dyDescent="0.25">
      <c r="A90" s="33">
        <v>316</v>
      </c>
      <c r="B90" s="33" t="s">
        <v>281</v>
      </c>
      <c r="D90" s="64">
        <v>3659825.14</v>
      </c>
      <c r="F90" s="46">
        <v>50951</v>
      </c>
      <c r="H90" s="71">
        <v>7.1000000000000004E-3</v>
      </c>
      <c r="I90" s="72"/>
      <c r="J90" s="72"/>
      <c r="L90" s="68">
        <v>-1</v>
      </c>
      <c r="M90" s="58"/>
      <c r="N90" s="78">
        <v>2.4</v>
      </c>
      <c r="P90" s="64">
        <f>+ROUND(D90*N90/100,0)</f>
        <v>87836</v>
      </c>
      <c r="R90" s="46">
        <v>50951</v>
      </c>
      <c r="T90" s="47">
        <v>65</v>
      </c>
      <c r="U90" s="33" t="s">
        <v>4</v>
      </c>
      <c r="V90" s="47" t="s">
        <v>302</v>
      </c>
      <c r="X90" s="68">
        <v>-1</v>
      </c>
      <c r="Z90" s="64">
        <v>103027</v>
      </c>
      <c r="AA90" s="67"/>
      <c r="AB90" s="66">
        <v>2.82</v>
      </c>
      <c r="AC90" s="66"/>
      <c r="AD90" s="64">
        <f>+Z90-P90</f>
        <v>15191</v>
      </c>
      <c r="AE90" s="52"/>
    </row>
    <row r="91" spans="1:31" s="38" customFormat="1" x14ac:dyDescent="0.25">
      <c r="A91" s="38" t="s">
        <v>6</v>
      </c>
      <c r="B91" s="38" t="s">
        <v>62</v>
      </c>
      <c r="D91" s="65">
        <f>+SUBTOTAL(9,D86:D90)</f>
        <v>74458521.400000006</v>
      </c>
      <c r="F91" s="46"/>
      <c r="H91" s="71"/>
      <c r="I91" s="72"/>
      <c r="J91" s="72"/>
      <c r="L91" s="68"/>
      <c r="M91" s="73"/>
      <c r="N91" s="118">
        <f>+ROUND(P91/D91*100,1)</f>
        <v>2.2999999999999998</v>
      </c>
      <c r="P91" s="65">
        <f>+SUBTOTAL(9,P86:P90)</f>
        <v>1729191</v>
      </c>
      <c r="R91" s="46"/>
      <c r="S91" s="33"/>
      <c r="T91" s="47"/>
      <c r="U91" s="33"/>
      <c r="V91" s="47"/>
      <c r="W91" s="33"/>
      <c r="X91" s="68"/>
      <c r="Z91" s="65">
        <f>+SUBTOTAL(9,Z86:Z90)</f>
        <v>2018369</v>
      </c>
      <c r="AA91" s="65"/>
      <c r="AB91" s="125">
        <f>+Z91/D91*100</f>
        <v>2.7107293591784916</v>
      </c>
      <c r="AC91" s="125"/>
      <c r="AD91" s="65">
        <f>+SUBTOTAL(9,AD86:AD90)</f>
        <v>289178</v>
      </c>
      <c r="AE91" s="52"/>
    </row>
    <row r="92" spans="1:31" x14ac:dyDescent="0.25">
      <c r="A92" s="33" t="s">
        <v>6</v>
      </c>
      <c r="B92" s="33" t="s">
        <v>6</v>
      </c>
      <c r="F92" s="46"/>
      <c r="H92" s="71"/>
      <c r="I92" s="72"/>
      <c r="J92" s="72"/>
      <c r="L92" s="68"/>
      <c r="M92" s="58"/>
      <c r="N92" s="120"/>
      <c r="R92" s="46"/>
      <c r="T92" s="47"/>
      <c r="V92" s="47"/>
      <c r="X92" s="68"/>
      <c r="AB92" s="66"/>
      <c r="AC92" s="66"/>
      <c r="AE92" s="52"/>
    </row>
    <row r="93" spans="1:31" s="38" customFormat="1" x14ac:dyDescent="0.25">
      <c r="A93" s="38" t="s">
        <v>6</v>
      </c>
      <c r="B93" s="38" t="s">
        <v>283</v>
      </c>
      <c r="D93" s="73"/>
      <c r="F93" s="46"/>
      <c r="H93" s="71"/>
      <c r="I93" s="72"/>
      <c r="J93" s="72"/>
      <c r="L93" s="68"/>
      <c r="M93" s="73"/>
      <c r="N93" s="119"/>
      <c r="P93" s="73"/>
      <c r="R93" s="46"/>
      <c r="S93" s="33"/>
      <c r="T93" s="47"/>
      <c r="U93" s="33"/>
      <c r="V93" s="47"/>
      <c r="W93" s="33"/>
      <c r="X93" s="68"/>
      <c r="Z93" s="73"/>
      <c r="AA93" s="73"/>
      <c r="AB93" s="66"/>
      <c r="AC93" s="66"/>
      <c r="AD93" s="73"/>
      <c r="AE93" s="52"/>
    </row>
    <row r="94" spans="1:31" x14ac:dyDescent="0.25">
      <c r="A94" s="33">
        <v>311</v>
      </c>
      <c r="B94" s="33" t="s">
        <v>42</v>
      </c>
      <c r="D94" s="63">
        <v>2999448.55</v>
      </c>
      <c r="F94" s="46">
        <v>50951</v>
      </c>
      <c r="H94" s="71">
        <v>3.2000000000000002E-3</v>
      </c>
      <c r="I94" s="72"/>
      <c r="J94" s="72"/>
      <c r="L94" s="68">
        <v>-1</v>
      </c>
      <c r="M94" s="58"/>
      <c r="N94" s="78">
        <v>2.2000000000000002</v>
      </c>
      <c r="P94" s="63">
        <f>+ROUND(D94*N94/100,0)</f>
        <v>65988</v>
      </c>
      <c r="R94" s="46">
        <v>50951</v>
      </c>
      <c r="T94" s="47">
        <v>80</v>
      </c>
      <c r="U94" s="33" t="s">
        <v>4</v>
      </c>
      <c r="V94" s="47" t="s">
        <v>300</v>
      </c>
      <c r="X94" s="68">
        <v>-1</v>
      </c>
      <c r="Z94" s="63">
        <v>71885</v>
      </c>
      <c r="AA94" s="63"/>
      <c r="AB94" s="66">
        <v>2.4</v>
      </c>
      <c r="AC94" s="66"/>
      <c r="AD94" s="63">
        <f>+Z94-P94</f>
        <v>5897</v>
      </c>
      <c r="AE94" s="52"/>
    </row>
    <row r="95" spans="1:31" x14ac:dyDescent="0.25">
      <c r="A95" s="33">
        <v>312</v>
      </c>
      <c r="B95" s="33" t="s">
        <v>43</v>
      </c>
      <c r="D95" s="63">
        <v>22335967.510000002</v>
      </c>
      <c r="F95" s="46">
        <v>50951</v>
      </c>
      <c r="H95" s="71">
        <v>9.4000000000000004E-3</v>
      </c>
      <c r="I95" s="72"/>
      <c r="J95" s="72"/>
      <c r="L95" s="68">
        <v>-5</v>
      </c>
      <c r="M95" s="58"/>
      <c r="N95" s="78">
        <v>2.7</v>
      </c>
      <c r="P95" s="63">
        <f>+ROUND(D95*N95/100,0)</f>
        <v>603071</v>
      </c>
      <c r="R95" s="46">
        <v>50951</v>
      </c>
      <c r="T95" s="47">
        <v>50</v>
      </c>
      <c r="U95" s="33" t="s">
        <v>4</v>
      </c>
      <c r="V95" s="47" t="s">
        <v>301</v>
      </c>
      <c r="X95" s="68">
        <v>-4</v>
      </c>
      <c r="Z95" s="63">
        <v>712151</v>
      </c>
      <c r="AA95" s="63"/>
      <c r="AB95" s="66">
        <v>3.19</v>
      </c>
      <c r="AC95" s="66"/>
      <c r="AD95" s="63">
        <f>+Z95-P95</f>
        <v>109080</v>
      </c>
      <c r="AE95" s="52"/>
    </row>
    <row r="96" spans="1:31" x14ac:dyDescent="0.25">
      <c r="A96" s="33">
        <v>314</v>
      </c>
      <c r="B96" s="33" t="s">
        <v>44</v>
      </c>
      <c r="D96" s="63">
        <v>2831158.34</v>
      </c>
      <c r="F96" s="46">
        <v>50951</v>
      </c>
      <c r="H96" s="71">
        <v>1.2E-2</v>
      </c>
      <c r="I96" s="72"/>
      <c r="J96" s="72"/>
      <c r="L96" s="68">
        <v>0</v>
      </c>
      <c r="M96" s="58"/>
      <c r="N96" s="78">
        <v>2.6</v>
      </c>
      <c r="P96" s="63">
        <f>+ROUND(D96*N96/100,0)</f>
        <v>73610</v>
      </c>
      <c r="R96" s="46">
        <v>50951</v>
      </c>
      <c r="T96" s="47">
        <v>55</v>
      </c>
      <c r="U96" s="33" t="s">
        <v>4</v>
      </c>
      <c r="V96" s="47" t="s">
        <v>302</v>
      </c>
      <c r="X96" s="68">
        <v>-1</v>
      </c>
      <c r="Z96" s="63">
        <v>125146</v>
      </c>
      <c r="AA96" s="63"/>
      <c r="AB96" s="66">
        <v>4.42</v>
      </c>
      <c r="AC96" s="66"/>
      <c r="AD96" s="63">
        <f>+Z96-P96</f>
        <v>51536</v>
      </c>
      <c r="AE96" s="52"/>
    </row>
    <row r="97" spans="1:31" x14ac:dyDescent="0.25">
      <c r="A97" s="33">
        <v>315</v>
      </c>
      <c r="B97" s="33" t="s">
        <v>45</v>
      </c>
      <c r="D97" s="64">
        <v>2818574.78</v>
      </c>
      <c r="F97" s="46">
        <v>50951</v>
      </c>
      <c r="H97" s="71">
        <v>5.1999999999999998E-3</v>
      </c>
      <c r="I97" s="72"/>
      <c r="J97" s="72"/>
      <c r="L97" s="68">
        <v>-4</v>
      </c>
      <c r="M97" s="58"/>
      <c r="N97" s="78">
        <v>2.4</v>
      </c>
      <c r="P97" s="64">
        <f>+ROUND(D97*N97/100,0)</f>
        <v>67646</v>
      </c>
      <c r="R97" s="46">
        <v>50951</v>
      </c>
      <c r="T97" s="47">
        <v>65</v>
      </c>
      <c r="U97" s="33" t="s">
        <v>4</v>
      </c>
      <c r="V97" s="47" t="s">
        <v>301</v>
      </c>
      <c r="X97" s="68">
        <v>-4</v>
      </c>
      <c r="Z97" s="64">
        <v>121987</v>
      </c>
      <c r="AA97" s="67"/>
      <c r="AB97" s="66">
        <v>4.33</v>
      </c>
      <c r="AC97" s="66"/>
      <c r="AD97" s="64">
        <f>+Z97-P97</f>
        <v>54341</v>
      </c>
      <c r="AE97" s="52"/>
    </row>
    <row r="98" spans="1:31" s="38" customFormat="1" x14ac:dyDescent="0.25">
      <c r="A98" s="38" t="s">
        <v>6</v>
      </c>
      <c r="B98" s="38" t="s">
        <v>282</v>
      </c>
      <c r="D98" s="65">
        <f>+SUBTOTAL(9,D94:D97)</f>
        <v>30985149.180000003</v>
      </c>
      <c r="F98" s="46"/>
      <c r="H98" s="71"/>
      <c r="I98" s="72"/>
      <c r="J98" s="72"/>
      <c r="L98" s="68"/>
      <c r="M98" s="73"/>
      <c r="N98" s="118">
        <f>+ROUND(P98/D98*100,1)</f>
        <v>2.6</v>
      </c>
      <c r="P98" s="65">
        <f>+SUBTOTAL(9,P94:P97)</f>
        <v>810315</v>
      </c>
      <c r="R98" s="46"/>
      <c r="S98" s="33"/>
      <c r="T98" s="47"/>
      <c r="U98" s="33"/>
      <c r="V98" s="47"/>
      <c r="W98" s="33"/>
      <c r="X98" s="68"/>
      <c r="Z98" s="65">
        <f>+SUBTOTAL(9,Z94:Z97)</f>
        <v>1031169</v>
      </c>
      <c r="AA98" s="65"/>
      <c r="AB98" s="125">
        <f>+Z98/D98*100</f>
        <v>3.3279458943692579</v>
      </c>
      <c r="AC98" s="125"/>
      <c r="AD98" s="65">
        <f>+SUBTOTAL(9,AD94:AD97)</f>
        <v>220854</v>
      </c>
      <c r="AE98" s="52"/>
    </row>
    <row r="99" spans="1:31" x14ac:dyDescent="0.25">
      <c r="A99" s="33" t="s">
        <v>6</v>
      </c>
      <c r="B99" s="33" t="s">
        <v>6</v>
      </c>
      <c r="F99" s="46"/>
      <c r="H99" s="71"/>
      <c r="I99" s="72"/>
      <c r="J99" s="72"/>
      <c r="L99" s="68"/>
      <c r="M99" s="58"/>
      <c r="N99" s="120"/>
      <c r="R99" s="46"/>
      <c r="T99" s="47"/>
      <c r="V99" s="47"/>
      <c r="X99" s="68"/>
      <c r="AB99" s="66"/>
      <c r="AC99" s="66"/>
      <c r="AE99" s="52"/>
    </row>
    <row r="100" spans="1:31" s="38" customFormat="1" x14ac:dyDescent="0.25">
      <c r="A100" s="38" t="s">
        <v>6</v>
      </c>
      <c r="B100" s="38" t="s">
        <v>63</v>
      </c>
      <c r="D100" s="73"/>
      <c r="F100" s="46"/>
      <c r="H100" s="71"/>
      <c r="I100" s="72"/>
      <c r="J100" s="72"/>
      <c r="L100" s="68"/>
      <c r="M100" s="73"/>
      <c r="N100" s="119"/>
      <c r="P100" s="73"/>
      <c r="R100" s="46"/>
      <c r="S100" s="33"/>
      <c r="T100" s="47"/>
      <c r="U100" s="33"/>
      <c r="V100" s="47"/>
      <c r="W100" s="33"/>
      <c r="X100" s="68"/>
      <c r="Z100" s="73"/>
      <c r="AA100" s="73"/>
      <c r="AB100" s="66"/>
      <c r="AC100" s="66"/>
      <c r="AD100" s="73"/>
      <c r="AE100" s="52"/>
    </row>
    <row r="101" spans="1:31" x14ac:dyDescent="0.25">
      <c r="A101" s="33">
        <v>311</v>
      </c>
      <c r="B101" s="33" t="s">
        <v>42</v>
      </c>
      <c r="D101" s="63">
        <v>159104427.31999999</v>
      </c>
      <c r="F101" s="46">
        <v>50951</v>
      </c>
      <c r="H101" s="71">
        <v>3.2000000000000002E-3</v>
      </c>
      <c r="I101" s="72"/>
      <c r="J101" s="72"/>
      <c r="L101" s="68">
        <v>-1</v>
      </c>
      <c r="M101" s="58"/>
      <c r="N101" s="78">
        <v>2.1</v>
      </c>
      <c r="P101" s="63">
        <f>+ROUND(D101*N101/100,0)</f>
        <v>3341193</v>
      </c>
      <c r="R101" s="46">
        <v>50951</v>
      </c>
      <c r="T101" s="47">
        <v>80</v>
      </c>
      <c r="U101" s="33" t="s">
        <v>4</v>
      </c>
      <c r="V101" s="47" t="s">
        <v>300</v>
      </c>
      <c r="X101" s="68">
        <v>-1</v>
      </c>
      <c r="Z101" s="63">
        <v>5219160</v>
      </c>
      <c r="AA101" s="63"/>
      <c r="AB101" s="66">
        <v>3.28</v>
      </c>
      <c r="AC101" s="66"/>
      <c r="AD101" s="63">
        <f>+Z101-P101</f>
        <v>1877967</v>
      </c>
      <c r="AE101" s="52"/>
    </row>
    <row r="102" spans="1:31" x14ac:dyDescent="0.25">
      <c r="A102" s="33">
        <v>312</v>
      </c>
      <c r="B102" s="33" t="s">
        <v>43</v>
      </c>
      <c r="D102" s="63">
        <v>671515648.32000005</v>
      </c>
      <c r="F102" s="46">
        <v>50951</v>
      </c>
      <c r="H102" s="71">
        <v>9.4000000000000004E-3</v>
      </c>
      <c r="I102" s="72"/>
      <c r="J102" s="72"/>
      <c r="L102" s="68">
        <v>-5</v>
      </c>
      <c r="M102" s="58"/>
      <c r="N102" s="78">
        <v>2.6</v>
      </c>
      <c r="P102" s="63">
        <f>+ROUND(D102*N102/100,0)</f>
        <v>17459407</v>
      </c>
      <c r="R102" s="46">
        <v>50951</v>
      </c>
      <c r="T102" s="47">
        <v>50</v>
      </c>
      <c r="U102" s="33" t="s">
        <v>4</v>
      </c>
      <c r="V102" s="47" t="s">
        <v>301</v>
      </c>
      <c r="X102" s="68">
        <v>-4</v>
      </c>
      <c r="Z102" s="63">
        <v>24296899</v>
      </c>
      <c r="AA102" s="63"/>
      <c r="AB102" s="66">
        <v>3.62</v>
      </c>
      <c r="AC102" s="66"/>
      <c r="AD102" s="63">
        <f>+Z102-P102</f>
        <v>6837492</v>
      </c>
      <c r="AE102" s="52"/>
    </row>
    <row r="103" spans="1:31" x14ac:dyDescent="0.25">
      <c r="A103" s="33">
        <v>314</v>
      </c>
      <c r="B103" s="33" t="s">
        <v>44</v>
      </c>
      <c r="D103" s="63">
        <v>122853490.73999999</v>
      </c>
      <c r="F103" s="46">
        <v>50951</v>
      </c>
      <c r="H103" s="71">
        <v>1.2E-2</v>
      </c>
      <c r="I103" s="72"/>
      <c r="J103" s="72"/>
      <c r="L103" s="68">
        <v>0</v>
      </c>
      <c r="M103" s="58"/>
      <c r="N103" s="78">
        <v>2.6</v>
      </c>
      <c r="P103" s="63">
        <f>+ROUND(D103*N103/100,0)</f>
        <v>3194191</v>
      </c>
      <c r="R103" s="46">
        <v>50951</v>
      </c>
      <c r="T103" s="47">
        <v>55</v>
      </c>
      <c r="U103" s="33" t="s">
        <v>4</v>
      </c>
      <c r="V103" s="47" t="s">
        <v>302</v>
      </c>
      <c r="X103" s="68">
        <v>-1</v>
      </c>
      <c r="Z103" s="63">
        <v>3502383</v>
      </c>
      <c r="AA103" s="63"/>
      <c r="AB103" s="66">
        <v>2.85</v>
      </c>
      <c r="AC103" s="66"/>
      <c r="AD103" s="63">
        <f>+Z103-P103</f>
        <v>308192</v>
      </c>
      <c r="AE103" s="52"/>
    </row>
    <row r="104" spans="1:31" x14ac:dyDescent="0.25">
      <c r="A104" s="33">
        <v>315</v>
      </c>
      <c r="B104" s="33" t="s">
        <v>45</v>
      </c>
      <c r="D104" s="63">
        <v>49374419.450000003</v>
      </c>
      <c r="F104" s="46">
        <v>50951</v>
      </c>
      <c r="H104" s="71">
        <v>5.1999999999999998E-3</v>
      </c>
      <c r="I104" s="72"/>
      <c r="J104" s="72"/>
      <c r="L104" s="68">
        <v>-4</v>
      </c>
      <c r="M104" s="58"/>
      <c r="N104" s="78">
        <v>2.4</v>
      </c>
      <c r="P104" s="63">
        <f>+ROUND(D104*N104/100,0)</f>
        <v>1184986</v>
      </c>
      <c r="R104" s="46">
        <v>50951</v>
      </c>
      <c r="T104" s="47">
        <v>65</v>
      </c>
      <c r="U104" s="33" t="s">
        <v>4</v>
      </c>
      <c r="V104" s="47" t="s">
        <v>301</v>
      </c>
      <c r="X104" s="68">
        <v>-4</v>
      </c>
      <c r="Z104" s="63">
        <v>1688068</v>
      </c>
      <c r="AA104" s="63"/>
      <c r="AB104" s="66">
        <v>3.42</v>
      </c>
      <c r="AC104" s="66"/>
      <c r="AD104" s="63">
        <f>+Z104-P104</f>
        <v>503082</v>
      </c>
      <c r="AE104" s="52"/>
    </row>
    <row r="105" spans="1:31" x14ac:dyDescent="0.25">
      <c r="A105" s="33">
        <v>316</v>
      </c>
      <c r="B105" s="33" t="s">
        <v>281</v>
      </c>
      <c r="D105" s="64">
        <v>5117266.41</v>
      </c>
      <c r="F105" s="46">
        <v>50951</v>
      </c>
      <c r="H105" s="71">
        <v>7.1000000000000004E-3</v>
      </c>
      <c r="I105" s="72"/>
      <c r="J105" s="72"/>
      <c r="L105" s="68">
        <v>-1</v>
      </c>
      <c r="M105" s="58"/>
      <c r="N105" s="78">
        <v>2.4</v>
      </c>
      <c r="P105" s="64">
        <f>+ROUND(D105*N105/100,0)</f>
        <v>122814</v>
      </c>
      <c r="R105" s="46">
        <v>50951</v>
      </c>
      <c r="T105" s="47">
        <v>65</v>
      </c>
      <c r="U105" s="33" t="s">
        <v>4</v>
      </c>
      <c r="V105" s="47" t="s">
        <v>302</v>
      </c>
      <c r="X105" s="68">
        <v>-1</v>
      </c>
      <c r="Z105" s="64">
        <v>163872</v>
      </c>
      <c r="AA105" s="67"/>
      <c r="AB105" s="66">
        <v>3.2</v>
      </c>
      <c r="AC105" s="66"/>
      <c r="AD105" s="64">
        <f>+Z105-P105</f>
        <v>41058</v>
      </c>
      <c r="AE105" s="52"/>
    </row>
    <row r="106" spans="1:31" s="38" customFormat="1" x14ac:dyDescent="0.25">
      <c r="A106" s="38" t="s">
        <v>6</v>
      </c>
      <c r="B106" s="38" t="s">
        <v>64</v>
      </c>
      <c r="D106" s="83">
        <f>+SUBTOTAL(9,D101:D105)</f>
        <v>1007965252.2400001</v>
      </c>
      <c r="F106" s="46"/>
      <c r="H106" s="71"/>
      <c r="I106" s="72"/>
      <c r="J106" s="72"/>
      <c r="L106" s="68"/>
      <c r="M106" s="73"/>
      <c r="N106" s="118">
        <f>+ROUND(P106/D106*100,1)</f>
        <v>2.5</v>
      </c>
      <c r="P106" s="83">
        <f>+SUBTOTAL(9,P101:P105)</f>
        <v>25302591</v>
      </c>
      <c r="R106" s="46"/>
      <c r="S106" s="33"/>
      <c r="T106" s="47"/>
      <c r="U106" s="33"/>
      <c r="V106" s="47"/>
      <c r="W106" s="33"/>
      <c r="X106" s="68"/>
      <c r="Z106" s="83">
        <f>+SUBTOTAL(9,Z101:Z105)</f>
        <v>34870382</v>
      </c>
      <c r="AA106" s="88"/>
      <c r="AB106" s="125">
        <f>+Z106/D106*100</f>
        <v>3.4594825488783059</v>
      </c>
      <c r="AC106" s="125"/>
      <c r="AD106" s="83">
        <f>+SUBTOTAL(9,AD101:AD105)</f>
        <v>9567791</v>
      </c>
      <c r="AE106" s="52"/>
    </row>
    <row r="107" spans="1:31" s="38" customFormat="1" x14ac:dyDescent="0.25">
      <c r="B107" s="38" t="s">
        <v>6</v>
      </c>
      <c r="D107" s="65"/>
      <c r="F107" s="46"/>
      <c r="H107" s="71"/>
      <c r="I107" s="72"/>
      <c r="J107" s="72"/>
      <c r="L107" s="68"/>
      <c r="M107" s="73"/>
      <c r="N107" s="119"/>
      <c r="P107" s="65"/>
      <c r="R107" s="46"/>
      <c r="S107" s="33"/>
      <c r="T107" s="47"/>
      <c r="U107" s="33"/>
      <c r="V107" s="47"/>
      <c r="W107" s="33"/>
      <c r="X107" s="68"/>
      <c r="Z107" s="65"/>
      <c r="AA107" s="65"/>
      <c r="AB107" s="66"/>
      <c r="AC107" s="66"/>
      <c r="AD107" s="65"/>
      <c r="AE107" s="52"/>
    </row>
    <row r="108" spans="1:31" s="38" customFormat="1" x14ac:dyDescent="0.25">
      <c r="A108" s="41" t="s">
        <v>177</v>
      </c>
      <c r="D108" s="121">
        <f>+SUBTOTAL(9,D80:D107)</f>
        <v>1146558365.0200002</v>
      </c>
      <c r="F108" s="46"/>
      <c r="H108" s="71"/>
      <c r="I108" s="72"/>
      <c r="J108" s="72"/>
      <c r="L108" s="68"/>
      <c r="M108" s="73"/>
      <c r="N108" s="122">
        <f>+ROUND(P108/D108*100,1)</f>
        <v>2.5</v>
      </c>
      <c r="P108" s="121">
        <f>+SUBTOTAL(9,P80:P107)</f>
        <v>28703982</v>
      </c>
      <c r="R108" s="46"/>
      <c r="S108" s="33"/>
      <c r="T108" s="47"/>
      <c r="U108" s="33"/>
      <c r="V108" s="47"/>
      <c r="W108" s="33"/>
      <c r="X108" s="68"/>
      <c r="Z108" s="121">
        <f>+SUBTOTAL(9,Z80:Z107)</f>
        <v>38862429</v>
      </c>
      <c r="AA108" s="121"/>
      <c r="AB108" s="116">
        <f>+Z108/D108*100</f>
        <v>3.3894854536534735</v>
      </c>
      <c r="AC108" s="116"/>
      <c r="AD108" s="121">
        <f>+SUBTOTAL(9,AD80:AD107)</f>
        <v>10158447</v>
      </c>
      <c r="AE108" s="52"/>
    </row>
    <row r="109" spans="1:31" s="38" customFormat="1" x14ac:dyDescent="0.25">
      <c r="B109" s="38" t="s">
        <v>6</v>
      </c>
      <c r="D109" s="65"/>
      <c r="F109" s="46"/>
      <c r="H109" s="71"/>
      <c r="I109" s="72"/>
      <c r="J109" s="72"/>
      <c r="L109" s="68"/>
      <c r="M109" s="73"/>
      <c r="N109" s="119"/>
      <c r="P109" s="65"/>
      <c r="R109" s="46"/>
      <c r="S109" s="33"/>
      <c r="T109" s="47"/>
      <c r="U109" s="33"/>
      <c r="V109" s="47"/>
      <c r="W109" s="33"/>
      <c r="X109" s="68"/>
      <c r="Z109" s="65"/>
      <c r="AA109" s="65"/>
      <c r="AB109" s="66"/>
      <c r="AC109" s="66"/>
      <c r="AD109" s="65"/>
      <c r="AE109" s="52"/>
    </row>
    <row r="110" spans="1:31" s="38" customFormat="1" x14ac:dyDescent="0.25">
      <c r="B110" s="38" t="s">
        <v>6</v>
      </c>
      <c r="D110" s="65"/>
      <c r="F110" s="46"/>
      <c r="H110" s="71"/>
      <c r="I110" s="72"/>
      <c r="J110" s="72"/>
      <c r="L110" s="68"/>
      <c r="M110" s="73"/>
      <c r="N110" s="119"/>
      <c r="P110" s="65"/>
      <c r="R110" s="46"/>
      <c r="S110" s="33"/>
      <c r="T110" s="47"/>
      <c r="U110" s="33"/>
      <c r="V110" s="47"/>
      <c r="W110" s="33"/>
      <c r="X110" s="68"/>
      <c r="Z110" s="65"/>
      <c r="AA110" s="65"/>
      <c r="AB110" s="66"/>
      <c r="AC110" s="66"/>
      <c r="AD110" s="65"/>
      <c r="AE110" s="52"/>
    </row>
    <row r="111" spans="1:31" s="38" customFormat="1" x14ac:dyDescent="0.25">
      <c r="A111" s="41" t="s">
        <v>178</v>
      </c>
      <c r="D111" s="65"/>
      <c r="F111" s="46"/>
      <c r="H111" s="71"/>
      <c r="I111" s="72"/>
      <c r="J111" s="72"/>
      <c r="L111" s="68"/>
      <c r="M111" s="73"/>
      <c r="N111" s="119"/>
      <c r="P111" s="65"/>
      <c r="R111" s="46"/>
      <c r="S111" s="33"/>
      <c r="T111" s="47"/>
      <c r="U111" s="33"/>
      <c r="V111" s="47"/>
      <c r="W111" s="33"/>
      <c r="X111" s="68"/>
      <c r="Z111" s="65"/>
      <c r="AA111" s="65"/>
      <c r="AB111" s="66"/>
      <c r="AC111" s="66"/>
      <c r="AD111" s="65"/>
      <c r="AE111" s="52"/>
    </row>
    <row r="112" spans="1:31" x14ac:dyDescent="0.25">
      <c r="A112" s="33" t="s">
        <v>6</v>
      </c>
      <c r="B112" s="33" t="s">
        <v>6</v>
      </c>
      <c r="F112" s="46"/>
      <c r="H112" s="71"/>
      <c r="I112" s="72"/>
      <c r="J112" s="72"/>
      <c r="L112" s="68"/>
      <c r="M112" s="58"/>
      <c r="N112" s="120"/>
      <c r="R112" s="46"/>
      <c r="T112" s="47"/>
      <c r="V112" s="47"/>
      <c r="X112" s="68"/>
      <c r="AB112" s="66"/>
      <c r="AC112" s="66"/>
      <c r="AE112" s="52"/>
    </row>
    <row r="113" spans="1:31" s="38" customFormat="1" x14ac:dyDescent="0.25">
      <c r="A113" s="38" t="s">
        <v>6</v>
      </c>
      <c r="B113" s="38" t="s">
        <v>294</v>
      </c>
      <c r="D113" s="73"/>
      <c r="F113" s="46"/>
      <c r="H113" s="71"/>
      <c r="I113" s="72"/>
      <c r="J113" s="72"/>
      <c r="L113" s="68"/>
      <c r="M113" s="73"/>
      <c r="N113" s="119"/>
      <c r="P113" s="73"/>
      <c r="R113" s="46"/>
      <c r="S113" s="33"/>
      <c r="T113" s="47"/>
      <c r="U113" s="33"/>
      <c r="V113" s="47"/>
      <c r="W113" s="33"/>
      <c r="X113" s="68"/>
      <c r="Z113" s="73"/>
      <c r="AA113" s="73"/>
      <c r="AB113" s="66"/>
      <c r="AC113" s="66"/>
      <c r="AD113" s="73"/>
      <c r="AE113" s="52"/>
    </row>
    <row r="114" spans="1:31" x14ac:dyDescent="0.25">
      <c r="A114" s="33">
        <v>311</v>
      </c>
      <c r="B114" s="33" t="s">
        <v>42</v>
      </c>
      <c r="D114" s="63">
        <v>3562390.7</v>
      </c>
      <c r="F114" s="46">
        <v>50586</v>
      </c>
      <c r="H114" s="71">
        <v>3.2000000000000002E-3</v>
      </c>
      <c r="I114" s="72"/>
      <c r="J114" s="72"/>
      <c r="L114" s="68">
        <v>-1</v>
      </c>
      <c r="M114" s="58"/>
      <c r="N114" s="78">
        <v>2.1</v>
      </c>
      <c r="P114" s="63">
        <f>+ROUND(D114*N114/100,0)</f>
        <v>74810</v>
      </c>
      <c r="R114" s="46">
        <v>50586</v>
      </c>
      <c r="T114" s="47">
        <v>80</v>
      </c>
      <c r="U114" s="33" t="s">
        <v>4</v>
      </c>
      <c r="V114" s="47" t="s">
        <v>300</v>
      </c>
      <c r="X114" s="68">
        <v>-1</v>
      </c>
      <c r="Z114" s="63">
        <v>80115</v>
      </c>
      <c r="AA114" s="63"/>
      <c r="AB114" s="66">
        <v>2.25</v>
      </c>
      <c r="AC114" s="66"/>
      <c r="AD114" s="63">
        <f>+Z114-P114</f>
        <v>5305</v>
      </c>
      <c r="AE114" s="52"/>
    </row>
    <row r="115" spans="1:31" x14ac:dyDescent="0.25">
      <c r="A115" s="33">
        <v>312</v>
      </c>
      <c r="B115" s="33" t="s">
        <v>43</v>
      </c>
      <c r="D115" s="63">
        <v>30883388.949999999</v>
      </c>
      <c r="F115" s="46">
        <v>50586</v>
      </c>
      <c r="H115" s="71">
        <v>9.4000000000000004E-3</v>
      </c>
      <c r="I115" s="72"/>
      <c r="J115" s="72"/>
      <c r="L115" s="68">
        <v>-5</v>
      </c>
      <c r="M115" s="58"/>
      <c r="N115" s="78">
        <v>2.6</v>
      </c>
      <c r="P115" s="63">
        <f>+ROUND(D115*N115/100,0)</f>
        <v>802968</v>
      </c>
      <c r="R115" s="46">
        <v>50586</v>
      </c>
      <c r="T115" s="47">
        <v>50</v>
      </c>
      <c r="U115" s="33" t="s">
        <v>4</v>
      </c>
      <c r="V115" s="47" t="s">
        <v>301</v>
      </c>
      <c r="X115" s="68">
        <v>-4</v>
      </c>
      <c r="Z115" s="63">
        <v>852428</v>
      </c>
      <c r="AA115" s="63"/>
      <c r="AB115" s="66">
        <v>2.76</v>
      </c>
      <c r="AC115" s="66"/>
      <c r="AD115" s="63">
        <f>+Z115-P115</f>
        <v>49460</v>
      </c>
      <c r="AE115" s="52"/>
    </row>
    <row r="116" spans="1:31" x14ac:dyDescent="0.25">
      <c r="A116" s="33">
        <v>315</v>
      </c>
      <c r="B116" s="33" t="s">
        <v>45</v>
      </c>
      <c r="D116" s="63">
        <v>3773251.87</v>
      </c>
      <c r="F116" s="46">
        <v>50586</v>
      </c>
      <c r="H116" s="71">
        <v>5.1999999999999998E-3</v>
      </c>
      <c r="I116" s="72"/>
      <c r="J116" s="72"/>
      <c r="L116" s="68">
        <v>-4</v>
      </c>
      <c r="M116" s="58"/>
      <c r="N116" s="78">
        <v>2.4</v>
      </c>
      <c r="P116" s="63">
        <f>+ROUND(D116*N116/100,0)</f>
        <v>90558</v>
      </c>
      <c r="R116" s="46">
        <v>50586</v>
      </c>
      <c r="T116" s="47">
        <v>65</v>
      </c>
      <c r="U116" s="33" t="s">
        <v>4</v>
      </c>
      <c r="V116" s="47" t="s">
        <v>301</v>
      </c>
      <c r="X116" s="68">
        <v>-4</v>
      </c>
      <c r="Z116" s="63">
        <v>92799</v>
      </c>
      <c r="AA116" s="63"/>
      <c r="AB116" s="66">
        <v>2.46</v>
      </c>
      <c r="AC116" s="66"/>
      <c r="AD116" s="63">
        <f>+Z116-P116</f>
        <v>2241</v>
      </c>
      <c r="AE116" s="52"/>
    </row>
    <row r="117" spans="1:31" x14ac:dyDescent="0.25">
      <c r="A117" s="33">
        <v>316</v>
      </c>
      <c r="B117" s="33" t="s">
        <v>281</v>
      </c>
      <c r="D117" s="64">
        <v>300302.01</v>
      </c>
      <c r="F117" s="46">
        <v>50586</v>
      </c>
      <c r="H117" s="71">
        <v>7.1000000000000004E-3</v>
      </c>
      <c r="I117" s="72"/>
      <c r="J117" s="72"/>
      <c r="L117" s="68">
        <v>-1</v>
      </c>
      <c r="M117" s="58"/>
      <c r="N117" s="78">
        <v>2.4</v>
      </c>
      <c r="P117" s="64">
        <f>+ROUND(D117*N117/100,0)</f>
        <v>7207</v>
      </c>
      <c r="R117" s="46">
        <v>50586</v>
      </c>
      <c r="T117" s="47">
        <v>65</v>
      </c>
      <c r="U117" s="33" t="s">
        <v>4</v>
      </c>
      <c r="V117" s="47" t="s">
        <v>302</v>
      </c>
      <c r="X117" s="68">
        <v>-1</v>
      </c>
      <c r="Z117" s="64">
        <v>7195</v>
      </c>
      <c r="AA117" s="67"/>
      <c r="AB117" s="66">
        <v>2.4</v>
      </c>
      <c r="AC117" s="66"/>
      <c r="AD117" s="64">
        <f>+Z117-P117</f>
        <v>-12</v>
      </c>
      <c r="AE117" s="52"/>
    </row>
    <row r="118" spans="1:31" s="38" customFormat="1" x14ac:dyDescent="0.25">
      <c r="A118" s="38" t="s">
        <v>6</v>
      </c>
      <c r="B118" s="38" t="s">
        <v>295</v>
      </c>
      <c r="D118" s="65">
        <f>+SUBTOTAL(9,D114:D117)</f>
        <v>38519333.529999994</v>
      </c>
      <c r="F118" s="46"/>
      <c r="H118" s="71"/>
      <c r="I118" s="72"/>
      <c r="J118" s="72"/>
      <c r="L118" s="68"/>
      <c r="M118" s="73"/>
      <c r="N118" s="118">
        <f>+ROUND(P118/D118*100,1)</f>
        <v>2.5</v>
      </c>
      <c r="P118" s="65">
        <f>+SUBTOTAL(9,P114:P117)</f>
        <v>975543</v>
      </c>
      <c r="R118" s="46"/>
      <c r="S118" s="33"/>
      <c r="T118" s="47"/>
      <c r="U118" s="33"/>
      <c r="V118" s="47"/>
      <c r="W118" s="33"/>
      <c r="X118" s="68"/>
      <c r="Z118" s="65">
        <f>+SUBTOTAL(9,Z114:Z117)</f>
        <v>1032537</v>
      </c>
      <c r="AA118" s="65"/>
      <c r="AB118" s="125">
        <f>+Z118/D118*100</f>
        <v>2.6805681858327839</v>
      </c>
      <c r="AC118" s="125"/>
      <c r="AD118" s="65">
        <f>+SUBTOTAL(9,AD114:AD117)</f>
        <v>56994</v>
      </c>
      <c r="AE118" s="52"/>
    </row>
    <row r="119" spans="1:31" x14ac:dyDescent="0.25">
      <c r="A119" s="33" t="s">
        <v>6</v>
      </c>
      <c r="B119" s="33" t="s">
        <v>6</v>
      </c>
      <c r="F119" s="46"/>
      <c r="H119" s="71"/>
      <c r="I119" s="72"/>
      <c r="J119" s="72"/>
      <c r="L119" s="68"/>
      <c r="M119" s="58"/>
      <c r="N119" s="120"/>
      <c r="R119" s="46"/>
      <c r="T119" s="47"/>
      <c r="V119" s="47"/>
      <c r="X119" s="68"/>
      <c r="AB119" s="66"/>
      <c r="AC119" s="66"/>
      <c r="AE119" s="52"/>
    </row>
    <row r="120" spans="1:31" s="38" customFormat="1" x14ac:dyDescent="0.25">
      <c r="A120" s="38" t="s">
        <v>6</v>
      </c>
      <c r="B120" s="38" t="s">
        <v>65</v>
      </c>
      <c r="D120" s="73"/>
      <c r="F120" s="46"/>
      <c r="H120" s="71"/>
      <c r="I120" s="72"/>
      <c r="J120" s="72"/>
      <c r="L120" s="68"/>
      <c r="M120" s="73"/>
      <c r="N120" s="119"/>
      <c r="P120" s="73"/>
      <c r="R120" s="46"/>
      <c r="S120" s="33"/>
      <c r="T120" s="47"/>
      <c r="U120" s="33"/>
      <c r="V120" s="47"/>
      <c r="W120" s="33"/>
      <c r="X120" s="68"/>
      <c r="Z120" s="73"/>
      <c r="AA120" s="73"/>
      <c r="AB120" s="66"/>
      <c r="AC120" s="66"/>
      <c r="AD120" s="73"/>
      <c r="AE120" s="52"/>
    </row>
    <row r="121" spans="1:31" x14ac:dyDescent="0.25">
      <c r="A121" s="33">
        <v>312</v>
      </c>
      <c r="B121" s="33" t="s">
        <v>43</v>
      </c>
      <c r="D121" s="64">
        <v>52104.91</v>
      </c>
      <c r="F121" s="46">
        <v>50586</v>
      </c>
      <c r="H121" s="71">
        <v>9.4000000000000004E-3</v>
      </c>
      <c r="I121" s="72"/>
      <c r="J121" s="72"/>
      <c r="L121" s="68">
        <v>-5</v>
      </c>
      <c r="M121" s="58"/>
      <c r="N121" s="78">
        <v>2.6</v>
      </c>
      <c r="P121" s="64">
        <f>+ROUND(D121*N121/100,0)</f>
        <v>1355</v>
      </c>
      <c r="R121" s="46">
        <v>50586</v>
      </c>
      <c r="T121" s="47">
        <v>50</v>
      </c>
      <c r="U121" s="33" t="s">
        <v>4</v>
      </c>
      <c r="V121" s="47" t="s">
        <v>301</v>
      </c>
      <c r="X121" s="68">
        <v>0</v>
      </c>
      <c r="Z121" s="64">
        <v>1339</v>
      </c>
      <c r="AA121" s="67"/>
      <c r="AB121" s="66">
        <v>2.57</v>
      </c>
      <c r="AC121" s="66"/>
      <c r="AD121" s="64">
        <f>+Z121-P121</f>
        <v>-16</v>
      </c>
      <c r="AE121" s="52"/>
    </row>
    <row r="122" spans="1:31" s="38" customFormat="1" x14ac:dyDescent="0.25">
      <c r="A122" s="38" t="s">
        <v>6</v>
      </c>
      <c r="B122" s="38" t="s">
        <v>66</v>
      </c>
      <c r="D122" s="65">
        <f>+SUBTOTAL(9,D121:D121)</f>
        <v>52104.91</v>
      </c>
      <c r="F122" s="46"/>
      <c r="H122" s="71"/>
      <c r="I122" s="72"/>
      <c r="J122" s="72"/>
      <c r="L122" s="68"/>
      <c r="M122" s="73"/>
      <c r="N122" s="118">
        <f>+ROUND(P122/D122*100,1)</f>
        <v>2.6</v>
      </c>
      <c r="P122" s="65">
        <f>+SUBTOTAL(9,P121:P121)</f>
        <v>1355</v>
      </c>
      <c r="R122" s="46"/>
      <c r="S122" s="33"/>
      <c r="T122" s="47"/>
      <c r="U122" s="33"/>
      <c r="V122" s="47"/>
      <c r="W122" s="33"/>
      <c r="X122" s="68"/>
      <c r="Z122" s="65">
        <f>+SUBTOTAL(9,Z121:Z121)</f>
        <v>1339</v>
      </c>
      <c r="AA122" s="65"/>
      <c r="AB122" s="125">
        <f>+Z122/D122*100</f>
        <v>2.569815397435673</v>
      </c>
      <c r="AC122" s="125"/>
      <c r="AD122" s="65">
        <f>+SUBTOTAL(9,AD121:AD121)</f>
        <v>-16</v>
      </c>
      <c r="AE122" s="52"/>
    </row>
    <row r="123" spans="1:31" x14ac:dyDescent="0.25">
      <c r="A123" s="33" t="s">
        <v>6</v>
      </c>
      <c r="B123" s="33" t="s">
        <v>6</v>
      </c>
      <c r="F123" s="46"/>
      <c r="H123" s="71"/>
      <c r="I123" s="72"/>
      <c r="J123" s="72"/>
      <c r="L123" s="68"/>
      <c r="M123" s="58"/>
      <c r="N123" s="120"/>
      <c r="R123" s="46"/>
      <c r="T123" s="47"/>
      <c r="V123" s="47"/>
      <c r="X123" s="68"/>
      <c r="AB123" s="66"/>
      <c r="AC123" s="66"/>
      <c r="AE123" s="52"/>
    </row>
    <row r="124" spans="1:31" s="38" customFormat="1" x14ac:dyDescent="0.25">
      <c r="A124" s="38" t="s">
        <v>6</v>
      </c>
      <c r="B124" s="38" t="s">
        <v>67</v>
      </c>
      <c r="D124" s="73"/>
      <c r="F124" s="46"/>
      <c r="H124" s="71"/>
      <c r="I124" s="72"/>
      <c r="J124" s="72"/>
      <c r="L124" s="68"/>
      <c r="M124" s="73"/>
      <c r="N124" s="119"/>
      <c r="P124" s="73"/>
      <c r="R124" s="46"/>
      <c r="S124" s="33"/>
      <c r="T124" s="47"/>
      <c r="U124" s="33"/>
      <c r="V124" s="47"/>
      <c r="W124" s="33"/>
      <c r="X124" s="68"/>
      <c r="Z124" s="73"/>
      <c r="AA124" s="73"/>
      <c r="AB124" s="66"/>
      <c r="AC124" s="66"/>
      <c r="AD124" s="73"/>
      <c r="AE124" s="52"/>
    </row>
    <row r="125" spans="1:31" x14ac:dyDescent="0.25">
      <c r="A125" s="33">
        <v>311</v>
      </c>
      <c r="B125" s="33" t="s">
        <v>42</v>
      </c>
      <c r="D125" s="63">
        <v>33146529.48</v>
      </c>
      <c r="F125" s="46">
        <v>50586</v>
      </c>
      <c r="H125" s="71">
        <v>3.2000000000000002E-3</v>
      </c>
      <c r="I125" s="72"/>
      <c r="J125" s="72"/>
      <c r="L125" s="68">
        <v>-1</v>
      </c>
      <c r="M125" s="58"/>
      <c r="N125" s="78">
        <v>2.1</v>
      </c>
      <c r="P125" s="63">
        <f>+ROUND(D125*N125/100,0)</f>
        <v>696077</v>
      </c>
      <c r="R125" s="46">
        <v>50586</v>
      </c>
      <c r="T125" s="47">
        <v>80</v>
      </c>
      <c r="U125" s="33" t="s">
        <v>4</v>
      </c>
      <c r="V125" s="47" t="s">
        <v>300</v>
      </c>
      <c r="X125" s="68">
        <v>-1</v>
      </c>
      <c r="Z125" s="63">
        <v>772382</v>
      </c>
      <c r="AA125" s="63"/>
      <c r="AB125" s="66">
        <v>2.33</v>
      </c>
      <c r="AC125" s="66"/>
      <c r="AD125" s="63">
        <f>+Z125-P125</f>
        <v>76305</v>
      </c>
      <c r="AE125" s="52"/>
    </row>
    <row r="126" spans="1:31" x14ac:dyDescent="0.25">
      <c r="A126" s="33">
        <v>312</v>
      </c>
      <c r="B126" s="33" t="s">
        <v>43</v>
      </c>
      <c r="D126" s="63">
        <v>3694842.87</v>
      </c>
      <c r="F126" s="46">
        <v>50586</v>
      </c>
      <c r="H126" s="71">
        <v>9.4000000000000004E-3</v>
      </c>
      <c r="I126" s="72"/>
      <c r="J126" s="72"/>
      <c r="L126" s="68">
        <v>-5</v>
      </c>
      <c r="M126" s="58"/>
      <c r="N126" s="78">
        <v>2.6</v>
      </c>
      <c r="P126" s="63">
        <f>+ROUND(D126*N126/100,0)</f>
        <v>96066</v>
      </c>
      <c r="R126" s="46">
        <v>50586</v>
      </c>
      <c r="T126" s="47">
        <v>50</v>
      </c>
      <c r="U126" s="33" t="s">
        <v>4</v>
      </c>
      <c r="V126" s="47" t="s">
        <v>301</v>
      </c>
      <c r="X126" s="68">
        <v>-4</v>
      </c>
      <c r="Z126" s="63">
        <v>106655</v>
      </c>
      <c r="AA126" s="63"/>
      <c r="AB126" s="66">
        <v>2.89</v>
      </c>
      <c r="AC126" s="66"/>
      <c r="AD126" s="63">
        <f>+Z126-P126</f>
        <v>10589</v>
      </c>
      <c r="AE126" s="52"/>
    </row>
    <row r="127" spans="1:31" x14ac:dyDescent="0.25">
      <c r="A127" s="33">
        <v>314</v>
      </c>
      <c r="B127" s="33" t="s">
        <v>44</v>
      </c>
      <c r="D127" s="63">
        <v>2497877.73</v>
      </c>
      <c r="F127" s="46">
        <v>50586</v>
      </c>
      <c r="H127" s="71">
        <v>1.2E-2</v>
      </c>
      <c r="I127" s="72"/>
      <c r="J127" s="72"/>
      <c r="L127" s="68">
        <v>0</v>
      </c>
      <c r="M127" s="58"/>
      <c r="N127" s="78">
        <v>2.6</v>
      </c>
      <c r="P127" s="63">
        <f>+ROUND(D127*N127/100,0)</f>
        <v>64945</v>
      </c>
      <c r="R127" s="46">
        <v>50586</v>
      </c>
      <c r="T127" s="47">
        <v>55</v>
      </c>
      <c r="U127" s="33" t="s">
        <v>4</v>
      </c>
      <c r="V127" s="47" t="s">
        <v>302</v>
      </c>
      <c r="X127" s="68">
        <v>-1</v>
      </c>
      <c r="Z127" s="63">
        <v>64109</v>
      </c>
      <c r="AA127" s="63"/>
      <c r="AB127" s="66">
        <v>2.57</v>
      </c>
      <c r="AC127" s="66"/>
      <c r="AD127" s="63">
        <f>+Z127-P127</f>
        <v>-836</v>
      </c>
      <c r="AE127" s="52"/>
    </row>
    <row r="128" spans="1:31" x14ac:dyDescent="0.25">
      <c r="A128" s="33">
        <v>315</v>
      </c>
      <c r="B128" s="33" t="s">
        <v>45</v>
      </c>
      <c r="D128" s="63">
        <v>5833698.1299999999</v>
      </c>
      <c r="F128" s="46">
        <v>50586</v>
      </c>
      <c r="H128" s="71">
        <v>5.1999999999999998E-3</v>
      </c>
      <c r="I128" s="72"/>
      <c r="J128" s="72"/>
      <c r="L128" s="68">
        <v>-4</v>
      </c>
      <c r="M128" s="58"/>
      <c r="N128" s="78">
        <v>2.4</v>
      </c>
      <c r="P128" s="63">
        <f>+ROUND(D128*N128/100,0)</f>
        <v>140009</v>
      </c>
      <c r="R128" s="46">
        <v>50586</v>
      </c>
      <c r="T128" s="47">
        <v>65</v>
      </c>
      <c r="U128" s="33" t="s">
        <v>4</v>
      </c>
      <c r="V128" s="47" t="s">
        <v>301</v>
      </c>
      <c r="X128" s="68">
        <v>-4</v>
      </c>
      <c r="Z128" s="63">
        <v>148376</v>
      </c>
      <c r="AA128" s="63"/>
      <c r="AB128" s="66">
        <v>2.54</v>
      </c>
      <c r="AC128" s="66"/>
      <c r="AD128" s="63">
        <f>+Z128-P128</f>
        <v>8367</v>
      </c>
      <c r="AE128" s="52"/>
    </row>
    <row r="129" spans="1:31" x14ac:dyDescent="0.25">
      <c r="A129" s="33">
        <v>316</v>
      </c>
      <c r="B129" s="33" t="s">
        <v>281</v>
      </c>
      <c r="D129" s="64">
        <v>1598862.14</v>
      </c>
      <c r="F129" s="46">
        <v>50586</v>
      </c>
      <c r="H129" s="71">
        <v>7.1000000000000004E-3</v>
      </c>
      <c r="I129" s="72"/>
      <c r="J129" s="72"/>
      <c r="L129" s="68">
        <v>-1</v>
      </c>
      <c r="M129" s="58"/>
      <c r="N129" s="78">
        <v>2.4</v>
      </c>
      <c r="P129" s="64">
        <f>+ROUND(D129*N129/100,0)</f>
        <v>38373</v>
      </c>
      <c r="R129" s="46">
        <v>50586</v>
      </c>
      <c r="T129" s="47">
        <v>65</v>
      </c>
      <c r="U129" s="33" t="s">
        <v>4</v>
      </c>
      <c r="V129" s="47" t="s">
        <v>302</v>
      </c>
      <c r="X129" s="68">
        <v>-1</v>
      </c>
      <c r="Z129" s="64">
        <v>42650</v>
      </c>
      <c r="AA129" s="67"/>
      <c r="AB129" s="66">
        <v>2.67</v>
      </c>
      <c r="AC129" s="66"/>
      <c r="AD129" s="64">
        <f>+Z129-P129</f>
        <v>4277</v>
      </c>
      <c r="AE129" s="52"/>
    </row>
    <row r="130" spans="1:31" s="38" customFormat="1" x14ac:dyDescent="0.25">
      <c r="A130" s="38" t="s">
        <v>6</v>
      </c>
      <c r="B130" s="38" t="s">
        <v>68</v>
      </c>
      <c r="D130" s="65">
        <f>+SUBTOTAL(9,D125:D129)</f>
        <v>46771810.350000001</v>
      </c>
      <c r="F130" s="46"/>
      <c r="H130" s="71"/>
      <c r="I130" s="72"/>
      <c r="J130" s="72"/>
      <c r="L130" s="68"/>
      <c r="M130" s="73"/>
      <c r="N130" s="118">
        <f>+ROUND(P130/D130*100,1)</f>
        <v>2.2000000000000002</v>
      </c>
      <c r="P130" s="65">
        <f>+SUBTOTAL(9,P125:P129)</f>
        <v>1035470</v>
      </c>
      <c r="R130" s="46"/>
      <c r="S130" s="33"/>
      <c r="T130" s="47"/>
      <c r="U130" s="33"/>
      <c r="V130" s="47"/>
      <c r="W130" s="33"/>
      <c r="X130" s="68"/>
      <c r="Z130" s="65">
        <f>+SUBTOTAL(9,Z125:Z129)</f>
        <v>1134172</v>
      </c>
      <c r="AA130" s="65"/>
      <c r="AB130" s="125">
        <f>+Z130/D130*100</f>
        <v>2.4249050689140152</v>
      </c>
      <c r="AC130" s="125"/>
      <c r="AD130" s="65">
        <f>+SUBTOTAL(9,AD125:AD129)</f>
        <v>98702</v>
      </c>
      <c r="AE130" s="52"/>
    </row>
    <row r="131" spans="1:31" x14ac:dyDescent="0.25">
      <c r="A131" s="33" t="s">
        <v>6</v>
      </c>
      <c r="B131" s="33" t="s">
        <v>6</v>
      </c>
      <c r="F131" s="46"/>
      <c r="H131" s="71"/>
      <c r="I131" s="72"/>
      <c r="J131" s="72"/>
      <c r="L131" s="68"/>
      <c r="M131" s="58"/>
      <c r="N131" s="120"/>
      <c r="R131" s="46"/>
      <c r="T131" s="47"/>
      <c r="V131" s="47"/>
      <c r="X131" s="68"/>
      <c r="AB131" s="66"/>
      <c r="AC131" s="66"/>
      <c r="AE131" s="52"/>
    </row>
    <row r="132" spans="1:31" s="38" customFormat="1" x14ac:dyDescent="0.25">
      <c r="A132" s="38" t="s">
        <v>6</v>
      </c>
      <c r="B132" s="38" t="s">
        <v>296</v>
      </c>
      <c r="D132" s="73"/>
      <c r="F132" s="46"/>
      <c r="H132" s="71"/>
      <c r="I132" s="72"/>
      <c r="J132" s="72"/>
      <c r="L132" s="68"/>
      <c r="M132" s="73"/>
      <c r="N132" s="119"/>
      <c r="P132" s="73"/>
      <c r="R132" s="46"/>
      <c r="S132" s="33"/>
      <c r="T132" s="47"/>
      <c r="U132" s="33"/>
      <c r="V132" s="47"/>
      <c r="W132" s="33"/>
      <c r="X132" s="68"/>
      <c r="Z132" s="73"/>
      <c r="AA132" s="73"/>
      <c r="AB132" s="66"/>
      <c r="AC132" s="66"/>
      <c r="AD132" s="73"/>
      <c r="AE132" s="52"/>
    </row>
    <row r="133" spans="1:31" x14ac:dyDescent="0.25">
      <c r="A133" s="33">
        <v>311</v>
      </c>
      <c r="B133" s="33" t="s">
        <v>42</v>
      </c>
      <c r="D133" s="63">
        <v>2172988.92</v>
      </c>
      <c r="F133" s="46">
        <v>50586</v>
      </c>
      <c r="H133" s="71">
        <v>3.2000000000000002E-3</v>
      </c>
      <c r="I133" s="72"/>
      <c r="J133" s="72"/>
      <c r="L133" s="68">
        <v>-1</v>
      </c>
      <c r="M133" s="58"/>
      <c r="N133" s="78">
        <v>2.1</v>
      </c>
      <c r="P133" s="63">
        <f>+ROUND(D133*N133/100,0)</f>
        <v>45633</v>
      </c>
      <c r="R133" s="46">
        <v>50586</v>
      </c>
      <c r="T133" s="47">
        <v>80</v>
      </c>
      <c r="U133" s="33" t="s">
        <v>4</v>
      </c>
      <c r="V133" s="47" t="s">
        <v>300</v>
      </c>
      <c r="X133" s="68">
        <v>-1</v>
      </c>
      <c r="Z133" s="63">
        <v>50567</v>
      </c>
      <c r="AA133" s="63"/>
      <c r="AB133" s="66">
        <v>2.33</v>
      </c>
      <c r="AC133" s="66"/>
      <c r="AD133" s="63">
        <f>+Z133-P133</f>
        <v>4934</v>
      </c>
      <c r="AE133" s="52"/>
    </row>
    <row r="134" spans="1:31" x14ac:dyDescent="0.25">
      <c r="A134" s="33">
        <v>312</v>
      </c>
      <c r="B134" s="33" t="s">
        <v>43</v>
      </c>
      <c r="D134" s="63">
        <v>17085256.690000001</v>
      </c>
      <c r="F134" s="46">
        <v>50586</v>
      </c>
      <c r="H134" s="71">
        <v>9.4000000000000004E-3</v>
      </c>
      <c r="I134" s="72"/>
      <c r="J134" s="72"/>
      <c r="L134" s="68">
        <v>-5</v>
      </c>
      <c r="M134" s="58"/>
      <c r="N134" s="78">
        <v>2.6</v>
      </c>
      <c r="P134" s="63">
        <f>+ROUND(D134*N134/100,0)</f>
        <v>444217</v>
      </c>
      <c r="R134" s="46">
        <v>50586</v>
      </c>
      <c r="T134" s="47">
        <v>50</v>
      </c>
      <c r="U134" s="33" t="s">
        <v>4</v>
      </c>
      <c r="V134" s="47" t="s">
        <v>301</v>
      </c>
      <c r="X134" s="68">
        <v>-4</v>
      </c>
      <c r="Z134" s="63">
        <v>461076</v>
      </c>
      <c r="AA134" s="63"/>
      <c r="AB134" s="66">
        <v>2.7</v>
      </c>
      <c r="AC134" s="66"/>
      <c r="AD134" s="63">
        <f>+Z134-P134</f>
        <v>16859</v>
      </c>
      <c r="AE134" s="52"/>
    </row>
    <row r="135" spans="1:31" x14ac:dyDescent="0.25">
      <c r="A135" s="33">
        <v>315</v>
      </c>
      <c r="B135" s="33" t="s">
        <v>45</v>
      </c>
      <c r="D135" s="63">
        <v>52571.14</v>
      </c>
      <c r="F135" s="46">
        <v>50586</v>
      </c>
      <c r="H135" s="71">
        <v>5.1999999999999998E-3</v>
      </c>
      <c r="I135" s="72"/>
      <c r="J135" s="72"/>
      <c r="L135" s="68">
        <v>-4</v>
      </c>
      <c r="M135" s="58"/>
      <c r="N135" s="78">
        <v>2.4</v>
      </c>
      <c r="P135" s="63">
        <f>+ROUND(D135*N135/100,0)</f>
        <v>1262</v>
      </c>
      <c r="R135" s="46">
        <v>50586</v>
      </c>
      <c r="T135" s="47">
        <v>65</v>
      </c>
      <c r="U135" s="33" t="s">
        <v>4</v>
      </c>
      <c r="V135" s="47" t="s">
        <v>301</v>
      </c>
      <c r="X135" s="68">
        <v>-4</v>
      </c>
      <c r="Z135" s="63">
        <v>1376</v>
      </c>
      <c r="AA135" s="63"/>
      <c r="AB135" s="66">
        <v>2.62</v>
      </c>
      <c r="AC135" s="66"/>
      <c r="AD135" s="63">
        <f>+Z135-P135</f>
        <v>114</v>
      </c>
      <c r="AE135" s="52"/>
    </row>
    <row r="136" spans="1:31" x14ac:dyDescent="0.25">
      <c r="A136" s="33">
        <v>316</v>
      </c>
      <c r="B136" s="33" t="s">
        <v>281</v>
      </c>
      <c r="D136" s="64">
        <v>154892.04999999999</v>
      </c>
      <c r="F136" s="46">
        <v>50586</v>
      </c>
      <c r="H136" s="71">
        <v>7.1000000000000004E-3</v>
      </c>
      <c r="I136" s="72"/>
      <c r="J136" s="72"/>
      <c r="L136" s="68">
        <v>-1</v>
      </c>
      <c r="M136" s="58"/>
      <c r="N136" s="78">
        <v>2.4</v>
      </c>
      <c r="P136" s="64">
        <f>+ROUND(D136*N136/100,0)</f>
        <v>3717</v>
      </c>
      <c r="R136" s="46">
        <v>50586</v>
      </c>
      <c r="T136" s="47">
        <v>65</v>
      </c>
      <c r="U136" s="33" t="s">
        <v>4</v>
      </c>
      <c r="V136" s="47" t="s">
        <v>302</v>
      </c>
      <c r="X136" s="68">
        <v>-1</v>
      </c>
      <c r="Z136" s="64">
        <v>4674</v>
      </c>
      <c r="AA136" s="67"/>
      <c r="AB136" s="66">
        <v>3.02</v>
      </c>
      <c r="AC136" s="66"/>
      <c r="AD136" s="64">
        <f>+Z136-P136</f>
        <v>957</v>
      </c>
      <c r="AE136" s="52"/>
    </row>
    <row r="137" spans="1:31" s="38" customFormat="1" x14ac:dyDescent="0.25">
      <c r="A137" s="38" t="s">
        <v>6</v>
      </c>
      <c r="B137" s="38" t="s">
        <v>297</v>
      </c>
      <c r="D137" s="65">
        <f>+SUBTOTAL(9,D133:D136)</f>
        <v>19465708.800000001</v>
      </c>
      <c r="F137" s="46"/>
      <c r="H137" s="71"/>
      <c r="I137" s="72"/>
      <c r="J137" s="72"/>
      <c r="L137" s="68"/>
      <c r="M137" s="73"/>
      <c r="N137" s="118">
        <f>+ROUND(P137/D137*100,1)</f>
        <v>2.5</v>
      </c>
      <c r="P137" s="65">
        <f>+SUBTOTAL(9,P133:P136)</f>
        <v>494829</v>
      </c>
      <c r="R137" s="46"/>
      <c r="S137" s="33"/>
      <c r="T137" s="47"/>
      <c r="U137" s="33"/>
      <c r="V137" s="47"/>
      <c r="W137" s="33"/>
      <c r="X137" s="68"/>
      <c r="Z137" s="65">
        <f>+SUBTOTAL(9,Z133:Z136)</f>
        <v>517693</v>
      </c>
      <c r="AA137" s="65"/>
      <c r="AB137" s="125">
        <f>+Z137/D137*100</f>
        <v>2.659512711913167</v>
      </c>
      <c r="AC137" s="125"/>
      <c r="AD137" s="65">
        <f>+SUBTOTAL(9,AD133:AD136)</f>
        <v>22864</v>
      </c>
      <c r="AE137" s="52"/>
    </row>
    <row r="138" spans="1:31" x14ac:dyDescent="0.25">
      <c r="A138" s="33" t="s">
        <v>6</v>
      </c>
      <c r="B138" s="33" t="s">
        <v>6</v>
      </c>
      <c r="F138" s="46"/>
      <c r="H138" s="71"/>
      <c r="I138" s="72"/>
      <c r="J138" s="72"/>
      <c r="L138" s="68"/>
      <c r="M138" s="58"/>
      <c r="N138" s="120"/>
      <c r="R138" s="46"/>
      <c r="T138" s="47"/>
      <c r="V138" s="47"/>
      <c r="X138" s="68"/>
      <c r="AB138" s="66"/>
      <c r="AC138" s="66"/>
      <c r="AE138" s="52"/>
    </row>
    <row r="139" spans="1:31" s="38" customFormat="1" x14ac:dyDescent="0.25">
      <c r="A139" s="38" t="s">
        <v>6</v>
      </c>
      <c r="B139" s="38" t="s">
        <v>69</v>
      </c>
      <c r="D139" s="73"/>
      <c r="F139" s="46"/>
      <c r="H139" s="71"/>
      <c r="I139" s="72"/>
      <c r="J139" s="72"/>
      <c r="L139" s="68"/>
      <c r="M139" s="73"/>
      <c r="N139" s="119"/>
      <c r="P139" s="73"/>
      <c r="R139" s="46"/>
      <c r="S139" s="33"/>
      <c r="T139" s="47"/>
      <c r="U139" s="33"/>
      <c r="V139" s="47"/>
      <c r="W139" s="33"/>
      <c r="X139" s="68"/>
      <c r="Z139" s="73"/>
      <c r="AA139" s="73"/>
      <c r="AB139" s="66"/>
      <c r="AC139" s="66"/>
      <c r="AD139" s="73"/>
      <c r="AE139" s="52"/>
    </row>
    <row r="140" spans="1:31" x14ac:dyDescent="0.25">
      <c r="A140" s="33">
        <v>311</v>
      </c>
      <c r="B140" s="33" t="s">
        <v>42</v>
      </c>
      <c r="D140" s="63">
        <v>9049629.2100000009</v>
      </c>
      <c r="F140" s="46">
        <v>50586</v>
      </c>
      <c r="H140" s="71">
        <v>3.2000000000000002E-3</v>
      </c>
      <c r="I140" s="72"/>
      <c r="J140" s="72"/>
      <c r="L140" s="68">
        <v>-1</v>
      </c>
      <c r="M140" s="58"/>
      <c r="N140" s="78">
        <v>2.1</v>
      </c>
      <c r="P140" s="63">
        <f>+ROUND(D140*N140/100,0)</f>
        <v>190042</v>
      </c>
      <c r="R140" s="46">
        <v>50586</v>
      </c>
      <c r="T140" s="47">
        <v>80</v>
      </c>
      <c r="U140" s="33" t="s">
        <v>4</v>
      </c>
      <c r="V140" s="47" t="s">
        <v>300</v>
      </c>
      <c r="X140" s="68">
        <v>-1</v>
      </c>
      <c r="Z140" s="63">
        <v>196903</v>
      </c>
      <c r="AA140" s="63"/>
      <c r="AB140" s="66">
        <v>2.1800000000000002</v>
      </c>
      <c r="AC140" s="66"/>
      <c r="AD140" s="63">
        <f>+Z140-P140</f>
        <v>6861</v>
      </c>
      <c r="AE140" s="52"/>
    </row>
    <row r="141" spans="1:31" x14ac:dyDescent="0.25">
      <c r="A141" s="33">
        <v>312</v>
      </c>
      <c r="B141" s="33" t="s">
        <v>43</v>
      </c>
      <c r="D141" s="63">
        <v>99626681.170000002</v>
      </c>
      <c r="F141" s="46">
        <v>50586</v>
      </c>
      <c r="H141" s="71">
        <v>9.4000000000000004E-3</v>
      </c>
      <c r="I141" s="72"/>
      <c r="J141" s="72"/>
      <c r="L141" s="68">
        <v>-5</v>
      </c>
      <c r="M141" s="58"/>
      <c r="N141" s="78">
        <v>2.6</v>
      </c>
      <c r="P141" s="63">
        <f>+ROUND(D141*N141/100,0)</f>
        <v>2590294</v>
      </c>
      <c r="R141" s="46">
        <v>50586</v>
      </c>
      <c r="T141" s="47">
        <v>50</v>
      </c>
      <c r="U141" s="33" t="s">
        <v>4</v>
      </c>
      <c r="V141" s="47" t="s">
        <v>301</v>
      </c>
      <c r="X141" s="68">
        <v>-4</v>
      </c>
      <c r="Z141" s="63">
        <v>3076074</v>
      </c>
      <c r="AA141" s="63"/>
      <c r="AB141" s="66">
        <v>3.09</v>
      </c>
      <c r="AC141" s="66"/>
      <c r="AD141" s="63">
        <f>+Z141-P141</f>
        <v>485780</v>
      </c>
      <c r="AE141" s="52"/>
    </row>
    <row r="142" spans="1:31" x14ac:dyDescent="0.25">
      <c r="A142" s="33">
        <v>314</v>
      </c>
      <c r="B142" s="33" t="s">
        <v>44</v>
      </c>
      <c r="D142" s="63">
        <v>31463410.16</v>
      </c>
      <c r="F142" s="46">
        <v>50586</v>
      </c>
      <c r="H142" s="71">
        <v>1.2E-2</v>
      </c>
      <c r="I142" s="72"/>
      <c r="J142" s="72"/>
      <c r="L142" s="68">
        <v>0</v>
      </c>
      <c r="M142" s="58"/>
      <c r="N142" s="78">
        <v>2.6</v>
      </c>
      <c r="P142" s="63">
        <f>+ROUND(D142*N142/100,0)</f>
        <v>818049</v>
      </c>
      <c r="R142" s="46">
        <v>50586</v>
      </c>
      <c r="T142" s="47">
        <v>55</v>
      </c>
      <c r="U142" s="33" t="s">
        <v>4</v>
      </c>
      <c r="V142" s="47" t="s">
        <v>302</v>
      </c>
      <c r="X142" s="68">
        <v>-1</v>
      </c>
      <c r="Z142" s="63">
        <v>1002785</v>
      </c>
      <c r="AA142" s="63"/>
      <c r="AB142" s="66">
        <v>3.19</v>
      </c>
      <c r="AC142" s="66"/>
      <c r="AD142" s="63">
        <f>+Z142-P142</f>
        <v>184736</v>
      </c>
      <c r="AE142" s="52"/>
    </row>
    <row r="143" spans="1:31" x14ac:dyDescent="0.25">
      <c r="A143" s="33">
        <v>315</v>
      </c>
      <c r="B143" s="33" t="s">
        <v>45</v>
      </c>
      <c r="D143" s="63">
        <v>12475837</v>
      </c>
      <c r="F143" s="46">
        <v>50586</v>
      </c>
      <c r="H143" s="71">
        <v>5.1999999999999998E-3</v>
      </c>
      <c r="I143" s="72"/>
      <c r="J143" s="72"/>
      <c r="L143" s="68">
        <v>-4</v>
      </c>
      <c r="M143" s="58"/>
      <c r="N143" s="78">
        <v>2.4</v>
      </c>
      <c r="P143" s="63">
        <f>+ROUND(D143*N143/100,0)</f>
        <v>299420</v>
      </c>
      <c r="R143" s="46">
        <v>50586</v>
      </c>
      <c r="T143" s="47">
        <v>65</v>
      </c>
      <c r="U143" s="33" t="s">
        <v>4</v>
      </c>
      <c r="V143" s="47" t="s">
        <v>301</v>
      </c>
      <c r="X143" s="68">
        <v>-4</v>
      </c>
      <c r="Z143" s="63">
        <v>327432</v>
      </c>
      <c r="AA143" s="63"/>
      <c r="AB143" s="66">
        <v>2.62</v>
      </c>
      <c r="AC143" s="66"/>
      <c r="AD143" s="63">
        <f>+Z143-P143</f>
        <v>28012</v>
      </c>
      <c r="AE143" s="52"/>
    </row>
    <row r="144" spans="1:31" x14ac:dyDescent="0.25">
      <c r="A144" s="33">
        <v>316</v>
      </c>
      <c r="B144" s="33" t="s">
        <v>281</v>
      </c>
      <c r="D144" s="64">
        <v>2038425.44</v>
      </c>
      <c r="F144" s="46">
        <v>50586</v>
      </c>
      <c r="H144" s="71">
        <v>7.1000000000000004E-3</v>
      </c>
      <c r="I144" s="72"/>
      <c r="J144" s="72"/>
      <c r="L144" s="68">
        <v>-1</v>
      </c>
      <c r="M144" s="58"/>
      <c r="N144" s="78">
        <v>2.4</v>
      </c>
      <c r="P144" s="64">
        <f>+ROUND(D144*N144/100,0)</f>
        <v>48922</v>
      </c>
      <c r="R144" s="46">
        <v>50586</v>
      </c>
      <c r="T144" s="47">
        <v>65</v>
      </c>
      <c r="U144" s="33" t="s">
        <v>4</v>
      </c>
      <c r="V144" s="47" t="s">
        <v>302</v>
      </c>
      <c r="X144" s="68">
        <v>-1</v>
      </c>
      <c r="Z144" s="64">
        <v>51143</v>
      </c>
      <c r="AA144" s="67"/>
      <c r="AB144" s="66">
        <v>2.5099999999999998</v>
      </c>
      <c r="AC144" s="66"/>
      <c r="AD144" s="64">
        <f>+Z144-P144</f>
        <v>2221</v>
      </c>
      <c r="AE144" s="52"/>
    </row>
    <row r="145" spans="1:31" s="38" customFormat="1" x14ac:dyDescent="0.25">
      <c r="A145" s="38" t="s">
        <v>6</v>
      </c>
      <c r="B145" s="38" t="s">
        <v>70</v>
      </c>
      <c r="D145" s="65">
        <f>+SUBTOTAL(9,D140:D144)</f>
        <v>154653982.97999999</v>
      </c>
      <c r="F145" s="46"/>
      <c r="H145" s="71"/>
      <c r="I145" s="72"/>
      <c r="J145" s="72"/>
      <c r="L145" s="68"/>
      <c r="M145" s="73"/>
      <c r="N145" s="118">
        <f>+ROUND(P145/D145*100,1)</f>
        <v>2.6</v>
      </c>
      <c r="P145" s="65">
        <f>+SUBTOTAL(9,P140:P144)</f>
        <v>3946727</v>
      </c>
      <c r="R145" s="46"/>
      <c r="S145" s="33"/>
      <c r="T145" s="47"/>
      <c r="U145" s="33"/>
      <c r="V145" s="47"/>
      <c r="W145" s="33"/>
      <c r="X145" s="68"/>
      <c r="Z145" s="65">
        <f>+SUBTOTAL(9,Z140:Z144)</f>
        <v>4654337</v>
      </c>
      <c r="AA145" s="65"/>
      <c r="AB145" s="125">
        <f>+Z145/D145*100</f>
        <v>3.0095164122620131</v>
      </c>
      <c r="AC145" s="125"/>
      <c r="AD145" s="65">
        <f>+SUBTOTAL(9,AD140:AD144)</f>
        <v>707610</v>
      </c>
      <c r="AE145" s="52"/>
    </row>
    <row r="146" spans="1:31" x14ac:dyDescent="0.25">
      <c r="A146" s="33" t="s">
        <v>6</v>
      </c>
      <c r="B146" s="33" t="s">
        <v>6</v>
      </c>
      <c r="F146" s="46"/>
      <c r="H146" s="71"/>
      <c r="I146" s="72"/>
      <c r="J146" s="72"/>
      <c r="L146" s="68"/>
      <c r="M146" s="58"/>
      <c r="N146" s="120"/>
      <c r="R146" s="46"/>
      <c r="T146" s="47"/>
      <c r="V146" s="47"/>
      <c r="X146" s="68"/>
      <c r="AB146" s="66"/>
      <c r="AC146" s="66"/>
      <c r="AE146" s="52"/>
    </row>
    <row r="147" spans="1:31" s="38" customFormat="1" x14ac:dyDescent="0.25">
      <c r="A147" s="38" t="s">
        <v>6</v>
      </c>
      <c r="B147" s="38" t="s">
        <v>71</v>
      </c>
      <c r="D147" s="73"/>
      <c r="F147" s="46"/>
      <c r="H147" s="71"/>
      <c r="I147" s="72"/>
      <c r="J147" s="72"/>
      <c r="L147" s="68"/>
      <c r="M147" s="73"/>
      <c r="N147" s="119"/>
      <c r="P147" s="73"/>
      <c r="R147" s="46"/>
      <c r="S147" s="33"/>
      <c r="T147" s="47"/>
      <c r="U147" s="33"/>
      <c r="V147" s="47"/>
      <c r="W147" s="33"/>
      <c r="X147" s="68"/>
      <c r="Z147" s="73"/>
      <c r="AA147" s="73"/>
      <c r="AB147" s="66"/>
      <c r="AC147" s="66"/>
      <c r="AD147" s="73"/>
      <c r="AE147" s="52"/>
    </row>
    <row r="148" spans="1:31" x14ac:dyDescent="0.25">
      <c r="A148" s="33">
        <v>311</v>
      </c>
      <c r="B148" s="33" t="s">
        <v>42</v>
      </c>
      <c r="D148" s="63">
        <v>7177145.4400000004</v>
      </c>
      <c r="F148" s="46">
        <v>50586</v>
      </c>
      <c r="H148" s="71">
        <v>3.2000000000000002E-3</v>
      </c>
      <c r="I148" s="72"/>
      <c r="J148" s="72"/>
      <c r="L148" s="68">
        <v>-1</v>
      </c>
      <c r="M148" s="58"/>
      <c r="N148" s="78">
        <v>2.1</v>
      </c>
      <c r="P148" s="63">
        <f>+ROUND(D148*N148/100,0)</f>
        <v>150720</v>
      </c>
      <c r="R148" s="46">
        <v>50586</v>
      </c>
      <c r="T148" s="47">
        <v>80</v>
      </c>
      <c r="U148" s="33" t="s">
        <v>4</v>
      </c>
      <c r="V148" s="47" t="s">
        <v>300</v>
      </c>
      <c r="X148" s="68">
        <v>-1</v>
      </c>
      <c r="Z148" s="63">
        <v>155409</v>
      </c>
      <c r="AA148" s="63"/>
      <c r="AB148" s="66">
        <v>2.17</v>
      </c>
      <c r="AC148" s="66"/>
      <c r="AD148" s="63">
        <f>+Z148-P148</f>
        <v>4689</v>
      </c>
      <c r="AE148" s="52"/>
    </row>
    <row r="149" spans="1:31" x14ac:dyDescent="0.25">
      <c r="A149" s="33">
        <v>312</v>
      </c>
      <c r="B149" s="33" t="s">
        <v>43</v>
      </c>
      <c r="D149" s="63">
        <v>90153231.239999995</v>
      </c>
      <c r="F149" s="46">
        <v>50586</v>
      </c>
      <c r="H149" s="71">
        <v>9.4000000000000004E-3</v>
      </c>
      <c r="I149" s="72"/>
      <c r="J149" s="72"/>
      <c r="L149" s="68">
        <v>-5</v>
      </c>
      <c r="M149" s="58"/>
      <c r="N149" s="78">
        <v>2.6</v>
      </c>
      <c r="P149" s="63">
        <f>+ROUND(D149*N149/100,0)</f>
        <v>2343984</v>
      </c>
      <c r="R149" s="46">
        <v>50586</v>
      </c>
      <c r="T149" s="47">
        <v>50</v>
      </c>
      <c r="U149" s="33" t="s">
        <v>4</v>
      </c>
      <c r="V149" s="47" t="s">
        <v>301</v>
      </c>
      <c r="X149" s="68">
        <v>-4</v>
      </c>
      <c r="Z149" s="63">
        <v>2784542</v>
      </c>
      <c r="AA149" s="63"/>
      <c r="AB149" s="66">
        <v>3.09</v>
      </c>
      <c r="AC149" s="66"/>
      <c r="AD149" s="63">
        <f>+Z149-P149</f>
        <v>440558</v>
      </c>
      <c r="AE149" s="52"/>
    </row>
    <row r="150" spans="1:31" x14ac:dyDescent="0.25">
      <c r="A150" s="33">
        <v>314</v>
      </c>
      <c r="B150" s="33" t="s">
        <v>44</v>
      </c>
      <c r="D150" s="63">
        <v>28479810.359999999</v>
      </c>
      <c r="F150" s="46">
        <v>50586</v>
      </c>
      <c r="H150" s="71">
        <v>1.2E-2</v>
      </c>
      <c r="I150" s="72"/>
      <c r="J150" s="72"/>
      <c r="L150" s="68">
        <v>0</v>
      </c>
      <c r="M150" s="58"/>
      <c r="N150" s="78">
        <v>2.6</v>
      </c>
      <c r="P150" s="63">
        <f>+ROUND(D150*N150/100,0)</f>
        <v>740475</v>
      </c>
      <c r="R150" s="46">
        <v>50586</v>
      </c>
      <c r="T150" s="47">
        <v>55</v>
      </c>
      <c r="U150" s="33" t="s">
        <v>4</v>
      </c>
      <c r="V150" s="47" t="s">
        <v>302</v>
      </c>
      <c r="X150" s="68">
        <v>-1</v>
      </c>
      <c r="Z150" s="63">
        <v>913323</v>
      </c>
      <c r="AA150" s="63"/>
      <c r="AB150" s="66">
        <v>3.21</v>
      </c>
      <c r="AC150" s="66"/>
      <c r="AD150" s="63">
        <f>+Z150-P150</f>
        <v>172848</v>
      </c>
      <c r="AE150" s="52"/>
    </row>
    <row r="151" spans="1:31" x14ac:dyDescent="0.25">
      <c r="A151" s="33">
        <v>315</v>
      </c>
      <c r="B151" s="33" t="s">
        <v>45</v>
      </c>
      <c r="D151" s="63">
        <v>10105911.57</v>
      </c>
      <c r="F151" s="46">
        <v>50586</v>
      </c>
      <c r="H151" s="71">
        <v>5.1999999999999998E-3</v>
      </c>
      <c r="I151" s="72"/>
      <c r="J151" s="72"/>
      <c r="L151" s="68">
        <v>-4</v>
      </c>
      <c r="M151" s="58"/>
      <c r="N151" s="78">
        <v>2.4</v>
      </c>
      <c r="P151" s="63">
        <f>+ROUND(D151*N151/100,0)</f>
        <v>242542</v>
      </c>
      <c r="R151" s="46">
        <v>50586</v>
      </c>
      <c r="T151" s="47">
        <v>65</v>
      </c>
      <c r="U151" s="33" t="s">
        <v>4</v>
      </c>
      <c r="V151" s="47" t="s">
        <v>301</v>
      </c>
      <c r="X151" s="68">
        <v>-4</v>
      </c>
      <c r="Z151" s="63">
        <v>260459</v>
      </c>
      <c r="AA151" s="63"/>
      <c r="AB151" s="66">
        <v>2.58</v>
      </c>
      <c r="AC151" s="66"/>
      <c r="AD151" s="63">
        <f>+Z151-P151</f>
        <v>17917</v>
      </c>
      <c r="AE151" s="52"/>
    </row>
    <row r="152" spans="1:31" x14ac:dyDescent="0.25">
      <c r="A152" s="33">
        <v>316</v>
      </c>
      <c r="B152" s="33" t="s">
        <v>281</v>
      </c>
      <c r="D152" s="64">
        <v>1571821.5</v>
      </c>
      <c r="F152" s="46">
        <v>50586</v>
      </c>
      <c r="H152" s="71">
        <v>7.1000000000000004E-3</v>
      </c>
      <c r="I152" s="72"/>
      <c r="J152" s="72"/>
      <c r="L152" s="68">
        <v>-1</v>
      </c>
      <c r="M152" s="58"/>
      <c r="N152" s="78">
        <v>2.4</v>
      </c>
      <c r="P152" s="64">
        <f>+ROUND(D152*N152/100,0)</f>
        <v>37724</v>
      </c>
      <c r="R152" s="46">
        <v>50586</v>
      </c>
      <c r="T152" s="47">
        <v>65</v>
      </c>
      <c r="U152" s="33" t="s">
        <v>4</v>
      </c>
      <c r="V152" s="47" t="s">
        <v>302</v>
      </c>
      <c r="X152" s="68">
        <v>-1</v>
      </c>
      <c r="Z152" s="64">
        <v>39132</v>
      </c>
      <c r="AA152" s="67"/>
      <c r="AB152" s="66">
        <v>2.4900000000000002</v>
      </c>
      <c r="AC152" s="66"/>
      <c r="AD152" s="64">
        <f>+Z152-P152</f>
        <v>1408</v>
      </c>
      <c r="AE152" s="52"/>
    </row>
    <row r="153" spans="1:31" s="38" customFormat="1" x14ac:dyDescent="0.25">
      <c r="A153" s="38" t="s">
        <v>6</v>
      </c>
      <c r="B153" s="38" t="s">
        <v>72</v>
      </c>
      <c r="D153" s="83">
        <f>+SUBTOTAL(9,D148:D152)</f>
        <v>137487920.10999998</v>
      </c>
      <c r="F153" s="46"/>
      <c r="H153" s="71"/>
      <c r="I153" s="72"/>
      <c r="J153" s="72"/>
      <c r="L153" s="68"/>
      <c r="M153" s="73"/>
      <c r="N153" s="118">
        <f>+ROUND(P153/D153*100,1)</f>
        <v>2.6</v>
      </c>
      <c r="P153" s="83">
        <f>+SUBTOTAL(9,P148:P152)</f>
        <v>3515445</v>
      </c>
      <c r="R153" s="46"/>
      <c r="S153" s="33"/>
      <c r="T153" s="47"/>
      <c r="U153" s="33"/>
      <c r="V153" s="47"/>
      <c r="W153" s="33"/>
      <c r="X153" s="68"/>
      <c r="Z153" s="83">
        <f>+SUBTOTAL(9,Z148:Z152)</f>
        <v>4152865</v>
      </c>
      <c r="AA153" s="88"/>
      <c r="AB153" s="125">
        <f>+Z153/D153*100</f>
        <v>3.0205308194912082</v>
      </c>
      <c r="AC153" s="125"/>
      <c r="AD153" s="83">
        <f>+SUBTOTAL(9,AD148:AD152)</f>
        <v>637420</v>
      </c>
      <c r="AE153" s="52"/>
    </row>
    <row r="154" spans="1:31" s="38" customFormat="1" x14ac:dyDescent="0.25">
      <c r="B154" s="38" t="s">
        <v>6</v>
      </c>
      <c r="D154" s="65"/>
      <c r="F154" s="46"/>
      <c r="H154" s="71"/>
      <c r="I154" s="72"/>
      <c r="J154" s="72"/>
      <c r="L154" s="68"/>
      <c r="M154" s="73"/>
      <c r="N154" s="119"/>
      <c r="P154" s="65"/>
      <c r="R154" s="46"/>
      <c r="S154" s="33"/>
      <c r="T154" s="47"/>
      <c r="U154" s="33"/>
      <c r="V154" s="47"/>
      <c r="W154" s="33"/>
      <c r="X154" s="68"/>
      <c r="Z154" s="65"/>
      <c r="AA154" s="65"/>
      <c r="AB154" s="66"/>
      <c r="AC154" s="66"/>
      <c r="AD154" s="65"/>
      <c r="AE154" s="52"/>
    </row>
    <row r="155" spans="1:31" s="38" customFormat="1" x14ac:dyDescent="0.25">
      <c r="A155" s="41" t="s">
        <v>179</v>
      </c>
      <c r="D155" s="162">
        <f>+SUBTOTAL(9,D113:D154)</f>
        <v>396950860.67999995</v>
      </c>
      <c r="F155" s="46"/>
      <c r="H155" s="71"/>
      <c r="I155" s="72"/>
      <c r="J155" s="72"/>
      <c r="L155" s="68"/>
      <c r="M155" s="73"/>
      <c r="N155" s="122">
        <f>+ROUND(P155/D155*100,1)</f>
        <v>2.5</v>
      </c>
      <c r="P155" s="162">
        <f>+SUBTOTAL(9,P113:P154)</f>
        <v>9969369</v>
      </c>
      <c r="R155" s="46"/>
      <c r="S155" s="33"/>
      <c r="T155" s="47"/>
      <c r="U155" s="33"/>
      <c r="V155" s="47"/>
      <c r="W155" s="33"/>
      <c r="X155" s="68"/>
      <c r="Z155" s="162">
        <f>+SUBTOTAL(9,Z113:Z154)</f>
        <v>11492943</v>
      </c>
      <c r="AA155" s="121"/>
      <c r="AB155" s="116">
        <f>+Z155/D155*100</f>
        <v>2.8953062301746666</v>
      </c>
      <c r="AC155" s="116"/>
      <c r="AD155" s="162">
        <f>+SUBTOTAL(9,AD113:AD154)</f>
        <v>1523574</v>
      </c>
      <c r="AE155" s="52"/>
    </row>
    <row r="156" spans="1:31" s="38" customFormat="1" x14ac:dyDescent="0.25">
      <c r="B156" s="38" t="s">
        <v>6</v>
      </c>
      <c r="D156" s="65"/>
      <c r="F156" s="46"/>
      <c r="H156" s="71"/>
      <c r="I156" s="72"/>
      <c r="J156" s="72"/>
      <c r="L156" s="68"/>
      <c r="M156" s="73"/>
      <c r="N156" s="119"/>
      <c r="P156" s="65"/>
      <c r="R156" s="46"/>
      <c r="S156" s="33"/>
      <c r="T156" s="47"/>
      <c r="U156" s="33"/>
      <c r="V156" s="47"/>
      <c r="W156" s="33"/>
      <c r="X156" s="68"/>
      <c r="Z156" s="65"/>
      <c r="AA156" s="65"/>
      <c r="AB156" s="66"/>
      <c r="AC156" s="66"/>
      <c r="AD156" s="65"/>
      <c r="AE156" s="52"/>
    </row>
    <row r="157" spans="1:31" ht="13.8" thickBot="1" x14ac:dyDescent="0.3">
      <c r="A157" s="35" t="s">
        <v>1</v>
      </c>
      <c r="D157" s="90">
        <f>+SUBTOTAL(9,D17:D156)</f>
        <v>3213684364.539999</v>
      </c>
      <c r="F157" s="46"/>
      <c r="H157" s="71"/>
      <c r="I157" s="72"/>
      <c r="J157" s="72"/>
      <c r="L157" s="68"/>
      <c r="M157" s="58"/>
      <c r="N157" s="122">
        <f>+ROUND(P157/D157*100,1)</f>
        <v>2.5</v>
      </c>
      <c r="P157" s="90">
        <f>+SUBTOTAL(9,P17:P156)</f>
        <v>79901099</v>
      </c>
      <c r="R157" s="46"/>
      <c r="T157" s="47"/>
      <c r="V157" s="47"/>
      <c r="X157" s="68"/>
      <c r="Z157" s="90">
        <f>+SUBTOTAL(9,Z17:Z156)</f>
        <v>116773597</v>
      </c>
      <c r="AA157" s="84"/>
      <c r="AB157" s="116">
        <f>+Z157/D157*100</f>
        <v>3.6336361556999006</v>
      </c>
      <c r="AC157" s="116"/>
      <c r="AD157" s="90">
        <f>+SUBTOTAL(9,AD17:AD156)</f>
        <v>36872498</v>
      </c>
      <c r="AE157" s="52"/>
    </row>
    <row r="158" spans="1:31" ht="13.8" thickTop="1" x14ac:dyDescent="0.25">
      <c r="B158" s="33" t="s">
        <v>6</v>
      </c>
      <c r="F158" s="46"/>
      <c r="H158" s="71"/>
      <c r="I158" s="72"/>
      <c r="J158" s="72"/>
      <c r="L158" s="68"/>
      <c r="M158" s="58"/>
      <c r="N158" s="120"/>
      <c r="R158" s="46"/>
      <c r="T158" s="47"/>
      <c r="V158" s="47"/>
      <c r="X158" s="68"/>
      <c r="AB158" s="66"/>
      <c r="AC158" s="66"/>
      <c r="AE158" s="52"/>
    </row>
    <row r="159" spans="1:31" x14ac:dyDescent="0.25">
      <c r="B159" s="33" t="s">
        <v>6</v>
      </c>
      <c r="F159" s="46"/>
      <c r="H159" s="71"/>
      <c r="I159" s="72"/>
      <c r="J159" s="72"/>
      <c r="L159" s="68"/>
      <c r="M159" s="58"/>
      <c r="N159" s="120"/>
      <c r="R159" s="46"/>
      <c r="T159" s="47"/>
      <c r="V159" s="47"/>
      <c r="X159" s="68"/>
      <c r="AB159" s="66"/>
      <c r="AC159" s="66"/>
      <c r="AE159" s="52"/>
    </row>
    <row r="160" spans="1:31" x14ac:dyDescent="0.25">
      <c r="A160" s="35" t="s">
        <v>2</v>
      </c>
      <c r="F160" s="46"/>
      <c r="H160" s="71"/>
      <c r="I160" s="72"/>
      <c r="J160" s="72"/>
      <c r="L160" s="68"/>
      <c r="M160" s="58"/>
      <c r="N160" s="120"/>
      <c r="R160" s="46"/>
      <c r="T160" s="47"/>
      <c r="V160" s="47"/>
      <c r="X160" s="68"/>
      <c r="AB160" s="66"/>
      <c r="AC160" s="66"/>
      <c r="AE160" s="52"/>
    </row>
    <row r="161" spans="1:31" x14ac:dyDescent="0.25">
      <c r="F161" s="46"/>
      <c r="H161" s="71"/>
      <c r="I161" s="72"/>
      <c r="J161" s="72"/>
      <c r="L161" s="68"/>
      <c r="M161" s="58"/>
      <c r="N161" s="120"/>
      <c r="R161" s="46"/>
      <c r="T161" s="47"/>
      <c r="V161" s="47"/>
      <c r="X161" s="68"/>
      <c r="AB161" s="66"/>
      <c r="AC161" s="66"/>
      <c r="AE161" s="52"/>
    </row>
    <row r="162" spans="1:31" x14ac:dyDescent="0.25">
      <c r="A162" s="41" t="s">
        <v>180</v>
      </c>
      <c r="F162" s="46"/>
      <c r="H162" s="71"/>
      <c r="I162" s="72"/>
      <c r="J162" s="72"/>
      <c r="L162" s="68"/>
      <c r="M162" s="58"/>
      <c r="N162" s="120"/>
      <c r="R162" s="46"/>
      <c r="T162" s="47"/>
      <c r="V162" s="47"/>
      <c r="X162" s="68"/>
      <c r="AB162" s="66"/>
      <c r="AC162" s="66"/>
      <c r="AE162" s="52"/>
    </row>
    <row r="163" spans="1:31" x14ac:dyDescent="0.25">
      <c r="B163" s="33" t="s">
        <v>6</v>
      </c>
      <c r="F163" s="46"/>
      <c r="H163" s="71"/>
      <c r="I163" s="72"/>
      <c r="J163" s="72"/>
      <c r="L163" s="68"/>
      <c r="M163" s="58"/>
      <c r="N163" s="120"/>
      <c r="R163" s="46"/>
      <c r="T163" s="47"/>
      <c r="V163" s="47"/>
      <c r="X163" s="68"/>
      <c r="AB163" s="66"/>
      <c r="AC163" s="66"/>
      <c r="AE163" s="52"/>
    </row>
    <row r="164" spans="1:31" s="38" customFormat="1" x14ac:dyDescent="0.25">
      <c r="B164" s="38" t="s">
        <v>75</v>
      </c>
      <c r="D164" s="73"/>
      <c r="F164" s="46"/>
      <c r="H164" s="71"/>
      <c r="I164" s="72"/>
      <c r="J164" s="72"/>
      <c r="L164" s="68"/>
      <c r="M164" s="73"/>
      <c r="N164" s="119"/>
      <c r="P164" s="73"/>
      <c r="R164" s="46"/>
      <c r="S164" s="33"/>
      <c r="T164" s="47"/>
      <c r="U164" s="33"/>
      <c r="V164" s="47"/>
      <c r="W164" s="33"/>
      <c r="X164" s="68"/>
      <c r="Z164" s="73"/>
      <c r="AA164" s="73"/>
      <c r="AB164" s="66"/>
      <c r="AC164" s="66"/>
      <c r="AD164" s="73"/>
      <c r="AE164" s="52"/>
    </row>
    <row r="165" spans="1:31" x14ac:dyDescent="0.25">
      <c r="A165" s="33">
        <v>321</v>
      </c>
      <c r="B165" s="33" t="s">
        <v>42</v>
      </c>
      <c r="D165" s="63">
        <v>396984357.25999999</v>
      </c>
      <c r="F165" s="46">
        <v>52412</v>
      </c>
      <c r="H165" s="71">
        <v>2.8E-3</v>
      </c>
      <c r="I165" s="72"/>
      <c r="J165" s="72"/>
      <c r="L165" s="48">
        <v>0</v>
      </c>
      <c r="N165" s="78">
        <v>1.8</v>
      </c>
      <c r="P165" s="63">
        <f>+ROUND(D165*N165/100,0)</f>
        <v>7145718</v>
      </c>
      <c r="R165" s="46">
        <v>52351</v>
      </c>
      <c r="T165" s="47">
        <v>100</v>
      </c>
      <c r="U165" s="33" t="s">
        <v>4</v>
      </c>
      <c r="V165" s="47" t="s">
        <v>303</v>
      </c>
      <c r="X165" s="68">
        <v>-1</v>
      </c>
      <c r="Z165" s="63">
        <v>8957721</v>
      </c>
      <c r="AA165" s="63"/>
      <c r="AB165" s="66">
        <v>2.2599999999999998</v>
      </c>
      <c r="AC165" s="66"/>
      <c r="AD165" s="63">
        <f>+Z165-P165</f>
        <v>1812003</v>
      </c>
      <c r="AE165" s="52"/>
    </row>
    <row r="166" spans="1:31" x14ac:dyDescent="0.25">
      <c r="A166" s="33">
        <v>322</v>
      </c>
      <c r="B166" s="33" t="s">
        <v>76</v>
      </c>
      <c r="D166" s="63">
        <v>55565218.140000001</v>
      </c>
      <c r="F166" s="46">
        <v>52412</v>
      </c>
      <c r="H166" s="71">
        <v>5.5999999999999999E-3</v>
      </c>
      <c r="I166" s="72"/>
      <c r="J166" s="72"/>
      <c r="L166" s="48">
        <v>-2</v>
      </c>
      <c r="N166" s="78">
        <v>2</v>
      </c>
      <c r="P166" s="63">
        <f>+ROUND(D166*N166/100,0)</f>
        <v>1111304</v>
      </c>
      <c r="R166" s="46">
        <v>52351</v>
      </c>
      <c r="T166" s="47">
        <v>60</v>
      </c>
      <c r="U166" s="33" t="s">
        <v>4</v>
      </c>
      <c r="V166" s="47" t="s">
        <v>304</v>
      </c>
      <c r="X166" s="68">
        <v>-2</v>
      </c>
      <c r="Z166" s="63">
        <v>1649174</v>
      </c>
      <c r="AA166" s="63"/>
      <c r="AB166" s="66">
        <v>2.97</v>
      </c>
      <c r="AC166" s="66"/>
      <c r="AD166" s="63">
        <f>+Z166-P166</f>
        <v>537870</v>
      </c>
      <c r="AE166" s="52"/>
    </row>
    <row r="167" spans="1:31" x14ac:dyDescent="0.25">
      <c r="A167" s="33">
        <v>323</v>
      </c>
      <c r="B167" s="33" t="s">
        <v>44</v>
      </c>
      <c r="D167" s="63">
        <v>12402699.85</v>
      </c>
      <c r="F167" s="46">
        <v>52412</v>
      </c>
      <c r="H167" s="71">
        <v>1.38E-2</v>
      </c>
      <c r="I167" s="72"/>
      <c r="J167" s="72"/>
      <c r="L167" s="48">
        <v>0</v>
      </c>
      <c r="N167" s="78">
        <v>2.4</v>
      </c>
      <c r="P167" s="63">
        <f>+ROUND(D167*N167/100,0)</f>
        <v>297665</v>
      </c>
      <c r="R167" s="46">
        <v>52351</v>
      </c>
      <c r="T167" s="47">
        <v>45</v>
      </c>
      <c r="U167" s="33" t="s">
        <v>4</v>
      </c>
      <c r="V167" s="47" t="s">
        <v>302</v>
      </c>
      <c r="X167" s="68">
        <v>0</v>
      </c>
      <c r="Z167" s="63">
        <v>429315</v>
      </c>
      <c r="AA167" s="63"/>
      <c r="AB167" s="66">
        <v>3.46</v>
      </c>
      <c r="AC167" s="66"/>
      <c r="AD167" s="63">
        <f>+Z167-P167</f>
        <v>131650</v>
      </c>
      <c r="AE167" s="52"/>
    </row>
    <row r="168" spans="1:31" x14ac:dyDescent="0.25">
      <c r="A168" s="33">
        <v>324</v>
      </c>
      <c r="B168" s="33" t="s">
        <v>45</v>
      </c>
      <c r="D168" s="63">
        <v>34367942.979999997</v>
      </c>
      <c r="F168" s="46">
        <v>52412</v>
      </c>
      <c r="H168" s="71">
        <v>1.1999999999999999E-3</v>
      </c>
      <c r="I168" s="72"/>
      <c r="J168" s="72"/>
      <c r="L168" s="48">
        <v>-2</v>
      </c>
      <c r="N168" s="78">
        <v>1.8</v>
      </c>
      <c r="P168" s="63">
        <f>+ROUND(D168*N168/100,0)</f>
        <v>618623</v>
      </c>
      <c r="R168" s="46">
        <v>52351</v>
      </c>
      <c r="T168" s="47">
        <v>75</v>
      </c>
      <c r="U168" s="33" t="s">
        <v>4</v>
      </c>
      <c r="V168" s="47" t="s">
        <v>305</v>
      </c>
      <c r="X168" s="68">
        <v>-1</v>
      </c>
      <c r="Z168" s="63">
        <v>744591</v>
      </c>
      <c r="AA168" s="63"/>
      <c r="AB168" s="66">
        <v>2.17</v>
      </c>
      <c r="AC168" s="66"/>
      <c r="AD168" s="63">
        <f>+Z168-P168</f>
        <v>125968</v>
      </c>
      <c r="AE168" s="52"/>
    </row>
    <row r="169" spans="1:31" x14ac:dyDescent="0.25">
      <c r="A169" s="33">
        <v>325</v>
      </c>
      <c r="B169" s="33" t="s">
        <v>281</v>
      </c>
      <c r="D169" s="64">
        <v>20722316.710000001</v>
      </c>
      <c r="F169" s="46">
        <v>52412</v>
      </c>
      <c r="H169" s="71">
        <v>3.2000000000000002E-3</v>
      </c>
      <c r="I169" s="72"/>
      <c r="J169" s="72"/>
      <c r="L169" s="48">
        <v>0</v>
      </c>
      <c r="N169" s="78">
        <v>1.8</v>
      </c>
      <c r="P169" s="64">
        <f>+ROUND(D169*N169/100,0)</f>
        <v>373002</v>
      </c>
      <c r="R169" s="46">
        <v>52351</v>
      </c>
      <c r="T169" s="47">
        <v>50</v>
      </c>
      <c r="U169" s="33" t="s">
        <v>4</v>
      </c>
      <c r="V169" s="47" t="s">
        <v>303</v>
      </c>
      <c r="X169" s="68">
        <v>-3</v>
      </c>
      <c r="Z169" s="64">
        <v>605441</v>
      </c>
      <c r="AA169" s="67"/>
      <c r="AB169" s="66">
        <v>2.92</v>
      </c>
      <c r="AC169" s="66"/>
      <c r="AD169" s="64">
        <f>+Z169-P169</f>
        <v>232439</v>
      </c>
      <c r="AE169" s="52"/>
    </row>
    <row r="170" spans="1:31" s="38" customFormat="1" x14ac:dyDescent="0.25">
      <c r="A170" s="38" t="s">
        <v>6</v>
      </c>
      <c r="B170" s="38" t="s">
        <v>77</v>
      </c>
      <c r="D170" s="65">
        <f>+SUBTOTAL(9,D165:D169)</f>
        <v>520042534.94</v>
      </c>
      <c r="F170" s="46"/>
      <c r="H170" s="71"/>
      <c r="I170" s="72"/>
      <c r="J170" s="72"/>
      <c r="L170" s="48"/>
      <c r="N170" s="118">
        <f>+ROUND(P170/D170*100,1)</f>
        <v>1.8</v>
      </c>
      <c r="P170" s="65">
        <f>+SUBTOTAL(9,P165:P169)</f>
        <v>9546312</v>
      </c>
      <c r="R170" s="46"/>
      <c r="S170" s="33"/>
      <c r="T170" s="47"/>
      <c r="U170" s="33"/>
      <c r="V170" s="47"/>
      <c r="W170" s="33"/>
      <c r="X170" s="68"/>
      <c r="Z170" s="65">
        <f>+SUBTOTAL(9,Z165:Z169)</f>
        <v>12386242</v>
      </c>
      <c r="AA170" s="65"/>
      <c r="AB170" s="125">
        <f>+Z170/D170*100</f>
        <v>2.3817747910618627</v>
      </c>
      <c r="AC170" s="125"/>
      <c r="AD170" s="65">
        <f>+SUBTOTAL(9,AD165:AD169)</f>
        <v>2839930</v>
      </c>
      <c r="AE170" s="52"/>
    </row>
    <row r="171" spans="1:31" x14ac:dyDescent="0.25">
      <c r="A171" s="33" t="s">
        <v>6</v>
      </c>
      <c r="B171" s="33" t="s">
        <v>6</v>
      </c>
      <c r="F171" s="46"/>
      <c r="H171" s="71"/>
      <c r="I171" s="72"/>
      <c r="J171" s="72"/>
      <c r="L171" s="48"/>
      <c r="N171" s="120"/>
      <c r="R171" s="46"/>
      <c r="T171" s="47"/>
      <c r="V171" s="47"/>
      <c r="X171" s="68"/>
      <c r="AB171" s="66"/>
      <c r="AC171" s="66"/>
      <c r="AE171" s="52"/>
    </row>
    <row r="172" spans="1:31" s="38" customFormat="1" x14ac:dyDescent="0.25">
      <c r="A172" s="38" t="s">
        <v>6</v>
      </c>
      <c r="B172" s="38" t="s">
        <v>78</v>
      </c>
      <c r="D172" s="73"/>
      <c r="F172" s="46"/>
      <c r="H172" s="71"/>
      <c r="I172" s="72"/>
      <c r="J172" s="72"/>
      <c r="L172" s="48"/>
      <c r="N172" s="119"/>
      <c r="P172" s="73"/>
      <c r="R172" s="46"/>
      <c r="S172" s="33"/>
      <c r="T172" s="47"/>
      <c r="U172" s="33"/>
      <c r="V172" s="47"/>
      <c r="W172" s="33"/>
      <c r="X172" s="68"/>
      <c r="Z172" s="73"/>
      <c r="AA172" s="73"/>
      <c r="AB172" s="66"/>
      <c r="AC172" s="66"/>
      <c r="AD172" s="73"/>
      <c r="AE172" s="52"/>
    </row>
    <row r="173" spans="1:31" x14ac:dyDescent="0.25">
      <c r="A173" s="33">
        <v>321</v>
      </c>
      <c r="B173" s="33" t="s">
        <v>42</v>
      </c>
      <c r="D173" s="63">
        <v>194729785.75999999</v>
      </c>
      <c r="F173" s="46">
        <v>49856</v>
      </c>
      <c r="H173" s="71">
        <v>2.8E-3</v>
      </c>
      <c r="I173" s="72"/>
      <c r="J173" s="72"/>
      <c r="L173" s="48">
        <v>0</v>
      </c>
      <c r="N173" s="78">
        <v>1.8</v>
      </c>
      <c r="P173" s="63">
        <f>+ROUND(D173*N173/100,0)</f>
        <v>3505136</v>
      </c>
      <c r="R173" s="46">
        <v>49765</v>
      </c>
      <c r="T173" s="47">
        <v>100</v>
      </c>
      <c r="U173" s="33" t="s">
        <v>4</v>
      </c>
      <c r="V173" s="47" t="s">
        <v>303</v>
      </c>
      <c r="X173" s="68">
        <v>-1</v>
      </c>
      <c r="Z173" s="63">
        <v>5277085</v>
      </c>
      <c r="AA173" s="63"/>
      <c r="AB173" s="66">
        <v>2.71</v>
      </c>
      <c r="AC173" s="66"/>
      <c r="AD173" s="63">
        <f>+Z173-P173</f>
        <v>1771949</v>
      </c>
      <c r="AE173" s="52"/>
    </row>
    <row r="174" spans="1:31" x14ac:dyDescent="0.25">
      <c r="A174" s="33">
        <v>322</v>
      </c>
      <c r="B174" s="33" t="s">
        <v>76</v>
      </c>
      <c r="D174" s="63">
        <v>838073831.14999998</v>
      </c>
      <c r="F174" s="46">
        <v>49856</v>
      </c>
      <c r="H174" s="71">
        <v>5.5999999999999999E-3</v>
      </c>
      <c r="I174" s="72"/>
      <c r="J174" s="72"/>
      <c r="L174" s="48">
        <v>-2</v>
      </c>
      <c r="N174" s="78">
        <v>2</v>
      </c>
      <c r="P174" s="63">
        <f>+ROUND(D174*N174/100,0)</f>
        <v>16761477</v>
      </c>
      <c r="R174" s="46">
        <v>49765</v>
      </c>
      <c r="T174" s="47">
        <v>60</v>
      </c>
      <c r="U174" s="33" t="s">
        <v>4</v>
      </c>
      <c r="V174" s="47" t="s">
        <v>304</v>
      </c>
      <c r="X174" s="68">
        <v>-2</v>
      </c>
      <c r="Z174" s="63">
        <v>31002374</v>
      </c>
      <c r="AA174" s="63"/>
      <c r="AB174" s="66">
        <v>3.7</v>
      </c>
      <c r="AC174" s="66"/>
      <c r="AD174" s="63">
        <f>+Z174-P174</f>
        <v>14240897</v>
      </c>
      <c r="AE174" s="52"/>
    </row>
    <row r="175" spans="1:31" x14ac:dyDescent="0.25">
      <c r="A175" s="33">
        <v>323</v>
      </c>
      <c r="B175" s="33" t="s">
        <v>44</v>
      </c>
      <c r="D175" s="63">
        <v>412318466.63999999</v>
      </c>
      <c r="F175" s="46">
        <v>49856</v>
      </c>
      <c r="H175" s="71">
        <v>1.38E-2</v>
      </c>
      <c r="I175" s="72"/>
      <c r="J175" s="72"/>
      <c r="L175" s="48">
        <v>0</v>
      </c>
      <c r="N175" s="78">
        <v>2.4</v>
      </c>
      <c r="P175" s="63">
        <f>+ROUND(D175*N175/100,0)</f>
        <v>9895643</v>
      </c>
      <c r="R175" s="46">
        <v>49765</v>
      </c>
      <c r="T175" s="47">
        <v>45</v>
      </c>
      <c r="U175" s="33" t="s">
        <v>4</v>
      </c>
      <c r="V175" s="47" t="s">
        <v>302</v>
      </c>
      <c r="X175" s="68">
        <v>0</v>
      </c>
      <c r="Z175" s="63">
        <v>18482534</v>
      </c>
      <c r="AA175" s="63"/>
      <c r="AB175" s="66">
        <v>4.4800000000000004</v>
      </c>
      <c r="AC175" s="66"/>
      <c r="AD175" s="63">
        <f>+Z175-P175</f>
        <v>8586891</v>
      </c>
      <c r="AE175" s="52"/>
    </row>
    <row r="176" spans="1:31" x14ac:dyDescent="0.25">
      <c r="A176" s="33">
        <v>324</v>
      </c>
      <c r="B176" s="33" t="s">
        <v>45</v>
      </c>
      <c r="D176" s="63">
        <v>119762438.11</v>
      </c>
      <c r="F176" s="46">
        <v>49856</v>
      </c>
      <c r="H176" s="71">
        <v>1.1999999999999999E-3</v>
      </c>
      <c r="I176" s="72"/>
      <c r="J176" s="72"/>
      <c r="L176" s="48">
        <v>-2</v>
      </c>
      <c r="N176" s="78">
        <v>1.8</v>
      </c>
      <c r="P176" s="63">
        <f>+ROUND(D176*N176/100,0)</f>
        <v>2155724</v>
      </c>
      <c r="R176" s="46">
        <v>49765</v>
      </c>
      <c r="T176" s="47">
        <v>75</v>
      </c>
      <c r="U176" s="33" t="s">
        <v>4</v>
      </c>
      <c r="V176" s="47" t="s">
        <v>305</v>
      </c>
      <c r="X176" s="68">
        <v>-1</v>
      </c>
      <c r="Z176" s="63">
        <v>3645089</v>
      </c>
      <c r="AA176" s="63"/>
      <c r="AB176" s="66">
        <v>3.04</v>
      </c>
      <c r="AC176" s="66"/>
      <c r="AD176" s="63">
        <f>+Z176-P176</f>
        <v>1489365</v>
      </c>
      <c r="AE176" s="52"/>
    </row>
    <row r="177" spans="1:31" x14ac:dyDescent="0.25">
      <c r="A177" s="33">
        <v>325</v>
      </c>
      <c r="B177" s="33" t="s">
        <v>281</v>
      </c>
      <c r="D177" s="64">
        <v>11320231.970000001</v>
      </c>
      <c r="F177" s="46">
        <v>49856</v>
      </c>
      <c r="H177" s="71">
        <v>3.2000000000000002E-3</v>
      </c>
      <c r="I177" s="72"/>
      <c r="J177" s="72"/>
      <c r="L177" s="48">
        <v>0</v>
      </c>
      <c r="N177" s="78">
        <v>1.8</v>
      </c>
      <c r="P177" s="64">
        <f>+ROUND(D177*N177/100,0)</f>
        <v>203764</v>
      </c>
      <c r="R177" s="46">
        <v>49765</v>
      </c>
      <c r="T177" s="47">
        <v>50</v>
      </c>
      <c r="U177" s="33" t="s">
        <v>4</v>
      </c>
      <c r="V177" s="47" t="s">
        <v>303</v>
      </c>
      <c r="X177" s="68">
        <v>-3</v>
      </c>
      <c r="Z177" s="64">
        <v>291602</v>
      </c>
      <c r="AA177" s="67"/>
      <c r="AB177" s="66">
        <v>2.58</v>
      </c>
      <c r="AC177" s="66"/>
      <c r="AD177" s="64">
        <f>+Z177-P177</f>
        <v>87838</v>
      </c>
      <c r="AE177" s="52"/>
    </row>
    <row r="178" spans="1:31" s="38" customFormat="1" x14ac:dyDescent="0.25">
      <c r="A178" s="38" t="s">
        <v>6</v>
      </c>
      <c r="B178" s="38" t="s">
        <v>79</v>
      </c>
      <c r="D178" s="65">
        <f>+SUBTOTAL(9,D173:D177)</f>
        <v>1576204753.6299999</v>
      </c>
      <c r="F178" s="46"/>
      <c r="H178" s="71"/>
      <c r="I178" s="72"/>
      <c r="J178" s="72"/>
      <c r="L178" s="48"/>
      <c r="N178" s="118">
        <f>+ROUND(P178/D178*100,1)</f>
        <v>2.1</v>
      </c>
      <c r="P178" s="65">
        <f>+SUBTOTAL(9,P173:P177)</f>
        <v>32521744</v>
      </c>
      <c r="R178" s="46"/>
      <c r="S178" s="33"/>
      <c r="T178" s="47"/>
      <c r="U178" s="33"/>
      <c r="V178" s="47"/>
      <c r="W178" s="33"/>
      <c r="X178" s="68"/>
      <c r="Z178" s="65">
        <f>+SUBTOTAL(9,Z173:Z177)</f>
        <v>58698684</v>
      </c>
      <c r="AA178" s="65"/>
      <c r="AB178" s="125">
        <f>+Z178/D178*100</f>
        <v>3.7240519586568253</v>
      </c>
      <c r="AC178" s="125"/>
      <c r="AD178" s="65">
        <f>+SUBTOTAL(9,AD173:AD177)</f>
        <v>26176940</v>
      </c>
      <c r="AE178" s="52"/>
    </row>
    <row r="179" spans="1:31" x14ac:dyDescent="0.25">
      <c r="A179" s="33" t="s">
        <v>6</v>
      </c>
      <c r="B179" s="33" t="s">
        <v>6</v>
      </c>
      <c r="F179" s="46"/>
      <c r="H179" s="71"/>
      <c r="I179" s="72"/>
      <c r="J179" s="72"/>
      <c r="L179" s="48"/>
      <c r="N179" s="120"/>
      <c r="R179" s="46"/>
      <c r="T179" s="47"/>
      <c r="V179" s="47"/>
      <c r="X179" s="68"/>
      <c r="AB179" s="66"/>
      <c r="AC179" s="66"/>
      <c r="AE179" s="52"/>
    </row>
    <row r="180" spans="1:31" s="38" customFormat="1" x14ac:dyDescent="0.25">
      <c r="A180" s="38" t="s">
        <v>6</v>
      </c>
      <c r="B180" s="38" t="s">
        <v>80</v>
      </c>
      <c r="D180" s="73"/>
      <c r="F180" s="46"/>
      <c r="H180" s="71"/>
      <c r="I180" s="72"/>
      <c r="J180" s="72"/>
      <c r="L180" s="48"/>
      <c r="N180" s="119"/>
      <c r="P180" s="73"/>
      <c r="R180" s="46"/>
      <c r="S180" s="33"/>
      <c r="T180" s="47"/>
      <c r="U180" s="33"/>
      <c r="V180" s="47"/>
      <c r="W180" s="33"/>
      <c r="X180" s="68"/>
      <c r="Z180" s="73"/>
      <c r="AA180" s="73"/>
      <c r="AB180" s="66"/>
      <c r="AC180" s="66"/>
      <c r="AD180" s="73"/>
      <c r="AE180" s="52"/>
    </row>
    <row r="181" spans="1:31" x14ac:dyDescent="0.25">
      <c r="A181" s="33">
        <v>321</v>
      </c>
      <c r="B181" s="33" t="s">
        <v>42</v>
      </c>
      <c r="D181" s="63">
        <v>297759843.98000002</v>
      </c>
      <c r="F181" s="46">
        <v>52412</v>
      </c>
      <c r="H181" s="71">
        <v>2.8E-3</v>
      </c>
      <c r="I181" s="72"/>
      <c r="J181" s="72"/>
      <c r="L181" s="48">
        <v>0</v>
      </c>
      <c r="N181" s="78">
        <v>1.8</v>
      </c>
      <c r="P181" s="63">
        <f>+ROUND(D181*N181/100,0)</f>
        <v>5359677</v>
      </c>
      <c r="R181" s="46">
        <v>52351</v>
      </c>
      <c r="T181" s="47">
        <v>100</v>
      </c>
      <c r="U181" s="33" t="s">
        <v>4</v>
      </c>
      <c r="V181" s="47" t="s">
        <v>303</v>
      </c>
      <c r="X181" s="68">
        <v>-1</v>
      </c>
      <c r="Z181" s="63">
        <v>6479145</v>
      </c>
      <c r="AA181" s="63"/>
      <c r="AB181" s="66">
        <v>2.1800000000000002</v>
      </c>
      <c r="AC181" s="66"/>
      <c r="AD181" s="63">
        <f>+Z181-P181</f>
        <v>1119468</v>
      </c>
      <c r="AE181" s="52"/>
    </row>
    <row r="182" spans="1:31" x14ac:dyDescent="0.25">
      <c r="A182" s="33">
        <v>322</v>
      </c>
      <c r="B182" s="33" t="s">
        <v>76</v>
      </c>
      <c r="D182" s="63">
        <v>1053686661.38</v>
      </c>
      <c r="F182" s="46">
        <v>52412</v>
      </c>
      <c r="H182" s="71">
        <v>5.5999999999999999E-3</v>
      </c>
      <c r="I182" s="72"/>
      <c r="J182" s="72"/>
      <c r="L182" s="48">
        <v>-2</v>
      </c>
      <c r="N182" s="78">
        <v>2</v>
      </c>
      <c r="P182" s="63">
        <f>+ROUND(D182*N182/100,0)</f>
        <v>21073733</v>
      </c>
      <c r="R182" s="46">
        <v>52351</v>
      </c>
      <c r="T182" s="47">
        <v>60</v>
      </c>
      <c r="U182" s="33" t="s">
        <v>4</v>
      </c>
      <c r="V182" s="47" t="s">
        <v>304</v>
      </c>
      <c r="X182" s="68">
        <v>-2</v>
      </c>
      <c r="Z182" s="63">
        <v>30686947</v>
      </c>
      <c r="AA182" s="63"/>
      <c r="AB182" s="66">
        <v>2.91</v>
      </c>
      <c r="AC182" s="66"/>
      <c r="AD182" s="63">
        <f>+Z182-P182</f>
        <v>9613214</v>
      </c>
      <c r="AE182" s="52"/>
    </row>
    <row r="183" spans="1:31" x14ac:dyDescent="0.25">
      <c r="A183" s="33">
        <v>323</v>
      </c>
      <c r="B183" s="33" t="s">
        <v>44</v>
      </c>
      <c r="D183" s="63">
        <v>350014044.14999998</v>
      </c>
      <c r="F183" s="46">
        <v>52412</v>
      </c>
      <c r="H183" s="71">
        <v>1.38E-2</v>
      </c>
      <c r="I183" s="72"/>
      <c r="J183" s="72"/>
      <c r="L183" s="48">
        <v>0</v>
      </c>
      <c r="N183" s="78">
        <v>2.4</v>
      </c>
      <c r="P183" s="63">
        <f>+ROUND(D183*N183/100,0)</f>
        <v>8400337</v>
      </c>
      <c r="R183" s="46">
        <v>52351</v>
      </c>
      <c r="T183" s="47">
        <v>45</v>
      </c>
      <c r="U183" s="33" t="s">
        <v>4</v>
      </c>
      <c r="V183" s="47" t="s">
        <v>302</v>
      </c>
      <c r="X183" s="68">
        <v>0</v>
      </c>
      <c r="Z183" s="63">
        <v>12277090</v>
      </c>
      <c r="AA183" s="63"/>
      <c r="AB183" s="66">
        <v>3.51</v>
      </c>
      <c r="AC183" s="66"/>
      <c r="AD183" s="63">
        <f>+Z183-P183</f>
        <v>3876753</v>
      </c>
      <c r="AE183" s="52"/>
    </row>
    <row r="184" spans="1:31" x14ac:dyDescent="0.25">
      <c r="A184" s="33">
        <v>324</v>
      </c>
      <c r="B184" s="33" t="s">
        <v>45</v>
      </c>
      <c r="D184" s="63">
        <v>188938114.94</v>
      </c>
      <c r="F184" s="46">
        <v>52412</v>
      </c>
      <c r="H184" s="71">
        <v>1.1999999999999999E-3</v>
      </c>
      <c r="I184" s="72"/>
      <c r="J184" s="72"/>
      <c r="L184" s="48">
        <v>-2</v>
      </c>
      <c r="N184" s="78">
        <v>1.8</v>
      </c>
      <c r="P184" s="63">
        <f>+ROUND(D184*N184/100,0)</f>
        <v>3400886</v>
      </c>
      <c r="R184" s="46">
        <v>52351</v>
      </c>
      <c r="T184" s="47">
        <v>75</v>
      </c>
      <c r="U184" s="33" t="s">
        <v>4</v>
      </c>
      <c r="V184" s="47" t="s">
        <v>305</v>
      </c>
      <c r="X184" s="68">
        <v>-1</v>
      </c>
      <c r="Z184" s="63">
        <v>4007253</v>
      </c>
      <c r="AA184" s="63"/>
      <c r="AB184" s="66">
        <v>2.12</v>
      </c>
      <c r="AC184" s="66"/>
      <c r="AD184" s="63">
        <f>+Z184-P184</f>
        <v>606367</v>
      </c>
      <c r="AE184" s="52"/>
    </row>
    <row r="185" spans="1:31" x14ac:dyDescent="0.25">
      <c r="A185" s="33">
        <v>325</v>
      </c>
      <c r="B185" s="33" t="s">
        <v>281</v>
      </c>
      <c r="D185" s="64">
        <v>24130684.219999999</v>
      </c>
      <c r="F185" s="46">
        <v>52412</v>
      </c>
      <c r="H185" s="71">
        <v>3.2000000000000002E-3</v>
      </c>
      <c r="I185" s="72"/>
      <c r="J185" s="72"/>
      <c r="L185" s="48">
        <v>0</v>
      </c>
      <c r="N185" s="78">
        <v>1.8</v>
      </c>
      <c r="P185" s="64">
        <f>+ROUND(D185*N185/100,0)</f>
        <v>434352</v>
      </c>
      <c r="R185" s="46">
        <v>52351</v>
      </c>
      <c r="T185" s="47">
        <v>50</v>
      </c>
      <c r="U185" s="33" t="s">
        <v>4</v>
      </c>
      <c r="V185" s="47" t="s">
        <v>303</v>
      </c>
      <c r="X185" s="68">
        <v>-3</v>
      </c>
      <c r="Z185" s="64">
        <v>588229</v>
      </c>
      <c r="AA185" s="67"/>
      <c r="AB185" s="66">
        <v>2.44</v>
      </c>
      <c r="AC185" s="66"/>
      <c r="AD185" s="64">
        <f>+Z185-P185</f>
        <v>153877</v>
      </c>
      <c r="AE185" s="52"/>
    </row>
    <row r="186" spans="1:31" s="38" customFormat="1" x14ac:dyDescent="0.25">
      <c r="A186" s="38" t="s">
        <v>6</v>
      </c>
      <c r="B186" s="38" t="s">
        <v>81</v>
      </c>
      <c r="D186" s="83">
        <f>+SUBTOTAL(9,D181:D185)</f>
        <v>1914529348.6700003</v>
      </c>
      <c r="F186" s="46"/>
      <c r="H186" s="71"/>
      <c r="I186" s="72"/>
      <c r="J186" s="72"/>
      <c r="L186" s="48"/>
      <c r="N186" s="118">
        <f>+ROUND(P186/D186*100,1)</f>
        <v>2</v>
      </c>
      <c r="P186" s="83">
        <f>+SUBTOTAL(9,P181:P185)</f>
        <v>38668985</v>
      </c>
      <c r="R186" s="46"/>
      <c r="S186" s="33"/>
      <c r="T186" s="47"/>
      <c r="U186" s="33"/>
      <c r="V186" s="47"/>
      <c r="W186" s="33"/>
      <c r="X186" s="68"/>
      <c r="Z186" s="83">
        <f>+SUBTOTAL(9,Z181:Z185)</f>
        <v>54038664</v>
      </c>
      <c r="AA186" s="88"/>
      <c r="AB186" s="125">
        <f>+Z186/D186*100</f>
        <v>2.8225560520939514</v>
      </c>
      <c r="AC186" s="125"/>
      <c r="AD186" s="83">
        <f>+SUBTOTAL(9,AD181:AD185)</f>
        <v>15369679</v>
      </c>
      <c r="AE186" s="52"/>
    </row>
    <row r="187" spans="1:31" s="38" customFormat="1" x14ac:dyDescent="0.25">
      <c r="B187" s="38" t="s">
        <v>6</v>
      </c>
      <c r="D187" s="65"/>
      <c r="F187" s="46"/>
      <c r="H187" s="71"/>
      <c r="I187" s="72"/>
      <c r="J187" s="72"/>
      <c r="L187" s="48"/>
      <c r="N187" s="119"/>
      <c r="P187" s="65"/>
      <c r="R187" s="46"/>
      <c r="S187" s="33"/>
      <c r="T187" s="47"/>
      <c r="U187" s="33"/>
      <c r="V187" s="47"/>
      <c r="W187" s="33"/>
      <c r="X187" s="68"/>
      <c r="Z187" s="65"/>
      <c r="AA187" s="65"/>
      <c r="AB187" s="66"/>
      <c r="AC187" s="66"/>
      <c r="AD187" s="65"/>
      <c r="AE187" s="52"/>
    </row>
    <row r="188" spans="1:31" s="38" customFormat="1" x14ac:dyDescent="0.25">
      <c r="A188" s="41" t="s">
        <v>181</v>
      </c>
      <c r="D188" s="121">
        <f>+SUBTOTAL(9,D165:D187)</f>
        <v>4010776637.2399998</v>
      </c>
      <c r="F188" s="46"/>
      <c r="H188" s="71"/>
      <c r="I188" s="72"/>
      <c r="J188" s="72"/>
      <c r="L188" s="48"/>
      <c r="N188" s="122">
        <f>+ROUND(P188/D188*100,1)</f>
        <v>2</v>
      </c>
      <c r="P188" s="121">
        <f>+SUBTOTAL(9,P165:P187)</f>
        <v>80737041</v>
      </c>
      <c r="R188" s="46"/>
      <c r="S188" s="33"/>
      <c r="T188" s="47"/>
      <c r="U188" s="33"/>
      <c r="V188" s="47"/>
      <c r="W188" s="33"/>
      <c r="X188" s="68"/>
      <c r="Z188" s="121">
        <f>+SUBTOTAL(9,Z165:Z187)</f>
        <v>125123590</v>
      </c>
      <c r="AA188" s="121"/>
      <c r="AB188" s="116">
        <f>+Z188/D188*100</f>
        <v>3.1196848220922946</v>
      </c>
      <c r="AC188" s="116"/>
      <c r="AD188" s="121">
        <f>+SUBTOTAL(9,AD165:AD187)</f>
        <v>44386549</v>
      </c>
      <c r="AE188" s="52"/>
    </row>
    <row r="189" spans="1:31" s="38" customFormat="1" x14ac:dyDescent="0.25">
      <c r="A189" s="41"/>
      <c r="B189" s="38" t="s">
        <v>6</v>
      </c>
      <c r="D189" s="65"/>
      <c r="F189" s="46"/>
      <c r="H189" s="71"/>
      <c r="I189" s="72"/>
      <c r="J189" s="72"/>
      <c r="L189" s="48"/>
      <c r="N189" s="119"/>
      <c r="P189" s="65"/>
      <c r="R189" s="46"/>
      <c r="S189" s="33"/>
      <c r="T189" s="47"/>
      <c r="U189" s="33"/>
      <c r="V189" s="47"/>
      <c r="W189" s="33"/>
      <c r="X189" s="68"/>
      <c r="Z189" s="65"/>
      <c r="AA189" s="65"/>
      <c r="AB189" s="66"/>
      <c r="AC189" s="66"/>
      <c r="AD189" s="65"/>
      <c r="AE189" s="52"/>
    </row>
    <row r="190" spans="1:31" s="38" customFormat="1" x14ac:dyDescent="0.25">
      <c r="A190" s="41"/>
      <c r="B190" s="38" t="s">
        <v>6</v>
      </c>
      <c r="D190" s="65"/>
      <c r="F190" s="46"/>
      <c r="H190" s="71"/>
      <c r="I190" s="72"/>
      <c r="J190" s="72"/>
      <c r="L190" s="48"/>
      <c r="N190" s="119"/>
      <c r="P190" s="65"/>
      <c r="R190" s="46"/>
      <c r="S190" s="33"/>
      <c r="T190" s="47"/>
      <c r="U190" s="33"/>
      <c r="V190" s="47"/>
      <c r="W190" s="33"/>
      <c r="X190" s="68"/>
      <c r="Z190" s="65"/>
      <c r="AA190" s="65"/>
      <c r="AB190" s="66"/>
      <c r="AC190" s="66"/>
      <c r="AD190" s="65"/>
      <c r="AE190" s="52"/>
    </row>
    <row r="191" spans="1:31" s="38" customFormat="1" x14ac:dyDescent="0.25">
      <c r="A191" s="41" t="s">
        <v>182</v>
      </c>
      <c r="D191" s="65"/>
      <c r="F191" s="46"/>
      <c r="H191" s="71"/>
      <c r="I191" s="72"/>
      <c r="J191" s="72"/>
      <c r="L191" s="48"/>
      <c r="N191" s="119"/>
      <c r="P191" s="65"/>
      <c r="R191" s="46"/>
      <c r="S191" s="33"/>
      <c r="T191" s="47"/>
      <c r="U191" s="33"/>
      <c r="V191" s="47"/>
      <c r="W191" s="33"/>
      <c r="X191" s="68"/>
      <c r="Z191" s="65"/>
      <c r="AA191" s="65"/>
      <c r="AB191" s="66"/>
      <c r="AC191" s="66"/>
      <c r="AD191" s="65"/>
      <c r="AE191" s="52"/>
    </row>
    <row r="192" spans="1:31" x14ac:dyDescent="0.25">
      <c r="A192" s="33" t="s">
        <v>6</v>
      </c>
      <c r="B192" s="33" t="s">
        <v>6</v>
      </c>
      <c r="F192" s="46"/>
      <c r="H192" s="71"/>
      <c r="I192" s="72"/>
      <c r="J192" s="72"/>
      <c r="L192" s="48"/>
      <c r="N192" s="120"/>
      <c r="R192" s="46"/>
      <c r="T192" s="47"/>
      <c r="V192" s="47"/>
      <c r="X192" s="68"/>
      <c r="AB192" s="66"/>
      <c r="AC192" s="66"/>
      <c r="AE192" s="52"/>
    </row>
    <row r="193" spans="1:31" s="38" customFormat="1" x14ac:dyDescent="0.25">
      <c r="A193" s="38" t="s">
        <v>6</v>
      </c>
      <c r="B193" s="38" t="s">
        <v>73</v>
      </c>
      <c r="D193" s="65"/>
      <c r="F193" s="46"/>
      <c r="H193" s="71"/>
      <c r="I193" s="72"/>
      <c r="J193" s="72"/>
      <c r="L193" s="48"/>
      <c r="N193" s="119"/>
      <c r="P193" s="65"/>
      <c r="R193" s="46"/>
      <c r="S193" s="33"/>
      <c r="T193" s="47"/>
      <c r="U193" s="33"/>
      <c r="V193" s="47"/>
      <c r="W193" s="33"/>
      <c r="X193" s="68"/>
      <c r="Z193" s="65"/>
      <c r="AA193" s="65"/>
      <c r="AB193" s="66"/>
      <c r="AC193" s="66"/>
      <c r="AD193" s="65"/>
      <c r="AE193" s="52"/>
    </row>
    <row r="194" spans="1:31" x14ac:dyDescent="0.25">
      <c r="A194" s="33">
        <v>321</v>
      </c>
      <c r="B194" s="33" t="s">
        <v>42</v>
      </c>
      <c r="D194" s="63">
        <v>360056131.68000001</v>
      </c>
      <c r="F194" s="46">
        <v>48760</v>
      </c>
      <c r="H194" s="71">
        <v>2.8E-3</v>
      </c>
      <c r="I194" s="72"/>
      <c r="J194" s="72"/>
      <c r="L194" s="48">
        <v>0</v>
      </c>
      <c r="N194" s="78">
        <v>1.8</v>
      </c>
      <c r="P194" s="63">
        <f>+ROUND(D194*N194/100,0)</f>
        <v>6481010</v>
      </c>
      <c r="R194" s="46">
        <v>48699</v>
      </c>
      <c r="T194" s="47">
        <v>100</v>
      </c>
      <c r="U194" s="33" t="s">
        <v>4</v>
      </c>
      <c r="V194" s="47" t="s">
        <v>303</v>
      </c>
      <c r="X194" s="68">
        <v>-1</v>
      </c>
      <c r="Z194" s="63">
        <v>12946820</v>
      </c>
      <c r="AA194" s="63"/>
      <c r="AB194" s="66">
        <v>3.6</v>
      </c>
      <c r="AC194" s="66"/>
      <c r="AD194" s="63">
        <f>+Z194-P194</f>
        <v>6465810</v>
      </c>
      <c r="AE194" s="52"/>
    </row>
    <row r="195" spans="1:31" x14ac:dyDescent="0.25">
      <c r="A195" s="33">
        <v>322</v>
      </c>
      <c r="B195" s="33" t="s">
        <v>76</v>
      </c>
      <c r="D195" s="63">
        <v>137627468.56</v>
      </c>
      <c r="F195" s="46">
        <v>48760</v>
      </c>
      <c r="H195" s="71">
        <v>5.5999999999999999E-3</v>
      </c>
      <c r="I195" s="72"/>
      <c r="J195" s="72"/>
      <c r="L195" s="48">
        <v>-2</v>
      </c>
      <c r="N195" s="78">
        <v>2</v>
      </c>
      <c r="P195" s="63">
        <f>+ROUND(D195*N195/100,0)</f>
        <v>2752549</v>
      </c>
      <c r="R195" s="46">
        <v>48699</v>
      </c>
      <c r="T195" s="47">
        <v>60</v>
      </c>
      <c r="U195" s="33" t="s">
        <v>4</v>
      </c>
      <c r="V195" s="47" t="s">
        <v>304</v>
      </c>
      <c r="X195" s="68">
        <v>-2</v>
      </c>
      <c r="Z195" s="63">
        <v>6679713</v>
      </c>
      <c r="AA195" s="63"/>
      <c r="AB195" s="66">
        <v>4.8499999999999996</v>
      </c>
      <c r="AC195" s="66"/>
      <c r="AD195" s="63">
        <f>+Z195-P195</f>
        <v>3927164</v>
      </c>
      <c r="AE195" s="52"/>
    </row>
    <row r="196" spans="1:31" x14ac:dyDescent="0.25">
      <c r="A196" s="33">
        <v>323</v>
      </c>
      <c r="B196" s="33" t="s">
        <v>44</v>
      </c>
      <c r="D196" s="63">
        <v>21825766.920000002</v>
      </c>
      <c r="F196" s="46">
        <v>48760</v>
      </c>
      <c r="H196" s="71">
        <v>1.38E-2</v>
      </c>
      <c r="I196" s="72"/>
      <c r="J196" s="72"/>
      <c r="L196" s="48">
        <v>0</v>
      </c>
      <c r="N196" s="78">
        <v>2.4</v>
      </c>
      <c r="P196" s="63">
        <f>+ROUND(D196*N196/100,0)</f>
        <v>523818</v>
      </c>
      <c r="R196" s="46">
        <v>48699</v>
      </c>
      <c r="T196" s="47">
        <v>45</v>
      </c>
      <c r="U196" s="33" t="s">
        <v>4</v>
      </c>
      <c r="V196" s="47" t="s">
        <v>302</v>
      </c>
      <c r="X196" s="68">
        <v>0</v>
      </c>
      <c r="Z196" s="63">
        <v>1057706</v>
      </c>
      <c r="AA196" s="63"/>
      <c r="AB196" s="66">
        <v>4.8499999999999996</v>
      </c>
      <c r="AC196" s="66"/>
      <c r="AD196" s="63">
        <f>+Z196-P196</f>
        <v>533888</v>
      </c>
      <c r="AE196" s="52"/>
    </row>
    <row r="197" spans="1:31" x14ac:dyDescent="0.25">
      <c r="A197" s="33">
        <v>324</v>
      </c>
      <c r="B197" s="33" t="s">
        <v>45</v>
      </c>
      <c r="D197" s="63">
        <v>53673511.619999997</v>
      </c>
      <c r="F197" s="46">
        <v>48760</v>
      </c>
      <c r="H197" s="71">
        <v>1.1999999999999999E-3</v>
      </c>
      <c r="I197" s="72"/>
      <c r="J197" s="72"/>
      <c r="L197" s="48">
        <v>-2</v>
      </c>
      <c r="N197" s="78">
        <v>1.8</v>
      </c>
      <c r="P197" s="63">
        <f>+ROUND(D197*N197/100,0)</f>
        <v>966123</v>
      </c>
      <c r="R197" s="46">
        <v>48699</v>
      </c>
      <c r="T197" s="47">
        <v>75</v>
      </c>
      <c r="U197" s="33" t="s">
        <v>4</v>
      </c>
      <c r="V197" s="47" t="s">
        <v>305</v>
      </c>
      <c r="X197" s="68">
        <v>-1</v>
      </c>
      <c r="Z197" s="63">
        <v>1738045</v>
      </c>
      <c r="AA197" s="63"/>
      <c r="AB197" s="66">
        <v>3.24</v>
      </c>
      <c r="AC197" s="66"/>
      <c r="AD197" s="63">
        <f>+Z197-P197</f>
        <v>771922</v>
      </c>
      <c r="AE197" s="52"/>
    </row>
    <row r="198" spans="1:31" x14ac:dyDescent="0.25">
      <c r="A198" s="33">
        <v>325</v>
      </c>
      <c r="B198" s="33" t="s">
        <v>281</v>
      </c>
      <c r="D198" s="64">
        <v>37213998.409999996</v>
      </c>
      <c r="F198" s="46">
        <v>48760</v>
      </c>
      <c r="H198" s="71">
        <v>3.2000000000000002E-3</v>
      </c>
      <c r="I198" s="72"/>
      <c r="J198" s="72"/>
      <c r="L198" s="48">
        <v>0</v>
      </c>
      <c r="N198" s="78">
        <v>1.8</v>
      </c>
      <c r="P198" s="64">
        <f>+ROUND(D198*N198/100,0)</f>
        <v>669852</v>
      </c>
      <c r="R198" s="46">
        <v>48699</v>
      </c>
      <c r="T198" s="47">
        <v>50</v>
      </c>
      <c r="U198" s="33" t="s">
        <v>4</v>
      </c>
      <c r="V198" s="47" t="s">
        <v>303</v>
      </c>
      <c r="X198" s="68">
        <v>-3</v>
      </c>
      <c r="Z198" s="64">
        <v>1540161</v>
      </c>
      <c r="AA198" s="67"/>
      <c r="AB198" s="66">
        <v>4.1399999999999997</v>
      </c>
      <c r="AC198" s="66"/>
      <c r="AD198" s="64">
        <f>+Z198-P198</f>
        <v>870309</v>
      </c>
      <c r="AE198" s="52"/>
    </row>
    <row r="199" spans="1:31" s="38" customFormat="1" x14ac:dyDescent="0.25">
      <c r="A199" s="38" t="s">
        <v>6</v>
      </c>
      <c r="B199" s="38" t="s">
        <v>74</v>
      </c>
      <c r="D199" s="65">
        <f>+SUBTOTAL(9,D194:D198)</f>
        <v>610396877.18999994</v>
      </c>
      <c r="F199" s="46"/>
      <c r="H199" s="71"/>
      <c r="I199" s="72"/>
      <c r="J199" s="72"/>
      <c r="L199" s="48"/>
      <c r="N199" s="118">
        <f>+ROUND(P199/D199*100,1)</f>
        <v>1.9</v>
      </c>
      <c r="P199" s="65">
        <f>+SUBTOTAL(9,P194:P198)</f>
        <v>11393352</v>
      </c>
      <c r="R199" s="46"/>
      <c r="S199" s="33"/>
      <c r="T199" s="47"/>
      <c r="U199" s="33"/>
      <c r="V199" s="47"/>
      <c r="W199" s="33"/>
      <c r="X199" s="68"/>
      <c r="Z199" s="65">
        <f>+SUBTOTAL(9,Z194:Z198)</f>
        <v>23962445</v>
      </c>
      <c r="AA199" s="65"/>
      <c r="AB199" s="125">
        <f>+Z199/D199*100</f>
        <v>3.9257155295932393</v>
      </c>
      <c r="AC199" s="125"/>
      <c r="AD199" s="65">
        <f>+SUBTOTAL(9,AD194:AD198)</f>
        <v>12569093</v>
      </c>
      <c r="AE199" s="52"/>
    </row>
    <row r="200" spans="1:31" x14ac:dyDescent="0.25">
      <c r="A200" s="33" t="s">
        <v>6</v>
      </c>
      <c r="B200" s="33" t="s">
        <v>6</v>
      </c>
      <c r="F200" s="46"/>
      <c r="H200" s="71"/>
      <c r="I200" s="72"/>
      <c r="J200" s="72"/>
      <c r="L200" s="48"/>
      <c r="N200" s="120"/>
      <c r="R200" s="46"/>
      <c r="T200" s="47"/>
      <c r="V200" s="47"/>
      <c r="X200" s="68"/>
      <c r="AB200" s="66"/>
      <c r="AC200" s="66"/>
      <c r="AE200" s="52"/>
    </row>
    <row r="201" spans="1:31" s="38" customFormat="1" x14ac:dyDescent="0.25">
      <c r="A201" s="38" t="s">
        <v>6</v>
      </c>
      <c r="B201" s="38" t="s">
        <v>82</v>
      </c>
      <c r="D201" s="73"/>
      <c r="F201" s="46"/>
      <c r="H201" s="71"/>
      <c r="I201" s="72"/>
      <c r="J201" s="72"/>
      <c r="L201" s="48"/>
      <c r="N201" s="119"/>
      <c r="P201" s="73"/>
      <c r="R201" s="46"/>
      <c r="S201" s="33"/>
      <c r="T201" s="47"/>
      <c r="U201" s="33"/>
      <c r="V201" s="47"/>
      <c r="W201" s="33"/>
      <c r="X201" s="68"/>
      <c r="Z201" s="73"/>
      <c r="AA201" s="73"/>
      <c r="AB201" s="66"/>
      <c r="AC201" s="66"/>
      <c r="AD201" s="73"/>
      <c r="AE201" s="52"/>
    </row>
    <row r="202" spans="1:31" x14ac:dyDescent="0.25">
      <c r="A202" s="33">
        <v>321</v>
      </c>
      <c r="B202" s="33" t="s">
        <v>42</v>
      </c>
      <c r="D202" s="63">
        <v>183462252.38</v>
      </c>
      <c r="F202" s="46">
        <v>48395</v>
      </c>
      <c r="H202" s="71">
        <v>2.8E-3</v>
      </c>
      <c r="I202" s="72"/>
      <c r="J202" s="72"/>
      <c r="L202" s="48">
        <v>0</v>
      </c>
      <c r="N202" s="78">
        <v>1.8</v>
      </c>
      <c r="P202" s="63">
        <f>+ROUND(D202*N202/100,0)</f>
        <v>3302321</v>
      </c>
      <c r="R202" s="46">
        <v>48426</v>
      </c>
      <c r="T202" s="47">
        <v>100</v>
      </c>
      <c r="U202" s="33" t="s">
        <v>4</v>
      </c>
      <c r="V202" s="47" t="s">
        <v>303</v>
      </c>
      <c r="X202" s="68">
        <v>-1</v>
      </c>
      <c r="Z202" s="63">
        <v>8355653</v>
      </c>
      <c r="AA202" s="63"/>
      <c r="AB202" s="66">
        <v>4.55</v>
      </c>
      <c r="AC202" s="66"/>
      <c r="AD202" s="63">
        <f>+Z202-P202</f>
        <v>5053332</v>
      </c>
      <c r="AE202" s="52"/>
    </row>
    <row r="203" spans="1:31" x14ac:dyDescent="0.25">
      <c r="A203" s="33">
        <v>322</v>
      </c>
      <c r="B203" s="33" t="s">
        <v>76</v>
      </c>
      <c r="D203" s="63">
        <v>586039766.78999996</v>
      </c>
      <c r="F203" s="46">
        <v>48395</v>
      </c>
      <c r="H203" s="71">
        <v>5.5999999999999999E-3</v>
      </c>
      <c r="I203" s="72"/>
      <c r="J203" s="72"/>
      <c r="L203" s="48">
        <v>-2</v>
      </c>
      <c r="N203" s="78">
        <v>2</v>
      </c>
      <c r="P203" s="63">
        <f>+ROUND(D203*N203/100,0)</f>
        <v>11720795</v>
      </c>
      <c r="R203" s="46">
        <v>48426</v>
      </c>
      <c r="T203" s="47">
        <v>60</v>
      </c>
      <c r="U203" s="33" t="s">
        <v>4</v>
      </c>
      <c r="V203" s="47" t="s">
        <v>304</v>
      </c>
      <c r="X203" s="68">
        <v>-2</v>
      </c>
      <c r="Z203" s="63">
        <v>26200563</v>
      </c>
      <c r="AA203" s="63"/>
      <c r="AB203" s="66">
        <v>4.47</v>
      </c>
      <c r="AC203" s="66"/>
      <c r="AD203" s="63">
        <f>+Z203-P203</f>
        <v>14479768</v>
      </c>
      <c r="AE203" s="52"/>
    </row>
    <row r="204" spans="1:31" x14ac:dyDescent="0.25">
      <c r="A204" s="33">
        <v>323</v>
      </c>
      <c r="B204" s="33" t="s">
        <v>44</v>
      </c>
      <c r="D204" s="63">
        <v>756080929.11000001</v>
      </c>
      <c r="F204" s="46">
        <v>48395</v>
      </c>
      <c r="H204" s="71">
        <v>1.38E-2</v>
      </c>
      <c r="I204" s="72"/>
      <c r="J204" s="72"/>
      <c r="L204" s="48">
        <v>0</v>
      </c>
      <c r="N204" s="78">
        <v>2.4</v>
      </c>
      <c r="P204" s="63">
        <f>+ROUND(D204*N204/100,0)</f>
        <v>18145942</v>
      </c>
      <c r="R204" s="46">
        <v>48426</v>
      </c>
      <c r="T204" s="47">
        <v>45</v>
      </c>
      <c r="U204" s="33" t="s">
        <v>4</v>
      </c>
      <c r="V204" s="47" t="s">
        <v>302</v>
      </c>
      <c r="X204" s="68">
        <v>0</v>
      </c>
      <c r="Z204" s="63">
        <v>40579305</v>
      </c>
      <c r="AA204" s="63"/>
      <c r="AB204" s="66">
        <v>5.37</v>
      </c>
      <c r="AC204" s="66"/>
      <c r="AD204" s="63">
        <f>+Z204-P204</f>
        <v>22433363</v>
      </c>
      <c r="AE204" s="52"/>
    </row>
    <row r="205" spans="1:31" x14ac:dyDescent="0.25">
      <c r="A205" s="33">
        <v>324</v>
      </c>
      <c r="B205" s="33" t="s">
        <v>45</v>
      </c>
      <c r="D205" s="63">
        <v>150385799.33000001</v>
      </c>
      <c r="F205" s="46">
        <v>48395</v>
      </c>
      <c r="H205" s="71">
        <v>1.1999999999999999E-3</v>
      </c>
      <c r="I205" s="72"/>
      <c r="J205" s="72"/>
      <c r="L205" s="48">
        <v>-2</v>
      </c>
      <c r="N205" s="78">
        <v>1.8</v>
      </c>
      <c r="P205" s="63">
        <f>+ROUND(D205*N205/100,0)</f>
        <v>2706944</v>
      </c>
      <c r="R205" s="46">
        <v>48426</v>
      </c>
      <c r="T205" s="47">
        <v>75</v>
      </c>
      <c r="U205" s="33" t="s">
        <v>4</v>
      </c>
      <c r="V205" s="47" t="s">
        <v>305</v>
      </c>
      <c r="X205" s="68">
        <v>-1</v>
      </c>
      <c r="Z205" s="63">
        <v>5188389</v>
      </c>
      <c r="AA205" s="63"/>
      <c r="AB205" s="66">
        <v>3.45</v>
      </c>
      <c r="AC205" s="66"/>
      <c r="AD205" s="63">
        <f>+Z205-P205</f>
        <v>2481445</v>
      </c>
      <c r="AE205" s="52"/>
    </row>
    <row r="206" spans="1:31" x14ac:dyDescent="0.25">
      <c r="A206" s="33">
        <v>325</v>
      </c>
      <c r="B206" s="33" t="s">
        <v>281</v>
      </c>
      <c r="D206" s="64">
        <v>15687982.359999999</v>
      </c>
      <c r="F206" s="46">
        <v>48395</v>
      </c>
      <c r="H206" s="71">
        <v>3.2000000000000002E-3</v>
      </c>
      <c r="I206" s="72"/>
      <c r="J206" s="72"/>
      <c r="L206" s="48">
        <v>0</v>
      </c>
      <c r="N206" s="78">
        <v>1.8</v>
      </c>
      <c r="P206" s="64">
        <f>+ROUND(D206*N206/100,0)</f>
        <v>282384</v>
      </c>
      <c r="R206" s="46">
        <v>48426</v>
      </c>
      <c r="T206" s="47">
        <v>50</v>
      </c>
      <c r="U206" s="33" t="s">
        <v>4</v>
      </c>
      <c r="V206" s="47" t="s">
        <v>303</v>
      </c>
      <c r="X206" s="68">
        <v>-3</v>
      </c>
      <c r="Z206" s="64">
        <v>802594</v>
      </c>
      <c r="AA206" s="67"/>
      <c r="AB206" s="66">
        <v>5.12</v>
      </c>
      <c r="AC206" s="66"/>
      <c r="AD206" s="64">
        <f>+Z206-P206</f>
        <v>520210</v>
      </c>
      <c r="AE206" s="52"/>
    </row>
    <row r="207" spans="1:31" s="38" customFormat="1" x14ac:dyDescent="0.25">
      <c r="A207" s="38" t="s">
        <v>6</v>
      </c>
      <c r="B207" s="38" t="s">
        <v>83</v>
      </c>
      <c r="D207" s="65">
        <f>+SUBTOTAL(9,D202:D206)</f>
        <v>1691656729.9699998</v>
      </c>
      <c r="F207" s="46"/>
      <c r="H207" s="71"/>
      <c r="I207" s="72"/>
      <c r="J207" s="72"/>
      <c r="L207" s="48"/>
      <c r="N207" s="118">
        <f>+ROUND(P207/D207*100,1)</f>
        <v>2.1</v>
      </c>
      <c r="P207" s="65">
        <f>+SUBTOTAL(9,P202:P206)</f>
        <v>36158386</v>
      </c>
      <c r="R207" s="46"/>
      <c r="S207" s="33"/>
      <c r="T207" s="47"/>
      <c r="U207" s="33"/>
      <c r="V207" s="47"/>
      <c r="W207" s="33"/>
      <c r="X207" s="68"/>
      <c r="Z207" s="65">
        <f>+SUBTOTAL(9,Z202:Z206)</f>
        <v>81126504</v>
      </c>
      <c r="AA207" s="65"/>
      <c r="AB207" s="125">
        <f>+Z207/D207*100</f>
        <v>4.7956835782776519</v>
      </c>
      <c r="AC207" s="125"/>
      <c r="AD207" s="65">
        <f>+SUBTOTAL(9,AD202:AD206)</f>
        <v>44968118</v>
      </c>
      <c r="AE207" s="52"/>
    </row>
    <row r="208" spans="1:31" x14ac:dyDescent="0.25">
      <c r="A208" s="33" t="s">
        <v>6</v>
      </c>
      <c r="B208" s="33" t="s">
        <v>6</v>
      </c>
      <c r="F208" s="46"/>
      <c r="H208" s="71"/>
      <c r="I208" s="72"/>
      <c r="J208" s="72"/>
      <c r="L208" s="48"/>
      <c r="N208" s="120"/>
      <c r="R208" s="46"/>
      <c r="T208" s="47"/>
      <c r="V208" s="47"/>
      <c r="X208" s="68"/>
      <c r="AB208" s="66"/>
      <c r="AC208" s="66"/>
      <c r="AE208" s="52"/>
    </row>
    <row r="209" spans="1:31" s="38" customFormat="1" x14ac:dyDescent="0.25">
      <c r="A209" s="38" t="s">
        <v>6</v>
      </c>
      <c r="B209" s="38" t="s">
        <v>84</v>
      </c>
      <c r="D209" s="73"/>
      <c r="F209" s="46"/>
      <c r="H209" s="71"/>
      <c r="I209" s="72"/>
      <c r="J209" s="72"/>
      <c r="L209" s="48"/>
      <c r="N209" s="119"/>
      <c r="P209" s="73"/>
      <c r="R209" s="46"/>
      <c r="S209" s="33"/>
      <c r="T209" s="47"/>
      <c r="U209" s="33"/>
      <c r="V209" s="47"/>
      <c r="W209" s="33"/>
      <c r="X209" s="68"/>
      <c r="Z209" s="73"/>
      <c r="AA209" s="73"/>
      <c r="AB209" s="66"/>
      <c r="AC209" s="66"/>
      <c r="AD209" s="73"/>
      <c r="AE209" s="52"/>
    </row>
    <row r="210" spans="1:31" x14ac:dyDescent="0.25">
      <c r="A210" s="33">
        <v>321</v>
      </c>
      <c r="B210" s="33" t="s">
        <v>42</v>
      </c>
      <c r="D210" s="63">
        <v>128297844.45</v>
      </c>
      <c r="F210" s="46">
        <v>48760</v>
      </c>
      <c r="H210" s="71">
        <v>2.8E-3</v>
      </c>
      <c r="I210" s="72"/>
      <c r="J210" s="72"/>
      <c r="L210" s="48">
        <v>0</v>
      </c>
      <c r="N210" s="78">
        <v>1.8</v>
      </c>
      <c r="P210" s="63">
        <f>+ROUND(D210*N210/100,0)</f>
        <v>2309361</v>
      </c>
      <c r="R210" s="46">
        <v>48699</v>
      </c>
      <c r="T210" s="47">
        <v>100</v>
      </c>
      <c r="U210" s="33" t="s">
        <v>4</v>
      </c>
      <c r="V210" s="47" t="s">
        <v>303</v>
      </c>
      <c r="X210" s="68">
        <v>-1</v>
      </c>
      <c r="Z210" s="63">
        <v>4903600</v>
      </c>
      <c r="AA210" s="63"/>
      <c r="AB210" s="66">
        <v>3.82</v>
      </c>
      <c r="AC210" s="66"/>
      <c r="AD210" s="63">
        <f>+Z210-P210</f>
        <v>2594239</v>
      </c>
      <c r="AE210" s="52"/>
    </row>
    <row r="211" spans="1:31" x14ac:dyDescent="0.25">
      <c r="A211" s="33">
        <v>322</v>
      </c>
      <c r="B211" s="33" t="s">
        <v>76</v>
      </c>
      <c r="D211" s="63">
        <v>514072789.70999998</v>
      </c>
      <c r="F211" s="46">
        <v>48760</v>
      </c>
      <c r="H211" s="71">
        <v>5.5999999999999999E-3</v>
      </c>
      <c r="I211" s="72"/>
      <c r="J211" s="72"/>
      <c r="L211" s="48">
        <v>-2</v>
      </c>
      <c r="N211" s="78">
        <v>2</v>
      </c>
      <c r="P211" s="63">
        <f>+ROUND(D211*N211/100,0)</f>
        <v>10281456</v>
      </c>
      <c r="R211" s="46">
        <v>48699</v>
      </c>
      <c r="T211" s="47">
        <v>60</v>
      </c>
      <c r="U211" s="33" t="s">
        <v>4</v>
      </c>
      <c r="V211" s="47" t="s">
        <v>304</v>
      </c>
      <c r="X211" s="68">
        <v>-2</v>
      </c>
      <c r="Z211" s="63">
        <v>22022789</v>
      </c>
      <c r="AA211" s="63"/>
      <c r="AB211" s="66">
        <v>4.28</v>
      </c>
      <c r="AC211" s="66"/>
      <c r="AD211" s="63">
        <f>+Z211-P211</f>
        <v>11741333</v>
      </c>
      <c r="AE211" s="52"/>
    </row>
    <row r="212" spans="1:31" x14ac:dyDescent="0.25">
      <c r="A212" s="33">
        <v>323</v>
      </c>
      <c r="B212" s="33" t="s">
        <v>44</v>
      </c>
      <c r="D212" s="63">
        <v>599706205.85000002</v>
      </c>
      <c r="F212" s="46">
        <v>48760</v>
      </c>
      <c r="H212" s="71">
        <v>1.38E-2</v>
      </c>
      <c r="I212" s="72"/>
      <c r="J212" s="72"/>
      <c r="L212" s="48">
        <v>0</v>
      </c>
      <c r="N212" s="78">
        <v>2.4</v>
      </c>
      <c r="P212" s="63">
        <f>+ROUND(D212*N212/100,0)</f>
        <v>14392949</v>
      </c>
      <c r="R212" s="46">
        <v>48699</v>
      </c>
      <c r="T212" s="47">
        <v>45</v>
      </c>
      <c r="U212" s="33" t="s">
        <v>4</v>
      </c>
      <c r="V212" s="47" t="s">
        <v>302</v>
      </c>
      <c r="X212" s="68">
        <v>0</v>
      </c>
      <c r="Z212" s="63">
        <v>31642709</v>
      </c>
      <c r="AA212" s="63"/>
      <c r="AB212" s="66">
        <v>5.28</v>
      </c>
      <c r="AC212" s="66"/>
      <c r="AD212" s="63">
        <f>+Z212-P212</f>
        <v>17249760</v>
      </c>
      <c r="AE212" s="52"/>
    </row>
    <row r="213" spans="1:31" x14ac:dyDescent="0.25">
      <c r="A213" s="33">
        <v>324</v>
      </c>
      <c r="B213" s="33" t="s">
        <v>45</v>
      </c>
      <c r="D213" s="63">
        <v>175176467.40000001</v>
      </c>
      <c r="F213" s="46">
        <v>48760</v>
      </c>
      <c r="H213" s="71">
        <v>1.1999999999999999E-3</v>
      </c>
      <c r="I213" s="72"/>
      <c r="J213" s="72"/>
      <c r="L213" s="48">
        <v>-2</v>
      </c>
      <c r="N213" s="78">
        <v>1.8</v>
      </c>
      <c r="P213" s="63">
        <f>+ROUND(D213*N213/100,0)</f>
        <v>3153176</v>
      </c>
      <c r="R213" s="46">
        <v>48699</v>
      </c>
      <c r="T213" s="47">
        <v>75</v>
      </c>
      <c r="U213" s="33" t="s">
        <v>4</v>
      </c>
      <c r="V213" s="47" t="s">
        <v>305</v>
      </c>
      <c r="X213" s="68">
        <v>-1</v>
      </c>
      <c r="Z213" s="63">
        <v>5244473</v>
      </c>
      <c r="AA213" s="63"/>
      <c r="AB213" s="66">
        <v>2.99</v>
      </c>
      <c r="AC213" s="66"/>
      <c r="AD213" s="63">
        <f>+Z213-P213</f>
        <v>2091297</v>
      </c>
      <c r="AE213" s="52"/>
    </row>
    <row r="214" spans="1:31" x14ac:dyDescent="0.25">
      <c r="A214" s="33">
        <v>325</v>
      </c>
      <c r="B214" s="33" t="s">
        <v>281</v>
      </c>
      <c r="D214" s="64">
        <v>11936246.869999999</v>
      </c>
      <c r="F214" s="46">
        <v>48760</v>
      </c>
      <c r="H214" s="71">
        <v>3.2000000000000002E-3</v>
      </c>
      <c r="I214" s="72"/>
      <c r="J214" s="72"/>
      <c r="L214" s="48">
        <v>0</v>
      </c>
      <c r="N214" s="78">
        <v>1.8</v>
      </c>
      <c r="P214" s="64">
        <f>+ROUND(D214*N214/100,0)</f>
        <v>214852</v>
      </c>
      <c r="R214" s="46">
        <v>48699</v>
      </c>
      <c r="T214" s="47">
        <v>50</v>
      </c>
      <c r="U214" s="33" t="s">
        <v>4</v>
      </c>
      <c r="V214" s="47" t="s">
        <v>303</v>
      </c>
      <c r="X214" s="68">
        <v>-3</v>
      </c>
      <c r="Z214" s="64">
        <v>555252</v>
      </c>
      <c r="AA214" s="67"/>
      <c r="AB214" s="66">
        <v>4.6500000000000004</v>
      </c>
      <c r="AC214" s="66"/>
      <c r="AD214" s="64">
        <f>+Z214-P214</f>
        <v>340400</v>
      </c>
      <c r="AE214" s="52"/>
    </row>
    <row r="215" spans="1:31" s="38" customFormat="1" x14ac:dyDescent="0.25">
      <c r="A215" s="38" t="s">
        <v>6</v>
      </c>
      <c r="B215" s="38" t="s">
        <v>85</v>
      </c>
      <c r="D215" s="83">
        <f>+SUBTOTAL(9,D210:D214)</f>
        <v>1429189554.28</v>
      </c>
      <c r="F215" s="46"/>
      <c r="H215" s="71"/>
      <c r="I215" s="72"/>
      <c r="J215" s="72"/>
      <c r="L215" s="48"/>
      <c r="N215" s="118">
        <f>+ROUND(P215/D215*100,1)</f>
        <v>2.1</v>
      </c>
      <c r="P215" s="83">
        <f>+SUBTOTAL(9,P210:P214)</f>
        <v>30351794</v>
      </c>
      <c r="R215" s="46"/>
      <c r="S215" s="33"/>
      <c r="T215" s="47"/>
      <c r="U215" s="33"/>
      <c r="V215" s="47"/>
      <c r="W215" s="33"/>
      <c r="X215" s="73"/>
      <c r="Z215" s="83">
        <f>+SUBTOTAL(9,Z210:Z214)</f>
        <v>64368823</v>
      </c>
      <c r="AA215" s="88"/>
      <c r="AB215" s="125">
        <f>+Z215/D215*100</f>
        <v>4.5038688400173656</v>
      </c>
      <c r="AC215" s="125"/>
      <c r="AD215" s="83">
        <f>+SUBTOTAL(9,AD210:AD214)</f>
        <v>34017029</v>
      </c>
      <c r="AE215" s="52"/>
    </row>
    <row r="216" spans="1:31" s="38" customFormat="1" x14ac:dyDescent="0.25">
      <c r="B216" s="38" t="s">
        <v>6</v>
      </c>
      <c r="D216" s="88"/>
      <c r="F216" s="46"/>
      <c r="H216" s="71"/>
      <c r="I216" s="72"/>
      <c r="J216" s="72"/>
      <c r="L216" s="48"/>
      <c r="N216" s="119"/>
      <c r="P216" s="88"/>
      <c r="R216" s="46"/>
      <c r="S216" s="33"/>
      <c r="T216" s="47"/>
      <c r="U216" s="33"/>
      <c r="V216" s="47"/>
      <c r="W216" s="33"/>
      <c r="X216" s="68"/>
      <c r="Z216" s="88"/>
      <c r="AA216" s="88"/>
      <c r="AB216" s="66"/>
      <c r="AC216" s="66"/>
      <c r="AD216" s="88"/>
      <c r="AE216" s="52"/>
    </row>
    <row r="217" spans="1:31" x14ac:dyDescent="0.25">
      <c r="A217" s="41" t="s">
        <v>183</v>
      </c>
      <c r="D217" s="162">
        <f>+SUBTOTAL(9,D193:D216)</f>
        <v>3731243161.4399996</v>
      </c>
      <c r="F217" s="46"/>
      <c r="H217" s="71"/>
      <c r="I217" s="72"/>
      <c r="J217" s="72"/>
      <c r="L217" s="48"/>
      <c r="N217" s="122">
        <f>+ROUND(P217/D217*100,1)</f>
        <v>2.1</v>
      </c>
      <c r="P217" s="162">
        <f>+SUBTOTAL(9,P193:P216)</f>
        <v>77903532</v>
      </c>
      <c r="R217" s="46"/>
      <c r="T217" s="47"/>
      <c r="V217" s="47"/>
      <c r="X217" s="68"/>
      <c r="Z217" s="162">
        <f>+SUBTOTAL(9,Z193:Z216)</f>
        <v>169457772</v>
      </c>
      <c r="AA217" s="87"/>
      <c r="AB217" s="116">
        <f>+Z217/D217*100</f>
        <v>4.5415901528808735</v>
      </c>
      <c r="AC217" s="116"/>
      <c r="AD217" s="162">
        <f>+SUBTOTAL(9,AD193:AD216)</f>
        <v>91554240</v>
      </c>
      <c r="AE217" s="52"/>
    </row>
    <row r="218" spans="1:31" x14ac:dyDescent="0.25">
      <c r="B218" s="33" t="s">
        <v>6</v>
      </c>
      <c r="F218" s="46"/>
      <c r="H218" s="71"/>
      <c r="I218" s="72"/>
      <c r="J218" s="72"/>
      <c r="L218" s="48"/>
      <c r="N218" s="120"/>
      <c r="R218" s="46"/>
      <c r="T218" s="47"/>
      <c r="V218" s="47"/>
      <c r="X218" s="68"/>
      <c r="AB218" s="66"/>
      <c r="AC218" s="66"/>
      <c r="AE218" s="52"/>
    </row>
    <row r="219" spans="1:31" s="35" customFormat="1" ht="13.8" thickBot="1" x14ac:dyDescent="0.3">
      <c r="A219" s="35" t="s">
        <v>3</v>
      </c>
      <c r="D219" s="90">
        <f>+SUBTOTAL(9,D165:D218)</f>
        <v>7742019798.6799994</v>
      </c>
      <c r="F219" s="46"/>
      <c r="H219" s="71"/>
      <c r="I219" s="72"/>
      <c r="J219" s="72"/>
      <c r="L219" s="48"/>
      <c r="N219" s="122">
        <f>+ROUND(P219/D219*100,1)</f>
        <v>2</v>
      </c>
      <c r="P219" s="90">
        <f>+SUBTOTAL(9,P165:P218)</f>
        <v>158640573</v>
      </c>
      <c r="R219" s="46"/>
      <c r="S219" s="33"/>
      <c r="T219" s="47"/>
      <c r="U219" s="33"/>
      <c r="V219" s="47"/>
      <c r="W219" s="33"/>
      <c r="X219" s="68"/>
      <c r="Z219" s="90">
        <f>+SUBTOTAL(9,Z165:Z218)</f>
        <v>294581362</v>
      </c>
      <c r="AA219" s="84"/>
      <c r="AB219" s="116">
        <f>+Z219/D219*100</f>
        <v>3.8049678205450417</v>
      </c>
      <c r="AC219" s="116"/>
      <c r="AD219" s="90">
        <f>+SUBTOTAL(9,AD165:AD218)</f>
        <v>135940789</v>
      </c>
      <c r="AE219" s="52"/>
    </row>
    <row r="220" spans="1:31" ht="13.8" thickTop="1" x14ac:dyDescent="0.25">
      <c r="B220" s="33" t="s">
        <v>6</v>
      </c>
      <c r="F220" s="46"/>
      <c r="H220" s="71"/>
      <c r="I220" s="72"/>
      <c r="J220" s="72"/>
      <c r="L220" s="48"/>
      <c r="N220" s="120"/>
      <c r="R220" s="46"/>
      <c r="T220" s="47"/>
      <c r="V220" s="47"/>
      <c r="X220" s="68"/>
      <c r="AB220" s="66"/>
      <c r="AC220" s="66"/>
      <c r="AE220" s="52"/>
    </row>
    <row r="221" spans="1:31" x14ac:dyDescent="0.25">
      <c r="B221" s="33" t="s">
        <v>6</v>
      </c>
      <c r="F221" s="46"/>
      <c r="H221" s="71"/>
      <c r="I221" s="72"/>
      <c r="J221" s="72"/>
      <c r="L221" s="48"/>
      <c r="N221" s="120"/>
      <c r="R221" s="46"/>
      <c r="T221" s="47"/>
      <c r="V221" s="47"/>
      <c r="X221" s="68"/>
      <c r="AB221" s="66"/>
      <c r="AC221" s="66"/>
      <c r="AE221" s="52"/>
    </row>
    <row r="222" spans="1:31" x14ac:dyDescent="0.25">
      <c r="A222" s="35" t="s">
        <v>7</v>
      </c>
      <c r="F222" s="46"/>
      <c r="H222" s="71"/>
      <c r="I222" s="72"/>
      <c r="J222" s="72"/>
      <c r="L222" s="48"/>
      <c r="N222" s="120"/>
      <c r="R222" s="46"/>
      <c r="T222" s="47"/>
      <c r="V222" s="47"/>
      <c r="X222" s="68"/>
      <c r="AB222" s="66"/>
      <c r="AC222" s="66"/>
      <c r="AE222" s="52"/>
    </row>
    <row r="223" spans="1:31" x14ac:dyDescent="0.25">
      <c r="B223" s="33" t="s">
        <v>6</v>
      </c>
      <c r="D223" s="73"/>
      <c r="E223" s="38"/>
      <c r="F223" s="46"/>
      <c r="G223" s="38"/>
      <c r="H223" s="71"/>
      <c r="I223" s="72"/>
      <c r="J223" s="72"/>
      <c r="K223" s="38"/>
      <c r="L223" s="48"/>
      <c r="N223" s="120"/>
      <c r="P223" s="73"/>
      <c r="R223" s="46"/>
      <c r="T223" s="47"/>
      <c r="V223" s="47"/>
      <c r="X223" s="68"/>
      <c r="Z223" s="73"/>
      <c r="AA223" s="73"/>
      <c r="AB223" s="66"/>
      <c r="AC223" s="66"/>
      <c r="AD223" s="73"/>
      <c r="AE223" s="52"/>
    </row>
    <row r="224" spans="1:31" x14ac:dyDescent="0.25">
      <c r="A224" s="41" t="s">
        <v>184</v>
      </c>
      <c r="D224" s="73"/>
      <c r="E224" s="38"/>
      <c r="F224" s="46"/>
      <c r="G224" s="38"/>
      <c r="H224" s="71"/>
      <c r="I224" s="72"/>
      <c r="J224" s="72"/>
      <c r="K224" s="38"/>
      <c r="L224" s="48"/>
      <c r="N224" s="120"/>
      <c r="P224" s="73"/>
      <c r="R224" s="46"/>
      <c r="T224" s="47"/>
      <c r="V224" s="47"/>
      <c r="X224" s="68"/>
      <c r="Z224" s="73"/>
      <c r="AA224" s="73"/>
      <c r="AB224" s="66"/>
      <c r="AC224" s="66"/>
      <c r="AD224" s="73"/>
      <c r="AE224" s="52"/>
    </row>
    <row r="225" spans="1:31" x14ac:dyDescent="0.25">
      <c r="B225" s="33" t="s">
        <v>6</v>
      </c>
      <c r="D225" s="73"/>
      <c r="E225" s="38"/>
      <c r="F225" s="46"/>
      <c r="G225" s="38"/>
      <c r="H225" s="71"/>
      <c r="I225" s="72"/>
      <c r="J225" s="72"/>
      <c r="K225" s="38"/>
      <c r="L225" s="48"/>
      <c r="N225" s="120"/>
      <c r="P225" s="73"/>
      <c r="R225" s="46"/>
      <c r="T225" s="47"/>
      <c r="V225" s="47"/>
      <c r="X225" s="68"/>
      <c r="Z225" s="73"/>
      <c r="AA225" s="73"/>
      <c r="AB225" s="66"/>
      <c r="AC225" s="66"/>
      <c r="AD225" s="73"/>
      <c r="AE225" s="52"/>
    </row>
    <row r="226" spans="1:31" s="38" customFormat="1" x14ac:dyDescent="0.25">
      <c r="B226" s="38" t="s">
        <v>86</v>
      </c>
      <c r="D226" s="63"/>
      <c r="E226" s="33"/>
      <c r="F226" s="46"/>
      <c r="G226" s="33"/>
      <c r="H226" s="71"/>
      <c r="I226" s="72"/>
      <c r="J226" s="72"/>
      <c r="K226" s="33"/>
      <c r="L226" s="48"/>
      <c r="N226" s="119"/>
      <c r="P226" s="63"/>
      <c r="R226" s="46"/>
      <c r="S226" s="33"/>
      <c r="T226" s="47"/>
      <c r="U226" s="33"/>
      <c r="V226" s="47"/>
      <c r="W226" s="33"/>
      <c r="X226" s="68"/>
      <c r="Z226" s="63"/>
      <c r="AA226" s="63"/>
      <c r="AB226" s="66"/>
      <c r="AC226" s="66"/>
      <c r="AD226" s="63"/>
      <c r="AE226" s="52"/>
    </row>
    <row r="227" spans="1:31" x14ac:dyDescent="0.25">
      <c r="A227" s="33">
        <v>341</v>
      </c>
      <c r="B227" s="33" t="s">
        <v>42</v>
      </c>
      <c r="D227" s="63">
        <v>84760736.079999998</v>
      </c>
      <c r="F227" s="46">
        <v>45107</v>
      </c>
      <c r="H227" s="71">
        <v>2.3E-3</v>
      </c>
      <c r="I227" s="72"/>
      <c r="J227" s="72"/>
      <c r="L227" s="48">
        <v>-2</v>
      </c>
      <c r="N227" s="78">
        <v>3.5</v>
      </c>
      <c r="P227" s="63">
        <f t="shared" ref="P227:P233" si="0">+ROUND(D227*N227/100,0)</f>
        <v>2966626</v>
      </c>
      <c r="R227" s="46">
        <v>48760</v>
      </c>
      <c r="T227" s="47">
        <v>80</v>
      </c>
      <c r="U227" s="33" t="s">
        <v>4</v>
      </c>
      <c r="V227" s="47" t="s">
        <v>300</v>
      </c>
      <c r="X227" s="68">
        <v>-2</v>
      </c>
      <c r="Z227" s="63">
        <v>2684137</v>
      </c>
      <c r="AA227" s="63"/>
      <c r="AB227" s="66">
        <v>3.17</v>
      </c>
      <c r="AC227" s="66"/>
      <c r="AD227" s="63">
        <f>+Z227-P227</f>
        <v>-282489</v>
      </c>
      <c r="AE227" s="52"/>
    </row>
    <row r="228" spans="1:31" x14ac:dyDescent="0.25">
      <c r="A228" s="33">
        <v>342</v>
      </c>
      <c r="B228" s="33" t="s">
        <v>87</v>
      </c>
      <c r="D228" s="63">
        <v>11513770.92</v>
      </c>
      <c r="F228" s="46">
        <v>45107</v>
      </c>
      <c r="H228" s="71">
        <v>9.4999999999999998E-3</v>
      </c>
      <c r="I228" s="72"/>
      <c r="J228" s="72"/>
      <c r="L228" s="48">
        <v>0</v>
      </c>
      <c r="N228" s="78">
        <v>3.8</v>
      </c>
      <c r="P228" s="63">
        <f t="shared" si="0"/>
        <v>437523</v>
      </c>
      <c r="R228" s="46">
        <v>48760</v>
      </c>
      <c r="T228" s="47">
        <v>50</v>
      </c>
      <c r="U228" s="33" t="s">
        <v>4</v>
      </c>
      <c r="V228" s="47" t="s">
        <v>303</v>
      </c>
      <c r="X228" s="68">
        <v>-3</v>
      </c>
      <c r="Z228" s="63">
        <v>431151</v>
      </c>
      <c r="AA228" s="63"/>
      <c r="AB228" s="66">
        <v>3.74</v>
      </c>
      <c r="AC228" s="66"/>
      <c r="AD228" s="63">
        <f>+Z228-P228</f>
        <v>-6372</v>
      </c>
      <c r="AE228" s="52"/>
    </row>
    <row r="229" spans="1:31" x14ac:dyDescent="0.25">
      <c r="A229" s="33">
        <v>343</v>
      </c>
      <c r="B229" s="33" t="s">
        <v>88</v>
      </c>
      <c r="D229" s="63">
        <v>27106050.559999999</v>
      </c>
      <c r="F229" s="46">
        <v>45107</v>
      </c>
      <c r="H229" s="49">
        <v>5.7000000000000002E-3</v>
      </c>
      <c r="I229" s="44"/>
      <c r="J229" s="49"/>
      <c r="L229" s="48">
        <v>0</v>
      </c>
      <c r="N229" s="78">
        <v>6</v>
      </c>
      <c r="P229" s="63">
        <f t="shared" si="0"/>
        <v>1626363</v>
      </c>
      <c r="R229" s="46">
        <v>48760</v>
      </c>
      <c r="T229" s="47">
        <v>50</v>
      </c>
      <c r="U229" s="33" t="s">
        <v>4</v>
      </c>
      <c r="V229" s="47" t="s">
        <v>304</v>
      </c>
      <c r="X229" s="68">
        <v>-3</v>
      </c>
      <c r="Z229" s="63">
        <v>1537585</v>
      </c>
      <c r="AA229" s="63"/>
      <c r="AB229" s="66">
        <v>5.67</v>
      </c>
      <c r="AC229" s="66"/>
      <c r="AD229" s="63">
        <f t="shared" ref="AD229:AD230" si="1">+Z229-P229</f>
        <v>-88778</v>
      </c>
      <c r="AE229" s="52"/>
    </row>
    <row r="230" spans="1:31" x14ac:dyDescent="0.25">
      <c r="A230" s="33">
        <v>343.2</v>
      </c>
      <c r="B230" s="33" t="s">
        <v>280</v>
      </c>
      <c r="D230" s="63">
        <v>37564239.130000003</v>
      </c>
      <c r="F230" s="46">
        <v>45107</v>
      </c>
      <c r="H230" s="49">
        <v>0.1565</v>
      </c>
      <c r="I230" s="44"/>
      <c r="J230" s="49"/>
      <c r="L230" s="48">
        <v>0</v>
      </c>
      <c r="N230" s="78">
        <v>6</v>
      </c>
      <c r="P230" s="63">
        <f t="shared" si="0"/>
        <v>2253854</v>
      </c>
      <c r="R230" s="46">
        <v>48760</v>
      </c>
      <c r="T230" s="47">
        <v>9</v>
      </c>
      <c r="U230" s="33" t="s">
        <v>4</v>
      </c>
      <c r="V230" s="47" t="s">
        <v>306</v>
      </c>
      <c r="X230" s="68">
        <v>35</v>
      </c>
      <c r="Z230" s="63">
        <v>2760417</v>
      </c>
      <c r="AA230" s="63"/>
      <c r="AB230" s="66">
        <v>7.35</v>
      </c>
      <c r="AC230" s="66"/>
      <c r="AD230" s="63">
        <f t="shared" si="1"/>
        <v>506563</v>
      </c>
      <c r="AE230" s="52"/>
    </row>
    <row r="231" spans="1:31" x14ac:dyDescent="0.25">
      <c r="A231" s="33">
        <v>344</v>
      </c>
      <c r="B231" s="33" t="s">
        <v>89</v>
      </c>
      <c r="D231" s="63">
        <v>680446.36</v>
      </c>
      <c r="F231" s="46">
        <v>45107</v>
      </c>
      <c r="H231" s="71">
        <v>1.6000000000000001E-3</v>
      </c>
      <c r="I231" s="72"/>
      <c r="J231" s="72"/>
      <c r="L231" s="48">
        <v>-1</v>
      </c>
      <c r="N231" s="78">
        <v>3.4</v>
      </c>
      <c r="P231" s="63">
        <f t="shared" si="0"/>
        <v>23135</v>
      </c>
      <c r="R231" s="46">
        <v>48760</v>
      </c>
      <c r="T231" s="47">
        <v>60</v>
      </c>
      <c r="U231" s="33" t="s">
        <v>4</v>
      </c>
      <c r="V231" s="47" t="s">
        <v>300</v>
      </c>
      <c r="X231" s="68">
        <v>-3</v>
      </c>
      <c r="Z231" s="63">
        <v>25250</v>
      </c>
      <c r="AA231" s="63"/>
      <c r="AB231" s="66">
        <v>3.71</v>
      </c>
      <c r="AC231" s="66"/>
      <c r="AD231" s="63">
        <f>+Z231-P231</f>
        <v>2115</v>
      </c>
      <c r="AE231" s="52"/>
    </row>
    <row r="232" spans="1:31" x14ac:dyDescent="0.25">
      <c r="A232" s="33">
        <v>345</v>
      </c>
      <c r="B232" s="33" t="s">
        <v>45</v>
      </c>
      <c r="D232" s="63">
        <v>12121302.66</v>
      </c>
      <c r="F232" s="46">
        <v>45107</v>
      </c>
      <c r="H232" s="71">
        <v>1.2999999999999999E-3</v>
      </c>
      <c r="I232" s="72"/>
      <c r="J232" s="72"/>
      <c r="L232" s="48">
        <v>-1</v>
      </c>
      <c r="N232" s="78">
        <v>3.4</v>
      </c>
      <c r="P232" s="63">
        <f t="shared" si="0"/>
        <v>412124</v>
      </c>
      <c r="R232" s="46">
        <v>48760</v>
      </c>
      <c r="T232" s="47">
        <v>50</v>
      </c>
      <c r="U232" s="33" t="s">
        <v>4</v>
      </c>
      <c r="V232" s="47" t="s">
        <v>305</v>
      </c>
      <c r="X232" s="68">
        <v>-2</v>
      </c>
      <c r="Z232" s="63">
        <v>354489</v>
      </c>
      <c r="AA232" s="63"/>
      <c r="AB232" s="66">
        <v>2.92</v>
      </c>
      <c r="AC232" s="66"/>
      <c r="AD232" s="63">
        <f>+Z232-P232</f>
        <v>-57635</v>
      </c>
      <c r="AE232" s="52"/>
    </row>
    <row r="233" spans="1:31" s="38" customFormat="1" x14ac:dyDescent="0.25">
      <c r="A233" s="33">
        <v>346</v>
      </c>
      <c r="B233" s="33" t="s">
        <v>281</v>
      </c>
      <c r="D233" s="64">
        <v>1234437.5900000001</v>
      </c>
      <c r="E233" s="33"/>
      <c r="F233" s="46">
        <v>45107</v>
      </c>
      <c r="G233" s="33"/>
      <c r="H233" s="71">
        <v>2.5999999999999999E-3</v>
      </c>
      <c r="I233" s="72"/>
      <c r="J233" s="72"/>
      <c r="K233" s="33"/>
      <c r="L233" s="48">
        <v>0</v>
      </c>
      <c r="N233" s="78">
        <v>3.4</v>
      </c>
      <c r="O233" s="73"/>
      <c r="P233" s="64">
        <f t="shared" si="0"/>
        <v>41971</v>
      </c>
      <c r="R233" s="46">
        <v>48760</v>
      </c>
      <c r="S233" s="33"/>
      <c r="T233" s="47">
        <v>50</v>
      </c>
      <c r="U233" s="33" t="s">
        <v>4</v>
      </c>
      <c r="V233" s="47" t="s">
        <v>307</v>
      </c>
      <c r="W233" s="33"/>
      <c r="X233" s="68">
        <v>-2</v>
      </c>
      <c r="Z233" s="64">
        <v>49400</v>
      </c>
      <c r="AA233" s="67"/>
      <c r="AB233" s="66">
        <v>4</v>
      </c>
      <c r="AC233" s="66"/>
      <c r="AD233" s="64">
        <f>+Z233-P233</f>
        <v>7429</v>
      </c>
      <c r="AE233" s="52"/>
    </row>
    <row r="234" spans="1:31" x14ac:dyDescent="0.25">
      <c r="A234" s="33" t="s">
        <v>6</v>
      </c>
      <c r="B234" s="38" t="s">
        <v>91</v>
      </c>
      <c r="D234" s="65">
        <f>+SUBTOTAL(9,D227:D233)</f>
        <v>174980983.30000001</v>
      </c>
      <c r="E234" s="38"/>
      <c r="F234" s="46"/>
      <c r="G234" s="38"/>
      <c r="H234" s="71"/>
      <c r="I234" s="72"/>
      <c r="J234" s="72"/>
      <c r="K234" s="38"/>
      <c r="L234" s="48"/>
      <c r="N234" s="118">
        <f>+ROUND(P234/D234*100,1)</f>
        <v>4.4000000000000004</v>
      </c>
      <c r="P234" s="65">
        <f>+SUBTOTAL(9,P227:P233)</f>
        <v>7761596</v>
      </c>
      <c r="R234" s="46"/>
      <c r="T234" s="47"/>
      <c r="V234" s="47"/>
      <c r="X234" s="68"/>
      <c r="Z234" s="65">
        <f>+SUBTOTAL(9,Z227:Z233)</f>
        <v>7842429</v>
      </c>
      <c r="AA234" s="65"/>
      <c r="AB234" s="125">
        <f>+Z234/D234*100</f>
        <v>4.4818750312737556</v>
      </c>
      <c r="AC234" s="125"/>
      <c r="AD234" s="65">
        <f>+SUBTOTAL(9,AD227:AD233)</f>
        <v>80833</v>
      </c>
      <c r="AE234" s="52"/>
    </row>
    <row r="235" spans="1:31" s="38" customFormat="1" x14ac:dyDescent="0.25">
      <c r="A235" s="38" t="s">
        <v>6</v>
      </c>
      <c r="B235" s="38" t="s">
        <v>6</v>
      </c>
      <c r="D235" s="58"/>
      <c r="E235" s="33"/>
      <c r="F235" s="46"/>
      <c r="G235" s="33"/>
      <c r="H235" s="71"/>
      <c r="I235" s="72"/>
      <c r="J235" s="72"/>
      <c r="K235" s="33"/>
      <c r="L235" s="48"/>
      <c r="N235" s="119"/>
      <c r="P235" s="58"/>
      <c r="R235" s="46"/>
      <c r="S235" s="33"/>
      <c r="T235" s="47"/>
      <c r="U235" s="33"/>
      <c r="V235" s="47"/>
      <c r="W235" s="33"/>
      <c r="X235" s="68"/>
      <c r="Z235" s="58"/>
      <c r="AA235" s="58"/>
      <c r="AB235" s="66"/>
      <c r="AC235" s="66"/>
      <c r="AD235" s="58"/>
      <c r="AE235" s="52"/>
    </row>
    <row r="236" spans="1:31" x14ac:dyDescent="0.25">
      <c r="A236" s="38" t="s">
        <v>6</v>
      </c>
      <c r="B236" s="38" t="s">
        <v>92</v>
      </c>
      <c r="D236" s="63"/>
      <c r="F236" s="46"/>
      <c r="H236" s="71"/>
      <c r="I236" s="72"/>
      <c r="J236" s="72"/>
      <c r="L236" s="48"/>
      <c r="N236" s="120"/>
      <c r="P236" s="63"/>
      <c r="R236" s="46"/>
      <c r="T236" s="47"/>
      <c r="V236" s="47"/>
      <c r="X236" s="68"/>
      <c r="Z236" s="63"/>
      <c r="AA236" s="63"/>
      <c r="AB236" s="66"/>
      <c r="AC236" s="66"/>
      <c r="AD236" s="63"/>
      <c r="AE236" s="52"/>
    </row>
    <row r="237" spans="1:31" x14ac:dyDescent="0.25">
      <c r="A237" s="33">
        <v>341</v>
      </c>
      <c r="B237" s="33" t="s">
        <v>42</v>
      </c>
      <c r="D237" s="63">
        <v>5090644.67</v>
      </c>
      <c r="F237" s="46">
        <v>45107</v>
      </c>
      <c r="H237" s="71">
        <v>2.3E-3</v>
      </c>
      <c r="I237" s="72"/>
      <c r="J237" s="72"/>
      <c r="L237" s="48">
        <v>-2</v>
      </c>
      <c r="N237" s="78">
        <v>3.5</v>
      </c>
      <c r="P237" s="63">
        <f t="shared" ref="P237:P243" si="2">+ROUND(D237*N237/100,0)</f>
        <v>178173</v>
      </c>
      <c r="R237" s="46">
        <v>48760</v>
      </c>
      <c r="T237" s="47">
        <v>80</v>
      </c>
      <c r="U237" s="33" t="s">
        <v>4</v>
      </c>
      <c r="V237" s="47" t="s">
        <v>300</v>
      </c>
      <c r="X237" s="68">
        <v>-2</v>
      </c>
      <c r="Z237" s="63">
        <v>156191</v>
      </c>
      <c r="AA237" s="63"/>
      <c r="AB237" s="66">
        <v>3.07</v>
      </c>
      <c r="AC237" s="66"/>
      <c r="AD237" s="63">
        <f>+Z237-P237</f>
        <v>-21982</v>
      </c>
      <c r="AE237" s="52"/>
    </row>
    <row r="238" spans="1:31" x14ac:dyDescent="0.25">
      <c r="A238" s="33">
        <v>342</v>
      </c>
      <c r="B238" s="33" t="s">
        <v>87</v>
      </c>
      <c r="D238" s="63">
        <v>673632.54</v>
      </c>
      <c r="F238" s="46">
        <v>45107</v>
      </c>
      <c r="H238" s="71">
        <v>9.4999999999999998E-3</v>
      </c>
      <c r="I238" s="72"/>
      <c r="J238" s="72"/>
      <c r="L238" s="48">
        <v>0</v>
      </c>
      <c r="N238" s="78">
        <v>3.8</v>
      </c>
      <c r="P238" s="63">
        <f t="shared" si="2"/>
        <v>25598</v>
      </c>
      <c r="R238" s="46">
        <v>48760</v>
      </c>
      <c r="T238" s="47">
        <v>50</v>
      </c>
      <c r="U238" s="33" t="s">
        <v>4</v>
      </c>
      <c r="V238" s="47" t="s">
        <v>303</v>
      </c>
      <c r="X238" s="68">
        <v>-3</v>
      </c>
      <c r="Z238" s="63">
        <v>22192</v>
      </c>
      <c r="AA238" s="63"/>
      <c r="AB238" s="66">
        <v>3.29</v>
      </c>
      <c r="AC238" s="66"/>
      <c r="AD238" s="63">
        <f>+Z238-P238</f>
        <v>-3406</v>
      </c>
      <c r="AE238" s="52"/>
    </row>
    <row r="239" spans="1:31" x14ac:dyDescent="0.25">
      <c r="A239" s="33">
        <v>343</v>
      </c>
      <c r="B239" s="33" t="s">
        <v>88</v>
      </c>
      <c r="D239" s="63">
        <v>121376511.03</v>
      </c>
      <c r="F239" s="46">
        <v>45107</v>
      </c>
      <c r="H239" s="49">
        <v>5.7000000000000002E-3</v>
      </c>
      <c r="I239" s="44"/>
      <c r="J239" s="49"/>
      <c r="L239" s="48">
        <v>0</v>
      </c>
      <c r="N239" s="78">
        <v>4.3</v>
      </c>
      <c r="P239" s="63">
        <f t="shared" si="2"/>
        <v>5219190</v>
      </c>
      <c r="R239" s="46">
        <v>48760</v>
      </c>
      <c r="T239" s="47">
        <v>50</v>
      </c>
      <c r="U239" s="33" t="s">
        <v>4</v>
      </c>
      <c r="V239" s="47" t="s">
        <v>304</v>
      </c>
      <c r="X239" s="68">
        <v>-3</v>
      </c>
      <c r="Z239" s="63">
        <v>4443321</v>
      </c>
      <c r="AA239" s="63"/>
      <c r="AB239" s="66">
        <v>3.66</v>
      </c>
      <c r="AC239" s="66"/>
      <c r="AD239" s="63">
        <f t="shared" ref="AD239:AD240" si="3">+Z239-P239</f>
        <v>-775869</v>
      </c>
      <c r="AE239" s="52"/>
    </row>
    <row r="240" spans="1:31" x14ac:dyDescent="0.25">
      <c r="A240" s="33">
        <v>343.2</v>
      </c>
      <c r="B240" s="33" t="s">
        <v>280</v>
      </c>
      <c r="D240" s="63">
        <v>64237235.289999999</v>
      </c>
      <c r="F240" s="46">
        <v>45107</v>
      </c>
      <c r="H240" s="49">
        <v>0.1565</v>
      </c>
      <c r="I240" s="44"/>
      <c r="J240" s="49"/>
      <c r="L240" s="48">
        <v>0</v>
      </c>
      <c r="N240" s="78">
        <v>4.3</v>
      </c>
      <c r="P240" s="63">
        <f t="shared" si="2"/>
        <v>2762201</v>
      </c>
      <c r="R240" s="46">
        <v>48760</v>
      </c>
      <c r="T240" s="47">
        <v>9</v>
      </c>
      <c r="U240" s="33" t="s">
        <v>4</v>
      </c>
      <c r="V240" s="47" t="s">
        <v>306</v>
      </c>
      <c r="X240" s="68">
        <v>35</v>
      </c>
      <c r="Z240" s="63">
        <v>4706190</v>
      </c>
      <c r="AA240" s="63"/>
      <c r="AB240" s="66">
        <v>7.33</v>
      </c>
      <c r="AC240" s="66"/>
      <c r="AD240" s="63">
        <f t="shared" si="3"/>
        <v>1943989</v>
      </c>
      <c r="AE240" s="52"/>
    </row>
    <row r="241" spans="1:31" x14ac:dyDescent="0.25">
      <c r="A241" s="33">
        <v>344</v>
      </c>
      <c r="B241" s="33" t="s">
        <v>89</v>
      </c>
      <c r="D241" s="63">
        <v>28799679.809999999</v>
      </c>
      <c r="F241" s="46">
        <v>45107</v>
      </c>
      <c r="H241" s="71">
        <v>1.6000000000000001E-3</v>
      </c>
      <c r="I241" s="72"/>
      <c r="J241" s="72"/>
      <c r="L241" s="48">
        <v>-1</v>
      </c>
      <c r="N241" s="78">
        <v>3.4</v>
      </c>
      <c r="P241" s="63">
        <f t="shared" si="2"/>
        <v>979189</v>
      </c>
      <c r="R241" s="46">
        <v>48760</v>
      </c>
      <c r="T241" s="47">
        <v>60</v>
      </c>
      <c r="U241" s="33" t="s">
        <v>4</v>
      </c>
      <c r="V241" s="47" t="s">
        <v>300</v>
      </c>
      <c r="X241" s="68">
        <v>-3</v>
      </c>
      <c r="Z241" s="63">
        <v>889607</v>
      </c>
      <c r="AA241" s="63"/>
      <c r="AB241" s="66">
        <v>3.09</v>
      </c>
      <c r="AC241" s="66"/>
      <c r="AD241" s="63">
        <f>+Z241-P241</f>
        <v>-89582</v>
      </c>
      <c r="AE241" s="52"/>
    </row>
    <row r="242" spans="1:31" s="38" customFormat="1" x14ac:dyDescent="0.25">
      <c r="A242" s="33">
        <v>345</v>
      </c>
      <c r="B242" s="33" t="s">
        <v>45</v>
      </c>
      <c r="D242" s="63">
        <v>29810853.449999999</v>
      </c>
      <c r="E242" s="33"/>
      <c r="F242" s="46">
        <v>45107</v>
      </c>
      <c r="G242" s="33"/>
      <c r="H242" s="71">
        <v>1.2999999999999999E-3</v>
      </c>
      <c r="I242" s="72"/>
      <c r="J242" s="72"/>
      <c r="K242" s="33"/>
      <c r="L242" s="48">
        <v>-1</v>
      </c>
      <c r="N242" s="78">
        <v>3.4</v>
      </c>
      <c r="P242" s="63">
        <f t="shared" si="2"/>
        <v>1013569</v>
      </c>
      <c r="R242" s="46">
        <v>48760</v>
      </c>
      <c r="S242" s="33"/>
      <c r="T242" s="47">
        <v>50</v>
      </c>
      <c r="U242" s="33" t="s">
        <v>4</v>
      </c>
      <c r="V242" s="47" t="s">
        <v>305</v>
      </c>
      <c r="W242" s="33"/>
      <c r="X242" s="68">
        <v>-2</v>
      </c>
      <c r="Z242" s="63">
        <v>956997</v>
      </c>
      <c r="AA242" s="63"/>
      <c r="AB242" s="66">
        <v>3.21</v>
      </c>
      <c r="AC242" s="66"/>
      <c r="AD242" s="63">
        <f>+Z242-P242</f>
        <v>-56572</v>
      </c>
      <c r="AE242" s="52"/>
    </row>
    <row r="243" spans="1:31" x14ac:dyDescent="0.25">
      <c r="A243" s="33">
        <v>346</v>
      </c>
      <c r="B243" s="33" t="s">
        <v>281</v>
      </c>
      <c r="D243" s="64">
        <v>2599157.79</v>
      </c>
      <c r="F243" s="46">
        <v>45107</v>
      </c>
      <c r="H243" s="71">
        <v>2.5999999999999999E-3</v>
      </c>
      <c r="I243" s="72"/>
      <c r="J243" s="72"/>
      <c r="L243" s="48">
        <v>0</v>
      </c>
      <c r="N243" s="78">
        <v>3.4</v>
      </c>
      <c r="P243" s="64">
        <f t="shared" si="2"/>
        <v>88371</v>
      </c>
      <c r="R243" s="46">
        <v>48760</v>
      </c>
      <c r="T243" s="47">
        <v>50</v>
      </c>
      <c r="U243" s="33" t="s">
        <v>4</v>
      </c>
      <c r="V243" s="47" t="s">
        <v>307</v>
      </c>
      <c r="X243" s="68">
        <v>-2</v>
      </c>
      <c r="Z243" s="64">
        <v>83452</v>
      </c>
      <c r="AA243" s="67"/>
      <c r="AB243" s="66">
        <v>3.21</v>
      </c>
      <c r="AC243" s="66"/>
      <c r="AD243" s="64">
        <f>+Z243-P243</f>
        <v>-4919</v>
      </c>
      <c r="AE243" s="52"/>
    </row>
    <row r="244" spans="1:31" s="38" customFormat="1" x14ac:dyDescent="0.25">
      <c r="A244" s="33" t="s">
        <v>6</v>
      </c>
      <c r="B244" s="38" t="s">
        <v>93</v>
      </c>
      <c r="D244" s="65">
        <f>+SUBTOTAL(9,D237:D243)</f>
        <v>252587714.57999998</v>
      </c>
      <c r="F244" s="46"/>
      <c r="H244" s="71"/>
      <c r="I244" s="72"/>
      <c r="J244" s="72"/>
      <c r="L244" s="48"/>
      <c r="N244" s="118">
        <f>+ROUND(P244/D244*100,1)</f>
        <v>4.0999999999999996</v>
      </c>
      <c r="P244" s="65">
        <f>+SUBTOTAL(9,P237:P243)</f>
        <v>10266291</v>
      </c>
      <c r="R244" s="46"/>
      <c r="S244" s="33"/>
      <c r="T244" s="47"/>
      <c r="U244" s="33"/>
      <c r="V244" s="47"/>
      <c r="W244" s="33"/>
      <c r="X244" s="68"/>
      <c r="Z244" s="65">
        <f>+SUBTOTAL(9,Z237:Z243)</f>
        <v>11257950</v>
      </c>
      <c r="AA244" s="65"/>
      <c r="AB244" s="125">
        <f>+Z244/D244*100</f>
        <v>4.4570457509066079</v>
      </c>
      <c r="AC244" s="125"/>
      <c r="AD244" s="65">
        <f>+SUBTOTAL(9,AD237:AD243)</f>
        <v>991659</v>
      </c>
      <c r="AE244" s="52"/>
    </row>
    <row r="245" spans="1:31" x14ac:dyDescent="0.25">
      <c r="A245" s="33" t="s">
        <v>6</v>
      </c>
      <c r="B245" s="33" t="s">
        <v>6</v>
      </c>
      <c r="F245" s="46"/>
      <c r="H245" s="71"/>
      <c r="I245" s="72"/>
      <c r="J245" s="72"/>
      <c r="L245" s="48"/>
      <c r="N245" s="120"/>
      <c r="R245" s="46"/>
      <c r="T245" s="47"/>
      <c r="V245" s="47"/>
      <c r="X245" s="68"/>
      <c r="AB245" s="66"/>
      <c r="AC245" s="66"/>
      <c r="AE245" s="52"/>
    </row>
    <row r="246" spans="1:31" x14ac:dyDescent="0.25">
      <c r="A246" s="38" t="s">
        <v>6</v>
      </c>
      <c r="B246" s="38" t="s">
        <v>94</v>
      </c>
      <c r="D246" s="63"/>
      <c r="F246" s="46"/>
      <c r="H246" s="71"/>
      <c r="I246" s="72"/>
      <c r="J246" s="72"/>
      <c r="L246" s="48"/>
      <c r="N246" s="120"/>
      <c r="P246" s="63"/>
      <c r="R246" s="46"/>
      <c r="T246" s="47"/>
      <c r="V246" s="47"/>
      <c r="X246" s="68"/>
      <c r="Z246" s="63"/>
      <c r="AA246" s="63"/>
      <c r="AB246" s="66"/>
      <c r="AC246" s="66"/>
      <c r="AD246" s="63"/>
      <c r="AE246" s="52"/>
    </row>
    <row r="247" spans="1:31" x14ac:dyDescent="0.25">
      <c r="A247" s="33">
        <v>341</v>
      </c>
      <c r="B247" s="33" t="s">
        <v>42</v>
      </c>
      <c r="D247" s="63">
        <v>3203159.07</v>
      </c>
      <c r="F247" s="46">
        <v>45107</v>
      </c>
      <c r="H247" s="71">
        <v>2.3E-3</v>
      </c>
      <c r="I247" s="72"/>
      <c r="J247" s="72"/>
      <c r="L247" s="48">
        <v>-2</v>
      </c>
      <c r="N247" s="78">
        <v>3.5</v>
      </c>
      <c r="P247" s="63">
        <f t="shared" ref="P247:P253" si="4">+ROUND(D247*N247/100,0)</f>
        <v>112111</v>
      </c>
      <c r="R247" s="46">
        <v>48760</v>
      </c>
      <c r="T247" s="47">
        <v>80</v>
      </c>
      <c r="U247" s="33" t="s">
        <v>4</v>
      </c>
      <c r="V247" s="47" t="s">
        <v>300</v>
      </c>
      <c r="X247" s="68">
        <v>-2</v>
      </c>
      <c r="Z247" s="63">
        <v>106359</v>
      </c>
      <c r="AA247" s="63"/>
      <c r="AB247" s="66">
        <v>3.32</v>
      </c>
      <c r="AC247" s="66"/>
      <c r="AD247" s="63">
        <f>+Z247-P247</f>
        <v>-5752</v>
      </c>
      <c r="AE247" s="52"/>
    </row>
    <row r="248" spans="1:31" x14ac:dyDescent="0.25">
      <c r="A248" s="33">
        <v>342</v>
      </c>
      <c r="B248" s="33" t="s">
        <v>87</v>
      </c>
      <c r="D248" s="63">
        <v>742434</v>
      </c>
      <c r="F248" s="46">
        <v>45107</v>
      </c>
      <c r="H248" s="71">
        <v>9.4999999999999998E-3</v>
      </c>
      <c r="I248" s="72"/>
      <c r="J248" s="72"/>
      <c r="L248" s="48">
        <v>0</v>
      </c>
      <c r="N248" s="78">
        <v>3.8</v>
      </c>
      <c r="P248" s="63">
        <f t="shared" si="4"/>
        <v>28212</v>
      </c>
      <c r="R248" s="46">
        <v>48760</v>
      </c>
      <c r="T248" s="47">
        <v>50</v>
      </c>
      <c r="U248" s="33" t="s">
        <v>4</v>
      </c>
      <c r="V248" s="47" t="s">
        <v>303</v>
      </c>
      <c r="X248" s="68">
        <v>-3</v>
      </c>
      <c r="Z248" s="63">
        <v>26748</v>
      </c>
      <c r="AA248" s="63"/>
      <c r="AB248" s="66">
        <v>3.6</v>
      </c>
      <c r="AC248" s="66"/>
      <c r="AD248" s="63">
        <f>+Z248-P248</f>
        <v>-1464</v>
      </c>
      <c r="AE248" s="52"/>
    </row>
    <row r="249" spans="1:31" x14ac:dyDescent="0.25">
      <c r="A249" s="33">
        <v>343</v>
      </c>
      <c r="B249" s="33" t="s">
        <v>88</v>
      </c>
      <c r="D249" s="63">
        <v>121964622.64</v>
      </c>
      <c r="F249" s="46">
        <v>45107</v>
      </c>
      <c r="H249" s="71">
        <v>5.7000000000000002E-3</v>
      </c>
      <c r="I249" s="72"/>
      <c r="J249" s="72"/>
      <c r="L249" s="48">
        <v>0</v>
      </c>
      <c r="N249" s="78">
        <v>4.2</v>
      </c>
      <c r="P249" s="63">
        <f t="shared" si="4"/>
        <v>5122514</v>
      </c>
      <c r="R249" s="46">
        <v>48760</v>
      </c>
      <c r="T249" s="47">
        <v>50</v>
      </c>
      <c r="U249" s="33" t="s">
        <v>4</v>
      </c>
      <c r="V249" s="47" t="s">
        <v>304</v>
      </c>
      <c r="X249" s="68">
        <v>-3</v>
      </c>
      <c r="Z249" s="63">
        <v>4533303</v>
      </c>
      <c r="AA249" s="63"/>
      <c r="AB249" s="66">
        <v>3.72</v>
      </c>
      <c r="AC249" s="66"/>
      <c r="AD249" s="63">
        <f t="shared" ref="AD249:AD250" si="5">+Z249-P249</f>
        <v>-589211</v>
      </c>
      <c r="AE249" s="52"/>
    </row>
    <row r="250" spans="1:31" x14ac:dyDescent="0.25">
      <c r="A250" s="33">
        <v>343.2</v>
      </c>
      <c r="B250" s="33" t="s">
        <v>280</v>
      </c>
      <c r="D250" s="63">
        <v>24160829.5</v>
      </c>
      <c r="F250" s="46">
        <v>45107</v>
      </c>
      <c r="H250" s="71">
        <v>0.1565</v>
      </c>
      <c r="I250" s="72"/>
      <c r="J250" s="72"/>
      <c r="L250" s="48">
        <v>0</v>
      </c>
      <c r="N250" s="78">
        <v>4.2</v>
      </c>
      <c r="P250" s="63">
        <f t="shared" si="4"/>
        <v>1014755</v>
      </c>
      <c r="R250" s="46">
        <v>48760</v>
      </c>
      <c r="T250" s="47">
        <v>9</v>
      </c>
      <c r="U250" s="33" t="s">
        <v>4</v>
      </c>
      <c r="V250" s="47" t="s">
        <v>306</v>
      </c>
      <c r="X250" s="68">
        <v>35</v>
      </c>
      <c r="Z250" s="63">
        <v>1781463</v>
      </c>
      <c r="AA250" s="63"/>
      <c r="AB250" s="66">
        <v>7.37</v>
      </c>
      <c r="AC250" s="66"/>
      <c r="AD250" s="63">
        <f t="shared" si="5"/>
        <v>766708</v>
      </c>
      <c r="AE250" s="52"/>
    </row>
    <row r="251" spans="1:31" s="38" customFormat="1" x14ac:dyDescent="0.25">
      <c r="A251" s="33">
        <v>344</v>
      </c>
      <c r="B251" s="33" t="s">
        <v>89</v>
      </c>
      <c r="D251" s="63">
        <v>31767828.210000001</v>
      </c>
      <c r="E251" s="33"/>
      <c r="F251" s="46">
        <v>45107</v>
      </c>
      <c r="G251" s="33"/>
      <c r="H251" s="71">
        <v>1.6000000000000001E-3</v>
      </c>
      <c r="I251" s="72"/>
      <c r="J251" s="72"/>
      <c r="K251" s="33"/>
      <c r="L251" s="48">
        <v>-1</v>
      </c>
      <c r="N251" s="78">
        <v>3.4</v>
      </c>
      <c r="P251" s="63">
        <f t="shared" si="4"/>
        <v>1080106</v>
      </c>
      <c r="R251" s="46">
        <v>48760</v>
      </c>
      <c r="S251" s="33"/>
      <c r="T251" s="47">
        <v>60</v>
      </c>
      <c r="U251" s="33" t="s">
        <v>4</v>
      </c>
      <c r="V251" s="47" t="s">
        <v>300</v>
      </c>
      <c r="W251" s="33"/>
      <c r="X251" s="68">
        <v>-3</v>
      </c>
      <c r="Z251" s="63">
        <v>1036294</v>
      </c>
      <c r="AA251" s="63"/>
      <c r="AB251" s="66">
        <v>3.26</v>
      </c>
      <c r="AC251" s="66"/>
      <c r="AD251" s="63">
        <f>+Z251-P251</f>
        <v>-43812</v>
      </c>
      <c r="AE251" s="52"/>
    </row>
    <row r="252" spans="1:31" x14ac:dyDescent="0.25">
      <c r="A252" s="33">
        <v>345</v>
      </c>
      <c r="B252" s="33" t="s">
        <v>45</v>
      </c>
      <c r="D252" s="63">
        <v>24918022.579999998</v>
      </c>
      <c r="F252" s="46">
        <v>45107</v>
      </c>
      <c r="H252" s="71">
        <v>1.2999999999999999E-3</v>
      </c>
      <c r="I252" s="72"/>
      <c r="J252" s="72"/>
      <c r="L252" s="48">
        <v>-1</v>
      </c>
      <c r="N252" s="78">
        <v>3.4</v>
      </c>
      <c r="P252" s="63">
        <f t="shared" si="4"/>
        <v>847213</v>
      </c>
      <c r="R252" s="46">
        <v>48760</v>
      </c>
      <c r="T252" s="47">
        <v>50</v>
      </c>
      <c r="U252" s="33" t="s">
        <v>4</v>
      </c>
      <c r="V252" s="47" t="s">
        <v>305</v>
      </c>
      <c r="X252" s="68">
        <v>-2</v>
      </c>
      <c r="Z252" s="63">
        <v>828235</v>
      </c>
      <c r="AA252" s="63"/>
      <c r="AB252" s="66">
        <v>3.32</v>
      </c>
      <c r="AC252" s="66"/>
      <c r="AD252" s="63">
        <f>+Z252-P252</f>
        <v>-18978</v>
      </c>
      <c r="AE252" s="52"/>
    </row>
    <row r="253" spans="1:31" s="38" customFormat="1" x14ac:dyDescent="0.25">
      <c r="A253" s="33">
        <v>346</v>
      </c>
      <c r="B253" s="33" t="s">
        <v>281</v>
      </c>
      <c r="D253" s="64">
        <v>1810688.03</v>
      </c>
      <c r="E253" s="33"/>
      <c r="F253" s="46">
        <v>45107</v>
      </c>
      <c r="G253" s="33"/>
      <c r="H253" s="71">
        <v>2.5999999999999999E-3</v>
      </c>
      <c r="I253" s="72"/>
      <c r="J253" s="72"/>
      <c r="K253" s="33"/>
      <c r="L253" s="48">
        <v>0</v>
      </c>
      <c r="N253" s="78">
        <v>3.4</v>
      </c>
      <c r="P253" s="64">
        <f t="shared" si="4"/>
        <v>61563</v>
      </c>
      <c r="R253" s="46">
        <v>48760</v>
      </c>
      <c r="S253" s="33"/>
      <c r="T253" s="47">
        <v>50</v>
      </c>
      <c r="U253" s="33" t="s">
        <v>4</v>
      </c>
      <c r="V253" s="47" t="s">
        <v>307</v>
      </c>
      <c r="W253" s="33"/>
      <c r="X253" s="68">
        <v>-2</v>
      </c>
      <c r="Z253" s="64">
        <v>58645</v>
      </c>
      <c r="AA253" s="67"/>
      <c r="AB253" s="66">
        <v>3.24</v>
      </c>
      <c r="AC253" s="66"/>
      <c r="AD253" s="64">
        <f>+Z253-P253</f>
        <v>-2918</v>
      </c>
      <c r="AE253" s="52"/>
    </row>
    <row r="254" spans="1:31" x14ac:dyDescent="0.25">
      <c r="A254" s="33" t="s">
        <v>6</v>
      </c>
      <c r="B254" s="38" t="s">
        <v>95</v>
      </c>
      <c r="D254" s="83">
        <f>+SUBTOTAL(9,D247:D253)</f>
        <v>208567584.03</v>
      </c>
      <c r="E254" s="38"/>
      <c r="F254" s="46"/>
      <c r="G254" s="38"/>
      <c r="H254" s="71"/>
      <c r="I254" s="72"/>
      <c r="J254" s="72"/>
      <c r="K254" s="38"/>
      <c r="L254" s="48"/>
      <c r="N254" s="118">
        <f>+ROUND(P254/D254*100,1)</f>
        <v>4</v>
      </c>
      <c r="P254" s="83">
        <f>+SUBTOTAL(9,P247:P253)</f>
        <v>8266474</v>
      </c>
      <c r="R254" s="46"/>
      <c r="T254" s="47"/>
      <c r="V254" s="47"/>
      <c r="X254" s="68"/>
      <c r="Z254" s="83">
        <f>+SUBTOTAL(9,Z247:Z253)</f>
        <v>8371047</v>
      </c>
      <c r="AA254" s="88"/>
      <c r="AB254" s="125">
        <f>+Z254/D254*100</f>
        <v>4.0135896663577038</v>
      </c>
      <c r="AC254" s="125"/>
      <c r="AD254" s="83">
        <f>+SUBTOTAL(9,AD247:AD253)</f>
        <v>104573</v>
      </c>
      <c r="AE254" s="52"/>
    </row>
    <row r="255" spans="1:31" x14ac:dyDescent="0.25">
      <c r="B255" s="38" t="s">
        <v>6</v>
      </c>
      <c r="D255" s="65"/>
      <c r="E255" s="38"/>
      <c r="F255" s="46"/>
      <c r="G255" s="38"/>
      <c r="H255" s="71"/>
      <c r="I255" s="72"/>
      <c r="J255" s="72"/>
      <c r="K255" s="38"/>
      <c r="L255" s="48"/>
      <c r="N255" s="120"/>
      <c r="P255" s="65"/>
      <c r="R255" s="46"/>
      <c r="T255" s="47"/>
      <c r="V255" s="47"/>
      <c r="X255" s="68"/>
      <c r="Z255" s="65"/>
      <c r="AA255" s="65"/>
      <c r="AB255" s="66"/>
      <c r="AC255" s="66"/>
      <c r="AD255" s="65"/>
      <c r="AE255" s="52"/>
    </row>
    <row r="256" spans="1:31" x14ac:dyDescent="0.25">
      <c r="A256" s="41" t="s">
        <v>185</v>
      </c>
      <c r="B256" s="38"/>
      <c r="D256" s="121">
        <f>+SUBTOTAL(9,D226:D255)</f>
        <v>636136281.91000009</v>
      </c>
      <c r="E256" s="38"/>
      <c r="F256" s="46"/>
      <c r="G256" s="38"/>
      <c r="H256" s="71"/>
      <c r="I256" s="72"/>
      <c r="J256" s="72"/>
      <c r="K256" s="38"/>
      <c r="L256" s="48"/>
      <c r="N256" s="122">
        <f>+ROUND(P256/D256*100,1)</f>
        <v>4.0999999999999996</v>
      </c>
      <c r="P256" s="121">
        <f>+SUBTOTAL(9,P226:P255)</f>
        <v>26294361</v>
      </c>
      <c r="R256" s="46"/>
      <c r="T256" s="47"/>
      <c r="V256" s="47"/>
      <c r="X256" s="68"/>
      <c r="Z256" s="121">
        <f>+SUBTOTAL(9,Z226:Z255)</f>
        <v>27471426</v>
      </c>
      <c r="AA256" s="121"/>
      <c r="AB256" s="116">
        <f>+Z256/D256*100</f>
        <v>4.3184812407676239</v>
      </c>
      <c r="AC256" s="116"/>
      <c r="AD256" s="121">
        <f>+SUBTOTAL(9,AD226:AD255)</f>
        <v>1177065</v>
      </c>
      <c r="AE256" s="52"/>
    </row>
    <row r="257" spans="1:31" x14ac:dyDescent="0.25">
      <c r="A257" s="41"/>
      <c r="B257" s="38" t="s">
        <v>6</v>
      </c>
      <c r="D257" s="65"/>
      <c r="E257" s="38"/>
      <c r="F257" s="46"/>
      <c r="G257" s="38"/>
      <c r="H257" s="71"/>
      <c r="I257" s="72"/>
      <c r="J257" s="72"/>
      <c r="K257" s="38"/>
      <c r="L257" s="48"/>
      <c r="N257" s="120"/>
      <c r="P257" s="65"/>
      <c r="R257" s="46"/>
      <c r="T257" s="47"/>
      <c r="V257" s="47"/>
      <c r="X257" s="68"/>
      <c r="Z257" s="65"/>
      <c r="AA257" s="65"/>
      <c r="AB257" s="66"/>
      <c r="AC257" s="66"/>
      <c r="AD257" s="65"/>
      <c r="AE257" s="52"/>
    </row>
    <row r="258" spans="1:31" x14ac:dyDescent="0.25">
      <c r="A258" s="41"/>
      <c r="B258" s="38" t="s">
        <v>6</v>
      </c>
      <c r="D258" s="65"/>
      <c r="E258" s="38"/>
      <c r="F258" s="46"/>
      <c r="G258" s="38"/>
      <c r="H258" s="71"/>
      <c r="I258" s="72"/>
      <c r="J258" s="72"/>
      <c r="K258" s="38"/>
      <c r="L258" s="48"/>
      <c r="N258" s="120"/>
      <c r="P258" s="65"/>
      <c r="R258" s="46"/>
      <c r="T258" s="47"/>
      <c r="V258" s="47"/>
      <c r="X258" s="68"/>
      <c r="Z258" s="65"/>
      <c r="AA258" s="65"/>
      <c r="AB258" s="66"/>
      <c r="AC258" s="66"/>
      <c r="AD258" s="65"/>
      <c r="AE258" s="52"/>
    </row>
    <row r="259" spans="1:31" x14ac:dyDescent="0.25">
      <c r="A259" s="41" t="s">
        <v>186</v>
      </c>
      <c r="B259" s="38"/>
      <c r="D259" s="65"/>
      <c r="E259" s="38"/>
      <c r="F259" s="46"/>
      <c r="G259" s="38"/>
      <c r="H259" s="71"/>
      <c r="I259" s="72"/>
      <c r="J259" s="72"/>
      <c r="K259" s="38"/>
      <c r="L259" s="48"/>
      <c r="N259" s="120"/>
      <c r="P259" s="65"/>
      <c r="R259" s="46"/>
      <c r="T259" s="47"/>
      <c r="V259" s="47"/>
      <c r="X259" s="68"/>
      <c r="Z259" s="65"/>
      <c r="AA259" s="65"/>
      <c r="AB259" s="66"/>
      <c r="AC259" s="66"/>
      <c r="AD259" s="65"/>
      <c r="AE259" s="52"/>
    </row>
    <row r="260" spans="1:31" x14ac:dyDescent="0.25">
      <c r="A260" s="33" t="s">
        <v>6</v>
      </c>
      <c r="B260" s="33" t="s">
        <v>6</v>
      </c>
      <c r="F260" s="46"/>
      <c r="H260" s="71"/>
      <c r="I260" s="72"/>
      <c r="J260" s="72"/>
      <c r="L260" s="48"/>
      <c r="N260" s="120"/>
      <c r="R260" s="46"/>
      <c r="T260" s="47"/>
      <c r="V260" s="47"/>
      <c r="X260" s="68"/>
      <c r="AB260" s="66"/>
      <c r="AC260" s="66"/>
      <c r="AE260" s="52"/>
    </row>
    <row r="261" spans="1:31" x14ac:dyDescent="0.25">
      <c r="A261" s="38" t="s">
        <v>6</v>
      </c>
      <c r="B261" s="38" t="s">
        <v>96</v>
      </c>
      <c r="D261" s="63"/>
      <c r="F261" s="46"/>
      <c r="H261" s="71"/>
      <c r="I261" s="72"/>
      <c r="J261" s="72"/>
      <c r="L261" s="48"/>
      <c r="N261" s="120"/>
      <c r="P261" s="63"/>
      <c r="R261" s="46"/>
      <c r="T261" s="47"/>
      <c r="V261" s="47"/>
      <c r="X261" s="68"/>
      <c r="Z261" s="63"/>
      <c r="AA261" s="63"/>
      <c r="AB261" s="66"/>
      <c r="AC261" s="66"/>
      <c r="AD261" s="63"/>
      <c r="AE261" s="52"/>
    </row>
    <row r="262" spans="1:31" x14ac:dyDescent="0.25">
      <c r="A262" s="33">
        <v>341</v>
      </c>
      <c r="B262" s="33" t="s">
        <v>42</v>
      </c>
      <c r="D262" s="63">
        <v>8824311.5299999993</v>
      </c>
      <c r="F262" s="46">
        <v>48760</v>
      </c>
      <c r="H262" s="71">
        <v>2.3E-3</v>
      </c>
      <c r="I262" s="72"/>
      <c r="J262" s="72"/>
      <c r="L262" s="48">
        <v>-2</v>
      </c>
      <c r="N262" s="78">
        <v>3.5</v>
      </c>
      <c r="P262" s="63">
        <f t="shared" ref="P262:P268" si="6">+ROUND(D262*N262/100,0)</f>
        <v>308851</v>
      </c>
      <c r="R262" s="46">
        <v>52412</v>
      </c>
      <c r="T262" s="47">
        <v>80</v>
      </c>
      <c r="U262" s="33" t="s">
        <v>4</v>
      </c>
      <c r="V262" s="47" t="s">
        <v>300</v>
      </c>
      <c r="X262" s="68">
        <v>-2</v>
      </c>
      <c r="Z262" s="63">
        <v>219464</v>
      </c>
      <c r="AA262" s="63"/>
      <c r="AB262" s="66">
        <v>2.4900000000000002</v>
      </c>
      <c r="AC262" s="66"/>
      <c r="AD262" s="63">
        <f>+Z262-P262</f>
        <v>-89387</v>
      </c>
      <c r="AE262" s="52"/>
    </row>
    <row r="263" spans="1:31" x14ac:dyDescent="0.25">
      <c r="A263" s="33">
        <v>342</v>
      </c>
      <c r="B263" s="33" t="s">
        <v>87</v>
      </c>
      <c r="D263" s="63">
        <v>794049.27</v>
      </c>
      <c r="F263" s="46">
        <v>48760</v>
      </c>
      <c r="H263" s="71">
        <v>9.4999999999999998E-3</v>
      </c>
      <c r="I263" s="72"/>
      <c r="J263" s="72"/>
      <c r="L263" s="48">
        <v>0</v>
      </c>
      <c r="N263" s="78">
        <v>3.8</v>
      </c>
      <c r="P263" s="63">
        <f t="shared" si="6"/>
        <v>30174</v>
      </c>
      <c r="R263" s="46">
        <v>52412</v>
      </c>
      <c r="T263" s="47">
        <v>50</v>
      </c>
      <c r="U263" s="33" t="s">
        <v>4</v>
      </c>
      <c r="V263" s="47" t="s">
        <v>303</v>
      </c>
      <c r="X263" s="68">
        <v>-3</v>
      </c>
      <c r="Z263" s="63">
        <v>17811</v>
      </c>
      <c r="AA263" s="63"/>
      <c r="AB263" s="66">
        <v>2.2400000000000002</v>
      </c>
      <c r="AC263" s="66"/>
      <c r="AD263" s="63">
        <f>+Z263-P263</f>
        <v>-12363</v>
      </c>
      <c r="AE263" s="52"/>
    </row>
    <row r="264" spans="1:31" x14ac:dyDescent="0.25">
      <c r="A264" s="33">
        <v>343</v>
      </c>
      <c r="B264" s="33" t="s">
        <v>88</v>
      </c>
      <c r="D264" s="63">
        <v>3709607.1</v>
      </c>
      <c r="F264" s="46">
        <v>48760</v>
      </c>
      <c r="H264" s="49">
        <v>5.7000000000000002E-3</v>
      </c>
      <c r="I264" s="44"/>
      <c r="J264" s="49"/>
      <c r="L264" s="48">
        <v>0</v>
      </c>
      <c r="N264" s="78">
        <v>5.8</v>
      </c>
      <c r="P264" s="63">
        <f t="shared" si="6"/>
        <v>215157</v>
      </c>
      <c r="R264" s="46">
        <v>52412</v>
      </c>
      <c r="T264" s="47">
        <v>50</v>
      </c>
      <c r="U264" s="33" t="s">
        <v>4</v>
      </c>
      <c r="V264" s="47" t="s">
        <v>304</v>
      </c>
      <c r="X264" s="68">
        <v>-3</v>
      </c>
      <c r="Z264" s="63">
        <v>140380</v>
      </c>
      <c r="AA264" s="63"/>
      <c r="AB264" s="66">
        <v>3.78</v>
      </c>
      <c r="AC264" s="66"/>
      <c r="AD264" s="63">
        <f t="shared" ref="AD264:AD265" si="7">+Z264-P264</f>
        <v>-74777</v>
      </c>
      <c r="AE264" s="52"/>
    </row>
    <row r="265" spans="1:31" s="38" customFormat="1" x14ac:dyDescent="0.25">
      <c r="A265" s="33">
        <v>343.2</v>
      </c>
      <c r="B265" s="33" t="s">
        <v>280</v>
      </c>
      <c r="D265" s="63">
        <v>441576.73</v>
      </c>
      <c r="E265" s="33"/>
      <c r="F265" s="46">
        <v>48760</v>
      </c>
      <c r="G265" s="33"/>
      <c r="H265" s="49">
        <v>0.1565</v>
      </c>
      <c r="I265" s="44"/>
      <c r="J265" s="49"/>
      <c r="K265" s="33"/>
      <c r="L265" s="48">
        <v>0</v>
      </c>
      <c r="N265" s="78">
        <v>5.8</v>
      </c>
      <c r="O265" s="33"/>
      <c r="P265" s="63">
        <f t="shared" si="6"/>
        <v>25611</v>
      </c>
      <c r="R265" s="46">
        <v>52412</v>
      </c>
      <c r="S265" s="33"/>
      <c r="T265" s="47">
        <v>9</v>
      </c>
      <c r="U265" s="33" t="s">
        <v>4</v>
      </c>
      <c r="V265" s="47" t="s">
        <v>306</v>
      </c>
      <c r="W265" s="33"/>
      <c r="X265" s="68">
        <v>35</v>
      </c>
      <c r="Z265" s="63">
        <v>31888</v>
      </c>
      <c r="AA265" s="63"/>
      <c r="AB265" s="66">
        <v>7.22</v>
      </c>
      <c r="AC265" s="66"/>
      <c r="AD265" s="63">
        <f t="shared" si="7"/>
        <v>6277</v>
      </c>
      <c r="AE265" s="52"/>
    </row>
    <row r="266" spans="1:31" x14ac:dyDescent="0.25">
      <c r="A266" s="33">
        <v>344</v>
      </c>
      <c r="B266" s="33" t="s">
        <v>89</v>
      </c>
      <c r="D266" s="63">
        <v>230729.01</v>
      </c>
      <c r="F266" s="46">
        <v>48760</v>
      </c>
      <c r="H266" s="71">
        <v>1.6000000000000001E-3</v>
      </c>
      <c r="I266" s="72"/>
      <c r="J266" s="72"/>
      <c r="L266" s="48">
        <v>-1</v>
      </c>
      <c r="N266" s="78">
        <v>3.4</v>
      </c>
      <c r="P266" s="63">
        <f t="shared" si="6"/>
        <v>7845</v>
      </c>
      <c r="R266" s="46">
        <v>52412</v>
      </c>
      <c r="T266" s="47">
        <v>60</v>
      </c>
      <c r="U266" s="33" t="s">
        <v>4</v>
      </c>
      <c r="V266" s="47" t="s">
        <v>300</v>
      </c>
      <c r="X266" s="68">
        <v>-3</v>
      </c>
      <c r="Z266" s="63">
        <v>8447</v>
      </c>
      <c r="AA266" s="63"/>
      <c r="AB266" s="66">
        <v>3.66</v>
      </c>
      <c r="AC266" s="66"/>
      <c r="AD266" s="63">
        <f>+Z266-P266</f>
        <v>602</v>
      </c>
      <c r="AE266" s="52"/>
    </row>
    <row r="267" spans="1:31" s="38" customFormat="1" x14ac:dyDescent="0.25">
      <c r="A267" s="33">
        <v>345</v>
      </c>
      <c r="B267" s="33" t="s">
        <v>45</v>
      </c>
      <c r="D267" s="63">
        <v>1163312.03</v>
      </c>
      <c r="E267" s="33"/>
      <c r="F267" s="46">
        <v>48760</v>
      </c>
      <c r="G267" s="33"/>
      <c r="H267" s="71">
        <v>1.2999999999999999E-3</v>
      </c>
      <c r="I267" s="72"/>
      <c r="J267" s="72"/>
      <c r="K267" s="33"/>
      <c r="L267" s="48">
        <v>-1</v>
      </c>
      <c r="N267" s="78">
        <v>3.4</v>
      </c>
      <c r="P267" s="63">
        <f t="shared" si="6"/>
        <v>39553</v>
      </c>
      <c r="R267" s="46">
        <v>52412</v>
      </c>
      <c r="S267" s="33"/>
      <c r="T267" s="47">
        <v>50</v>
      </c>
      <c r="U267" s="33" t="s">
        <v>4</v>
      </c>
      <c r="V267" s="47" t="s">
        <v>305</v>
      </c>
      <c r="W267" s="33"/>
      <c r="X267" s="68">
        <v>-2</v>
      </c>
      <c r="Z267" s="63">
        <v>41075</v>
      </c>
      <c r="AA267" s="63"/>
      <c r="AB267" s="66">
        <v>3.53</v>
      </c>
      <c r="AC267" s="66"/>
      <c r="AD267" s="63">
        <f>+Z267-P267</f>
        <v>1522</v>
      </c>
      <c r="AE267" s="52"/>
    </row>
    <row r="268" spans="1:31" x14ac:dyDescent="0.25">
      <c r="A268" s="33">
        <v>346</v>
      </c>
      <c r="B268" s="33" t="s">
        <v>281</v>
      </c>
      <c r="D268" s="64">
        <v>768814.83</v>
      </c>
      <c r="F268" s="46">
        <v>48760</v>
      </c>
      <c r="H268" s="71">
        <v>2.5999999999999999E-3</v>
      </c>
      <c r="I268" s="72"/>
      <c r="J268" s="72"/>
      <c r="L268" s="48">
        <v>0</v>
      </c>
      <c r="N268" s="78">
        <v>3.4</v>
      </c>
      <c r="P268" s="64">
        <f t="shared" si="6"/>
        <v>26140</v>
      </c>
      <c r="R268" s="46">
        <v>52412</v>
      </c>
      <c r="T268" s="47">
        <v>50</v>
      </c>
      <c r="U268" s="33" t="s">
        <v>4</v>
      </c>
      <c r="V268" s="47" t="s">
        <v>307</v>
      </c>
      <c r="X268" s="68">
        <v>-2</v>
      </c>
      <c r="Z268" s="64">
        <v>22945</v>
      </c>
      <c r="AA268" s="67"/>
      <c r="AB268" s="66">
        <v>2.98</v>
      </c>
      <c r="AC268" s="66"/>
      <c r="AD268" s="64">
        <f>+Z268-P268</f>
        <v>-3195</v>
      </c>
      <c r="AE268" s="52"/>
    </row>
    <row r="269" spans="1:31" x14ac:dyDescent="0.25">
      <c r="A269" s="33" t="s">
        <v>6</v>
      </c>
      <c r="B269" s="38" t="s">
        <v>97</v>
      </c>
      <c r="D269" s="65">
        <f>+SUBTOTAL(9,D262:D268)</f>
        <v>15932400.499999998</v>
      </c>
      <c r="E269" s="38"/>
      <c r="F269" s="46"/>
      <c r="G269" s="38"/>
      <c r="H269" s="71"/>
      <c r="I269" s="72"/>
      <c r="J269" s="72"/>
      <c r="K269" s="38"/>
      <c r="L269" s="48"/>
      <c r="N269" s="118">
        <f>+ROUND(P269/D269*100,1)</f>
        <v>4.0999999999999996</v>
      </c>
      <c r="P269" s="65">
        <f>+SUBTOTAL(9,P262:P268)</f>
        <v>653331</v>
      </c>
      <c r="R269" s="46"/>
      <c r="T269" s="47"/>
      <c r="V269" s="47"/>
      <c r="X269" s="68"/>
      <c r="Z269" s="65">
        <f>+SUBTOTAL(9,Z262:Z268)</f>
        <v>482010</v>
      </c>
      <c r="AA269" s="65"/>
      <c r="AB269" s="125">
        <f>+Z269/D269*100</f>
        <v>3.0253444859109591</v>
      </c>
      <c r="AC269" s="125"/>
      <c r="AD269" s="65">
        <f>+SUBTOTAL(9,AD262:AD268)</f>
        <v>-171321</v>
      </c>
      <c r="AE269" s="52"/>
    </row>
    <row r="270" spans="1:31" x14ac:dyDescent="0.25">
      <c r="A270" s="38" t="s">
        <v>6</v>
      </c>
      <c r="B270" s="38" t="s">
        <v>6</v>
      </c>
      <c r="F270" s="46"/>
      <c r="H270" s="71"/>
      <c r="I270" s="72"/>
      <c r="J270" s="72"/>
      <c r="L270" s="48"/>
      <c r="N270" s="120"/>
      <c r="R270" s="46"/>
      <c r="T270" s="47"/>
      <c r="V270" s="47"/>
      <c r="X270" s="68"/>
      <c r="AB270" s="66"/>
      <c r="AC270" s="66"/>
      <c r="AE270" s="52"/>
    </row>
    <row r="271" spans="1:31" x14ac:dyDescent="0.25">
      <c r="A271" s="38" t="s">
        <v>6</v>
      </c>
      <c r="B271" s="38" t="s">
        <v>98</v>
      </c>
      <c r="D271" s="63"/>
      <c r="F271" s="46"/>
      <c r="H271" s="71"/>
      <c r="I271" s="72"/>
      <c r="J271" s="72"/>
      <c r="L271" s="48"/>
      <c r="N271" s="120"/>
      <c r="P271" s="63"/>
      <c r="R271" s="46"/>
      <c r="T271" s="47"/>
      <c r="V271" s="47"/>
      <c r="X271" s="68"/>
      <c r="Z271" s="63"/>
      <c r="AA271" s="63"/>
      <c r="AB271" s="66"/>
      <c r="AC271" s="66"/>
      <c r="AD271" s="63"/>
      <c r="AE271" s="52"/>
    </row>
    <row r="272" spans="1:31" x14ac:dyDescent="0.25">
      <c r="A272" s="33">
        <v>341</v>
      </c>
      <c r="B272" s="33" t="s">
        <v>42</v>
      </c>
      <c r="D272" s="63">
        <v>28751597.359999999</v>
      </c>
      <c r="F272" s="46">
        <v>48760</v>
      </c>
      <c r="H272" s="71">
        <v>2.3E-3</v>
      </c>
      <c r="I272" s="72"/>
      <c r="J272" s="72"/>
      <c r="L272" s="48">
        <v>-2</v>
      </c>
      <c r="N272" s="78">
        <v>3.5</v>
      </c>
      <c r="P272" s="63">
        <f t="shared" ref="P272:P278" si="8">+ROUND(D272*N272/100,0)</f>
        <v>1006306</v>
      </c>
      <c r="R272" s="46">
        <v>52412</v>
      </c>
      <c r="T272" s="47">
        <v>80</v>
      </c>
      <c r="U272" s="33" t="s">
        <v>4</v>
      </c>
      <c r="V272" s="47" t="s">
        <v>300</v>
      </c>
      <c r="X272" s="68">
        <v>-2</v>
      </c>
      <c r="Z272" s="63">
        <v>761861</v>
      </c>
      <c r="AA272" s="63"/>
      <c r="AB272" s="66">
        <v>2.65</v>
      </c>
      <c r="AC272" s="66"/>
      <c r="AD272" s="63">
        <f>+Z272-P272</f>
        <v>-244445</v>
      </c>
      <c r="AE272" s="52"/>
    </row>
    <row r="273" spans="1:31" x14ac:dyDescent="0.25">
      <c r="A273" s="33">
        <v>342</v>
      </c>
      <c r="B273" s="33" t="s">
        <v>87</v>
      </c>
      <c r="D273" s="63">
        <v>6194174.5700000003</v>
      </c>
      <c r="F273" s="46">
        <v>48760</v>
      </c>
      <c r="H273" s="71">
        <v>9.4999999999999998E-3</v>
      </c>
      <c r="I273" s="72"/>
      <c r="J273" s="72"/>
      <c r="L273" s="48">
        <v>0</v>
      </c>
      <c r="N273" s="78">
        <v>3.8</v>
      </c>
      <c r="P273" s="63">
        <f t="shared" si="8"/>
        <v>235379</v>
      </c>
      <c r="R273" s="46">
        <v>52412</v>
      </c>
      <c r="T273" s="47">
        <v>50</v>
      </c>
      <c r="U273" s="33" t="s">
        <v>4</v>
      </c>
      <c r="V273" s="47" t="s">
        <v>303</v>
      </c>
      <c r="X273" s="68">
        <v>-3</v>
      </c>
      <c r="Z273" s="63">
        <v>178852</v>
      </c>
      <c r="AA273" s="63"/>
      <c r="AB273" s="66">
        <v>2.89</v>
      </c>
      <c r="AC273" s="66"/>
      <c r="AD273" s="63">
        <f>+Z273-P273</f>
        <v>-56527</v>
      </c>
      <c r="AE273" s="52"/>
    </row>
    <row r="274" spans="1:31" s="38" customFormat="1" x14ac:dyDescent="0.25">
      <c r="A274" s="33">
        <v>343</v>
      </c>
      <c r="B274" s="33" t="s">
        <v>88</v>
      </c>
      <c r="D274" s="63">
        <v>367522550.75</v>
      </c>
      <c r="E274" s="33"/>
      <c r="F274" s="46">
        <v>48760</v>
      </c>
      <c r="G274" s="33"/>
      <c r="H274" s="49">
        <v>5.7000000000000002E-3</v>
      </c>
      <c r="I274" s="44"/>
      <c r="J274" s="49"/>
      <c r="K274" s="33"/>
      <c r="L274" s="48">
        <v>0</v>
      </c>
      <c r="N274" s="78">
        <v>4.2</v>
      </c>
      <c r="O274" s="33"/>
      <c r="P274" s="63">
        <f t="shared" si="8"/>
        <v>15435947</v>
      </c>
      <c r="R274" s="46">
        <v>52412</v>
      </c>
      <c r="S274" s="33"/>
      <c r="T274" s="47">
        <v>50</v>
      </c>
      <c r="U274" s="33" t="s">
        <v>4</v>
      </c>
      <c r="V274" s="47" t="s">
        <v>304</v>
      </c>
      <c r="W274" s="33"/>
      <c r="X274" s="68">
        <v>-3</v>
      </c>
      <c r="Z274" s="63">
        <v>12362824</v>
      </c>
      <c r="AA274" s="63"/>
      <c r="AB274" s="66">
        <v>3.36</v>
      </c>
      <c r="AC274" s="66"/>
      <c r="AD274" s="63">
        <f t="shared" ref="AD274:AD275" si="9">+Z274-P274</f>
        <v>-3073123</v>
      </c>
      <c r="AE274" s="52"/>
    </row>
    <row r="275" spans="1:31" x14ac:dyDescent="0.25">
      <c r="A275" s="33">
        <v>343.2</v>
      </c>
      <c r="B275" s="33" t="s">
        <v>280</v>
      </c>
      <c r="D275" s="63">
        <v>302123630.85000002</v>
      </c>
      <c r="F275" s="46">
        <v>48760</v>
      </c>
      <c r="H275" s="49">
        <v>0.1565</v>
      </c>
      <c r="I275" s="44"/>
      <c r="J275" s="49"/>
      <c r="L275" s="48">
        <v>0</v>
      </c>
      <c r="N275" s="78">
        <v>4.2</v>
      </c>
      <c r="P275" s="63">
        <f t="shared" si="8"/>
        <v>12689192</v>
      </c>
      <c r="R275" s="46">
        <v>52412</v>
      </c>
      <c r="T275" s="47">
        <v>9</v>
      </c>
      <c r="U275" s="33" t="s">
        <v>4</v>
      </c>
      <c r="V275" s="47" t="s">
        <v>306</v>
      </c>
      <c r="X275" s="68">
        <v>35</v>
      </c>
      <c r="Z275" s="63">
        <v>21817858</v>
      </c>
      <c r="AA275" s="63"/>
      <c r="AB275" s="66">
        <v>7.22</v>
      </c>
      <c r="AC275" s="66"/>
      <c r="AD275" s="63">
        <f t="shared" si="9"/>
        <v>9128666</v>
      </c>
      <c r="AE275" s="52"/>
    </row>
    <row r="276" spans="1:31" s="38" customFormat="1" x14ac:dyDescent="0.25">
      <c r="A276" s="33">
        <v>344</v>
      </c>
      <c r="B276" s="33" t="s">
        <v>89</v>
      </c>
      <c r="D276" s="63">
        <v>57280634.57</v>
      </c>
      <c r="E276" s="33"/>
      <c r="F276" s="46">
        <v>48760</v>
      </c>
      <c r="G276" s="33"/>
      <c r="H276" s="71">
        <v>1.6000000000000001E-3</v>
      </c>
      <c r="I276" s="72"/>
      <c r="J276" s="72"/>
      <c r="K276" s="33"/>
      <c r="L276" s="48">
        <v>-1</v>
      </c>
      <c r="N276" s="78">
        <v>3.4</v>
      </c>
      <c r="P276" s="63">
        <f t="shared" si="8"/>
        <v>1947542</v>
      </c>
      <c r="R276" s="46">
        <v>52412</v>
      </c>
      <c r="S276" s="33"/>
      <c r="T276" s="47">
        <v>60</v>
      </c>
      <c r="U276" s="33" t="s">
        <v>4</v>
      </c>
      <c r="V276" s="47" t="s">
        <v>300</v>
      </c>
      <c r="W276" s="33"/>
      <c r="X276" s="68">
        <v>-3</v>
      </c>
      <c r="Z276" s="63">
        <v>1663763</v>
      </c>
      <c r="AA276" s="63"/>
      <c r="AB276" s="66">
        <v>2.9</v>
      </c>
      <c r="AC276" s="66"/>
      <c r="AD276" s="63">
        <f>+Z276-P276</f>
        <v>-283779</v>
      </c>
      <c r="AE276" s="52"/>
    </row>
    <row r="277" spans="1:31" x14ac:dyDescent="0.25">
      <c r="A277" s="33">
        <v>345</v>
      </c>
      <c r="B277" s="33" t="s">
        <v>45</v>
      </c>
      <c r="D277" s="63">
        <v>55628984.539999999</v>
      </c>
      <c r="F277" s="46">
        <v>48760</v>
      </c>
      <c r="H277" s="71">
        <v>1.2999999999999999E-3</v>
      </c>
      <c r="I277" s="72"/>
      <c r="J277" s="72"/>
      <c r="L277" s="48">
        <v>-1</v>
      </c>
      <c r="N277" s="78">
        <v>3.4</v>
      </c>
      <c r="P277" s="63">
        <f t="shared" si="8"/>
        <v>1891385</v>
      </c>
      <c r="R277" s="46">
        <v>52412</v>
      </c>
      <c r="T277" s="47">
        <v>50</v>
      </c>
      <c r="U277" s="33" t="s">
        <v>4</v>
      </c>
      <c r="V277" s="47" t="s">
        <v>305</v>
      </c>
      <c r="X277" s="68">
        <v>-2</v>
      </c>
      <c r="Z277" s="63">
        <v>1539029</v>
      </c>
      <c r="AA277" s="63"/>
      <c r="AB277" s="66">
        <v>2.77</v>
      </c>
      <c r="AC277" s="66"/>
      <c r="AD277" s="63">
        <f>+Z277-P277</f>
        <v>-352356</v>
      </c>
      <c r="AE277" s="52"/>
    </row>
    <row r="278" spans="1:31" x14ac:dyDescent="0.25">
      <c r="A278" s="33">
        <v>346</v>
      </c>
      <c r="B278" s="33" t="s">
        <v>281</v>
      </c>
      <c r="D278" s="64">
        <v>3539475.86</v>
      </c>
      <c r="F278" s="46">
        <v>48760</v>
      </c>
      <c r="H278" s="71">
        <v>2.5999999999999999E-3</v>
      </c>
      <c r="I278" s="72"/>
      <c r="J278" s="72"/>
      <c r="L278" s="48">
        <v>0</v>
      </c>
      <c r="N278" s="78">
        <v>3.4</v>
      </c>
      <c r="P278" s="64">
        <f t="shared" si="8"/>
        <v>120342</v>
      </c>
      <c r="R278" s="46">
        <v>52412</v>
      </c>
      <c r="T278" s="47">
        <v>50</v>
      </c>
      <c r="U278" s="33" t="s">
        <v>4</v>
      </c>
      <c r="V278" s="47" t="s">
        <v>307</v>
      </c>
      <c r="X278" s="68">
        <v>-2</v>
      </c>
      <c r="Z278" s="64">
        <v>102810</v>
      </c>
      <c r="AA278" s="67"/>
      <c r="AB278" s="66">
        <v>2.9</v>
      </c>
      <c r="AC278" s="66"/>
      <c r="AD278" s="64">
        <f>+Z278-P278</f>
        <v>-17532</v>
      </c>
      <c r="AE278" s="52"/>
    </row>
    <row r="279" spans="1:31" x14ac:dyDescent="0.25">
      <c r="A279" s="33" t="s">
        <v>6</v>
      </c>
      <c r="B279" s="38" t="s">
        <v>99</v>
      </c>
      <c r="D279" s="65">
        <f>+SUBTOTAL(9,D272:D278)</f>
        <v>821041048.5</v>
      </c>
      <c r="E279" s="38"/>
      <c r="F279" s="46"/>
      <c r="G279" s="38"/>
      <c r="H279" s="71"/>
      <c r="I279" s="72"/>
      <c r="J279" s="72"/>
      <c r="K279" s="38"/>
      <c r="L279" s="48"/>
      <c r="N279" s="118">
        <f>+ROUND(P279/D279*100,1)</f>
        <v>4.0999999999999996</v>
      </c>
      <c r="P279" s="65">
        <f>+SUBTOTAL(9,P272:P278)</f>
        <v>33326093</v>
      </c>
      <c r="R279" s="46"/>
      <c r="T279" s="47"/>
      <c r="V279" s="47"/>
      <c r="X279" s="68"/>
      <c r="Z279" s="65">
        <f>+SUBTOTAL(9,Z272:Z278)</f>
        <v>38426997</v>
      </c>
      <c r="AA279" s="65"/>
      <c r="AB279" s="125">
        <f>+Z279/D279*100</f>
        <v>4.6802772005375557</v>
      </c>
      <c r="AC279" s="125"/>
      <c r="AD279" s="65">
        <f>+SUBTOTAL(9,AD272:AD278)</f>
        <v>5100904</v>
      </c>
      <c r="AE279" s="52"/>
    </row>
    <row r="280" spans="1:31" x14ac:dyDescent="0.25">
      <c r="A280" s="33" t="s">
        <v>6</v>
      </c>
      <c r="B280" s="33" t="s">
        <v>6</v>
      </c>
      <c r="F280" s="46"/>
      <c r="H280" s="71"/>
      <c r="I280" s="72"/>
      <c r="J280" s="72"/>
      <c r="L280" s="48"/>
      <c r="N280" s="120"/>
      <c r="R280" s="46"/>
      <c r="T280" s="47"/>
      <c r="V280" s="47"/>
      <c r="X280" s="68"/>
      <c r="AB280" s="66"/>
      <c r="AC280" s="66"/>
      <c r="AE280" s="52"/>
    </row>
    <row r="281" spans="1:31" x14ac:dyDescent="0.25">
      <c r="A281" s="38" t="s">
        <v>6</v>
      </c>
      <c r="B281" s="38" t="s">
        <v>100</v>
      </c>
      <c r="D281" s="63"/>
      <c r="F281" s="46"/>
      <c r="H281" s="71"/>
      <c r="I281" s="72"/>
      <c r="J281" s="72"/>
      <c r="L281" s="48"/>
      <c r="N281" s="120"/>
      <c r="P281" s="63"/>
      <c r="R281" s="46"/>
      <c r="T281" s="47"/>
      <c r="V281" s="47"/>
      <c r="X281" s="68"/>
      <c r="Z281" s="63"/>
      <c r="AA281" s="63"/>
      <c r="AB281" s="66"/>
      <c r="AC281" s="66"/>
      <c r="AD281" s="63"/>
      <c r="AE281" s="52"/>
    </row>
    <row r="282" spans="1:31" x14ac:dyDescent="0.25">
      <c r="A282" s="33">
        <v>341</v>
      </c>
      <c r="B282" s="33" t="s">
        <v>42</v>
      </c>
      <c r="D282" s="63">
        <v>10445289.15</v>
      </c>
      <c r="F282" s="46">
        <v>48760</v>
      </c>
      <c r="H282" s="71">
        <v>2.3E-3</v>
      </c>
      <c r="I282" s="72"/>
      <c r="J282" s="72"/>
      <c r="L282" s="48">
        <v>-2</v>
      </c>
      <c r="N282" s="78">
        <v>3.5</v>
      </c>
      <c r="P282" s="63">
        <f t="shared" ref="P282:P288" si="10">+ROUND(D282*N282/100,0)</f>
        <v>365585</v>
      </c>
      <c r="R282" s="46">
        <v>52412</v>
      </c>
      <c r="T282" s="47">
        <v>80</v>
      </c>
      <c r="U282" s="33" t="s">
        <v>4</v>
      </c>
      <c r="V282" s="47" t="s">
        <v>300</v>
      </c>
      <c r="X282" s="68">
        <v>-2</v>
      </c>
      <c r="Z282" s="63">
        <v>368771</v>
      </c>
      <c r="AA282" s="63"/>
      <c r="AB282" s="66">
        <v>3.53</v>
      </c>
      <c r="AC282" s="66"/>
      <c r="AD282" s="63">
        <f>+Z282-P282</f>
        <v>3186</v>
      </c>
      <c r="AE282" s="52"/>
    </row>
    <row r="283" spans="1:31" s="38" customFormat="1" x14ac:dyDescent="0.25">
      <c r="A283" s="33">
        <v>342</v>
      </c>
      <c r="B283" s="33" t="s">
        <v>87</v>
      </c>
      <c r="D283" s="63">
        <v>13425923.449999999</v>
      </c>
      <c r="E283" s="33"/>
      <c r="F283" s="46">
        <v>48760</v>
      </c>
      <c r="G283" s="33"/>
      <c r="H283" s="71">
        <v>9.4999999999999998E-3</v>
      </c>
      <c r="I283" s="72"/>
      <c r="J283" s="72"/>
      <c r="K283" s="33"/>
      <c r="L283" s="48">
        <v>0</v>
      </c>
      <c r="N283" s="78">
        <v>3.8</v>
      </c>
      <c r="P283" s="63">
        <f t="shared" si="10"/>
        <v>510185</v>
      </c>
      <c r="R283" s="46">
        <v>52412</v>
      </c>
      <c r="S283" s="33"/>
      <c r="T283" s="47">
        <v>50</v>
      </c>
      <c r="U283" s="33" t="s">
        <v>4</v>
      </c>
      <c r="V283" s="47" t="s">
        <v>303</v>
      </c>
      <c r="W283" s="33"/>
      <c r="X283" s="68">
        <v>-3</v>
      </c>
      <c r="Z283" s="63">
        <v>504571</v>
      </c>
      <c r="AA283" s="63"/>
      <c r="AB283" s="66">
        <v>3.76</v>
      </c>
      <c r="AC283" s="66"/>
      <c r="AD283" s="63">
        <f>+Z283-P283</f>
        <v>-5614</v>
      </c>
      <c r="AE283" s="52"/>
    </row>
    <row r="284" spans="1:31" x14ac:dyDescent="0.25">
      <c r="A284" s="33">
        <v>343</v>
      </c>
      <c r="B284" s="33" t="s">
        <v>88</v>
      </c>
      <c r="D284" s="63">
        <v>164165758.75999999</v>
      </c>
      <c r="F284" s="46">
        <v>48760</v>
      </c>
      <c r="H284" s="49">
        <v>5.7000000000000002E-3</v>
      </c>
      <c r="I284" s="44"/>
      <c r="J284" s="49"/>
      <c r="L284" s="48">
        <v>0</v>
      </c>
      <c r="N284" s="78">
        <v>5.2</v>
      </c>
      <c r="P284" s="63">
        <f t="shared" si="10"/>
        <v>8536619</v>
      </c>
      <c r="R284" s="46">
        <v>52412</v>
      </c>
      <c r="T284" s="47">
        <v>50</v>
      </c>
      <c r="U284" s="33" t="s">
        <v>4</v>
      </c>
      <c r="V284" s="47" t="s">
        <v>304</v>
      </c>
      <c r="X284" s="68">
        <v>-3</v>
      </c>
      <c r="Z284" s="63">
        <v>6595542</v>
      </c>
      <c r="AA284" s="63"/>
      <c r="AB284" s="66">
        <v>4.0199999999999996</v>
      </c>
      <c r="AC284" s="66"/>
      <c r="AD284" s="63">
        <f t="shared" ref="AD284:AD285" si="11">+Z284-P284</f>
        <v>-1941077</v>
      </c>
      <c r="AE284" s="52"/>
    </row>
    <row r="285" spans="1:31" s="38" customFormat="1" x14ac:dyDescent="0.25">
      <c r="A285" s="33">
        <v>343.2</v>
      </c>
      <c r="B285" s="33" t="s">
        <v>280</v>
      </c>
      <c r="D285" s="63">
        <v>20183733.07</v>
      </c>
      <c r="E285" s="33"/>
      <c r="F285" s="46">
        <v>48760</v>
      </c>
      <c r="G285" s="33"/>
      <c r="H285" s="49">
        <v>0.1565</v>
      </c>
      <c r="I285" s="44"/>
      <c r="J285" s="49"/>
      <c r="K285" s="33"/>
      <c r="L285" s="48">
        <v>0</v>
      </c>
      <c r="N285" s="78">
        <v>5.2</v>
      </c>
      <c r="O285" s="33"/>
      <c r="P285" s="63">
        <f t="shared" si="10"/>
        <v>1049554</v>
      </c>
      <c r="R285" s="46">
        <v>52412</v>
      </c>
      <c r="S285" s="33"/>
      <c r="T285" s="47">
        <v>25</v>
      </c>
      <c r="U285" s="33" t="s">
        <v>4</v>
      </c>
      <c r="V285" s="47" t="s">
        <v>304</v>
      </c>
      <c r="W285" s="33"/>
      <c r="X285" s="68">
        <v>29</v>
      </c>
      <c r="Z285" s="63">
        <v>647655</v>
      </c>
      <c r="AA285" s="63"/>
      <c r="AB285" s="66">
        <v>3.21</v>
      </c>
      <c r="AC285" s="66"/>
      <c r="AD285" s="63">
        <f t="shared" si="11"/>
        <v>-401899</v>
      </c>
      <c r="AE285" s="52"/>
    </row>
    <row r="286" spans="1:31" s="38" customFormat="1" x14ac:dyDescent="0.25">
      <c r="A286" s="33">
        <v>344</v>
      </c>
      <c r="B286" s="33" t="s">
        <v>89</v>
      </c>
      <c r="D286" s="63">
        <v>46926129.969999999</v>
      </c>
      <c r="E286" s="33"/>
      <c r="F286" s="46">
        <v>48760</v>
      </c>
      <c r="G286" s="33"/>
      <c r="H286" s="71">
        <v>1.6000000000000001E-3</v>
      </c>
      <c r="I286" s="72"/>
      <c r="J286" s="72"/>
      <c r="K286" s="33"/>
      <c r="L286" s="48">
        <v>-1</v>
      </c>
      <c r="N286" s="78">
        <v>3.4</v>
      </c>
      <c r="P286" s="63">
        <f t="shared" si="10"/>
        <v>1595488</v>
      </c>
      <c r="R286" s="46">
        <v>52412</v>
      </c>
      <c r="S286" s="33"/>
      <c r="T286" s="47">
        <v>60</v>
      </c>
      <c r="U286" s="33" t="s">
        <v>4</v>
      </c>
      <c r="V286" s="47" t="s">
        <v>300</v>
      </c>
      <c r="W286" s="33"/>
      <c r="X286" s="68">
        <v>-3</v>
      </c>
      <c r="Z286" s="63">
        <v>1696151</v>
      </c>
      <c r="AA286" s="63"/>
      <c r="AB286" s="66">
        <v>3.61</v>
      </c>
      <c r="AC286" s="66"/>
      <c r="AD286" s="63">
        <f>+Z286-P286</f>
        <v>100663</v>
      </c>
      <c r="AE286" s="52"/>
    </row>
    <row r="287" spans="1:31" s="38" customFormat="1" x14ac:dyDescent="0.25">
      <c r="A287" s="33">
        <v>345</v>
      </c>
      <c r="B287" s="33" t="s">
        <v>45</v>
      </c>
      <c r="D287" s="63">
        <v>32964436.82</v>
      </c>
      <c r="E287" s="33"/>
      <c r="F287" s="46">
        <v>48760</v>
      </c>
      <c r="G287" s="33"/>
      <c r="H287" s="71">
        <v>1.2999999999999999E-3</v>
      </c>
      <c r="I287" s="72"/>
      <c r="J287" s="72"/>
      <c r="K287" s="33"/>
      <c r="L287" s="48">
        <v>-1</v>
      </c>
      <c r="N287" s="78">
        <v>3.4</v>
      </c>
      <c r="P287" s="63">
        <f t="shared" si="10"/>
        <v>1120791</v>
      </c>
      <c r="R287" s="46">
        <v>52412</v>
      </c>
      <c r="S287" s="33"/>
      <c r="T287" s="47">
        <v>50</v>
      </c>
      <c r="U287" s="33" t="s">
        <v>4</v>
      </c>
      <c r="V287" s="47" t="s">
        <v>305</v>
      </c>
      <c r="W287" s="33"/>
      <c r="X287" s="68">
        <v>-2</v>
      </c>
      <c r="Z287" s="63">
        <v>1180213</v>
      </c>
      <c r="AA287" s="63"/>
      <c r="AB287" s="66">
        <v>3.58</v>
      </c>
      <c r="AC287" s="66"/>
      <c r="AD287" s="63">
        <f>+Z287-P287</f>
        <v>59422</v>
      </c>
      <c r="AE287" s="52"/>
    </row>
    <row r="288" spans="1:31" s="38" customFormat="1" x14ac:dyDescent="0.25">
      <c r="A288" s="33">
        <v>346</v>
      </c>
      <c r="B288" s="33" t="s">
        <v>281</v>
      </c>
      <c r="D288" s="64">
        <v>1734913.3</v>
      </c>
      <c r="E288" s="33"/>
      <c r="F288" s="46">
        <v>48760</v>
      </c>
      <c r="G288" s="33"/>
      <c r="H288" s="71">
        <v>2.5999999999999999E-3</v>
      </c>
      <c r="I288" s="72"/>
      <c r="J288" s="72"/>
      <c r="K288" s="33"/>
      <c r="L288" s="48">
        <v>0</v>
      </c>
      <c r="N288" s="78">
        <v>3.4</v>
      </c>
      <c r="P288" s="64">
        <f t="shared" si="10"/>
        <v>58987</v>
      </c>
      <c r="R288" s="46">
        <v>52412</v>
      </c>
      <c r="S288" s="33"/>
      <c r="T288" s="47">
        <v>50</v>
      </c>
      <c r="U288" s="33" t="s">
        <v>4</v>
      </c>
      <c r="V288" s="47" t="s">
        <v>307</v>
      </c>
      <c r="W288" s="33"/>
      <c r="X288" s="68">
        <v>-2</v>
      </c>
      <c r="Z288" s="64">
        <v>64343</v>
      </c>
      <c r="AA288" s="67"/>
      <c r="AB288" s="66">
        <v>3.71</v>
      </c>
      <c r="AC288" s="66"/>
      <c r="AD288" s="64">
        <f>+Z288-P288</f>
        <v>5356</v>
      </c>
      <c r="AE288" s="52"/>
    </row>
    <row r="289" spans="1:31" s="38" customFormat="1" x14ac:dyDescent="0.25">
      <c r="A289" s="33" t="s">
        <v>6</v>
      </c>
      <c r="B289" s="38" t="s">
        <v>101</v>
      </c>
      <c r="D289" s="83">
        <f>+SUBTOTAL(9,D282:D288)</f>
        <v>289846184.51999998</v>
      </c>
      <c r="F289" s="46"/>
      <c r="H289" s="71"/>
      <c r="I289" s="72"/>
      <c r="J289" s="72"/>
      <c r="L289" s="48"/>
      <c r="N289" s="118">
        <f>+ROUND(P289/D289*100,1)</f>
        <v>4.5999999999999996</v>
      </c>
      <c r="P289" s="83">
        <f>+SUBTOTAL(9,P282:P288)</f>
        <v>13237209</v>
      </c>
      <c r="R289" s="46"/>
      <c r="S289" s="33"/>
      <c r="T289" s="47"/>
      <c r="U289" s="33"/>
      <c r="V289" s="47"/>
      <c r="W289" s="33"/>
      <c r="X289" s="68"/>
      <c r="Z289" s="83">
        <f>+SUBTOTAL(9,Z282:Z288)</f>
        <v>11057246</v>
      </c>
      <c r="AA289" s="88"/>
      <c r="AB289" s="125">
        <f>+Z289/D289*100</f>
        <v>3.8148668468109594</v>
      </c>
      <c r="AC289" s="125"/>
      <c r="AD289" s="83">
        <f>+SUBTOTAL(9,AD282:AD288)</f>
        <v>-2179963</v>
      </c>
      <c r="AE289" s="52"/>
    </row>
    <row r="290" spans="1:31" s="38" customFormat="1" x14ac:dyDescent="0.25">
      <c r="A290" s="33"/>
      <c r="B290" s="38" t="s">
        <v>6</v>
      </c>
      <c r="D290" s="65"/>
      <c r="F290" s="46"/>
      <c r="H290" s="71"/>
      <c r="I290" s="72"/>
      <c r="J290" s="72"/>
      <c r="L290" s="48"/>
      <c r="N290" s="119"/>
      <c r="P290" s="65"/>
      <c r="R290" s="46"/>
      <c r="S290" s="33"/>
      <c r="T290" s="47"/>
      <c r="U290" s="33"/>
      <c r="V290" s="47"/>
      <c r="W290" s="33"/>
      <c r="X290" s="68"/>
      <c r="Z290" s="65"/>
      <c r="AA290" s="65"/>
      <c r="AB290" s="66"/>
      <c r="AC290" s="66"/>
      <c r="AD290" s="65"/>
      <c r="AE290" s="52"/>
    </row>
    <row r="291" spans="1:31" s="38" customFormat="1" x14ac:dyDescent="0.25">
      <c r="A291" s="41" t="s">
        <v>187</v>
      </c>
      <c r="D291" s="121">
        <f>+SUBTOTAL(9,D260:D290)</f>
        <v>1126819633.52</v>
      </c>
      <c r="F291" s="46"/>
      <c r="H291" s="71"/>
      <c r="I291" s="72"/>
      <c r="J291" s="72"/>
      <c r="L291" s="48"/>
      <c r="N291" s="122">
        <f>+ROUND(P291/D291*100,1)</f>
        <v>4.2</v>
      </c>
      <c r="P291" s="121">
        <f>+SUBTOTAL(9,P260:P290)</f>
        <v>47216633</v>
      </c>
      <c r="R291" s="46"/>
      <c r="S291" s="33"/>
      <c r="T291" s="47"/>
      <c r="U291" s="33"/>
      <c r="V291" s="47"/>
      <c r="W291" s="33"/>
      <c r="X291" s="68"/>
      <c r="Z291" s="121">
        <f>+SUBTOTAL(9,Z260:Z290)</f>
        <v>49966253</v>
      </c>
      <c r="AA291" s="121"/>
      <c r="AB291" s="116">
        <f>+Z291/D291*100</f>
        <v>4.4342724881278128</v>
      </c>
      <c r="AC291" s="116"/>
      <c r="AD291" s="121">
        <f>+SUBTOTAL(9,AD260:AD290)</f>
        <v>2749620</v>
      </c>
      <c r="AE291" s="52"/>
    </row>
    <row r="292" spans="1:31" s="38" customFormat="1" x14ac:dyDescent="0.25">
      <c r="A292" s="41"/>
      <c r="B292" s="38" t="s">
        <v>6</v>
      </c>
      <c r="D292" s="121"/>
      <c r="F292" s="46"/>
      <c r="H292" s="71"/>
      <c r="I292" s="72"/>
      <c r="J292" s="72"/>
      <c r="L292" s="48"/>
      <c r="N292" s="119"/>
      <c r="P292" s="121"/>
      <c r="R292" s="46"/>
      <c r="S292" s="33"/>
      <c r="T292" s="47"/>
      <c r="U292" s="33"/>
      <c r="V292" s="47"/>
      <c r="W292" s="33"/>
      <c r="X292" s="68"/>
      <c r="Z292" s="121"/>
      <c r="AA292" s="121"/>
      <c r="AB292" s="116"/>
      <c r="AC292" s="116"/>
      <c r="AD292" s="121"/>
      <c r="AE292" s="52"/>
    </row>
    <row r="293" spans="1:31" s="38" customFormat="1" x14ac:dyDescent="0.25">
      <c r="A293" s="41" t="s">
        <v>188</v>
      </c>
      <c r="D293" s="58"/>
      <c r="E293" s="33"/>
      <c r="F293" s="46"/>
      <c r="G293" s="33"/>
      <c r="H293" s="71"/>
      <c r="I293" s="72"/>
      <c r="J293" s="72"/>
      <c r="K293" s="33"/>
      <c r="L293" s="48"/>
      <c r="N293" s="119"/>
      <c r="P293" s="58"/>
      <c r="R293" s="46"/>
      <c r="S293" s="33"/>
      <c r="T293" s="47"/>
      <c r="U293" s="33"/>
      <c r="V293" s="47"/>
      <c r="W293" s="33"/>
      <c r="X293" s="68"/>
      <c r="Z293" s="58"/>
      <c r="AA293" s="58"/>
      <c r="AB293" s="66"/>
      <c r="AC293" s="66"/>
      <c r="AD293" s="58"/>
      <c r="AE293" s="52"/>
    </row>
    <row r="294" spans="1:31" s="38" customFormat="1" x14ac:dyDescent="0.25">
      <c r="A294" s="41"/>
      <c r="D294" s="58"/>
      <c r="E294" s="33"/>
      <c r="F294" s="46"/>
      <c r="G294" s="33"/>
      <c r="H294" s="71"/>
      <c r="I294" s="72"/>
      <c r="J294" s="72"/>
      <c r="K294" s="33"/>
      <c r="L294" s="48"/>
      <c r="N294" s="119"/>
      <c r="P294" s="58"/>
      <c r="R294" s="46"/>
      <c r="S294" s="33"/>
      <c r="T294" s="47"/>
      <c r="U294" s="33"/>
      <c r="V294" s="47"/>
      <c r="W294" s="33"/>
      <c r="X294" s="68"/>
      <c r="Z294" s="58"/>
      <c r="AA294" s="58"/>
      <c r="AB294" s="66"/>
      <c r="AC294" s="66"/>
      <c r="AD294" s="58"/>
      <c r="AE294" s="52"/>
    </row>
    <row r="295" spans="1:31" s="38" customFormat="1" x14ac:dyDescent="0.25">
      <c r="A295" s="38" t="s">
        <v>6</v>
      </c>
      <c r="B295" s="38" t="s">
        <v>102</v>
      </c>
      <c r="D295" s="63"/>
      <c r="E295" s="33"/>
      <c r="F295" s="46"/>
      <c r="G295" s="33"/>
      <c r="H295" s="71"/>
      <c r="I295" s="72"/>
      <c r="J295" s="72"/>
      <c r="K295" s="33"/>
      <c r="L295" s="48"/>
      <c r="N295" s="119"/>
      <c r="P295" s="63"/>
      <c r="R295" s="46"/>
      <c r="S295" s="33"/>
      <c r="T295" s="47"/>
      <c r="U295" s="33"/>
      <c r="V295" s="47"/>
      <c r="W295" s="33"/>
      <c r="X295" s="68"/>
      <c r="Z295" s="63"/>
      <c r="AA295" s="63"/>
      <c r="AB295" s="66"/>
      <c r="AC295" s="66"/>
      <c r="AD295" s="63"/>
      <c r="AE295" s="52"/>
    </row>
    <row r="296" spans="1:31" x14ac:dyDescent="0.25">
      <c r="A296" s="33">
        <v>341</v>
      </c>
      <c r="B296" s="33" t="s">
        <v>42</v>
      </c>
      <c r="D296" s="63">
        <v>28927928.829999998</v>
      </c>
      <c r="F296" s="46">
        <v>49490</v>
      </c>
      <c r="G296" s="21"/>
      <c r="H296" s="71">
        <v>2.3E-3</v>
      </c>
      <c r="I296" s="72"/>
      <c r="J296" s="72"/>
      <c r="K296" s="21"/>
      <c r="L296" s="48">
        <v>-2</v>
      </c>
      <c r="N296" s="78">
        <v>3.5</v>
      </c>
      <c r="P296" s="63">
        <f t="shared" ref="P296:P302" si="12">+ROUND(D296*N296/100,0)</f>
        <v>1012478</v>
      </c>
      <c r="R296" s="46">
        <v>53143</v>
      </c>
      <c r="T296" s="47">
        <v>80</v>
      </c>
      <c r="U296" s="33" t="s">
        <v>4</v>
      </c>
      <c r="V296" s="47" t="s">
        <v>300</v>
      </c>
      <c r="X296" s="68">
        <v>-2</v>
      </c>
      <c r="Z296" s="63">
        <v>774539</v>
      </c>
      <c r="AA296" s="63"/>
      <c r="AB296" s="66">
        <v>2.68</v>
      </c>
      <c r="AC296" s="66"/>
      <c r="AD296" s="63">
        <f>+Z296-P296</f>
        <v>-237939</v>
      </c>
      <c r="AE296" s="52"/>
    </row>
    <row r="297" spans="1:31" s="38" customFormat="1" x14ac:dyDescent="0.25">
      <c r="A297" s="33">
        <v>342</v>
      </c>
      <c r="B297" s="33" t="s">
        <v>87</v>
      </c>
      <c r="D297" s="63">
        <v>4008361.1</v>
      </c>
      <c r="E297" s="33"/>
      <c r="F297" s="46">
        <v>49490</v>
      </c>
      <c r="G297" s="21"/>
      <c r="H297" s="71">
        <v>9.4999999999999998E-3</v>
      </c>
      <c r="I297" s="72"/>
      <c r="J297" s="72"/>
      <c r="K297" s="21"/>
      <c r="L297" s="48">
        <v>0</v>
      </c>
      <c r="N297" s="78">
        <v>3.8</v>
      </c>
      <c r="P297" s="63">
        <f t="shared" si="12"/>
        <v>152318</v>
      </c>
      <c r="R297" s="46">
        <v>53143</v>
      </c>
      <c r="S297" s="33"/>
      <c r="T297" s="47">
        <v>50</v>
      </c>
      <c r="U297" s="33" t="s">
        <v>4</v>
      </c>
      <c r="V297" s="47" t="s">
        <v>303</v>
      </c>
      <c r="W297" s="33"/>
      <c r="X297" s="68">
        <v>-3</v>
      </c>
      <c r="Z297" s="63">
        <v>117518</v>
      </c>
      <c r="AA297" s="63"/>
      <c r="AB297" s="66">
        <v>2.93</v>
      </c>
      <c r="AC297" s="66"/>
      <c r="AD297" s="63">
        <f>+Z297-P297</f>
        <v>-34800</v>
      </c>
      <c r="AE297" s="52"/>
    </row>
    <row r="298" spans="1:31" x14ac:dyDescent="0.25">
      <c r="A298" s="33">
        <v>343</v>
      </c>
      <c r="B298" s="33" t="s">
        <v>88</v>
      </c>
      <c r="D298" s="63">
        <v>236795037.63999999</v>
      </c>
      <c r="F298" s="46">
        <v>49490</v>
      </c>
      <c r="G298" s="21"/>
      <c r="H298" s="49">
        <v>5.7000000000000002E-3</v>
      </c>
      <c r="I298" s="44"/>
      <c r="J298" s="49"/>
      <c r="K298" s="21"/>
      <c r="L298" s="48">
        <v>0</v>
      </c>
      <c r="N298" s="78">
        <v>4.3</v>
      </c>
      <c r="P298" s="63">
        <f t="shared" si="12"/>
        <v>10182187</v>
      </c>
      <c r="R298" s="46">
        <v>53143</v>
      </c>
      <c r="T298" s="47">
        <v>50</v>
      </c>
      <c r="U298" s="33" t="s">
        <v>4</v>
      </c>
      <c r="V298" s="47" t="s">
        <v>304</v>
      </c>
      <c r="X298" s="68">
        <v>-3</v>
      </c>
      <c r="Z298" s="63">
        <v>7309129</v>
      </c>
      <c r="AA298" s="63"/>
      <c r="AB298" s="66">
        <v>3.09</v>
      </c>
      <c r="AC298" s="66"/>
      <c r="AD298" s="63">
        <f t="shared" ref="AD298:AD299" si="13">+Z298-P298</f>
        <v>-2873058</v>
      </c>
      <c r="AE298" s="52"/>
    </row>
    <row r="299" spans="1:31" x14ac:dyDescent="0.25">
      <c r="A299" s="33">
        <v>343.2</v>
      </c>
      <c r="B299" s="33" t="s">
        <v>280</v>
      </c>
      <c r="D299" s="63">
        <v>146248667.56</v>
      </c>
      <c r="F299" s="46">
        <v>49490</v>
      </c>
      <c r="G299" s="21"/>
      <c r="H299" s="49">
        <v>0.1565</v>
      </c>
      <c r="I299" s="44"/>
      <c r="J299" s="49"/>
      <c r="K299" s="21"/>
      <c r="L299" s="48">
        <v>0</v>
      </c>
      <c r="N299" s="78">
        <v>4.3</v>
      </c>
      <c r="P299" s="63">
        <f t="shared" si="12"/>
        <v>6288693</v>
      </c>
      <c r="R299" s="46">
        <v>53143</v>
      </c>
      <c r="T299" s="47">
        <v>9</v>
      </c>
      <c r="U299" s="33" t="s">
        <v>4</v>
      </c>
      <c r="V299" s="47" t="s">
        <v>306</v>
      </c>
      <c r="X299" s="68">
        <v>35</v>
      </c>
      <c r="Z299" s="63">
        <v>10561348</v>
      </c>
      <c r="AA299" s="63"/>
      <c r="AB299" s="66">
        <v>7.22</v>
      </c>
      <c r="AC299" s="66"/>
      <c r="AD299" s="63">
        <f t="shared" si="13"/>
        <v>4272655</v>
      </c>
      <c r="AE299" s="52"/>
    </row>
    <row r="300" spans="1:31" x14ac:dyDescent="0.25">
      <c r="A300" s="33">
        <v>344</v>
      </c>
      <c r="B300" s="33" t="s">
        <v>89</v>
      </c>
      <c r="D300" s="63">
        <v>41417901.789999999</v>
      </c>
      <c r="F300" s="46">
        <v>49490</v>
      </c>
      <c r="G300" s="21"/>
      <c r="H300" s="71">
        <v>1.6000000000000001E-3</v>
      </c>
      <c r="I300" s="72"/>
      <c r="J300" s="72"/>
      <c r="K300" s="21"/>
      <c r="L300" s="48">
        <v>-1</v>
      </c>
      <c r="N300" s="78">
        <v>3.4</v>
      </c>
      <c r="P300" s="63">
        <f t="shared" si="12"/>
        <v>1408209</v>
      </c>
      <c r="R300" s="46">
        <v>53143</v>
      </c>
      <c r="T300" s="47">
        <v>60</v>
      </c>
      <c r="U300" s="33" t="s">
        <v>4</v>
      </c>
      <c r="V300" s="47" t="s">
        <v>300</v>
      </c>
      <c r="X300" s="68">
        <v>-3</v>
      </c>
      <c r="Z300" s="63">
        <v>1147783</v>
      </c>
      <c r="AA300" s="63"/>
      <c r="AB300" s="66">
        <v>2.77</v>
      </c>
      <c r="AC300" s="66"/>
      <c r="AD300" s="63">
        <f>+Z300-P300</f>
        <v>-260426</v>
      </c>
      <c r="AE300" s="52"/>
    </row>
    <row r="301" spans="1:31" x14ac:dyDescent="0.25">
      <c r="A301" s="33">
        <v>345</v>
      </c>
      <c r="B301" s="33" t="s">
        <v>45</v>
      </c>
      <c r="D301" s="63">
        <v>45110148.490000002</v>
      </c>
      <c r="F301" s="46">
        <v>49490</v>
      </c>
      <c r="G301" s="21"/>
      <c r="H301" s="71">
        <v>1.2999999999999999E-3</v>
      </c>
      <c r="I301" s="72"/>
      <c r="J301" s="72"/>
      <c r="K301" s="21"/>
      <c r="L301" s="48">
        <v>-1</v>
      </c>
      <c r="N301" s="78">
        <v>3.4</v>
      </c>
      <c r="P301" s="63">
        <f t="shared" si="12"/>
        <v>1533745</v>
      </c>
      <c r="R301" s="46">
        <v>53143</v>
      </c>
      <c r="T301" s="47">
        <v>50</v>
      </c>
      <c r="U301" s="33" t="s">
        <v>4</v>
      </c>
      <c r="V301" s="47" t="s">
        <v>305</v>
      </c>
      <c r="X301" s="68">
        <v>-2</v>
      </c>
      <c r="Z301" s="63">
        <v>1266131</v>
      </c>
      <c r="AA301" s="63"/>
      <c r="AB301" s="66">
        <v>2.81</v>
      </c>
      <c r="AC301" s="66"/>
      <c r="AD301" s="63">
        <f>+Z301-P301</f>
        <v>-267614</v>
      </c>
      <c r="AE301" s="52"/>
    </row>
    <row r="302" spans="1:31" x14ac:dyDescent="0.25">
      <c r="A302" s="33">
        <v>346</v>
      </c>
      <c r="B302" s="33" t="s">
        <v>281</v>
      </c>
      <c r="D302" s="64">
        <v>10976397.029999999</v>
      </c>
      <c r="F302" s="46">
        <v>49490</v>
      </c>
      <c r="G302" s="21"/>
      <c r="H302" s="71">
        <v>2.5999999999999999E-3</v>
      </c>
      <c r="I302" s="72"/>
      <c r="J302" s="72"/>
      <c r="K302" s="21"/>
      <c r="L302" s="48">
        <v>0</v>
      </c>
      <c r="N302" s="78">
        <v>3.4</v>
      </c>
      <c r="P302" s="64">
        <f t="shared" si="12"/>
        <v>373197</v>
      </c>
      <c r="R302" s="46">
        <v>53143</v>
      </c>
      <c r="T302" s="47">
        <v>50</v>
      </c>
      <c r="U302" s="33" t="s">
        <v>4</v>
      </c>
      <c r="V302" s="47" t="s">
        <v>307</v>
      </c>
      <c r="X302" s="68">
        <v>-2</v>
      </c>
      <c r="Z302" s="64">
        <v>321067</v>
      </c>
      <c r="AA302" s="67"/>
      <c r="AB302" s="66">
        <v>2.93</v>
      </c>
      <c r="AC302" s="66"/>
      <c r="AD302" s="64">
        <f>+Z302-P302</f>
        <v>-52130</v>
      </c>
      <c r="AE302" s="52"/>
    </row>
    <row r="303" spans="1:31" x14ac:dyDescent="0.25">
      <c r="A303" s="33" t="s">
        <v>6</v>
      </c>
      <c r="B303" s="38" t="s">
        <v>103</v>
      </c>
      <c r="D303" s="83">
        <f>+SUBTOTAL(9,D296:D302)</f>
        <v>513484442.44</v>
      </c>
      <c r="E303" s="38"/>
      <c r="F303" s="46"/>
      <c r="G303" s="38"/>
      <c r="H303" s="71"/>
      <c r="I303" s="72"/>
      <c r="J303" s="72"/>
      <c r="K303" s="38"/>
      <c r="L303" s="48"/>
      <c r="N303" s="118">
        <f>+ROUND(P303/D303*100,1)</f>
        <v>4.0999999999999996</v>
      </c>
      <c r="P303" s="83">
        <f>+SUBTOTAL(9,P296:P302)</f>
        <v>20950827</v>
      </c>
      <c r="R303" s="46"/>
      <c r="T303" s="47"/>
      <c r="V303" s="47"/>
      <c r="X303" s="68"/>
      <c r="Z303" s="83">
        <f>+SUBTOTAL(9,Z296:Z302)</f>
        <v>21497515</v>
      </c>
      <c r="AA303" s="88"/>
      <c r="AB303" s="125">
        <f>+Z303/D303*100</f>
        <v>4.186595196116766</v>
      </c>
      <c r="AC303" s="125"/>
      <c r="AD303" s="83">
        <f>+SUBTOTAL(9,AD296:AD302)</f>
        <v>546688</v>
      </c>
      <c r="AE303" s="52"/>
    </row>
    <row r="304" spans="1:31" x14ac:dyDescent="0.25">
      <c r="B304" s="38" t="s">
        <v>6</v>
      </c>
      <c r="D304" s="65"/>
      <c r="E304" s="38"/>
      <c r="F304" s="46"/>
      <c r="G304" s="38"/>
      <c r="H304" s="71"/>
      <c r="I304" s="72"/>
      <c r="J304" s="72"/>
      <c r="K304" s="38"/>
      <c r="L304" s="48"/>
      <c r="N304" s="120"/>
      <c r="P304" s="65"/>
      <c r="R304" s="46"/>
      <c r="T304" s="47"/>
      <c r="V304" s="47"/>
      <c r="X304" s="68"/>
      <c r="Z304" s="65"/>
      <c r="AA304" s="65"/>
      <c r="AB304" s="66"/>
      <c r="AC304" s="66"/>
      <c r="AD304" s="65"/>
      <c r="AE304" s="52"/>
    </row>
    <row r="305" spans="1:31" x14ac:dyDescent="0.25">
      <c r="A305" s="41" t="s">
        <v>189</v>
      </c>
      <c r="B305" s="38"/>
      <c r="D305" s="121">
        <f>+SUBTOTAL(9,D295:D304)</f>
        <v>513484442.44</v>
      </c>
      <c r="E305" s="38"/>
      <c r="F305" s="46"/>
      <c r="G305" s="38"/>
      <c r="H305" s="71"/>
      <c r="I305" s="72"/>
      <c r="J305" s="72"/>
      <c r="K305" s="38"/>
      <c r="L305" s="48"/>
      <c r="N305" s="122">
        <f>+ROUND(P305/D305*100,1)</f>
        <v>4.0999999999999996</v>
      </c>
      <c r="P305" s="121">
        <f>+SUBTOTAL(9,P295:P304)</f>
        <v>20950827</v>
      </c>
      <c r="R305" s="46"/>
      <c r="T305" s="47"/>
      <c r="V305" s="47"/>
      <c r="X305" s="68"/>
      <c r="Z305" s="121">
        <f>+SUBTOTAL(9,Z295:Z304)</f>
        <v>21497515</v>
      </c>
      <c r="AA305" s="121"/>
      <c r="AB305" s="116">
        <f>+Z305/D305*100</f>
        <v>4.186595196116766</v>
      </c>
      <c r="AC305" s="116"/>
      <c r="AD305" s="121">
        <f>+SUBTOTAL(9,AD295:AD304)</f>
        <v>546688</v>
      </c>
      <c r="AE305" s="52"/>
    </row>
    <row r="306" spans="1:31" x14ac:dyDescent="0.25">
      <c r="A306" s="41"/>
      <c r="B306" s="38" t="s">
        <v>6</v>
      </c>
      <c r="D306" s="65"/>
      <c r="E306" s="38"/>
      <c r="F306" s="46"/>
      <c r="G306" s="38"/>
      <c r="H306" s="71"/>
      <c r="I306" s="72"/>
      <c r="J306" s="72"/>
      <c r="K306" s="38"/>
      <c r="L306" s="48"/>
      <c r="N306" s="120"/>
      <c r="P306" s="65"/>
      <c r="R306" s="46"/>
      <c r="T306" s="47"/>
      <c r="V306" s="47"/>
      <c r="X306" s="68"/>
      <c r="Z306" s="65"/>
      <c r="AA306" s="65"/>
      <c r="AB306" s="66"/>
      <c r="AC306" s="66"/>
      <c r="AD306" s="65"/>
      <c r="AE306" s="52"/>
    </row>
    <row r="307" spans="1:31" x14ac:dyDescent="0.25">
      <c r="A307" s="41"/>
      <c r="B307" s="38" t="s">
        <v>6</v>
      </c>
      <c r="D307" s="65"/>
      <c r="E307" s="38"/>
      <c r="F307" s="46"/>
      <c r="G307" s="38"/>
      <c r="H307" s="71"/>
      <c r="I307" s="72"/>
      <c r="J307" s="72"/>
      <c r="K307" s="38"/>
      <c r="L307" s="48"/>
      <c r="N307" s="120"/>
      <c r="P307" s="65"/>
      <c r="R307" s="46"/>
      <c r="T307" s="47"/>
      <c r="V307" s="47"/>
      <c r="X307" s="68"/>
      <c r="Z307" s="65"/>
      <c r="AA307" s="65"/>
      <c r="AB307" s="66"/>
      <c r="AC307" s="66"/>
      <c r="AD307" s="65"/>
      <c r="AE307" s="52"/>
    </row>
    <row r="308" spans="1:31" x14ac:dyDescent="0.25">
      <c r="A308" s="41" t="s">
        <v>190</v>
      </c>
      <c r="B308" s="38"/>
      <c r="D308" s="65"/>
      <c r="E308" s="38"/>
      <c r="F308" s="46"/>
      <c r="G308" s="38"/>
      <c r="H308" s="71"/>
      <c r="I308" s="72"/>
      <c r="J308" s="72"/>
      <c r="K308" s="38"/>
      <c r="L308" s="48"/>
      <c r="N308" s="120"/>
      <c r="P308" s="65"/>
      <c r="R308" s="46"/>
      <c r="T308" s="47"/>
      <c r="V308" s="47"/>
      <c r="X308" s="68"/>
      <c r="Z308" s="65"/>
      <c r="AA308" s="65"/>
      <c r="AB308" s="66"/>
      <c r="AC308" s="66"/>
      <c r="AD308" s="65"/>
      <c r="AE308" s="52"/>
    </row>
    <row r="309" spans="1:31" s="38" customFormat="1" x14ac:dyDescent="0.25">
      <c r="A309" s="38" t="s">
        <v>6</v>
      </c>
      <c r="B309" s="38" t="s">
        <v>6</v>
      </c>
      <c r="D309" s="58"/>
      <c r="E309" s="33"/>
      <c r="F309" s="46"/>
      <c r="G309" s="33"/>
      <c r="H309" s="71"/>
      <c r="I309" s="72"/>
      <c r="J309" s="72"/>
      <c r="K309" s="33"/>
      <c r="L309" s="48"/>
      <c r="N309" s="119"/>
      <c r="P309" s="58"/>
      <c r="R309" s="46"/>
      <c r="S309" s="33"/>
      <c r="T309" s="47"/>
      <c r="U309" s="33"/>
      <c r="V309" s="47"/>
      <c r="W309" s="33"/>
      <c r="X309" s="68"/>
      <c r="Z309" s="58"/>
      <c r="AA309" s="58"/>
      <c r="AB309" s="66"/>
      <c r="AC309" s="66"/>
      <c r="AD309" s="58"/>
      <c r="AE309" s="52"/>
    </row>
    <row r="310" spans="1:31" x14ac:dyDescent="0.25">
      <c r="A310" s="38" t="s">
        <v>6</v>
      </c>
      <c r="B310" s="38" t="s">
        <v>51</v>
      </c>
      <c r="D310" s="63"/>
      <c r="F310" s="46"/>
      <c r="H310" s="71"/>
      <c r="I310" s="72"/>
      <c r="J310" s="72"/>
      <c r="L310" s="48"/>
      <c r="N310" s="120"/>
      <c r="P310" s="63"/>
      <c r="R310" s="46"/>
      <c r="T310" s="47"/>
      <c r="V310" s="47"/>
      <c r="X310" s="68"/>
      <c r="Z310" s="63"/>
      <c r="AA310" s="63"/>
      <c r="AB310" s="66"/>
      <c r="AC310" s="66"/>
      <c r="AD310" s="63"/>
      <c r="AE310" s="52"/>
    </row>
    <row r="311" spans="1:31" s="38" customFormat="1" x14ac:dyDescent="0.25">
      <c r="A311" s="33">
        <v>341</v>
      </c>
      <c r="B311" s="33" t="s">
        <v>42</v>
      </c>
      <c r="D311" s="63">
        <v>49379840.009999998</v>
      </c>
      <c r="E311" s="33"/>
      <c r="F311" s="46">
        <v>45473</v>
      </c>
      <c r="G311" s="33"/>
      <c r="H311" s="71">
        <v>2.3E-3</v>
      </c>
      <c r="I311" s="72"/>
      <c r="J311" s="72"/>
      <c r="K311" s="33"/>
      <c r="L311" s="48">
        <v>-2</v>
      </c>
      <c r="N311" s="78">
        <v>3.5</v>
      </c>
      <c r="P311" s="63">
        <f t="shared" ref="P311:P316" si="14">+ROUND(D311*N311/100,0)</f>
        <v>1728294</v>
      </c>
      <c r="R311" s="46">
        <v>49125</v>
      </c>
      <c r="S311" s="33"/>
      <c r="T311" s="47">
        <v>80</v>
      </c>
      <c r="U311" s="33" t="s">
        <v>4</v>
      </c>
      <c r="V311" s="47" t="s">
        <v>300</v>
      </c>
      <c r="W311" s="33"/>
      <c r="X311" s="68">
        <v>-2</v>
      </c>
      <c r="Z311" s="63">
        <v>1560067</v>
      </c>
      <c r="AA311" s="63"/>
      <c r="AB311" s="66">
        <v>3.16</v>
      </c>
      <c r="AC311" s="66"/>
      <c r="AD311" s="63">
        <f>+Z311-P311</f>
        <v>-168227</v>
      </c>
      <c r="AE311" s="52"/>
    </row>
    <row r="312" spans="1:31" x14ac:dyDescent="0.25">
      <c r="A312" s="33">
        <v>342</v>
      </c>
      <c r="B312" s="33" t="s">
        <v>87</v>
      </c>
      <c r="D312" s="63">
        <v>4766330.58</v>
      </c>
      <c r="F312" s="46">
        <v>45473</v>
      </c>
      <c r="H312" s="71">
        <v>9.4999999999999998E-3</v>
      </c>
      <c r="I312" s="72"/>
      <c r="J312" s="72"/>
      <c r="L312" s="48">
        <v>0</v>
      </c>
      <c r="N312" s="78">
        <v>3.8</v>
      </c>
      <c r="P312" s="63">
        <f t="shared" si="14"/>
        <v>181121</v>
      </c>
      <c r="R312" s="46">
        <v>49125</v>
      </c>
      <c r="T312" s="47">
        <v>50</v>
      </c>
      <c r="U312" s="33" t="s">
        <v>4</v>
      </c>
      <c r="V312" s="47" t="s">
        <v>303</v>
      </c>
      <c r="X312" s="68">
        <v>-3</v>
      </c>
      <c r="Z312" s="63">
        <v>164475</v>
      </c>
      <c r="AA312" s="63"/>
      <c r="AB312" s="66">
        <v>3.45</v>
      </c>
      <c r="AC312" s="66"/>
      <c r="AD312" s="63">
        <f>+Z312-P312</f>
        <v>-16646</v>
      </c>
      <c r="AE312" s="52"/>
    </row>
    <row r="313" spans="1:31" x14ac:dyDescent="0.25">
      <c r="A313" s="33">
        <v>343</v>
      </c>
      <c r="B313" s="33" t="s">
        <v>88</v>
      </c>
      <c r="D313" s="63">
        <v>22788939.550000001</v>
      </c>
      <c r="F313" s="46">
        <v>45473</v>
      </c>
      <c r="H313" s="49">
        <v>5.7000000000000002E-3</v>
      </c>
      <c r="I313" s="44"/>
      <c r="J313" s="49"/>
      <c r="L313" s="48">
        <v>0</v>
      </c>
      <c r="N313" s="78">
        <v>4.3</v>
      </c>
      <c r="P313" s="63">
        <f t="shared" si="14"/>
        <v>979924</v>
      </c>
      <c r="R313" s="46">
        <v>49125</v>
      </c>
      <c r="T313" s="47">
        <v>50</v>
      </c>
      <c r="U313" s="33" t="s">
        <v>4</v>
      </c>
      <c r="V313" s="47" t="s">
        <v>304</v>
      </c>
      <c r="X313" s="68">
        <v>-3</v>
      </c>
      <c r="Z313" s="63">
        <v>911905</v>
      </c>
      <c r="AA313" s="63"/>
      <c r="AB313" s="66">
        <v>4</v>
      </c>
      <c r="AC313" s="66"/>
      <c r="AD313" s="63">
        <f t="shared" ref="AD313:AD314" si="15">+Z313-P313</f>
        <v>-68019</v>
      </c>
      <c r="AE313" s="52"/>
    </row>
    <row r="314" spans="1:31" x14ac:dyDescent="0.25">
      <c r="A314" s="33">
        <v>343.2</v>
      </c>
      <c r="B314" s="33" t="s">
        <v>280</v>
      </c>
      <c r="D314" s="63">
        <v>2230421.5499999998</v>
      </c>
      <c r="F314" s="46">
        <v>45473</v>
      </c>
      <c r="H314" s="49">
        <v>0.1565</v>
      </c>
      <c r="I314" s="44"/>
      <c r="J314" s="49"/>
      <c r="L314" s="48">
        <v>0</v>
      </c>
      <c r="N314" s="78">
        <v>4.3</v>
      </c>
      <c r="P314" s="63">
        <f t="shared" si="14"/>
        <v>95908</v>
      </c>
      <c r="R314" s="46">
        <v>49125</v>
      </c>
      <c r="T314" s="47">
        <v>9</v>
      </c>
      <c r="U314" s="33" t="s">
        <v>4</v>
      </c>
      <c r="V314" s="47" t="s">
        <v>306</v>
      </c>
      <c r="X314" s="68">
        <v>35</v>
      </c>
      <c r="Z314" s="63">
        <v>161548</v>
      </c>
      <c r="AA314" s="63"/>
      <c r="AB314" s="66">
        <v>7.24</v>
      </c>
      <c r="AC314" s="66"/>
      <c r="AD314" s="63">
        <f t="shared" si="15"/>
        <v>65640</v>
      </c>
      <c r="AE314" s="52"/>
    </row>
    <row r="315" spans="1:31" x14ac:dyDescent="0.25">
      <c r="A315" s="33">
        <v>345</v>
      </c>
      <c r="B315" s="33" t="s">
        <v>45</v>
      </c>
      <c r="D315" s="63">
        <v>5321992.45</v>
      </c>
      <c r="F315" s="46">
        <v>45473</v>
      </c>
      <c r="H315" s="71">
        <v>1.2999999999999999E-3</v>
      </c>
      <c r="I315" s="72"/>
      <c r="J315" s="72"/>
      <c r="L315" s="48">
        <v>-1</v>
      </c>
      <c r="N315" s="78">
        <v>3.4</v>
      </c>
      <c r="P315" s="63">
        <f t="shared" si="14"/>
        <v>180948</v>
      </c>
      <c r="R315" s="46">
        <v>49125</v>
      </c>
      <c r="T315" s="47">
        <v>50</v>
      </c>
      <c r="U315" s="33" t="s">
        <v>4</v>
      </c>
      <c r="V315" s="47" t="s">
        <v>305</v>
      </c>
      <c r="X315" s="68">
        <v>-2</v>
      </c>
      <c r="Z315" s="63">
        <v>163525</v>
      </c>
      <c r="AA315" s="63"/>
      <c r="AB315" s="66">
        <v>3.07</v>
      </c>
      <c r="AC315" s="66"/>
      <c r="AD315" s="63">
        <f>+Z315-P315</f>
        <v>-17423</v>
      </c>
      <c r="AE315" s="52"/>
    </row>
    <row r="316" spans="1:31" x14ac:dyDescent="0.25">
      <c r="A316" s="33">
        <v>346</v>
      </c>
      <c r="B316" s="33" t="s">
        <v>281</v>
      </c>
      <c r="D316" s="64">
        <v>4194043.23</v>
      </c>
      <c r="F316" s="46">
        <v>45473</v>
      </c>
      <c r="H316" s="71">
        <v>2.5999999999999999E-3</v>
      </c>
      <c r="I316" s="72"/>
      <c r="J316" s="72"/>
      <c r="L316" s="48">
        <v>0</v>
      </c>
      <c r="N316" s="78">
        <v>3.4</v>
      </c>
      <c r="P316" s="64">
        <f t="shared" si="14"/>
        <v>142597</v>
      </c>
      <c r="R316" s="46">
        <v>49125</v>
      </c>
      <c r="T316" s="47">
        <v>50</v>
      </c>
      <c r="U316" s="33" t="s">
        <v>4</v>
      </c>
      <c r="V316" s="47" t="s">
        <v>307</v>
      </c>
      <c r="X316" s="68">
        <v>-2</v>
      </c>
      <c r="Z316" s="64">
        <v>135080</v>
      </c>
      <c r="AA316" s="67"/>
      <c r="AB316" s="66">
        <v>3.22</v>
      </c>
      <c r="AC316" s="66"/>
      <c r="AD316" s="64">
        <f>+Z316-P316</f>
        <v>-7517</v>
      </c>
      <c r="AE316" s="52"/>
    </row>
    <row r="317" spans="1:31" s="38" customFormat="1" x14ac:dyDescent="0.25">
      <c r="A317" s="33" t="s">
        <v>6</v>
      </c>
      <c r="B317" s="38" t="s">
        <v>52</v>
      </c>
      <c r="D317" s="65">
        <f>+SUBTOTAL(9,D311:D316)</f>
        <v>88681567.370000005</v>
      </c>
      <c r="F317" s="46"/>
      <c r="H317" s="71"/>
      <c r="I317" s="72"/>
      <c r="J317" s="72"/>
      <c r="L317" s="48"/>
      <c r="N317" s="118">
        <f>+ROUND(P317/D317*100,1)</f>
        <v>3.7</v>
      </c>
      <c r="P317" s="65">
        <f>+SUBTOTAL(9,P311:P316)</f>
        <v>3308792</v>
      </c>
      <c r="R317" s="46"/>
      <c r="S317" s="33"/>
      <c r="T317" s="47"/>
      <c r="U317" s="33"/>
      <c r="V317" s="47"/>
      <c r="W317" s="33"/>
      <c r="X317" s="68"/>
      <c r="Z317" s="65">
        <f>+SUBTOTAL(9,Z311:Z316)</f>
        <v>3096600</v>
      </c>
      <c r="AA317" s="65"/>
      <c r="AB317" s="125">
        <f>+Z317/D317*100</f>
        <v>3.491819204187347</v>
      </c>
      <c r="AC317" s="125"/>
      <c r="AD317" s="65">
        <f>+SUBTOTAL(9,AD311:AD316)</f>
        <v>-212192</v>
      </c>
      <c r="AE317" s="52"/>
    </row>
    <row r="318" spans="1:31" x14ac:dyDescent="0.25">
      <c r="A318" s="33" t="s">
        <v>6</v>
      </c>
      <c r="B318" s="33" t="s">
        <v>6</v>
      </c>
      <c r="F318" s="46"/>
      <c r="H318" s="71"/>
      <c r="I318" s="72"/>
      <c r="J318" s="72"/>
      <c r="L318" s="48"/>
      <c r="N318" s="120"/>
      <c r="R318" s="46"/>
      <c r="T318" s="47"/>
      <c r="V318" s="47"/>
      <c r="X318" s="68"/>
      <c r="AB318" s="66"/>
      <c r="AC318" s="66"/>
      <c r="AE318" s="52"/>
    </row>
    <row r="319" spans="1:31" x14ac:dyDescent="0.25">
      <c r="A319" s="38" t="s">
        <v>6</v>
      </c>
      <c r="B319" s="38" t="s">
        <v>104</v>
      </c>
      <c r="D319" s="63"/>
      <c r="F319" s="46"/>
      <c r="H319" s="71"/>
      <c r="I319" s="72"/>
      <c r="J319" s="72"/>
      <c r="L319" s="48"/>
      <c r="N319" s="120"/>
      <c r="P319" s="63"/>
      <c r="R319" s="46"/>
      <c r="T319" s="47"/>
      <c r="V319" s="47"/>
      <c r="X319" s="68"/>
      <c r="Z319" s="63"/>
      <c r="AA319" s="63"/>
      <c r="AB319" s="66"/>
      <c r="AC319" s="66"/>
      <c r="AD319" s="63"/>
      <c r="AE319" s="52"/>
    </row>
    <row r="320" spans="1:31" x14ac:dyDescent="0.25">
      <c r="A320" s="33">
        <v>341</v>
      </c>
      <c r="B320" s="33" t="s">
        <v>42</v>
      </c>
      <c r="D320" s="63">
        <v>1660027.77</v>
      </c>
      <c r="F320" s="46">
        <v>45473</v>
      </c>
      <c r="H320" s="71">
        <v>2.3E-3</v>
      </c>
      <c r="I320" s="72"/>
      <c r="J320" s="72"/>
      <c r="L320" s="48">
        <v>-2</v>
      </c>
      <c r="N320" s="78">
        <v>3.5</v>
      </c>
      <c r="P320" s="63">
        <f t="shared" ref="P320:P326" si="16">+ROUND(D320*N320/100,0)</f>
        <v>58101</v>
      </c>
      <c r="R320" s="46">
        <v>49125</v>
      </c>
      <c r="T320" s="47">
        <v>80</v>
      </c>
      <c r="U320" s="33" t="s">
        <v>4</v>
      </c>
      <c r="V320" s="47" t="s">
        <v>300</v>
      </c>
      <c r="X320" s="68">
        <v>-2</v>
      </c>
      <c r="Z320" s="63">
        <v>49496</v>
      </c>
      <c r="AA320" s="63"/>
      <c r="AB320" s="66">
        <v>2.98</v>
      </c>
      <c r="AC320" s="66"/>
      <c r="AD320" s="63">
        <f>+Z320-P320</f>
        <v>-8605</v>
      </c>
      <c r="AE320" s="52"/>
    </row>
    <row r="321" spans="1:31" x14ac:dyDescent="0.25">
      <c r="A321" s="33">
        <v>342</v>
      </c>
      <c r="B321" s="33" t="s">
        <v>87</v>
      </c>
      <c r="D321" s="63">
        <v>178721.42</v>
      </c>
      <c r="F321" s="46">
        <v>45473</v>
      </c>
      <c r="H321" s="71">
        <v>9.4999999999999998E-3</v>
      </c>
      <c r="I321" s="72"/>
      <c r="J321" s="72"/>
      <c r="L321" s="48">
        <v>0</v>
      </c>
      <c r="N321" s="78">
        <v>3.8</v>
      </c>
      <c r="P321" s="63">
        <f t="shared" si="16"/>
        <v>6791</v>
      </c>
      <c r="R321" s="46">
        <v>49125</v>
      </c>
      <c r="T321" s="47">
        <v>50</v>
      </c>
      <c r="U321" s="33" t="s">
        <v>4</v>
      </c>
      <c r="V321" s="47" t="s">
        <v>303</v>
      </c>
      <c r="X321" s="68">
        <v>-3</v>
      </c>
      <c r="Z321" s="63">
        <v>5624</v>
      </c>
      <c r="AA321" s="63"/>
      <c r="AB321" s="66">
        <v>3.15</v>
      </c>
      <c r="AC321" s="66"/>
      <c r="AD321" s="63">
        <f>+Z321-P321</f>
        <v>-1167</v>
      </c>
      <c r="AE321" s="52"/>
    </row>
    <row r="322" spans="1:31" x14ac:dyDescent="0.25">
      <c r="A322" s="33">
        <v>343</v>
      </c>
      <c r="B322" s="33" t="s">
        <v>88</v>
      </c>
      <c r="D322" s="63">
        <v>152279614.02000001</v>
      </c>
      <c r="F322" s="46">
        <v>45473</v>
      </c>
      <c r="H322" s="49">
        <v>5.7000000000000002E-3</v>
      </c>
      <c r="I322" s="44"/>
      <c r="J322" s="49"/>
      <c r="L322" s="48">
        <v>0</v>
      </c>
      <c r="N322" s="78">
        <v>4.2</v>
      </c>
      <c r="P322" s="63">
        <f t="shared" si="16"/>
        <v>6395744</v>
      </c>
      <c r="R322" s="46">
        <v>49125</v>
      </c>
      <c r="T322" s="47">
        <v>50</v>
      </c>
      <c r="U322" s="33" t="s">
        <v>4</v>
      </c>
      <c r="V322" s="47" t="s">
        <v>304</v>
      </c>
      <c r="X322" s="68">
        <v>-3</v>
      </c>
      <c r="Z322" s="63">
        <v>5785901</v>
      </c>
      <c r="AA322" s="63"/>
      <c r="AB322" s="66">
        <v>3.8</v>
      </c>
      <c r="AC322" s="66"/>
      <c r="AD322" s="63">
        <f t="shared" ref="AD322:AD323" si="17">+Z322-P322</f>
        <v>-609843</v>
      </c>
      <c r="AE322" s="52"/>
    </row>
    <row r="323" spans="1:31" x14ac:dyDescent="0.25">
      <c r="A323" s="33">
        <v>343.2</v>
      </c>
      <c r="B323" s="33" t="s">
        <v>280</v>
      </c>
      <c r="D323" s="63">
        <v>67628798.829999998</v>
      </c>
      <c r="F323" s="46">
        <v>45473</v>
      </c>
      <c r="H323" s="49">
        <v>0.1565</v>
      </c>
      <c r="I323" s="44"/>
      <c r="J323" s="49"/>
      <c r="L323" s="48">
        <v>0</v>
      </c>
      <c r="N323" s="78">
        <v>4.2</v>
      </c>
      <c r="P323" s="63">
        <f t="shared" si="16"/>
        <v>2840410</v>
      </c>
      <c r="R323" s="46">
        <v>49125</v>
      </c>
      <c r="T323" s="47">
        <v>9</v>
      </c>
      <c r="U323" s="33" t="s">
        <v>4</v>
      </c>
      <c r="V323" s="47" t="s">
        <v>306</v>
      </c>
      <c r="X323" s="68">
        <v>35</v>
      </c>
      <c r="Z323" s="63">
        <v>4963800</v>
      </c>
      <c r="AA323" s="63"/>
      <c r="AB323" s="66">
        <v>7.34</v>
      </c>
      <c r="AC323" s="66"/>
      <c r="AD323" s="63">
        <f t="shared" si="17"/>
        <v>2123390</v>
      </c>
      <c r="AE323" s="52"/>
    </row>
    <row r="324" spans="1:31" x14ac:dyDescent="0.25">
      <c r="A324" s="33">
        <v>344</v>
      </c>
      <c r="B324" s="33" t="s">
        <v>89</v>
      </c>
      <c r="D324" s="63">
        <v>26577658.120000001</v>
      </c>
      <c r="F324" s="46">
        <v>45473</v>
      </c>
      <c r="H324" s="71">
        <v>1.6000000000000001E-3</v>
      </c>
      <c r="I324" s="72"/>
      <c r="J324" s="72"/>
      <c r="L324" s="48">
        <v>-1</v>
      </c>
      <c r="N324" s="78">
        <v>3.4</v>
      </c>
      <c r="P324" s="63">
        <f t="shared" si="16"/>
        <v>903640</v>
      </c>
      <c r="R324" s="46">
        <v>49125</v>
      </c>
      <c r="T324" s="47">
        <v>60</v>
      </c>
      <c r="U324" s="33" t="s">
        <v>4</v>
      </c>
      <c r="V324" s="47" t="s">
        <v>300</v>
      </c>
      <c r="X324" s="68">
        <v>-3</v>
      </c>
      <c r="Z324" s="63">
        <v>989920</v>
      </c>
      <c r="AA324" s="63"/>
      <c r="AB324" s="66">
        <v>3.72</v>
      </c>
      <c r="AC324" s="66"/>
      <c r="AD324" s="63">
        <f>+Z324-P324</f>
        <v>86280</v>
      </c>
      <c r="AE324" s="52"/>
    </row>
    <row r="325" spans="1:31" s="38" customFormat="1" x14ac:dyDescent="0.25">
      <c r="A325" s="33">
        <v>345</v>
      </c>
      <c r="B325" s="33" t="s">
        <v>45</v>
      </c>
      <c r="D325" s="63">
        <v>28440137.609999999</v>
      </c>
      <c r="E325" s="33"/>
      <c r="F325" s="46">
        <v>45473</v>
      </c>
      <c r="G325" s="33"/>
      <c r="H325" s="71">
        <v>1.2999999999999999E-3</v>
      </c>
      <c r="I325" s="72"/>
      <c r="J325" s="72"/>
      <c r="K325" s="33"/>
      <c r="L325" s="48">
        <v>-1</v>
      </c>
      <c r="N325" s="78">
        <v>3.4</v>
      </c>
      <c r="P325" s="63">
        <f t="shared" si="16"/>
        <v>966965</v>
      </c>
      <c r="R325" s="46">
        <v>49125</v>
      </c>
      <c r="S325" s="33"/>
      <c r="T325" s="47">
        <v>50</v>
      </c>
      <c r="U325" s="33" t="s">
        <v>4</v>
      </c>
      <c r="V325" s="47" t="s">
        <v>305</v>
      </c>
      <c r="W325" s="33"/>
      <c r="X325" s="68">
        <v>-2</v>
      </c>
      <c r="Z325" s="63">
        <v>947997</v>
      </c>
      <c r="AA325" s="63"/>
      <c r="AB325" s="66">
        <v>3.33</v>
      </c>
      <c r="AC325" s="66"/>
      <c r="AD325" s="63">
        <f>+Z325-P325</f>
        <v>-18968</v>
      </c>
      <c r="AE325" s="52"/>
    </row>
    <row r="326" spans="1:31" x14ac:dyDescent="0.25">
      <c r="A326" s="33">
        <v>346</v>
      </c>
      <c r="B326" s="33" t="s">
        <v>281</v>
      </c>
      <c r="D326" s="64">
        <v>569569.49</v>
      </c>
      <c r="F326" s="46">
        <v>45473</v>
      </c>
      <c r="H326" s="71">
        <v>2.5999999999999999E-3</v>
      </c>
      <c r="I326" s="72"/>
      <c r="J326" s="72"/>
      <c r="L326" s="48">
        <v>0</v>
      </c>
      <c r="N326" s="78">
        <v>3.4</v>
      </c>
      <c r="P326" s="64">
        <f t="shared" si="16"/>
        <v>19365</v>
      </c>
      <c r="R326" s="46">
        <v>49125</v>
      </c>
      <c r="T326" s="47">
        <v>50</v>
      </c>
      <c r="U326" s="33" t="s">
        <v>4</v>
      </c>
      <c r="V326" s="47" t="s">
        <v>307</v>
      </c>
      <c r="X326" s="68">
        <v>-2</v>
      </c>
      <c r="Z326" s="64">
        <v>17712</v>
      </c>
      <c r="AA326" s="67"/>
      <c r="AB326" s="66">
        <v>3.11</v>
      </c>
      <c r="AC326" s="66"/>
      <c r="AD326" s="64">
        <f>+Z326-P326</f>
        <v>-1653</v>
      </c>
      <c r="AE326" s="52"/>
    </row>
    <row r="327" spans="1:31" s="38" customFormat="1" x14ac:dyDescent="0.25">
      <c r="A327" s="33" t="s">
        <v>6</v>
      </c>
      <c r="B327" s="38" t="s">
        <v>105</v>
      </c>
      <c r="D327" s="65">
        <f>+SUBTOTAL(9,D320:D326)</f>
        <v>277334527.26000005</v>
      </c>
      <c r="F327" s="46"/>
      <c r="H327" s="71"/>
      <c r="I327" s="72"/>
      <c r="J327" s="72"/>
      <c r="L327" s="48"/>
      <c r="N327" s="118">
        <f>+ROUND(P327/D327*100,1)</f>
        <v>4</v>
      </c>
      <c r="P327" s="65">
        <f>+SUBTOTAL(9,P320:P326)</f>
        <v>11191016</v>
      </c>
      <c r="R327" s="46"/>
      <c r="S327" s="33"/>
      <c r="T327" s="47"/>
      <c r="U327" s="33"/>
      <c r="V327" s="47"/>
      <c r="W327" s="33"/>
      <c r="X327" s="68"/>
      <c r="Z327" s="65">
        <f>+SUBTOTAL(9,Z320:Z326)</f>
        <v>12760450</v>
      </c>
      <c r="AA327" s="65"/>
      <c r="AB327" s="125">
        <f>+Z327/D327*100</f>
        <v>4.601103990213641</v>
      </c>
      <c r="AC327" s="125"/>
      <c r="AD327" s="65">
        <f>+SUBTOTAL(9,AD320:AD326)</f>
        <v>1569434</v>
      </c>
      <c r="AE327" s="52"/>
    </row>
    <row r="328" spans="1:31" x14ac:dyDescent="0.25">
      <c r="A328" s="33" t="s">
        <v>6</v>
      </c>
      <c r="B328" s="33" t="s">
        <v>6</v>
      </c>
      <c r="F328" s="46"/>
      <c r="H328" s="71"/>
      <c r="I328" s="72"/>
      <c r="J328" s="72"/>
      <c r="L328" s="48"/>
      <c r="N328" s="120"/>
      <c r="R328" s="46"/>
      <c r="T328" s="47"/>
      <c r="V328" s="47"/>
      <c r="X328" s="68"/>
      <c r="AB328" s="66"/>
      <c r="AC328" s="66"/>
      <c r="AE328" s="52"/>
    </row>
    <row r="329" spans="1:31" x14ac:dyDescent="0.25">
      <c r="A329" s="38" t="s">
        <v>6</v>
      </c>
      <c r="B329" s="38" t="s">
        <v>106</v>
      </c>
      <c r="D329" s="63"/>
      <c r="F329" s="46"/>
      <c r="H329" s="71"/>
      <c r="I329" s="72"/>
      <c r="J329" s="72"/>
      <c r="L329" s="48"/>
      <c r="N329" s="120"/>
      <c r="P329" s="63"/>
      <c r="R329" s="46"/>
      <c r="T329" s="47"/>
      <c r="V329" s="47"/>
      <c r="X329" s="68"/>
      <c r="Z329" s="63"/>
      <c r="AA329" s="63"/>
      <c r="AB329" s="66"/>
      <c r="AC329" s="66"/>
      <c r="AD329" s="63"/>
      <c r="AE329" s="52"/>
    </row>
    <row r="330" spans="1:31" x14ac:dyDescent="0.25">
      <c r="A330" s="33">
        <v>341</v>
      </c>
      <c r="B330" s="33" t="s">
        <v>42</v>
      </c>
      <c r="D330" s="63">
        <v>1498689.69</v>
      </c>
      <c r="F330" s="46">
        <v>45473</v>
      </c>
      <c r="H330" s="71">
        <v>2.3E-3</v>
      </c>
      <c r="I330" s="72"/>
      <c r="J330" s="72"/>
      <c r="L330" s="48">
        <v>-2</v>
      </c>
      <c r="N330" s="78">
        <v>3.5</v>
      </c>
      <c r="P330" s="63">
        <f t="shared" ref="P330:P336" si="18">+ROUND(D330*N330/100,0)</f>
        <v>52454</v>
      </c>
      <c r="R330" s="46">
        <v>49125</v>
      </c>
      <c r="T330" s="47">
        <v>80</v>
      </c>
      <c r="U330" s="33" t="s">
        <v>4</v>
      </c>
      <c r="V330" s="47" t="s">
        <v>300</v>
      </c>
      <c r="X330" s="68">
        <v>-2</v>
      </c>
      <c r="Z330" s="63">
        <v>50367</v>
      </c>
      <c r="AA330" s="63"/>
      <c r="AB330" s="66">
        <v>3.36</v>
      </c>
      <c r="AC330" s="66"/>
      <c r="AD330" s="63">
        <f>+Z330-P330</f>
        <v>-2087</v>
      </c>
      <c r="AE330" s="52"/>
    </row>
    <row r="331" spans="1:31" x14ac:dyDescent="0.25">
      <c r="A331" s="33">
        <v>342</v>
      </c>
      <c r="B331" s="33" t="s">
        <v>87</v>
      </c>
      <c r="D331" s="63">
        <v>178314.5</v>
      </c>
      <c r="F331" s="46">
        <v>45473</v>
      </c>
      <c r="H331" s="71">
        <v>9.4999999999999998E-3</v>
      </c>
      <c r="I331" s="72"/>
      <c r="J331" s="72"/>
      <c r="L331" s="48">
        <v>0</v>
      </c>
      <c r="N331" s="78">
        <v>3.8</v>
      </c>
      <c r="P331" s="63">
        <f t="shared" si="18"/>
        <v>6776</v>
      </c>
      <c r="R331" s="46">
        <v>49125</v>
      </c>
      <c r="T331" s="47">
        <v>50</v>
      </c>
      <c r="U331" s="33" t="s">
        <v>4</v>
      </c>
      <c r="V331" s="47" t="s">
        <v>303</v>
      </c>
      <c r="X331" s="68">
        <v>-3</v>
      </c>
      <c r="Z331" s="63">
        <v>5611</v>
      </c>
      <c r="AA331" s="63"/>
      <c r="AB331" s="66">
        <v>3.15</v>
      </c>
      <c r="AC331" s="66"/>
      <c r="AD331" s="63">
        <f>+Z331-P331</f>
        <v>-1165</v>
      </c>
      <c r="AE331" s="52"/>
    </row>
    <row r="332" spans="1:31" x14ac:dyDescent="0.25">
      <c r="A332" s="33">
        <v>343</v>
      </c>
      <c r="B332" s="33" t="s">
        <v>88</v>
      </c>
      <c r="D332" s="63">
        <v>157866532.25</v>
      </c>
      <c r="F332" s="46">
        <v>45473</v>
      </c>
      <c r="H332" s="49">
        <v>5.7000000000000002E-3</v>
      </c>
      <c r="I332" s="44"/>
      <c r="J332" s="49"/>
      <c r="L332" s="48">
        <v>0</v>
      </c>
      <c r="N332" s="78">
        <v>4.2</v>
      </c>
      <c r="P332" s="63">
        <f t="shared" si="18"/>
        <v>6630394</v>
      </c>
      <c r="R332" s="46">
        <v>49125</v>
      </c>
      <c r="T332" s="47">
        <v>50</v>
      </c>
      <c r="U332" s="33" t="s">
        <v>4</v>
      </c>
      <c r="V332" s="47" t="s">
        <v>304</v>
      </c>
      <c r="X332" s="68">
        <v>-3</v>
      </c>
      <c r="Z332" s="63">
        <v>6274125</v>
      </c>
      <c r="AA332" s="63"/>
      <c r="AB332" s="66">
        <v>3.97</v>
      </c>
      <c r="AC332" s="66"/>
      <c r="AD332" s="63">
        <f t="shared" ref="AD332:AD333" si="19">+Z332-P332</f>
        <v>-356269</v>
      </c>
      <c r="AE332" s="52"/>
    </row>
    <row r="333" spans="1:31" x14ac:dyDescent="0.25">
      <c r="A333" s="33">
        <v>343.2</v>
      </c>
      <c r="B333" s="33" t="s">
        <v>280</v>
      </c>
      <c r="D333" s="63">
        <v>100540569.59999999</v>
      </c>
      <c r="F333" s="46">
        <v>45473</v>
      </c>
      <c r="H333" s="49">
        <v>0.1565</v>
      </c>
      <c r="I333" s="44"/>
      <c r="J333" s="49"/>
      <c r="L333" s="48">
        <v>0</v>
      </c>
      <c r="N333" s="78">
        <v>4.2</v>
      </c>
      <c r="P333" s="63">
        <f t="shared" si="18"/>
        <v>4222704</v>
      </c>
      <c r="R333" s="46">
        <v>49125</v>
      </c>
      <c r="T333" s="47">
        <v>9</v>
      </c>
      <c r="U333" s="33" t="s">
        <v>4</v>
      </c>
      <c r="V333" s="47" t="s">
        <v>306</v>
      </c>
      <c r="X333" s="68">
        <v>35</v>
      </c>
      <c r="Z333" s="63">
        <v>7360245</v>
      </c>
      <c r="AA333" s="63"/>
      <c r="AB333" s="66">
        <v>7.32</v>
      </c>
      <c r="AC333" s="66"/>
      <c r="AD333" s="63">
        <f t="shared" si="19"/>
        <v>3137541</v>
      </c>
      <c r="AE333" s="52"/>
    </row>
    <row r="334" spans="1:31" s="38" customFormat="1" x14ac:dyDescent="0.25">
      <c r="A334" s="33">
        <v>344</v>
      </c>
      <c r="B334" s="33" t="s">
        <v>89</v>
      </c>
      <c r="D334" s="63">
        <v>32812956.829999998</v>
      </c>
      <c r="E334" s="33"/>
      <c r="F334" s="46">
        <v>45473</v>
      </c>
      <c r="G334" s="33"/>
      <c r="H334" s="71">
        <v>1.6000000000000001E-3</v>
      </c>
      <c r="I334" s="72"/>
      <c r="J334" s="72"/>
      <c r="K334" s="33"/>
      <c r="L334" s="48">
        <v>-1</v>
      </c>
      <c r="N334" s="78">
        <v>3.4</v>
      </c>
      <c r="P334" s="63">
        <f t="shared" si="18"/>
        <v>1115641</v>
      </c>
      <c r="R334" s="46">
        <v>49125</v>
      </c>
      <c r="S334" s="33"/>
      <c r="T334" s="47">
        <v>60</v>
      </c>
      <c r="U334" s="33" t="s">
        <v>4</v>
      </c>
      <c r="V334" s="47" t="s">
        <v>300</v>
      </c>
      <c r="W334" s="33"/>
      <c r="X334" s="68">
        <v>-3</v>
      </c>
      <c r="Z334" s="63">
        <v>1190575</v>
      </c>
      <c r="AA334" s="63"/>
      <c r="AB334" s="66">
        <v>3.63</v>
      </c>
      <c r="AC334" s="66"/>
      <c r="AD334" s="63">
        <f>+Z334-P334</f>
        <v>74934</v>
      </c>
      <c r="AE334" s="52"/>
    </row>
    <row r="335" spans="1:31" x14ac:dyDescent="0.25">
      <c r="A335" s="33">
        <v>345</v>
      </c>
      <c r="B335" s="33" t="s">
        <v>45</v>
      </c>
      <c r="D335" s="63">
        <v>25564310.940000001</v>
      </c>
      <c r="F335" s="46">
        <v>45473</v>
      </c>
      <c r="H335" s="71">
        <v>1.2999999999999999E-3</v>
      </c>
      <c r="I335" s="72"/>
      <c r="J335" s="72"/>
      <c r="L335" s="48">
        <v>-1</v>
      </c>
      <c r="N335" s="78">
        <v>3.4</v>
      </c>
      <c r="P335" s="63">
        <f t="shared" si="18"/>
        <v>869187</v>
      </c>
      <c r="R335" s="46">
        <v>49125</v>
      </c>
      <c r="T335" s="47">
        <v>50</v>
      </c>
      <c r="U335" s="33" t="s">
        <v>4</v>
      </c>
      <c r="V335" s="47" t="s">
        <v>305</v>
      </c>
      <c r="X335" s="68">
        <v>-2</v>
      </c>
      <c r="Z335" s="63">
        <v>857838</v>
      </c>
      <c r="AA335" s="63"/>
      <c r="AB335" s="66">
        <v>3.36</v>
      </c>
      <c r="AC335" s="66"/>
      <c r="AD335" s="63">
        <f>+Z335-P335</f>
        <v>-11349</v>
      </c>
      <c r="AE335" s="52"/>
    </row>
    <row r="336" spans="1:31" s="38" customFormat="1" x14ac:dyDescent="0.25">
      <c r="A336" s="33">
        <v>346</v>
      </c>
      <c r="B336" s="33" t="s">
        <v>281</v>
      </c>
      <c r="D336" s="64">
        <v>826193.83</v>
      </c>
      <c r="E336" s="33"/>
      <c r="F336" s="46">
        <v>45473</v>
      </c>
      <c r="G336" s="33"/>
      <c r="H336" s="71">
        <v>2.5999999999999999E-3</v>
      </c>
      <c r="I336" s="72"/>
      <c r="J336" s="72"/>
      <c r="K336" s="33"/>
      <c r="L336" s="48">
        <v>0</v>
      </c>
      <c r="N336" s="78">
        <v>3.4</v>
      </c>
      <c r="P336" s="64">
        <f t="shared" si="18"/>
        <v>28091</v>
      </c>
      <c r="R336" s="46">
        <v>49125</v>
      </c>
      <c r="S336" s="33"/>
      <c r="T336" s="47">
        <v>50</v>
      </c>
      <c r="U336" s="33" t="s">
        <v>4</v>
      </c>
      <c r="V336" s="47" t="s">
        <v>307</v>
      </c>
      <c r="W336" s="33"/>
      <c r="X336" s="68">
        <v>-2</v>
      </c>
      <c r="Z336" s="64">
        <v>31438</v>
      </c>
      <c r="AA336" s="67"/>
      <c r="AB336" s="66">
        <v>3.81</v>
      </c>
      <c r="AC336" s="66"/>
      <c r="AD336" s="64">
        <f>+Z336-P336</f>
        <v>3347</v>
      </c>
      <c r="AE336" s="52"/>
    </row>
    <row r="337" spans="1:31" x14ac:dyDescent="0.25">
      <c r="A337" s="33" t="s">
        <v>6</v>
      </c>
      <c r="B337" s="38" t="s">
        <v>107</v>
      </c>
      <c r="D337" s="65">
        <f>+SUBTOTAL(9,D330:D336)</f>
        <v>319287567.63999999</v>
      </c>
      <c r="E337" s="38"/>
      <c r="F337" s="46"/>
      <c r="G337" s="38"/>
      <c r="H337" s="71"/>
      <c r="I337" s="72"/>
      <c r="J337" s="72"/>
      <c r="K337" s="38"/>
      <c r="L337" s="48"/>
      <c r="N337" s="118">
        <f>+ROUND(P337/D337*100,1)</f>
        <v>4</v>
      </c>
      <c r="P337" s="65">
        <f>+SUBTOTAL(9,P330:P336)</f>
        <v>12925247</v>
      </c>
      <c r="R337" s="46"/>
      <c r="T337" s="47"/>
      <c r="V337" s="47"/>
      <c r="X337" s="68"/>
      <c r="Z337" s="65">
        <f>+SUBTOTAL(9,Z330:Z336)</f>
        <v>15770199</v>
      </c>
      <c r="AA337" s="65"/>
      <c r="AB337" s="125">
        <f>+Z337/D337*100</f>
        <v>4.9391835443405245</v>
      </c>
      <c r="AC337" s="125"/>
      <c r="AD337" s="65">
        <f>+SUBTOTAL(9,AD330:AD336)</f>
        <v>2844952</v>
      </c>
      <c r="AE337" s="52"/>
    </row>
    <row r="338" spans="1:31" x14ac:dyDescent="0.25">
      <c r="A338" s="33" t="s">
        <v>6</v>
      </c>
      <c r="B338" s="33" t="s">
        <v>6</v>
      </c>
      <c r="F338" s="46"/>
      <c r="H338" s="71"/>
      <c r="I338" s="72"/>
      <c r="J338" s="72"/>
      <c r="L338" s="48"/>
      <c r="N338" s="120"/>
      <c r="R338" s="46"/>
      <c r="T338" s="47"/>
      <c r="V338" s="47"/>
      <c r="X338" s="68"/>
      <c r="AB338" s="66"/>
      <c r="AC338" s="66"/>
      <c r="AE338" s="52"/>
    </row>
    <row r="339" spans="1:31" x14ac:dyDescent="0.25">
      <c r="A339" s="38" t="s">
        <v>6</v>
      </c>
      <c r="B339" s="38" t="s">
        <v>108</v>
      </c>
      <c r="D339" s="63"/>
      <c r="F339" s="46"/>
      <c r="H339" s="71"/>
      <c r="I339" s="72"/>
      <c r="J339" s="72"/>
      <c r="L339" s="48"/>
      <c r="N339" s="120"/>
      <c r="P339" s="63"/>
      <c r="R339" s="46"/>
      <c r="T339" s="47"/>
      <c r="V339" s="47"/>
      <c r="X339" s="68"/>
      <c r="Z339" s="63"/>
      <c r="AA339" s="63"/>
      <c r="AB339" s="66"/>
      <c r="AC339" s="66"/>
      <c r="AD339" s="63"/>
      <c r="AE339" s="52"/>
    </row>
    <row r="340" spans="1:31" x14ac:dyDescent="0.25">
      <c r="A340" s="33">
        <v>341</v>
      </c>
      <c r="B340" s="33" t="s">
        <v>42</v>
      </c>
      <c r="D340" s="63">
        <v>23755210.07</v>
      </c>
      <c r="F340" s="46">
        <v>49490</v>
      </c>
      <c r="H340" s="71">
        <v>2.3E-3</v>
      </c>
      <c r="I340" s="72"/>
      <c r="J340" s="72"/>
      <c r="L340" s="48">
        <v>-2</v>
      </c>
      <c r="N340" s="78">
        <v>3.5</v>
      </c>
      <c r="P340" s="63">
        <f t="shared" ref="P340:P346" si="20">+ROUND(D340*N340/100,0)</f>
        <v>831432</v>
      </c>
      <c r="R340" s="46">
        <v>53143</v>
      </c>
      <c r="T340" s="47">
        <v>80</v>
      </c>
      <c r="U340" s="33" t="s">
        <v>4</v>
      </c>
      <c r="V340" s="47" t="s">
        <v>300</v>
      </c>
      <c r="X340" s="68">
        <v>-2</v>
      </c>
      <c r="Z340" s="63">
        <v>637408</v>
      </c>
      <c r="AA340" s="63"/>
      <c r="AB340" s="66">
        <v>2.68</v>
      </c>
      <c r="AC340" s="66"/>
      <c r="AD340" s="63">
        <f>+Z340-P340</f>
        <v>-194024</v>
      </c>
      <c r="AE340" s="52"/>
    </row>
    <row r="341" spans="1:31" x14ac:dyDescent="0.25">
      <c r="A341" s="33">
        <v>342</v>
      </c>
      <c r="B341" s="33" t="s">
        <v>87</v>
      </c>
      <c r="D341" s="63">
        <v>11392824.300000001</v>
      </c>
      <c r="F341" s="46">
        <v>49490</v>
      </c>
      <c r="H341" s="71">
        <v>9.4999999999999998E-3</v>
      </c>
      <c r="I341" s="72"/>
      <c r="J341" s="72"/>
      <c r="L341" s="48">
        <v>0</v>
      </c>
      <c r="N341" s="78">
        <v>3.8</v>
      </c>
      <c r="P341" s="63">
        <f t="shared" si="20"/>
        <v>432927</v>
      </c>
      <c r="R341" s="46">
        <v>53143</v>
      </c>
      <c r="T341" s="47">
        <v>50</v>
      </c>
      <c r="U341" s="33" t="s">
        <v>4</v>
      </c>
      <c r="V341" s="47" t="s">
        <v>303</v>
      </c>
      <c r="X341" s="68">
        <v>-3</v>
      </c>
      <c r="Z341" s="63">
        <v>333613</v>
      </c>
      <c r="AA341" s="63"/>
      <c r="AB341" s="66">
        <v>2.93</v>
      </c>
      <c r="AC341" s="66"/>
      <c r="AD341" s="63">
        <f>+Z341-P341</f>
        <v>-99314</v>
      </c>
      <c r="AE341" s="52"/>
    </row>
    <row r="342" spans="1:31" x14ac:dyDescent="0.25">
      <c r="A342" s="33">
        <v>343</v>
      </c>
      <c r="B342" s="33" t="s">
        <v>88</v>
      </c>
      <c r="D342" s="63">
        <v>256002412.31999999</v>
      </c>
      <c r="F342" s="46">
        <v>49490</v>
      </c>
      <c r="H342" s="49">
        <v>5.7000000000000002E-3</v>
      </c>
      <c r="I342" s="44"/>
      <c r="J342" s="49"/>
      <c r="L342" s="48">
        <v>0</v>
      </c>
      <c r="N342" s="78">
        <v>4.3</v>
      </c>
      <c r="P342" s="63">
        <f t="shared" si="20"/>
        <v>11008104</v>
      </c>
      <c r="R342" s="46">
        <v>53143</v>
      </c>
      <c r="T342" s="47">
        <v>50</v>
      </c>
      <c r="U342" s="33" t="s">
        <v>4</v>
      </c>
      <c r="V342" s="47" t="s">
        <v>304</v>
      </c>
      <c r="X342" s="68">
        <v>-3</v>
      </c>
      <c r="Z342" s="63">
        <v>7989561</v>
      </c>
      <c r="AA342" s="63"/>
      <c r="AB342" s="66">
        <v>3.12</v>
      </c>
      <c r="AC342" s="66"/>
      <c r="AD342" s="63">
        <f t="shared" ref="AD342:AD343" si="21">+Z342-P342</f>
        <v>-3018543</v>
      </c>
      <c r="AE342" s="52"/>
    </row>
    <row r="343" spans="1:31" s="38" customFormat="1" x14ac:dyDescent="0.25">
      <c r="A343" s="33">
        <v>343.2</v>
      </c>
      <c r="B343" s="33" t="s">
        <v>280</v>
      </c>
      <c r="D343" s="63">
        <v>213276993.65000001</v>
      </c>
      <c r="E343" s="33"/>
      <c r="F343" s="46">
        <v>49490</v>
      </c>
      <c r="G343" s="33"/>
      <c r="H343" s="49">
        <v>0.1565</v>
      </c>
      <c r="I343" s="44"/>
      <c r="J343" s="49"/>
      <c r="K343" s="33"/>
      <c r="L343" s="48">
        <v>0</v>
      </c>
      <c r="N343" s="78">
        <v>4.3</v>
      </c>
      <c r="O343" s="33"/>
      <c r="P343" s="63">
        <f t="shared" si="20"/>
        <v>9170911</v>
      </c>
      <c r="R343" s="46">
        <v>53143</v>
      </c>
      <c r="S343" s="33"/>
      <c r="T343" s="47">
        <v>9</v>
      </c>
      <c r="U343" s="33" t="s">
        <v>4</v>
      </c>
      <c r="V343" s="47" t="s">
        <v>306</v>
      </c>
      <c r="W343" s="33"/>
      <c r="X343" s="68">
        <v>35</v>
      </c>
      <c r="Z343" s="63">
        <v>15401798</v>
      </c>
      <c r="AA343" s="63"/>
      <c r="AB343" s="66">
        <v>7.22</v>
      </c>
      <c r="AC343" s="66"/>
      <c r="AD343" s="63">
        <f t="shared" si="21"/>
        <v>6230887</v>
      </c>
      <c r="AE343" s="52"/>
    </row>
    <row r="344" spans="1:31" x14ac:dyDescent="0.25">
      <c r="A344" s="33">
        <v>344</v>
      </c>
      <c r="B344" s="33" t="s">
        <v>89</v>
      </c>
      <c r="D344" s="63">
        <v>41069899.539999999</v>
      </c>
      <c r="F344" s="46">
        <v>49490</v>
      </c>
      <c r="H344" s="71">
        <v>1.6000000000000001E-3</v>
      </c>
      <c r="I344" s="72"/>
      <c r="J344" s="72"/>
      <c r="L344" s="48">
        <v>-1</v>
      </c>
      <c r="N344" s="78">
        <v>3.4</v>
      </c>
      <c r="P344" s="63">
        <f t="shared" si="20"/>
        <v>1396377</v>
      </c>
      <c r="R344" s="46">
        <v>53143</v>
      </c>
      <c r="T344" s="47">
        <v>60</v>
      </c>
      <c r="U344" s="33" t="s">
        <v>4</v>
      </c>
      <c r="V344" s="47" t="s">
        <v>300</v>
      </c>
      <c r="X344" s="68">
        <v>-3</v>
      </c>
      <c r="Z344" s="63">
        <v>1140799</v>
      </c>
      <c r="AA344" s="63"/>
      <c r="AB344" s="66">
        <v>2.78</v>
      </c>
      <c r="AC344" s="66"/>
      <c r="AD344" s="63">
        <f>+Z344-P344</f>
        <v>-255578</v>
      </c>
      <c r="AE344" s="52"/>
    </row>
    <row r="345" spans="1:31" s="38" customFormat="1" x14ac:dyDescent="0.25">
      <c r="A345" s="33">
        <v>345</v>
      </c>
      <c r="B345" s="33" t="s">
        <v>45</v>
      </c>
      <c r="D345" s="63">
        <v>51655997.960000001</v>
      </c>
      <c r="E345" s="33"/>
      <c r="F345" s="46">
        <v>49490</v>
      </c>
      <c r="G345" s="33"/>
      <c r="H345" s="71">
        <v>1.2999999999999999E-3</v>
      </c>
      <c r="I345" s="72"/>
      <c r="J345" s="72"/>
      <c r="K345" s="33"/>
      <c r="L345" s="48">
        <v>-1</v>
      </c>
      <c r="N345" s="78">
        <v>3.4</v>
      </c>
      <c r="P345" s="63">
        <f t="shared" si="20"/>
        <v>1756304</v>
      </c>
      <c r="R345" s="46">
        <v>53143</v>
      </c>
      <c r="S345" s="33"/>
      <c r="T345" s="47">
        <v>50</v>
      </c>
      <c r="U345" s="33" t="s">
        <v>4</v>
      </c>
      <c r="V345" s="47" t="s">
        <v>305</v>
      </c>
      <c r="W345" s="33"/>
      <c r="X345" s="68">
        <v>-2</v>
      </c>
      <c r="Z345" s="63">
        <v>1437166</v>
      </c>
      <c r="AA345" s="63"/>
      <c r="AB345" s="66">
        <v>2.78</v>
      </c>
      <c r="AC345" s="66"/>
      <c r="AD345" s="63">
        <f>+Z345-P345</f>
        <v>-319138</v>
      </c>
      <c r="AE345" s="52"/>
    </row>
    <row r="346" spans="1:31" x14ac:dyDescent="0.25">
      <c r="A346" s="33">
        <v>346</v>
      </c>
      <c r="B346" s="33" t="s">
        <v>281</v>
      </c>
      <c r="D346" s="64">
        <v>4899016.78</v>
      </c>
      <c r="F346" s="46">
        <v>49490</v>
      </c>
      <c r="H346" s="71">
        <v>2.5999999999999999E-3</v>
      </c>
      <c r="I346" s="72"/>
      <c r="J346" s="72"/>
      <c r="L346" s="48">
        <v>0</v>
      </c>
      <c r="N346" s="78">
        <v>3.4</v>
      </c>
      <c r="P346" s="64">
        <f t="shared" si="20"/>
        <v>166567</v>
      </c>
      <c r="R346" s="46">
        <v>53143</v>
      </c>
      <c r="T346" s="47">
        <v>50</v>
      </c>
      <c r="U346" s="33" t="s">
        <v>4</v>
      </c>
      <c r="V346" s="47" t="s">
        <v>307</v>
      </c>
      <c r="X346" s="68">
        <v>-2</v>
      </c>
      <c r="Z346" s="64">
        <v>146203</v>
      </c>
      <c r="AA346" s="67"/>
      <c r="AB346" s="66">
        <v>2.98</v>
      </c>
      <c r="AC346" s="66"/>
      <c r="AD346" s="64">
        <f>+Z346-P346</f>
        <v>-20364</v>
      </c>
      <c r="AE346" s="52"/>
    </row>
    <row r="347" spans="1:31" x14ac:dyDescent="0.25">
      <c r="A347" s="33" t="s">
        <v>6</v>
      </c>
      <c r="B347" s="38" t="s">
        <v>109</v>
      </c>
      <c r="D347" s="83">
        <f>+SUBTOTAL(9,D340:D346)</f>
        <v>602052354.62</v>
      </c>
      <c r="E347" s="38"/>
      <c r="F347" s="46"/>
      <c r="G347" s="38"/>
      <c r="H347" s="71"/>
      <c r="I347" s="72"/>
      <c r="J347" s="72"/>
      <c r="K347" s="38"/>
      <c r="L347" s="48"/>
      <c r="N347" s="118">
        <f>+ROUND(P347/D347*100,1)</f>
        <v>4.0999999999999996</v>
      </c>
      <c r="P347" s="83">
        <f>+SUBTOTAL(9,P340:P346)</f>
        <v>24762622</v>
      </c>
      <c r="R347" s="46"/>
      <c r="T347" s="47"/>
      <c r="V347" s="47"/>
      <c r="X347" s="68"/>
      <c r="Z347" s="83">
        <f>+SUBTOTAL(9,Z340:Z346)</f>
        <v>27086548</v>
      </c>
      <c r="AA347" s="88"/>
      <c r="AB347" s="125">
        <f>+Z347/D347*100</f>
        <v>4.499035306837448</v>
      </c>
      <c r="AC347" s="125"/>
      <c r="AD347" s="83">
        <f>+SUBTOTAL(9,AD340:AD346)</f>
        <v>2323926</v>
      </c>
      <c r="AE347" s="52"/>
    </row>
    <row r="348" spans="1:31" x14ac:dyDescent="0.25">
      <c r="B348" s="38" t="s">
        <v>6</v>
      </c>
      <c r="D348" s="88"/>
      <c r="E348" s="38"/>
      <c r="F348" s="46"/>
      <c r="G348" s="38"/>
      <c r="H348" s="71"/>
      <c r="I348" s="72"/>
      <c r="J348" s="72"/>
      <c r="K348" s="38"/>
      <c r="L348" s="48"/>
      <c r="N348" s="120"/>
      <c r="P348" s="88"/>
      <c r="R348" s="46"/>
      <c r="T348" s="47"/>
      <c r="V348" s="47"/>
      <c r="X348" s="68"/>
      <c r="Z348" s="88"/>
      <c r="AA348" s="88"/>
      <c r="AB348" s="125"/>
      <c r="AC348" s="125"/>
      <c r="AD348" s="88"/>
      <c r="AE348" s="52"/>
    </row>
    <row r="349" spans="1:31" ht="12.75" customHeight="1" x14ac:dyDescent="0.25">
      <c r="A349" s="41" t="s">
        <v>191</v>
      </c>
      <c r="B349" s="38"/>
      <c r="D349" s="121">
        <f>+SUBTOTAL(9,D310:D347)</f>
        <v>1287356016.8900003</v>
      </c>
      <c r="E349" s="38"/>
      <c r="F349" s="46"/>
      <c r="G349" s="38"/>
      <c r="H349" s="71"/>
      <c r="I349" s="72"/>
      <c r="J349" s="72"/>
      <c r="K349" s="38"/>
      <c r="L349" s="48"/>
      <c r="N349" s="122">
        <f>+ROUND(P349/D349*100,1)</f>
        <v>4.0999999999999996</v>
      </c>
      <c r="P349" s="121">
        <f>+SUBTOTAL(9,P310:P347)</f>
        <v>52187677</v>
      </c>
      <c r="R349" s="46"/>
      <c r="T349" s="47"/>
      <c r="V349" s="47"/>
      <c r="X349" s="68"/>
      <c r="Z349" s="121">
        <f>+SUBTOTAL(9,Z310:Z347)</f>
        <v>58713797</v>
      </c>
      <c r="AA349" s="121"/>
      <c r="AB349" s="116">
        <f>+Z349/D349*100</f>
        <v>4.5608049544710267</v>
      </c>
      <c r="AC349" s="116"/>
      <c r="AD349" s="121">
        <f>+SUBTOTAL(9,AD310:AD347)</f>
        <v>6526120</v>
      </c>
      <c r="AE349" s="52"/>
    </row>
    <row r="350" spans="1:31" x14ac:dyDescent="0.25">
      <c r="A350" s="41"/>
      <c r="B350" s="38"/>
      <c r="D350" s="65"/>
      <c r="E350" s="38"/>
      <c r="F350" s="46"/>
      <c r="G350" s="38"/>
      <c r="H350" s="71"/>
      <c r="I350" s="72"/>
      <c r="J350" s="72"/>
      <c r="K350" s="38"/>
      <c r="L350" s="48"/>
      <c r="N350" s="120"/>
      <c r="P350" s="65"/>
      <c r="R350" s="46"/>
      <c r="T350" s="47"/>
      <c r="V350" s="47"/>
      <c r="X350" s="68"/>
      <c r="Z350" s="65"/>
      <c r="AA350" s="65"/>
      <c r="AB350" s="66"/>
      <c r="AC350" s="66"/>
      <c r="AD350" s="65"/>
      <c r="AE350" s="52"/>
    </row>
    <row r="351" spans="1:31" x14ac:dyDescent="0.25">
      <c r="A351" s="41" t="s">
        <v>192</v>
      </c>
      <c r="B351" s="38"/>
      <c r="D351" s="65"/>
      <c r="E351" s="38"/>
      <c r="F351" s="46"/>
      <c r="G351" s="38"/>
      <c r="H351" s="71"/>
      <c r="I351" s="72"/>
      <c r="J351" s="72"/>
      <c r="K351" s="38"/>
      <c r="L351" s="48"/>
      <c r="N351" s="120"/>
      <c r="P351" s="65"/>
      <c r="R351" s="46"/>
      <c r="T351" s="47"/>
      <c r="V351" s="47"/>
      <c r="X351" s="68"/>
      <c r="Z351" s="65"/>
      <c r="AA351" s="65"/>
      <c r="AB351" s="66"/>
      <c r="AC351" s="66"/>
      <c r="AD351" s="65"/>
      <c r="AE351" s="52"/>
    </row>
    <row r="352" spans="1:31" x14ac:dyDescent="0.25">
      <c r="A352" s="33" t="s">
        <v>6</v>
      </c>
      <c r="B352" s="33" t="s">
        <v>6</v>
      </c>
      <c r="F352" s="46"/>
      <c r="H352" s="71"/>
      <c r="I352" s="72"/>
      <c r="J352" s="72"/>
      <c r="L352" s="48"/>
      <c r="N352" s="120"/>
      <c r="R352" s="46"/>
      <c r="T352" s="47"/>
      <c r="V352" s="47"/>
      <c r="X352" s="68"/>
      <c r="AB352" s="66"/>
      <c r="AC352" s="66"/>
      <c r="AE352" s="52"/>
    </row>
    <row r="353" spans="1:31" s="38" customFormat="1" x14ac:dyDescent="0.25">
      <c r="A353" s="38" t="s">
        <v>6</v>
      </c>
      <c r="B353" s="38" t="s">
        <v>110</v>
      </c>
      <c r="D353" s="63"/>
      <c r="E353" s="33"/>
      <c r="F353" s="46"/>
      <c r="G353" s="33"/>
      <c r="H353" s="71"/>
      <c r="I353" s="72"/>
      <c r="J353" s="72"/>
      <c r="K353" s="33"/>
      <c r="L353" s="48"/>
      <c r="N353" s="119"/>
      <c r="P353" s="63"/>
      <c r="R353" s="46"/>
      <c r="S353" s="33"/>
      <c r="T353" s="47"/>
      <c r="U353" s="33"/>
      <c r="V353" s="47"/>
      <c r="W353" s="33"/>
      <c r="X353" s="68"/>
      <c r="Z353" s="63"/>
      <c r="AA353" s="63"/>
      <c r="AB353" s="66"/>
      <c r="AC353" s="66"/>
      <c r="AD353" s="63"/>
      <c r="AE353" s="52"/>
    </row>
    <row r="354" spans="1:31" x14ac:dyDescent="0.25">
      <c r="A354" s="33">
        <v>341</v>
      </c>
      <c r="B354" s="33" t="s">
        <v>42</v>
      </c>
      <c r="D354" s="63">
        <v>71585766.140000001</v>
      </c>
      <c r="F354" s="46">
        <v>48760</v>
      </c>
      <c r="H354" s="71">
        <v>2.3E-3</v>
      </c>
      <c r="I354" s="72"/>
      <c r="J354" s="72"/>
      <c r="L354" s="48">
        <v>-2</v>
      </c>
      <c r="N354" s="78">
        <v>3.5</v>
      </c>
      <c r="P354" s="63">
        <f t="shared" ref="P354:P359" si="22">+ROUND(D354*N354/100,0)</f>
        <v>2505502</v>
      </c>
      <c r="R354" s="46">
        <v>52412</v>
      </c>
      <c r="T354" s="47">
        <v>80</v>
      </c>
      <c r="U354" s="33" t="s">
        <v>4</v>
      </c>
      <c r="V354" s="47" t="s">
        <v>300</v>
      </c>
      <c r="X354" s="68">
        <v>-2</v>
      </c>
      <c r="Z354" s="63">
        <v>1828012</v>
      </c>
      <c r="AA354" s="63"/>
      <c r="AB354" s="66">
        <v>2.5499999999999998</v>
      </c>
      <c r="AC354" s="66"/>
      <c r="AD354" s="63">
        <f t="shared" ref="AD354:AD359" si="23">+Z354-P354</f>
        <v>-677490</v>
      </c>
      <c r="AE354" s="52"/>
    </row>
    <row r="355" spans="1:31" s="38" customFormat="1" x14ac:dyDescent="0.25">
      <c r="A355" s="33">
        <v>342</v>
      </c>
      <c r="B355" s="33" t="s">
        <v>87</v>
      </c>
      <c r="D355" s="63">
        <v>88874.62</v>
      </c>
      <c r="E355" s="33"/>
      <c r="F355" s="46">
        <v>48760</v>
      </c>
      <c r="G355" s="33"/>
      <c r="H355" s="71">
        <v>9.4999999999999998E-3</v>
      </c>
      <c r="I355" s="72"/>
      <c r="J355" s="72"/>
      <c r="K355" s="33"/>
      <c r="L355" s="48">
        <v>0</v>
      </c>
      <c r="N355" s="78">
        <v>3.8</v>
      </c>
      <c r="P355" s="63">
        <f t="shared" si="22"/>
        <v>3377</v>
      </c>
      <c r="R355" s="46">
        <v>52412</v>
      </c>
      <c r="S355" s="33"/>
      <c r="T355" s="47">
        <v>50</v>
      </c>
      <c r="U355" s="33" t="s">
        <v>4</v>
      </c>
      <c r="V355" s="47" t="s">
        <v>303</v>
      </c>
      <c r="W355" s="33"/>
      <c r="X355" s="68">
        <v>-3</v>
      </c>
      <c r="Z355" s="63">
        <v>2603</v>
      </c>
      <c r="AA355" s="63"/>
      <c r="AB355" s="66">
        <v>2.93</v>
      </c>
      <c r="AC355" s="66"/>
      <c r="AD355" s="63">
        <f t="shared" si="23"/>
        <v>-774</v>
      </c>
      <c r="AE355" s="52"/>
    </row>
    <row r="356" spans="1:31" x14ac:dyDescent="0.25">
      <c r="A356" s="33">
        <v>343</v>
      </c>
      <c r="B356" s="33" t="s">
        <v>88</v>
      </c>
      <c r="D356" s="63">
        <v>5932377.7999999998</v>
      </c>
      <c r="F356" s="46">
        <v>48760</v>
      </c>
      <c r="H356" s="49">
        <v>5.7000000000000002E-3</v>
      </c>
      <c r="I356" s="44"/>
      <c r="J356" s="49"/>
      <c r="L356" s="48">
        <v>0</v>
      </c>
      <c r="N356" s="78">
        <v>4.5</v>
      </c>
      <c r="P356" s="63">
        <f t="shared" si="22"/>
        <v>266957</v>
      </c>
      <c r="R356" s="46">
        <v>52412</v>
      </c>
      <c r="T356" s="47">
        <v>50</v>
      </c>
      <c r="U356" s="33" t="s">
        <v>4</v>
      </c>
      <c r="V356" s="47" t="s">
        <v>304</v>
      </c>
      <c r="X356" s="68">
        <v>-3</v>
      </c>
      <c r="Z356" s="63">
        <v>200553</v>
      </c>
      <c r="AA356" s="63"/>
      <c r="AB356" s="66">
        <v>3.38</v>
      </c>
      <c r="AC356" s="66"/>
      <c r="AD356" s="63">
        <f t="shared" si="23"/>
        <v>-66404</v>
      </c>
      <c r="AE356" s="52"/>
    </row>
    <row r="357" spans="1:31" x14ac:dyDescent="0.25">
      <c r="A357" s="33">
        <v>344</v>
      </c>
      <c r="B357" s="33" t="s">
        <v>89</v>
      </c>
      <c r="D357" s="63">
        <v>200500.19</v>
      </c>
      <c r="F357" s="46">
        <v>48760</v>
      </c>
      <c r="H357" s="71">
        <v>1.6000000000000001E-3</v>
      </c>
      <c r="I357" s="72"/>
      <c r="J357" s="72"/>
      <c r="L357" s="48">
        <v>-1</v>
      </c>
      <c r="N357" s="78">
        <v>3.4</v>
      </c>
      <c r="P357" s="63">
        <f t="shared" si="22"/>
        <v>6817</v>
      </c>
      <c r="R357" s="46">
        <v>52412</v>
      </c>
      <c r="T357" s="47">
        <v>60</v>
      </c>
      <c r="U357" s="33" t="s">
        <v>4</v>
      </c>
      <c r="V357" s="47" t="s">
        <v>300</v>
      </c>
      <c r="X357" s="68">
        <v>-3</v>
      </c>
      <c r="Z357" s="63">
        <v>6834</v>
      </c>
      <c r="AA357" s="63"/>
      <c r="AB357" s="66">
        <v>3.41</v>
      </c>
      <c r="AC357" s="66"/>
      <c r="AD357" s="63">
        <f t="shared" si="23"/>
        <v>17</v>
      </c>
      <c r="AE357" s="52"/>
    </row>
    <row r="358" spans="1:31" x14ac:dyDescent="0.25">
      <c r="A358" s="33">
        <v>345</v>
      </c>
      <c r="B358" s="33" t="s">
        <v>45</v>
      </c>
      <c r="D358" s="63">
        <v>2142788.61</v>
      </c>
      <c r="F358" s="46">
        <v>48760</v>
      </c>
      <c r="H358" s="71">
        <v>1.2999999999999999E-3</v>
      </c>
      <c r="I358" s="72"/>
      <c r="J358" s="72"/>
      <c r="L358" s="48">
        <v>-1</v>
      </c>
      <c r="N358" s="78">
        <v>3.4</v>
      </c>
      <c r="P358" s="63">
        <f t="shared" si="22"/>
        <v>72855</v>
      </c>
      <c r="R358" s="46">
        <v>52412</v>
      </c>
      <c r="T358" s="47">
        <v>50</v>
      </c>
      <c r="U358" s="33" t="s">
        <v>4</v>
      </c>
      <c r="V358" s="47" t="s">
        <v>305</v>
      </c>
      <c r="X358" s="68">
        <v>-2</v>
      </c>
      <c r="Z358" s="63">
        <v>65322</v>
      </c>
      <c r="AA358" s="63"/>
      <c r="AB358" s="66">
        <v>3.05</v>
      </c>
      <c r="AC358" s="66"/>
      <c r="AD358" s="63">
        <f t="shared" si="23"/>
        <v>-7533</v>
      </c>
      <c r="AE358" s="52"/>
    </row>
    <row r="359" spans="1:31" x14ac:dyDescent="0.25">
      <c r="A359" s="33">
        <v>346</v>
      </c>
      <c r="B359" s="33" t="s">
        <v>281</v>
      </c>
      <c r="D359" s="64">
        <v>2233761.73</v>
      </c>
      <c r="F359" s="46">
        <v>48760</v>
      </c>
      <c r="H359" s="71">
        <v>2.5999999999999999E-3</v>
      </c>
      <c r="I359" s="72"/>
      <c r="J359" s="72"/>
      <c r="L359" s="48">
        <v>0</v>
      </c>
      <c r="N359" s="78">
        <v>3.4</v>
      </c>
      <c r="P359" s="64">
        <f t="shared" si="22"/>
        <v>75948</v>
      </c>
      <c r="R359" s="46">
        <v>52412</v>
      </c>
      <c r="T359" s="47">
        <v>50</v>
      </c>
      <c r="U359" s="33" t="s">
        <v>4</v>
      </c>
      <c r="V359" s="47" t="s">
        <v>307</v>
      </c>
      <c r="X359" s="68">
        <v>-2</v>
      </c>
      <c r="Z359" s="64">
        <v>68478</v>
      </c>
      <c r="AA359" s="67"/>
      <c r="AB359" s="66">
        <v>3.07</v>
      </c>
      <c r="AC359" s="66"/>
      <c r="AD359" s="64">
        <f t="shared" si="23"/>
        <v>-7470</v>
      </c>
      <c r="AE359" s="52"/>
    </row>
    <row r="360" spans="1:31" x14ac:dyDescent="0.25">
      <c r="A360" s="33" t="s">
        <v>6</v>
      </c>
      <c r="B360" s="38" t="s">
        <v>111</v>
      </c>
      <c r="D360" s="65">
        <f>+SUBTOTAL(9,D354:D359)</f>
        <v>82184069.090000004</v>
      </c>
      <c r="E360" s="38"/>
      <c r="F360" s="46"/>
      <c r="G360" s="38"/>
      <c r="H360" s="71"/>
      <c r="I360" s="72"/>
      <c r="J360" s="72"/>
      <c r="K360" s="38"/>
      <c r="L360" s="48"/>
      <c r="N360" s="118">
        <f>+ROUND(P360/D360*100,1)</f>
        <v>3.6</v>
      </c>
      <c r="P360" s="65">
        <f>+SUBTOTAL(9,P354:P359)</f>
        <v>2931456</v>
      </c>
      <c r="R360" s="46"/>
      <c r="T360" s="47"/>
      <c r="V360" s="47"/>
      <c r="X360" s="68"/>
      <c r="Z360" s="65">
        <f>+SUBTOTAL(9,Z354:Z359)</f>
        <v>2171802</v>
      </c>
      <c r="AA360" s="65"/>
      <c r="AB360" s="125">
        <f>+Z360/D360*100</f>
        <v>2.6426070454380319</v>
      </c>
      <c r="AC360" s="125"/>
      <c r="AD360" s="65">
        <f>+SUBTOTAL(9,AD354:AD359)</f>
        <v>-759654</v>
      </c>
      <c r="AE360" s="52"/>
    </row>
    <row r="361" spans="1:31" x14ac:dyDescent="0.25">
      <c r="A361" s="33" t="s">
        <v>6</v>
      </c>
      <c r="B361" s="33" t="s">
        <v>6</v>
      </c>
      <c r="F361" s="46"/>
      <c r="H361" s="71"/>
      <c r="I361" s="72"/>
      <c r="J361" s="72"/>
      <c r="L361" s="48"/>
      <c r="N361" s="120"/>
      <c r="R361" s="46"/>
      <c r="T361" s="47"/>
      <c r="V361" s="47"/>
      <c r="X361" s="68"/>
      <c r="AB361" s="66"/>
      <c r="AC361" s="66"/>
      <c r="AE361" s="52"/>
    </row>
    <row r="362" spans="1:31" x14ac:dyDescent="0.25">
      <c r="A362" s="38" t="s">
        <v>6</v>
      </c>
      <c r="B362" s="38" t="s">
        <v>112</v>
      </c>
      <c r="D362" s="63"/>
      <c r="F362" s="46"/>
      <c r="H362" s="71"/>
      <c r="I362" s="72"/>
      <c r="J362" s="72"/>
      <c r="L362" s="48"/>
      <c r="N362" s="120"/>
      <c r="P362" s="63"/>
      <c r="R362" s="46"/>
      <c r="T362" s="47"/>
      <c r="V362" s="47"/>
      <c r="X362" s="68"/>
      <c r="Z362" s="63"/>
      <c r="AA362" s="63"/>
      <c r="AB362" s="66"/>
      <c r="AC362" s="66"/>
      <c r="AD362" s="63"/>
      <c r="AE362" s="52"/>
    </row>
    <row r="363" spans="1:31" x14ac:dyDescent="0.25">
      <c r="A363" s="33">
        <v>341</v>
      </c>
      <c r="B363" s="33" t="s">
        <v>42</v>
      </c>
      <c r="C363" s="38"/>
      <c r="D363" s="63">
        <v>7424610.4400000004</v>
      </c>
      <c r="F363" s="46">
        <v>48760</v>
      </c>
      <c r="H363" s="71">
        <v>2.3E-3</v>
      </c>
      <c r="I363" s="72"/>
      <c r="J363" s="72"/>
      <c r="L363" s="48">
        <v>-2</v>
      </c>
      <c r="M363" s="38"/>
      <c r="N363" s="78">
        <v>3.5</v>
      </c>
      <c r="O363" s="38"/>
      <c r="P363" s="63">
        <f t="shared" ref="P363:P369" si="24">+ROUND(D363*N363/100,0)</f>
        <v>259861</v>
      </c>
      <c r="Q363" s="38"/>
      <c r="R363" s="46">
        <v>52412</v>
      </c>
      <c r="T363" s="47">
        <v>80</v>
      </c>
      <c r="U363" s="33" t="s">
        <v>4</v>
      </c>
      <c r="V363" s="47" t="s">
        <v>300</v>
      </c>
      <c r="X363" s="68">
        <v>-2</v>
      </c>
      <c r="Y363" s="38"/>
      <c r="Z363" s="63">
        <v>178864</v>
      </c>
      <c r="AA363" s="63"/>
      <c r="AB363" s="66">
        <v>2.41</v>
      </c>
      <c r="AC363" s="66"/>
      <c r="AD363" s="63">
        <f>+Z363-P363</f>
        <v>-80997</v>
      </c>
      <c r="AE363" s="52"/>
    </row>
    <row r="364" spans="1:31" x14ac:dyDescent="0.25">
      <c r="A364" s="33">
        <v>342</v>
      </c>
      <c r="B364" s="33" t="s">
        <v>87</v>
      </c>
      <c r="D364" s="63">
        <v>1803716.55</v>
      </c>
      <c r="F364" s="46">
        <v>48760</v>
      </c>
      <c r="H364" s="71">
        <v>9.4999999999999998E-3</v>
      </c>
      <c r="I364" s="72"/>
      <c r="J364" s="72"/>
      <c r="L364" s="48">
        <v>0</v>
      </c>
      <c r="N364" s="78">
        <v>3.8</v>
      </c>
      <c r="P364" s="63">
        <f t="shared" si="24"/>
        <v>68541</v>
      </c>
      <c r="R364" s="46">
        <v>52412</v>
      </c>
      <c r="T364" s="47">
        <v>50</v>
      </c>
      <c r="U364" s="33" t="s">
        <v>4</v>
      </c>
      <c r="V364" s="47" t="s">
        <v>303</v>
      </c>
      <c r="X364" s="68">
        <v>-3</v>
      </c>
      <c r="Z364" s="63">
        <v>53886</v>
      </c>
      <c r="AA364" s="63"/>
      <c r="AB364" s="66">
        <v>2.99</v>
      </c>
      <c r="AC364" s="66"/>
      <c r="AD364" s="63">
        <f>+Z364-P364</f>
        <v>-14655</v>
      </c>
      <c r="AE364" s="52"/>
    </row>
    <row r="365" spans="1:31" x14ac:dyDescent="0.25">
      <c r="A365" s="33">
        <v>343</v>
      </c>
      <c r="B365" s="33" t="s">
        <v>88</v>
      </c>
      <c r="C365" s="38"/>
      <c r="D365" s="63">
        <v>196875732.49000001</v>
      </c>
      <c r="F365" s="46">
        <v>48760</v>
      </c>
      <c r="H365" s="49">
        <v>5.7000000000000002E-3</v>
      </c>
      <c r="I365" s="44"/>
      <c r="J365" s="49"/>
      <c r="L365" s="48">
        <v>0</v>
      </c>
      <c r="M365" s="38"/>
      <c r="N365" s="78">
        <v>4.8</v>
      </c>
      <c r="P365" s="63">
        <f t="shared" si="24"/>
        <v>9450035</v>
      </c>
      <c r="Q365" s="38"/>
      <c r="R365" s="46">
        <v>52412</v>
      </c>
      <c r="T365" s="47">
        <v>50</v>
      </c>
      <c r="U365" s="33" t="s">
        <v>4</v>
      </c>
      <c r="V365" s="47" t="s">
        <v>304</v>
      </c>
      <c r="X365" s="68">
        <v>-3</v>
      </c>
      <c r="Y365" s="38"/>
      <c r="Z365" s="63">
        <v>6321430</v>
      </c>
      <c r="AA365" s="63"/>
      <c r="AB365" s="66">
        <v>3.21</v>
      </c>
      <c r="AC365" s="66"/>
      <c r="AD365" s="63">
        <f t="shared" ref="AD365:AD366" si="25">+Z365-P365</f>
        <v>-3128605</v>
      </c>
      <c r="AE365" s="52"/>
    </row>
    <row r="366" spans="1:31" x14ac:dyDescent="0.25">
      <c r="A366" s="33">
        <v>343.2</v>
      </c>
      <c r="B366" s="33" t="s">
        <v>280</v>
      </c>
      <c r="D366" s="63">
        <v>140077308</v>
      </c>
      <c r="F366" s="46">
        <v>48760</v>
      </c>
      <c r="H366" s="49">
        <v>0.1565</v>
      </c>
      <c r="I366" s="44"/>
      <c r="J366" s="49"/>
      <c r="L366" s="48">
        <v>0</v>
      </c>
      <c r="N366" s="78">
        <v>4.8</v>
      </c>
      <c r="P366" s="63">
        <f t="shared" si="24"/>
        <v>6723711</v>
      </c>
      <c r="R366" s="46">
        <v>52412</v>
      </c>
      <c r="T366" s="47">
        <v>9</v>
      </c>
      <c r="U366" s="33" t="s">
        <v>4</v>
      </c>
      <c r="V366" s="47" t="s">
        <v>306</v>
      </c>
      <c r="X366" s="68">
        <v>35</v>
      </c>
      <c r="Z366" s="63">
        <v>10115683</v>
      </c>
      <c r="AA366" s="63"/>
      <c r="AB366" s="66">
        <v>7.22</v>
      </c>
      <c r="AC366" s="66"/>
      <c r="AD366" s="63">
        <f t="shared" si="25"/>
        <v>3391972</v>
      </c>
      <c r="AE366" s="52"/>
    </row>
    <row r="367" spans="1:31" x14ac:dyDescent="0.25">
      <c r="A367" s="33">
        <v>344</v>
      </c>
      <c r="B367" s="33" t="s">
        <v>89</v>
      </c>
      <c r="D367" s="63">
        <v>32820452.030000001</v>
      </c>
      <c r="F367" s="46">
        <v>48760</v>
      </c>
      <c r="H367" s="71">
        <v>1.6000000000000001E-3</v>
      </c>
      <c r="I367" s="72"/>
      <c r="J367" s="72"/>
      <c r="L367" s="48">
        <v>-1</v>
      </c>
      <c r="N367" s="78">
        <v>3.4</v>
      </c>
      <c r="P367" s="63">
        <f t="shared" si="24"/>
        <v>1115895</v>
      </c>
      <c r="R367" s="46">
        <v>52412</v>
      </c>
      <c r="T367" s="47">
        <v>60</v>
      </c>
      <c r="U367" s="33" t="s">
        <v>4</v>
      </c>
      <c r="V367" s="47" t="s">
        <v>300</v>
      </c>
      <c r="X367" s="68">
        <v>-3</v>
      </c>
      <c r="Z367" s="63">
        <v>970633</v>
      </c>
      <c r="AA367" s="63"/>
      <c r="AB367" s="66">
        <v>2.96</v>
      </c>
      <c r="AC367" s="66"/>
      <c r="AD367" s="63">
        <f>+Z367-P367</f>
        <v>-145262</v>
      </c>
      <c r="AE367" s="52"/>
    </row>
    <row r="368" spans="1:31" x14ac:dyDescent="0.25">
      <c r="A368" s="33">
        <v>345</v>
      </c>
      <c r="B368" s="33" t="s">
        <v>45</v>
      </c>
      <c r="D368" s="63">
        <v>35200492.32</v>
      </c>
      <c r="F368" s="46">
        <v>48760</v>
      </c>
      <c r="H368" s="71">
        <v>1.2999999999999999E-3</v>
      </c>
      <c r="I368" s="72"/>
      <c r="J368" s="72"/>
      <c r="L368" s="48">
        <v>-1</v>
      </c>
      <c r="N368" s="78">
        <v>3.4</v>
      </c>
      <c r="P368" s="63">
        <f t="shared" si="24"/>
        <v>1196817</v>
      </c>
      <c r="R368" s="46">
        <v>52412</v>
      </c>
      <c r="T368" s="47">
        <v>50</v>
      </c>
      <c r="U368" s="33" t="s">
        <v>4</v>
      </c>
      <c r="V368" s="47" t="s">
        <v>305</v>
      </c>
      <c r="X368" s="68">
        <v>-2</v>
      </c>
      <c r="Z368" s="63">
        <v>989186</v>
      </c>
      <c r="AA368" s="63"/>
      <c r="AB368" s="66">
        <v>2.81</v>
      </c>
      <c r="AC368" s="66"/>
      <c r="AD368" s="63">
        <f>+Z368-P368</f>
        <v>-207631</v>
      </c>
      <c r="AE368" s="52"/>
    </row>
    <row r="369" spans="1:31" x14ac:dyDescent="0.25">
      <c r="A369" s="33">
        <v>346</v>
      </c>
      <c r="B369" s="33" t="s">
        <v>281</v>
      </c>
      <c r="D369" s="64">
        <v>3326652.74</v>
      </c>
      <c r="F369" s="46">
        <v>48760</v>
      </c>
      <c r="H369" s="71">
        <v>2.5999999999999999E-3</v>
      </c>
      <c r="I369" s="72"/>
      <c r="J369" s="72"/>
      <c r="L369" s="48">
        <v>0</v>
      </c>
      <c r="N369" s="78">
        <v>3.4</v>
      </c>
      <c r="P369" s="64">
        <f t="shared" si="24"/>
        <v>113106</v>
      </c>
      <c r="R369" s="46">
        <v>52412</v>
      </c>
      <c r="T369" s="47">
        <v>50</v>
      </c>
      <c r="U369" s="33" t="s">
        <v>4</v>
      </c>
      <c r="V369" s="47" t="s">
        <v>307</v>
      </c>
      <c r="X369" s="68">
        <v>-2</v>
      </c>
      <c r="Z369" s="64">
        <v>98209</v>
      </c>
      <c r="AA369" s="67"/>
      <c r="AB369" s="66">
        <v>2.95</v>
      </c>
      <c r="AC369" s="66"/>
      <c r="AD369" s="64">
        <f>+Z369-P369</f>
        <v>-14897</v>
      </c>
      <c r="AE369" s="52"/>
    </row>
    <row r="370" spans="1:31" x14ac:dyDescent="0.25">
      <c r="A370" s="33" t="s">
        <v>6</v>
      </c>
      <c r="B370" s="38" t="s">
        <v>113</v>
      </c>
      <c r="D370" s="65">
        <f>+SUBTOTAL(9,D363:D369)</f>
        <v>417528964.56999999</v>
      </c>
      <c r="E370" s="38"/>
      <c r="F370" s="46"/>
      <c r="G370" s="38"/>
      <c r="H370" s="71"/>
      <c r="I370" s="72"/>
      <c r="J370" s="72"/>
      <c r="K370" s="38"/>
      <c r="L370" s="48"/>
      <c r="N370" s="118">
        <f>+ROUND(P370/D370*100,1)</f>
        <v>4.5</v>
      </c>
      <c r="P370" s="65">
        <f>+SUBTOTAL(9,P363:P369)</f>
        <v>18927966</v>
      </c>
      <c r="R370" s="46"/>
      <c r="T370" s="47"/>
      <c r="V370" s="47"/>
      <c r="X370" s="68"/>
      <c r="Z370" s="65">
        <f>+SUBTOTAL(9,Z363:Z369)</f>
        <v>18727891</v>
      </c>
      <c r="AA370" s="65"/>
      <c r="AB370" s="125">
        <f>+Z370/D370*100</f>
        <v>4.4854112143542588</v>
      </c>
      <c r="AC370" s="125"/>
      <c r="AD370" s="65">
        <f>+SUBTOTAL(9,AD363:AD369)</f>
        <v>-200075</v>
      </c>
      <c r="AE370" s="52"/>
    </row>
    <row r="371" spans="1:31" x14ac:dyDescent="0.25">
      <c r="A371" s="33" t="s">
        <v>6</v>
      </c>
      <c r="B371" s="33" t="s">
        <v>6</v>
      </c>
      <c r="F371" s="46"/>
      <c r="H371" s="71"/>
      <c r="I371" s="72"/>
      <c r="J371" s="72"/>
      <c r="L371" s="48"/>
      <c r="N371" s="120"/>
      <c r="R371" s="46"/>
      <c r="T371" s="47"/>
      <c r="V371" s="47"/>
      <c r="X371" s="68"/>
      <c r="AB371" s="66"/>
      <c r="AC371" s="66"/>
      <c r="AE371" s="52"/>
    </row>
    <row r="372" spans="1:31" x14ac:dyDescent="0.25">
      <c r="A372" s="38" t="s">
        <v>6</v>
      </c>
      <c r="B372" s="38" t="s">
        <v>114</v>
      </c>
      <c r="D372" s="63"/>
      <c r="F372" s="46"/>
      <c r="H372" s="71"/>
      <c r="I372" s="72"/>
      <c r="J372" s="72"/>
      <c r="L372" s="48"/>
      <c r="N372" s="120"/>
      <c r="P372" s="63"/>
      <c r="R372" s="46"/>
      <c r="T372" s="47"/>
      <c r="V372" s="47"/>
      <c r="X372" s="68"/>
      <c r="Z372" s="63"/>
      <c r="AA372" s="63"/>
      <c r="AB372" s="66"/>
      <c r="AC372" s="66"/>
      <c r="AD372" s="63"/>
      <c r="AE372" s="52"/>
    </row>
    <row r="373" spans="1:31" x14ac:dyDescent="0.25">
      <c r="A373" s="33">
        <v>341</v>
      </c>
      <c r="B373" s="33" t="s">
        <v>42</v>
      </c>
      <c r="C373" s="38"/>
      <c r="D373" s="63">
        <v>7275952.9800000004</v>
      </c>
      <c r="F373" s="46">
        <v>48395</v>
      </c>
      <c r="H373" s="71">
        <v>2.3E-3</v>
      </c>
      <c r="I373" s="72"/>
      <c r="J373" s="72"/>
      <c r="L373" s="48">
        <v>-2</v>
      </c>
      <c r="M373" s="38"/>
      <c r="N373" s="78">
        <v>3.5</v>
      </c>
      <c r="O373" s="38"/>
      <c r="P373" s="63">
        <f t="shared" ref="P373:P379" si="26">+ROUND(D373*N373/100,0)</f>
        <v>254658</v>
      </c>
      <c r="Q373" s="38"/>
      <c r="R373" s="46">
        <v>52047</v>
      </c>
      <c r="T373" s="47">
        <v>80</v>
      </c>
      <c r="U373" s="33" t="s">
        <v>4</v>
      </c>
      <c r="V373" s="47" t="s">
        <v>300</v>
      </c>
      <c r="X373" s="68">
        <v>-2</v>
      </c>
      <c r="Y373" s="38"/>
      <c r="Z373" s="63">
        <v>181639</v>
      </c>
      <c r="AA373" s="63"/>
      <c r="AB373" s="66">
        <v>2.5</v>
      </c>
      <c r="AC373" s="66"/>
      <c r="AD373" s="63">
        <f>+Z373-P373</f>
        <v>-73019</v>
      </c>
      <c r="AE373" s="52"/>
    </row>
    <row r="374" spans="1:31" x14ac:dyDescent="0.25">
      <c r="A374" s="33">
        <v>342</v>
      </c>
      <c r="B374" s="33" t="s">
        <v>87</v>
      </c>
      <c r="D374" s="63">
        <v>1814775.85</v>
      </c>
      <c r="F374" s="46">
        <v>48395</v>
      </c>
      <c r="H374" s="71">
        <v>9.4999999999999998E-3</v>
      </c>
      <c r="I374" s="72"/>
      <c r="J374" s="72"/>
      <c r="L374" s="48">
        <v>0</v>
      </c>
      <c r="N374" s="78">
        <v>3.8</v>
      </c>
      <c r="P374" s="63">
        <f t="shared" si="26"/>
        <v>68961</v>
      </c>
      <c r="R374" s="46">
        <v>52047</v>
      </c>
      <c r="T374" s="47">
        <v>50</v>
      </c>
      <c r="U374" s="33" t="s">
        <v>4</v>
      </c>
      <c r="V374" s="47" t="s">
        <v>303</v>
      </c>
      <c r="X374" s="68">
        <v>-3</v>
      </c>
      <c r="Z374" s="63">
        <v>54358</v>
      </c>
      <c r="AA374" s="63"/>
      <c r="AB374" s="66">
        <v>3</v>
      </c>
      <c r="AC374" s="66"/>
      <c r="AD374" s="63">
        <f>+Z374-P374</f>
        <v>-14603</v>
      </c>
      <c r="AE374" s="52"/>
    </row>
    <row r="375" spans="1:31" x14ac:dyDescent="0.25">
      <c r="A375" s="33">
        <v>343</v>
      </c>
      <c r="B375" s="33" t="s">
        <v>88</v>
      </c>
      <c r="C375" s="38"/>
      <c r="D375" s="63">
        <v>214894007.50999999</v>
      </c>
      <c r="F375" s="46">
        <v>48395</v>
      </c>
      <c r="H375" s="49">
        <v>5.7000000000000002E-3</v>
      </c>
      <c r="I375" s="44"/>
      <c r="J375" s="49"/>
      <c r="L375" s="48">
        <v>0</v>
      </c>
      <c r="M375" s="38"/>
      <c r="N375" s="78">
        <v>4.2</v>
      </c>
      <c r="P375" s="63">
        <f t="shared" si="26"/>
        <v>9025548</v>
      </c>
      <c r="Q375" s="38"/>
      <c r="R375" s="46">
        <v>52047</v>
      </c>
      <c r="T375" s="47">
        <v>50</v>
      </c>
      <c r="U375" s="33" t="s">
        <v>4</v>
      </c>
      <c r="V375" s="47" t="s">
        <v>304</v>
      </c>
      <c r="X375" s="68">
        <v>-3</v>
      </c>
      <c r="Y375" s="38"/>
      <c r="Z375" s="63">
        <v>7079624</v>
      </c>
      <c r="AA375" s="63"/>
      <c r="AB375" s="66">
        <v>3.29</v>
      </c>
      <c r="AC375" s="66"/>
      <c r="AD375" s="63">
        <f t="shared" ref="AD375:AD376" si="27">+Z375-P375</f>
        <v>-1945924</v>
      </c>
      <c r="AE375" s="52"/>
    </row>
    <row r="376" spans="1:31" x14ac:dyDescent="0.25">
      <c r="A376" s="33">
        <v>343.2</v>
      </c>
      <c r="B376" s="33" t="s">
        <v>280</v>
      </c>
      <c r="D376" s="63">
        <v>126367537.97</v>
      </c>
      <c r="F376" s="46">
        <v>48395</v>
      </c>
      <c r="H376" s="49">
        <v>0.1565</v>
      </c>
      <c r="I376" s="44"/>
      <c r="J376" s="49"/>
      <c r="L376" s="48">
        <v>0</v>
      </c>
      <c r="N376" s="78">
        <v>4.2</v>
      </c>
      <c r="P376" s="63">
        <f t="shared" si="26"/>
        <v>5307437</v>
      </c>
      <c r="R376" s="46">
        <v>52047</v>
      </c>
      <c r="T376" s="47">
        <v>9</v>
      </c>
      <c r="U376" s="33" t="s">
        <v>4</v>
      </c>
      <c r="V376" s="47" t="s">
        <v>306</v>
      </c>
      <c r="X376" s="68">
        <v>35</v>
      </c>
      <c r="Z376" s="63">
        <v>9127854</v>
      </c>
      <c r="AA376" s="63"/>
      <c r="AB376" s="66">
        <v>7.22</v>
      </c>
      <c r="AC376" s="66"/>
      <c r="AD376" s="63">
        <f t="shared" si="27"/>
        <v>3820417</v>
      </c>
      <c r="AE376" s="52"/>
    </row>
    <row r="377" spans="1:31" x14ac:dyDescent="0.25">
      <c r="A377" s="33">
        <v>344</v>
      </c>
      <c r="B377" s="33" t="s">
        <v>89</v>
      </c>
      <c r="D377" s="63">
        <v>32632811.859999999</v>
      </c>
      <c r="F377" s="46">
        <v>48395</v>
      </c>
      <c r="H377" s="71">
        <v>1.6000000000000001E-3</v>
      </c>
      <c r="I377" s="72"/>
      <c r="J377" s="72"/>
      <c r="L377" s="48">
        <v>-1</v>
      </c>
      <c r="N377" s="78">
        <v>3.4</v>
      </c>
      <c r="P377" s="63">
        <f t="shared" si="26"/>
        <v>1109516</v>
      </c>
      <c r="R377" s="46">
        <v>52047</v>
      </c>
      <c r="T377" s="47">
        <v>60</v>
      </c>
      <c r="U377" s="33" t="s">
        <v>4</v>
      </c>
      <c r="V377" s="47" t="s">
        <v>300</v>
      </c>
      <c r="X377" s="68">
        <v>-3</v>
      </c>
      <c r="Z377" s="63">
        <v>968004</v>
      </c>
      <c r="AA377" s="63"/>
      <c r="AB377" s="66">
        <v>2.97</v>
      </c>
      <c r="AC377" s="66"/>
      <c r="AD377" s="63">
        <f>+Z377-P377</f>
        <v>-141512</v>
      </c>
      <c r="AE377" s="52"/>
    </row>
    <row r="378" spans="1:31" x14ac:dyDescent="0.25">
      <c r="A378" s="33">
        <v>345</v>
      </c>
      <c r="B378" s="33" t="s">
        <v>45</v>
      </c>
      <c r="D378" s="63">
        <v>34685483.280000001</v>
      </c>
      <c r="F378" s="46">
        <v>48395</v>
      </c>
      <c r="H378" s="71">
        <v>1.2999999999999999E-3</v>
      </c>
      <c r="I378" s="72"/>
      <c r="J378" s="72"/>
      <c r="L378" s="48">
        <v>-1</v>
      </c>
      <c r="N378" s="78">
        <v>3.4</v>
      </c>
      <c r="P378" s="63">
        <f t="shared" si="26"/>
        <v>1179306</v>
      </c>
      <c r="R378" s="46">
        <v>52047</v>
      </c>
      <c r="T378" s="47">
        <v>50</v>
      </c>
      <c r="U378" s="33" t="s">
        <v>4</v>
      </c>
      <c r="V378" s="47" t="s">
        <v>305</v>
      </c>
      <c r="X378" s="68">
        <v>-2</v>
      </c>
      <c r="Z378" s="63">
        <v>989693</v>
      </c>
      <c r="AA378" s="63"/>
      <c r="AB378" s="66">
        <v>2.85</v>
      </c>
      <c r="AC378" s="66"/>
      <c r="AD378" s="63">
        <f>+Z378-P378</f>
        <v>-189613</v>
      </c>
      <c r="AE378" s="52"/>
    </row>
    <row r="379" spans="1:31" x14ac:dyDescent="0.25">
      <c r="A379" s="33">
        <v>346</v>
      </c>
      <c r="B379" s="33" t="s">
        <v>281</v>
      </c>
      <c r="D379" s="64">
        <v>2899894.15</v>
      </c>
      <c r="F379" s="46">
        <v>48395</v>
      </c>
      <c r="H379" s="71">
        <v>2.5999999999999999E-3</v>
      </c>
      <c r="I379" s="72"/>
      <c r="J379" s="72"/>
      <c r="L379" s="48">
        <v>0</v>
      </c>
      <c r="N379" s="78">
        <v>3.4</v>
      </c>
      <c r="P379" s="64">
        <f t="shared" si="26"/>
        <v>98596</v>
      </c>
      <c r="R379" s="46">
        <v>52047</v>
      </c>
      <c r="T379" s="47">
        <v>50</v>
      </c>
      <c r="U379" s="33" t="s">
        <v>4</v>
      </c>
      <c r="V379" s="47" t="s">
        <v>307</v>
      </c>
      <c r="X379" s="68">
        <v>-2</v>
      </c>
      <c r="Z379" s="64">
        <v>87043</v>
      </c>
      <c r="AA379" s="67"/>
      <c r="AB379" s="66">
        <v>3</v>
      </c>
      <c r="AC379" s="66"/>
      <c r="AD379" s="64">
        <f>+Z379-P379</f>
        <v>-11553</v>
      </c>
      <c r="AE379" s="52"/>
    </row>
    <row r="380" spans="1:31" s="38" customFormat="1" x14ac:dyDescent="0.25">
      <c r="A380" s="33" t="s">
        <v>6</v>
      </c>
      <c r="B380" s="38" t="s">
        <v>115</v>
      </c>
      <c r="C380" s="33"/>
      <c r="D380" s="83">
        <f>+SUBTOTAL(9,D373:D379)</f>
        <v>420570463.60000002</v>
      </c>
      <c r="F380" s="46"/>
      <c r="H380" s="71"/>
      <c r="I380" s="72"/>
      <c r="J380" s="72"/>
      <c r="L380" s="48"/>
      <c r="M380" s="33"/>
      <c r="N380" s="118">
        <f>+ROUND(P380/D380*100,1)</f>
        <v>4.0999999999999996</v>
      </c>
      <c r="O380" s="33"/>
      <c r="P380" s="83">
        <f>+SUBTOTAL(9,P373:P379)</f>
        <v>17044022</v>
      </c>
      <c r="Q380" s="33"/>
      <c r="R380" s="46"/>
      <c r="S380" s="33"/>
      <c r="T380" s="47"/>
      <c r="U380" s="33"/>
      <c r="V380" s="47"/>
      <c r="W380" s="33"/>
      <c r="X380" s="68"/>
      <c r="Y380" s="33"/>
      <c r="Z380" s="83">
        <f>+SUBTOTAL(9,Z373:Z379)</f>
        <v>18488215</v>
      </c>
      <c r="AA380" s="88"/>
      <c r="AB380" s="125">
        <f>+Z380/D380*100</f>
        <v>4.3959851202446636</v>
      </c>
      <c r="AC380" s="125"/>
      <c r="AD380" s="83">
        <f>+SUBTOTAL(9,AD373:AD379)</f>
        <v>1444193</v>
      </c>
      <c r="AE380" s="52"/>
    </row>
    <row r="381" spans="1:31" s="38" customFormat="1" x14ac:dyDescent="0.25">
      <c r="A381" s="33"/>
      <c r="B381" s="38" t="s">
        <v>6</v>
      </c>
      <c r="C381" s="33"/>
      <c r="D381" s="65"/>
      <c r="F381" s="46"/>
      <c r="H381" s="71"/>
      <c r="I381" s="72"/>
      <c r="J381" s="72"/>
      <c r="L381" s="48"/>
      <c r="M381" s="33"/>
      <c r="N381" s="120"/>
      <c r="O381" s="33"/>
      <c r="P381" s="65"/>
      <c r="Q381" s="33"/>
      <c r="R381" s="46"/>
      <c r="S381" s="33"/>
      <c r="T381" s="47"/>
      <c r="U381" s="33"/>
      <c r="V381" s="47"/>
      <c r="W381" s="33"/>
      <c r="X381" s="68"/>
      <c r="Y381" s="33"/>
      <c r="Z381" s="65"/>
      <c r="AA381" s="65"/>
      <c r="AB381" s="66"/>
      <c r="AC381" s="66"/>
      <c r="AD381" s="65"/>
      <c r="AE381" s="52"/>
    </row>
    <row r="382" spans="1:31" s="38" customFormat="1" x14ac:dyDescent="0.25">
      <c r="A382" s="41" t="s">
        <v>193</v>
      </c>
      <c r="C382" s="33"/>
      <c r="D382" s="121">
        <f>+SUBTOTAL(9,D353:D381)</f>
        <v>920283497.25999999</v>
      </c>
      <c r="E382" s="41"/>
      <c r="F382" s="46"/>
      <c r="G382" s="41"/>
      <c r="H382" s="71"/>
      <c r="I382" s="72"/>
      <c r="J382" s="72"/>
      <c r="K382" s="41"/>
      <c r="L382" s="48"/>
      <c r="M382" s="33"/>
      <c r="N382" s="122">
        <f>+ROUND(P382/D382*100,1)</f>
        <v>4.2</v>
      </c>
      <c r="O382" s="33"/>
      <c r="P382" s="121">
        <f>+SUBTOTAL(9,P353:P381)</f>
        <v>38903444</v>
      </c>
      <c r="Q382" s="33"/>
      <c r="R382" s="46"/>
      <c r="S382" s="33"/>
      <c r="T382" s="47"/>
      <c r="U382" s="33"/>
      <c r="V382" s="47"/>
      <c r="W382" s="33"/>
      <c r="X382" s="68"/>
      <c r="Y382" s="33"/>
      <c r="Z382" s="121">
        <f>+SUBTOTAL(9,Z353:Z381)</f>
        <v>39387908</v>
      </c>
      <c r="AA382" s="121"/>
      <c r="AB382" s="116">
        <f>+Z382/D382*100</f>
        <v>4.2799754768254923</v>
      </c>
      <c r="AC382" s="116"/>
      <c r="AD382" s="121">
        <f>+SUBTOTAL(9,AD353:AD381)</f>
        <v>484464</v>
      </c>
      <c r="AE382" s="52"/>
    </row>
    <row r="383" spans="1:31" s="38" customFormat="1" x14ac:dyDescent="0.25">
      <c r="A383" s="41"/>
      <c r="B383" s="38" t="s">
        <v>6</v>
      </c>
      <c r="C383" s="33"/>
      <c r="D383" s="65"/>
      <c r="F383" s="46"/>
      <c r="H383" s="71"/>
      <c r="I383" s="72"/>
      <c r="J383" s="72"/>
      <c r="L383" s="48"/>
      <c r="M383" s="33"/>
      <c r="N383" s="120"/>
      <c r="O383" s="33"/>
      <c r="P383" s="65"/>
      <c r="Q383" s="33"/>
      <c r="R383" s="46"/>
      <c r="S383" s="33"/>
      <c r="T383" s="47"/>
      <c r="U383" s="33"/>
      <c r="V383" s="47"/>
      <c r="W383" s="33"/>
      <c r="X383" s="68"/>
      <c r="Y383" s="33"/>
      <c r="Z383" s="65"/>
      <c r="AA383" s="65"/>
      <c r="AB383" s="66"/>
      <c r="AC383" s="66"/>
      <c r="AD383" s="65"/>
      <c r="AE383" s="52"/>
    </row>
    <row r="384" spans="1:31" s="38" customFormat="1" x14ac:dyDescent="0.25">
      <c r="A384" s="41"/>
      <c r="B384" s="38" t="s">
        <v>6</v>
      </c>
      <c r="C384" s="33"/>
      <c r="D384" s="65"/>
      <c r="F384" s="46"/>
      <c r="H384" s="71"/>
      <c r="I384" s="72"/>
      <c r="J384" s="72"/>
      <c r="L384" s="48"/>
      <c r="M384" s="33"/>
      <c r="N384" s="120"/>
      <c r="O384" s="33"/>
      <c r="P384" s="65"/>
      <c r="Q384" s="33"/>
      <c r="R384" s="46"/>
      <c r="S384" s="33"/>
      <c r="T384" s="47"/>
      <c r="U384" s="33"/>
      <c r="V384" s="47"/>
      <c r="W384" s="33"/>
      <c r="X384" s="68"/>
      <c r="Y384" s="33"/>
      <c r="Z384" s="65"/>
      <c r="AA384" s="65"/>
      <c r="AB384" s="66"/>
      <c r="AC384" s="66"/>
      <c r="AD384" s="65"/>
      <c r="AE384" s="52"/>
    </row>
    <row r="385" spans="1:31" s="38" customFormat="1" x14ac:dyDescent="0.25">
      <c r="A385" s="41" t="s">
        <v>194</v>
      </c>
      <c r="C385" s="33"/>
      <c r="D385" s="65"/>
      <c r="F385" s="46"/>
      <c r="H385" s="71"/>
      <c r="I385" s="72"/>
      <c r="J385" s="72"/>
      <c r="L385" s="48"/>
      <c r="M385" s="33"/>
      <c r="N385" s="120"/>
      <c r="O385" s="33"/>
      <c r="P385" s="65"/>
      <c r="Q385" s="33"/>
      <c r="R385" s="46"/>
      <c r="S385" s="33"/>
      <c r="T385" s="47"/>
      <c r="U385" s="33"/>
      <c r="V385" s="47"/>
      <c r="W385" s="33"/>
      <c r="X385" s="68"/>
      <c r="Y385" s="33"/>
      <c r="Z385" s="65"/>
      <c r="AA385" s="65"/>
      <c r="AB385" s="66"/>
      <c r="AC385" s="66"/>
      <c r="AD385" s="65"/>
      <c r="AE385" s="52"/>
    </row>
    <row r="386" spans="1:31" x14ac:dyDescent="0.25">
      <c r="A386" s="33" t="s">
        <v>6</v>
      </c>
      <c r="B386" s="33" t="s">
        <v>6</v>
      </c>
      <c r="F386" s="46"/>
      <c r="H386" s="71"/>
      <c r="I386" s="72"/>
      <c r="J386" s="72"/>
      <c r="L386" s="48"/>
      <c r="N386" s="120"/>
      <c r="R386" s="46"/>
      <c r="T386" s="47"/>
      <c r="V386" s="47"/>
      <c r="X386" s="68"/>
      <c r="AB386" s="66"/>
      <c r="AC386" s="66"/>
      <c r="AE386" s="52"/>
    </row>
    <row r="387" spans="1:31" s="38" customFormat="1" x14ac:dyDescent="0.25">
      <c r="A387" s="38" t="s">
        <v>6</v>
      </c>
      <c r="B387" s="38" t="s">
        <v>116</v>
      </c>
      <c r="D387" s="63"/>
      <c r="E387" s="33"/>
      <c r="F387" s="46"/>
      <c r="G387" s="33"/>
      <c r="H387" s="71"/>
      <c r="I387" s="72"/>
      <c r="J387" s="72"/>
      <c r="K387" s="33"/>
      <c r="L387" s="48"/>
      <c r="N387" s="119"/>
      <c r="P387" s="63"/>
      <c r="R387" s="46"/>
      <c r="S387" s="33"/>
      <c r="T387" s="47"/>
      <c r="U387" s="33"/>
      <c r="V387" s="47"/>
      <c r="W387" s="33"/>
      <c r="X387" s="68"/>
      <c r="Z387" s="63"/>
      <c r="AA387" s="63"/>
      <c r="AB387" s="66"/>
      <c r="AC387" s="66"/>
      <c r="AD387" s="63"/>
      <c r="AE387" s="52"/>
    </row>
    <row r="388" spans="1:31" x14ac:dyDescent="0.25">
      <c r="A388" s="33">
        <v>341</v>
      </c>
      <c r="B388" s="33" t="s">
        <v>42</v>
      </c>
      <c r="D388" s="63">
        <v>32284854.75</v>
      </c>
      <c r="F388" s="46">
        <v>50221</v>
      </c>
      <c r="H388" s="71">
        <v>2.3E-3</v>
      </c>
      <c r="I388" s="72"/>
      <c r="J388" s="72"/>
      <c r="L388" s="48">
        <v>-2</v>
      </c>
      <c r="N388" s="78">
        <v>3.5</v>
      </c>
      <c r="P388" s="63">
        <f t="shared" ref="P388:P394" si="28">+ROUND(D388*N388/100,0)</f>
        <v>1129970</v>
      </c>
      <c r="R388" s="46">
        <v>53873</v>
      </c>
      <c r="T388" s="47">
        <v>80</v>
      </c>
      <c r="U388" s="33" t="s">
        <v>4</v>
      </c>
      <c r="V388" s="47" t="s">
        <v>300</v>
      </c>
      <c r="X388" s="68">
        <v>-2</v>
      </c>
      <c r="Z388" s="63">
        <v>862567</v>
      </c>
      <c r="AA388" s="63"/>
      <c r="AB388" s="66">
        <v>2.67</v>
      </c>
      <c r="AC388" s="66"/>
      <c r="AD388" s="63">
        <f>+Z388-P388</f>
        <v>-267403</v>
      </c>
      <c r="AE388" s="52"/>
    </row>
    <row r="389" spans="1:31" x14ac:dyDescent="0.25">
      <c r="A389" s="33">
        <v>342</v>
      </c>
      <c r="B389" s="33" t="s">
        <v>87</v>
      </c>
      <c r="D389" s="63">
        <v>12410130.619999999</v>
      </c>
      <c r="F389" s="46">
        <v>50221</v>
      </c>
      <c r="H389" s="71">
        <v>9.4999999999999998E-3</v>
      </c>
      <c r="I389" s="72"/>
      <c r="J389" s="72"/>
      <c r="L389" s="48">
        <v>0</v>
      </c>
      <c r="N389" s="78">
        <v>3.8</v>
      </c>
      <c r="P389" s="63">
        <f t="shared" si="28"/>
        <v>471585</v>
      </c>
      <c r="R389" s="46">
        <v>53873</v>
      </c>
      <c r="T389" s="47">
        <v>50</v>
      </c>
      <c r="U389" s="33" t="s">
        <v>4</v>
      </c>
      <c r="V389" s="47" t="s">
        <v>303</v>
      </c>
      <c r="X389" s="68">
        <v>-3</v>
      </c>
      <c r="Z389" s="63">
        <v>364566</v>
      </c>
      <c r="AA389" s="63"/>
      <c r="AB389" s="66">
        <v>2.94</v>
      </c>
      <c r="AC389" s="66"/>
      <c r="AD389" s="63">
        <f>+Z389-P389</f>
        <v>-107019</v>
      </c>
      <c r="AE389" s="52"/>
    </row>
    <row r="390" spans="1:31" x14ac:dyDescent="0.25">
      <c r="A390" s="33">
        <v>343</v>
      </c>
      <c r="B390" s="33" t="s">
        <v>88</v>
      </c>
      <c r="D390" s="63">
        <v>250685263.56999999</v>
      </c>
      <c r="F390" s="46">
        <v>50221</v>
      </c>
      <c r="H390" s="49">
        <v>5.7000000000000002E-3</v>
      </c>
      <c r="I390" s="44"/>
      <c r="J390" s="49"/>
      <c r="L390" s="48">
        <v>0</v>
      </c>
      <c r="N390" s="78">
        <v>5.7</v>
      </c>
      <c r="P390" s="63">
        <f t="shared" si="28"/>
        <v>14289060</v>
      </c>
      <c r="R390" s="46">
        <v>53873</v>
      </c>
      <c r="T390" s="47">
        <v>50</v>
      </c>
      <c r="U390" s="33" t="s">
        <v>4</v>
      </c>
      <c r="V390" s="47" t="s">
        <v>304</v>
      </c>
      <c r="X390" s="68">
        <v>-3</v>
      </c>
      <c r="Z390" s="63">
        <v>7665459</v>
      </c>
      <c r="AA390" s="63"/>
      <c r="AB390" s="66">
        <v>3.06</v>
      </c>
      <c r="AC390" s="66"/>
      <c r="AD390" s="63">
        <f t="shared" ref="AD390:AD391" si="29">+Z390-P390</f>
        <v>-6623601</v>
      </c>
      <c r="AE390" s="52"/>
    </row>
    <row r="391" spans="1:31" x14ac:dyDescent="0.25">
      <c r="A391" s="33">
        <v>343.2</v>
      </c>
      <c r="B391" s="33" t="s">
        <v>280</v>
      </c>
      <c r="D391" s="63">
        <v>128220285.16</v>
      </c>
      <c r="F391" s="46">
        <v>50221</v>
      </c>
      <c r="H391" s="49">
        <v>0.1565</v>
      </c>
      <c r="I391" s="44"/>
      <c r="J391" s="49"/>
      <c r="L391" s="48">
        <v>0</v>
      </c>
      <c r="N391" s="78">
        <v>5.7</v>
      </c>
      <c r="P391" s="63">
        <f t="shared" si="28"/>
        <v>7308556</v>
      </c>
      <c r="R391" s="46">
        <v>53873</v>
      </c>
      <c r="T391" s="47">
        <v>9</v>
      </c>
      <c r="U391" s="33" t="s">
        <v>4</v>
      </c>
      <c r="V391" s="47" t="s">
        <v>306</v>
      </c>
      <c r="X391" s="68">
        <v>35</v>
      </c>
      <c r="Z391" s="63">
        <v>9259428</v>
      </c>
      <c r="AA391" s="63"/>
      <c r="AB391" s="66">
        <v>7.22</v>
      </c>
      <c r="AC391" s="66"/>
      <c r="AD391" s="63">
        <f t="shared" si="29"/>
        <v>1950872</v>
      </c>
      <c r="AE391" s="52"/>
    </row>
    <row r="392" spans="1:31" x14ac:dyDescent="0.25">
      <c r="A392" s="33">
        <v>344</v>
      </c>
      <c r="B392" s="33" t="s">
        <v>89</v>
      </c>
      <c r="D392" s="63">
        <v>41669541.859999999</v>
      </c>
      <c r="F392" s="46">
        <v>50221</v>
      </c>
      <c r="H392" s="71">
        <v>1.6000000000000001E-3</v>
      </c>
      <c r="I392" s="72"/>
      <c r="J392" s="72"/>
      <c r="L392" s="48">
        <v>-1</v>
      </c>
      <c r="N392" s="78">
        <v>3.4</v>
      </c>
      <c r="P392" s="63">
        <f t="shared" si="28"/>
        <v>1416764</v>
      </c>
      <c r="R392" s="46">
        <v>53873</v>
      </c>
      <c r="T392" s="47">
        <v>60</v>
      </c>
      <c r="U392" s="33" t="s">
        <v>4</v>
      </c>
      <c r="V392" s="47" t="s">
        <v>300</v>
      </c>
      <c r="X392" s="68">
        <v>-3</v>
      </c>
      <c r="Z392" s="63">
        <v>1155573</v>
      </c>
      <c r="AA392" s="63"/>
      <c r="AB392" s="66">
        <v>2.77</v>
      </c>
      <c r="AC392" s="66"/>
      <c r="AD392" s="63">
        <f>+Z392-P392</f>
        <v>-261191</v>
      </c>
      <c r="AE392" s="52"/>
    </row>
    <row r="393" spans="1:31" x14ac:dyDescent="0.25">
      <c r="A393" s="33">
        <v>345</v>
      </c>
      <c r="B393" s="33" t="s">
        <v>45</v>
      </c>
      <c r="D393" s="63">
        <v>51980474.600000001</v>
      </c>
      <c r="F393" s="46">
        <v>50221</v>
      </c>
      <c r="H393" s="71">
        <v>1.2999999999999999E-3</v>
      </c>
      <c r="I393" s="72"/>
      <c r="J393" s="72"/>
      <c r="L393" s="48">
        <v>-1</v>
      </c>
      <c r="N393" s="78">
        <v>3.4</v>
      </c>
      <c r="P393" s="63">
        <f t="shared" si="28"/>
        <v>1767336</v>
      </c>
      <c r="R393" s="46">
        <v>53873</v>
      </c>
      <c r="T393" s="47">
        <v>50</v>
      </c>
      <c r="U393" s="33" t="s">
        <v>4</v>
      </c>
      <c r="V393" s="47" t="s">
        <v>305</v>
      </c>
      <c r="X393" s="68">
        <v>-2</v>
      </c>
      <c r="Z393" s="63">
        <v>1444649</v>
      </c>
      <c r="AA393" s="63"/>
      <c r="AB393" s="66">
        <v>2.78</v>
      </c>
      <c r="AC393" s="66"/>
      <c r="AD393" s="63">
        <f>+Z393-P393</f>
        <v>-322687</v>
      </c>
      <c r="AE393" s="52"/>
    </row>
    <row r="394" spans="1:31" s="38" customFormat="1" x14ac:dyDescent="0.25">
      <c r="A394" s="33">
        <v>346</v>
      </c>
      <c r="B394" s="33" t="s">
        <v>281</v>
      </c>
      <c r="D394" s="64">
        <v>12433804.029999999</v>
      </c>
      <c r="E394" s="33"/>
      <c r="F394" s="46">
        <v>50221</v>
      </c>
      <c r="G394" s="33"/>
      <c r="H394" s="71">
        <v>2.5999999999999999E-3</v>
      </c>
      <c r="I394" s="72"/>
      <c r="J394" s="72"/>
      <c r="K394" s="33"/>
      <c r="L394" s="48">
        <v>0</v>
      </c>
      <c r="N394" s="78">
        <v>3.4</v>
      </c>
      <c r="P394" s="64">
        <f t="shared" si="28"/>
        <v>422749</v>
      </c>
      <c r="R394" s="46">
        <v>53873</v>
      </c>
      <c r="S394" s="33"/>
      <c r="T394" s="47">
        <v>50</v>
      </c>
      <c r="U394" s="33" t="s">
        <v>4</v>
      </c>
      <c r="V394" s="47" t="s">
        <v>307</v>
      </c>
      <c r="W394" s="33"/>
      <c r="X394" s="68">
        <v>-2</v>
      </c>
      <c r="Z394" s="64">
        <v>363521</v>
      </c>
      <c r="AA394" s="67"/>
      <c r="AB394" s="66">
        <v>2.92</v>
      </c>
      <c r="AC394" s="66"/>
      <c r="AD394" s="64">
        <f>+Z394-P394</f>
        <v>-59228</v>
      </c>
      <c r="AE394" s="52"/>
    </row>
    <row r="395" spans="1:31" s="38" customFormat="1" x14ac:dyDescent="0.25">
      <c r="A395" s="33" t="s">
        <v>6</v>
      </c>
      <c r="B395" s="38" t="s">
        <v>117</v>
      </c>
      <c r="D395" s="83">
        <f>+SUBTOTAL(9,D388:D394)</f>
        <v>529684354.59000003</v>
      </c>
      <c r="F395" s="46"/>
      <c r="H395" s="71"/>
      <c r="I395" s="72"/>
      <c r="J395" s="72"/>
      <c r="L395" s="48"/>
      <c r="N395" s="118">
        <f>+ROUND(P395/D395*100,1)</f>
        <v>5.0999999999999996</v>
      </c>
      <c r="P395" s="83">
        <f>+SUBTOTAL(9,P388:P394)</f>
        <v>26806020</v>
      </c>
      <c r="R395" s="46"/>
      <c r="S395" s="33"/>
      <c r="T395" s="47"/>
      <c r="U395" s="33"/>
      <c r="V395" s="47"/>
      <c r="W395" s="33"/>
      <c r="X395" s="68"/>
      <c r="Z395" s="83">
        <f>+SUBTOTAL(9,Z388:Z394)</f>
        <v>21115763</v>
      </c>
      <c r="AA395" s="88"/>
      <c r="AB395" s="125">
        <f>+Z395/D395*100</f>
        <v>3.9864804042295283</v>
      </c>
      <c r="AC395" s="125"/>
      <c r="AD395" s="83">
        <f>+SUBTOTAL(9,AD388:AD394)</f>
        <v>-5690257</v>
      </c>
      <c r="AE395" s="52"/>
    </row>
    <row r="396" spans="1:31" s="38" customFormat="1" x14ac:dyDescent="0.25">
      <c r="A396" s="33"/>
      <c r="B396" s="38" t="s">
        <v>6</v>
      </c>
      <c r="D396" s="88"/>
      <c r="F396" s="46"/>
      <c r="H396" s="71"/>
      <c r="I396" s="72"/>
      <c r="J396" s="72"/>
      <c r="L396" s="48"/>
      <c r="N396" s="119"/>
      <c r="P396" s="88">
        <f>+ROUND(D396*N396/100,0)</f>
        <v>0</v>
      </c>
      <c r="R396" s="46"/>
      <c r="S396" s="33"/>
      <c r="T396" s="47"/>
      <c r="U396" s="33"/>
      <c r="V396" s="47"/>
      <c r="W396" s="33"/>
      <c r="X396" s="68"/>
      <c r="Z396" s="88"/>
      <c r="AA396" s="88"/>
      <c r="AB396" s="66"/>
      <c r="AC396" s="66"/>
      <c r="AD396" s="88"/>
      <c r="AE396" s="52"/>
    </row>
    <row r="397" spans="1:31" s="38" customFormat="1" x14ac:dyDescent="0.25">
      <c r="A397" s="41" t="s">
        <v>195</v>
      </c>
      <c r="D397" s="87">
        <f>+SUBTOTAL(9,D388:D396)</f>
        <v>529684354.59000003</v>
      </c>
      <c r="E397" s="104"/>
      <c r="F397" s="135"/>
      <c r="G397" s="104"/>
      <c r="H397" s="136"/>
      <c r="I397" s="137"/>
      <c r="J397" s="137"/>
      <c r="K397" s="104"/>
      <c r="L397" s="138"/>
      <c r="M397" s="104"/>
      <c r="N397" s="182">
        <f>+ROUND(P397/D397*100,1)</f>
        <v>5.0999999999999996</v>
      </c>
      <c r="O397" s="104"/>
      <c r="P397" s="87">
        <f>+SUBTOTAL(9,P388:P396)</f>
        <v>26806020</v>
      </c>
      <c r="Q397" s="104"/>
      <c r="R397" s="135"/>
      <c r="S397" s="107"/>
      <c r="T397" s="140"/>
      <c r="U397" s="107"/>
      <c r="V397" s="140"/>
      <c r="W397" s="107"/>
      <c r="X397" s="176"/>
      <c r="Y397" s="104"/>
      <c r="Z397" s="87">
        <f>+SUBTOTAL(9,Z388:Z396)</f>
        <v>21115763</v>
      </c>
      <c r="AA397" s="87"/>
      <c r="AB397" s="165">
        <f>+Z397/D397*100</f>
        <v>3.9864804042295283</v>
      </c>
      <c r="AC397" s="165"/>
      <c r="AD397" s="87">
        <f>+SUBTOTAL(9,AD388:AD396)</f>
        <v>-5690257</v>
      </c>
      <c r="AE397" s="52"/>
    </row>
    <row r="398" spans="1:31" s="38" customFormat="1" x14ac:dyDescent="0.25">
      <c r="A398" s="41"/>
      <c r="B398" s="38" t="s">
        <v>6</v>
      </c>
      <c r="D398" s="87"/>
      <c r="F398" s="46"/>
      <c r="H398" s="71"/>
      <c r="I398" s="72"/>
      <c r="J398" s="72"/>
      <c r="L398" s="48"/>
      <c r="N398" s="119"/>
      <c r="P398" s="87"/>
      <c r="R398" s="46"/>
      <c r="S398" s="33"/>
      <c r="T398" s="47"/>
      <c r="U398" s="33"/>
      <c r="V398" s="47"/>
      <c r="W398" s="33"/>
      <c r="X398" s="68"/>
      <c r="Z398" s="87"/>
      <c r="AA398" s="87"/>
      <c r="AB398" s="66"/>
      <c r="AC398" s="66"/>
      <c r="AD398" s="87"/>
      <c r="AE398" s="52"/>
    </row>
    <row r="399" spans="1:31" s="38" customFormat="1" x14ac:dyDescent="0.25">
      <c r="A399" s="41" t="s">
        <v>196</v>
      </c>
      <c r="D399" s="87"/>
      <c r="F399" s="46"/>
      <c r="H399" s="71"/>
      <c r="I399" s="72"/>
      <c r="J399" s="72"/>
      <c r="L399" s="48"/>
      <c r="N399" s="119"/>
      <c r="P399" s="87"/>
      <c r="R399" s="46"/>
      <c r="S399" s="33"/>
      <c r="T399" s="47"/>
      <c r="U399" s="33"/>
      <c r="V399" s="47"/>
      <c r="W399" s="33"/>
      <c r="X399" s="68"/>
      <c r="Z399" s="87"/>
      <c r="AA399" s="87"/>
      <c r="AB399" s="66"/>
      <c r="AC399" s="66"/>
      <c r="AD399" s="87"/>
      <c r="AE399" s="52"/>
    </row>
    <row r="400" spans="1:31" s="38" customFormat="1" x14ac:dyDescent="0.25">
      <c r="A400" s="33" t="s">
        <v>6</v>
      </c>
      <c r="B400" s="33" t="s">
        <v>6</v>
      </c>
      <c r="D400" s="87"/>
      <c r="F400" s="46"/>
      <c r="H400" s="71"/>
      <c r="I400" s="72"/>
      <c r="J400" s="72"/>
      <c r="L400" s="48"/>
      <c r="N400" s="119"/>
      <c r="P400" s="87"/>
      <c r="R400" s="46"/>
      <c r="S400" s="33"/>
      <c r="T400" s="47"/>
      <c r="U400" s="33"/>
      <c r="V400" s="47"/>
      <c r="W400" s="33"/>
      <c r="X400" s="68"/>
      <c r="Z400" s="87"/>
      <c r="AA400" s="87"/>
      <c r="AB400" s="66"/>
      <c r="AC400" s="66"/>
      <c r="AD400" s="87"/>
      <c r="AE400" s="52"/>
    </row>
    <row r="401" spans="1:31" s="38" customFormat="1" x14ac:dyDescent="0.25">
      <c r="B401" s="38" t="s">
        <v>118</v>
      </c>
      <c r="D401" s="87"/>
      <c r="F401" s="46"/>
      <c r="H401" s="71"/>
      <c r="I401" s="72"/>
      <c r="J401" s="72"/>
      <c r="L401" s="48"/>
      <c r="N401" s="119"/>
      <c r="P401" s="87"/>
      <c r="R401" s="46"/>
      <c r="S401" s="33"/>
      <c r="T401" s="47"/>
      <c r="U401" s="33"/>
      <c r="V401" s="47"/>
      <c r="W401" s="33"/>
      <c r="X401" s="68"/>
      <c r="Z401" s="87"/>
      <c r="AA401" s="87"/>
      <c r="AB401" s="66"/>
      <c r="AC401" s="66"/>
      <c r="AD401" s="87"/>
      <c r="AE401" s="52"/>
    </row>
    <row r="402" spans="1:31" s="38" customFormat="1" x14ac:dyDescent="0.25">
      <c r="A402" s="33">
        <v>341</v>
      </c>
      <c r="B402" s="33" t="s">
        <v>42</v>
      </c>
      <c r="D402" s="63">
        <v>3120797.9</v>
      </c>
      <c r="E402" s="33"/>
      <c r="F402" s="46">
        <v>51682</v>
      </c>
      <c r="G402" s="21"/>
      <c r="H402" s="49" t="s">
        <v>293</v>
      </c>
      <c r="I402" s="72"/>
      <c r="J402" s="72"/>
      <c r="K402" s="33"/>
      <c r="L402" s="48">
        <v>0</v>
      </c>
      <c r="N402" s="78">
        <v>3.3</v>
      </c>
      <c r="P402" s="63">
        <f t="shared" ref="P402:P407" si="30">+ROUND(D402*N402/100,0)</f>
        <v>102986</v>
      </c>
      <c r="R402" s="46">
        <v>55334</v>
      </c>
      <c r="S402" s="33"/>
      <c r="T402" s="47">
        <v>80</v>
      </c>
      <c r="U402" s="33" t="s">
        <v>4</v>
      </c>
      <c r="V402" s="47" t="s">
        <v>300</v>
      </c>
      <c r="W402" s="33"/>
      <c r="X402" s="68">
        <v>-2</v>
      </c>
      <c r="Z402" s="63">
        <v>83834</v>
      </c>
      <c r="AA402" s="63"/>
      <c r="AB402" s="66">
        <v>2.69</v>
      </c>
      <c r="AC402" s="66"/>
      <c r="AD402" s="63">
        <f>+Z402-P402</f>
        <v>-19152</v>
      </c>
      <c r="AE402" s="52"/>
    </row>
    <row r="403" spans="1:31" s="38" customFormat="1" x14ac:dyDescent="0.25">
      <c r="A403" s="33">
        <v>342</v>
      </c>
      <c r="B403" s="33" t="s">
        <v>87</v>
      </c>
      <c r="D403" s="63">
        <v>450604.22</v>
      </c>
      <c r="E403" s="33"/>
      <c r="F403" s="46">
        <v>51682</v>
      </c>
      <c r="G403" s="21"/>
      <c r="H403" s="49" t="s">
        <v>293</v>
      </c>
      <c r="I403" s="72"/>
      <c r="J403" s="72"/>
      <c r="K403" s="33"/>
      <c r="L403" s="48">
        <v>0</v>
      </c>
      <c r="N403" s="78">
        <v>3.3</v>
      </c>
      <c r="P403" s="63">
        <f t="shared" si="30"/>
        <v>14870</v>
      </c>
      <c r="R403" s="46">
        <v>55334</v>
      </c>
      <c r="S403" s="33"/>
      <c r="T403" s="47">
        <v>50</v>
      </c>
      <c r="U403" s="33" t="s">
        <v>4</v>
      </c>
      <c r="V403" s="47" t="s">
        <v>303</v>
      </c>
      <c r="W403" s="33"/>
      <c r="X403" s="68">
        <v>-3</v>
      </c>
      <c r="Z403" s="63">
        <v>13227</v>
      </c>
      <c r="AA403" s="63"/>
      <c r="AB403" s="66">
        <v>2.94</v>
      </c>
      <c r="AC403" s="66"/>
      <c r="AD403" s="63">
        <f>+Z403-P403</f>
        <v>-1643</v>
      </c>
      <c r="AE403" s="52"/>
    </row>
    <row r="404" spans="1:31" s="38" customFormat="1" x14ac:dyDescent="0.25">
      <c r="A404" s="33">
        <v>343</v>
      </c>
      <c r="B404" s="33" t="s">
        <v>88</v>
      </c>
      <c r="D404" s="63">
        <v>31206902.010000002</v>
      </c>
      <c r="E404" s="33"/>
      <c r="F404" s="46">
        <v>51682</v>
      </c>
      <c r="G404" s="21"/>
      <c r="H404" s="49" t="s">
        <v>293</v>
      </c>
      <c r="I404" s="72"/>
      <c r="J404" s="72"/>
      <c r="K404" s="33"/>
      <c r="L404" s="48">
        <v>0</v>
      </c>
      <c r="N404" s="78">
        <v>3.3</v>
      </c>
      <c r="O404" s="33"/>
      <c r="P404" s="63">
        <f t="shared" si="30"/>
        <v>1029828</v>
      </c>
      <c r="R404" s="46">
        <v>55334</v>
      </c>
      <c r="S404" s="33"/>
      <c r="T404" s="47">
        <v>50</v>
      </c>
      <c r="U404" s="33" t="s">
        <v>4</v>
      </c>
      <c r="V404" s="47" t="s">
        <v>304</v>
      </c>
      <c r="W404" s="33"/>
      <c r="X404" s="68">
        <v>-3</v>
      </c>
      <c r="Z404" s="63">
        <v>1008224</v>
      </c>
      <c r="AA404" s="63"/>
      <c r="AB404" s="66">
        <v>3.23</v>
      </c>
      <c r="AC404" s="66"/>
      <c r="AD404" s="63">
        <f t="shared" ref="AD404:AD405" si="31">+Z404-P404</f>
        <v>-21604</v>
      </c>
      <c r="AE404" s="52"/>
    </row>
    <row r="405" spans="1:31" s="38" customFormat="1" x14ac:dyDescent="0.25">
      <c r="A405" s="33">
        <v>343.2</v>
      </c>
      <c r="B405" s="33" t="s">
        <v>280</v>
      </c>
      <c r="D405" s="63">
        <v>126771982.41</v>
      </c>
      <c r="E405" s="33"/>
      <c r="F405" s="46">
        <v>51682</v>
      </c>
      <c r="G405" s="21"/>
      <c r="H405" s="49" t="s">
        <v>293</v>
      </c>
      <c r="I405" s="72"/>
      <c r="J405" s="72"/>
      <c r="K405" s="33"/>
      <c r="L405" s="48">
        <v>0</v>
      </c>
      <c r="N405" s="78">
        <v>3.3</v>
      </c>
      <c r="O405" s="33"/>
      <c r="P405" s="63">
        <f t="shared" si="30"/>
        <v>4183475</v>
      </c>
      <c r="R405" s="46">
        <v>55334</v>
      </c>
      <c r="S405" s="33"/>
      <c r="T405" s="47">
        <v>9</v>
      </c>
      <c r="U405" s="33" t="s">
        <v>4</v>
      </c>
      <c r="V405" s="47" t="s">
        <v>306</v>
      </c>
      <c r="W405" s="33"/>
      <c r="X405" s="68">
        <v>35</v>
      </c>
      <c r="Z405" s="63">
        <v>9154839</v>
      </c>
      <c r="AA405" s="63"/>
      <c r="AB405" s="66">
        <v>7.22</v>
      </c>
      <c r="AC405" s="66"/>
      <c r="AD405" s="63">
        <f t="shared" si="31"/>
        <v>4971364</v>
      </c>
      <c r="AE405" s="52"/>
    </row>
    <row r="406" spans="1:31" s="38" customFormat="1" x14ac:dyDescent="0.25">
      <c r="A406" s="33">
        <v>345</v>
      </c>
      <c r="B406" s="33" t="s">
        <v>45</v>
      </c>
      <c r="D406" s="63">
        <v>1291341.6599999999</v>
      </c>
      <c r="E406" s="33"/>
      <c r="F406" s="46">
        <v>51682</v>
      </c>
      <c r="G406" s="33"/>
      <c r="H406" s="49" t="s">
        <v>293</v>
      </c>
      <c r="I406" s="72"/>
      <c r="J406" s="72"/>
      <c r="K406" s="33"/>
      <c r="L406" s="48">
        <v>0</v>
      </c>
      <c r="N406" s="78">
        <v>3.3</v>
      </c>
      <c r="P406" s="63">
        <f t="shared" si="30"/>
        <v>42614</v>
      </c>
      <c r="R406" s="46">
        <v>55334</v>
      </c>
      <c r="S406" s="33"/>
      <c r="T406" s="47">
        <v>50</v>
      </c>
      <c r="U406" s="33" t="s">
        <v>4</v>
      </c>
      <c r="V406" s="47" t="s">
        <v>305</v>
      </c>
      <c r="W406" s="33"/>
      <c r="X406" s="68">
        <v>-2</v>
      </c>
      <c r="Z406" s="63">
        <v>37624</v>
      </c>
      <c r="AA406" s="63"/>
      <c r="AB406" s="66">
        <v>2.91</v>
      </c>
      <c r="AC406" s="66"/>
      <c r="AD406" s="63">
        <f>+Z406-P406</f>
        <v>-4990</v>
      </c>
      <c r="AE406" s="52"/>
    </row>
    <row r="407" spans="1:31" s="38" customFormat="1" x14ac:dyDescent="0.25">
      <c r="A407" s="33">
        <v>346</v>
      </c>
      <c r="B407" s="33" t="s">
        <v>281</v>
      </c>
      <c r="D407" s="64">
        <v>836533.1</v>
      </c>
      <c r="E407" s="33"/>
      <c r="F407" s="46">
        <v>51682</v>
      </c>
      <c r="G407" s="21"/>
      <c r="H407" s="49" t="s">
        <v>293</v>
      </c>
      <c r="I407" s="72"/>
      <c r="J407" s="72"/>
      <c r="K407" s="33"/>
      <c r="L407" s="48">
        <v>0</v>
      </c>
      <c r="N407" s="78">
        <v>3.3</v>
      </c>
      <c r="P407" s="64">
        <f t="shared" si="30"/>
        <v>27606</v>
      </c>
      <c r="R407" s="46">
        <v>55334</v>
      </c>
      <c r="S407" s="33"/>
      <c r="T407" s="47">
        <v>50</v>
      </c>
      <c r="U407" s="33" t="s">
        <v>4</v>
      </c>
      <c r="V407" s="47" t="s">
        <v>307</v>
      </c>
      <c r="W407" s="33"/>
      <c r="X407" s="68">
        <v>-2</v>
      </c>
      <c r="Z407" s="64">
        <v>24804</v>
      </c>
      <c r="AA407" s="67"/>
      <c r="AB407" s="66">
        <v>2.97</v>
      </c>
      <c r="AC407" s="66"/>
      <c r="AD407" s="64">
        <f>+Z407-P407</f>
        <v>-2802</v>
      </c>
      <c r="AE407" s="52"/>
    </row>
    <row r="408" spans="1:31" s="38" customFormat="1" x14ac:dyDescent="0.25">
      <c r="A408" s="33" t="s">
        <v>6</v>
      </c>
      <c r="B408" s="38" t="s">
        <v>119</v>
      </c>
      <c r="D408" s="65">
        <f>+SUBTOTAL(9,D402:D407)</f>
        <v>163678161.29999998</v>
      </c>
      <c r="F408" s="46"/>
      <c r="H408" s="71"/>
      <c r="I408" s="72"/>
      <c r="J408" s="72"/>
      <c r="L408" s="48"/>
      <c r="N408" s="118">
        <f>+ROUND(P408/D408*100,1)</f>
        <v>3.3</v>
      </c>
      <c r="P408" s="65">
        <f>+SUBTOTAL(9,P402:P407)</f>
        <v>5401379</v>
      </c>
      <c r="R408" s="46"/>
      <c r="S408" s="33"/>
      <c r="T408" s="47"/>
      <c r="U408" s="33"/>
      <c r="V408" s="47"/>
      <c r="W408" s="33"/>
      <c r="X408" s="68"/>
      <c r="Z408" s="65">
        <f>+SUBTOTAL(9,Z402:Z407)</f>
        <v>10322552</v>
      </c>
      <c r="AA408" s="65"/>
      <c r="AB408" s="125">
        <f>+Z408/D408*100</f>
        <v>6.3066153224193151</v>
      </c>
      <c r="AC408" s="125"/>
      <c r="AD408" s="65">
        <f>+SUBTOTAL(9,AD402:AD407)</f>
        <v>4921173</v>
      </c>
      <c r="AE408" s="52"/>
    </row>
    <row r="409" spans="1:31" s="38" customFormat="1" x14ac:dyDescent="0.25">
      <c r="A409" s="33" t="s">
        <v>6</v>
      </c>
      <c r="B409" s="33" t="s">
        <v>6</v>
      </c>
      <c r="D409" s="87"/>
      <c r="F409" s="46"/>
      <c r="H409" s="71"/>
      <c r="I409" s="72"/>
      <c r="J409" s="72"/>
      <c r="L409" s="48"/>
      <c r="N409" s="78"/>
      <c r="P409" s="87"/>
      <c r="R409" s="46"/>
      <c r="S409" s="33"/>
      <c r="T409" s="47"/>
      <c r="U409" s="33"/>
      <c r="V409" s="47"/>
      <c r="W409" s="33"/>
      <c r="X409" s="68"/>
      <c r="Z409" s="87"/>
      <c r="AA409" s="87"/>
      <c r="AB409" s="66"/>
      <c r="AC409" s="66"/>
      <c r="AD409" s="87"/>
      <c r="AE409" s="52"/>
    </row>
    <row r="410" spans="1:31" s="38" customFormat="1" x14ac:dyDescent="0.25">
      <c r="A410" s="38" t="s">
        <v>6</v>
      </c>
      <c r="B410" s="38" t="s">
        <v>120</v>
      </c>
      <c r="D410" s="87"/>
      <c r="F410" s="46"/>
      <c r="H410" s="71"/>
      <c r="I410" s="72"/>
      <c r="J410" s="72"/>
      <c r="L410" s="48"/>
      <c r="N410" s="119"/>
      <c r="P410" s="87"/>
      <c r="R410" s="46"/>
      <c r="S410" s="33"/>
      <c r="T410" s="47"/>
      <c r="U410" s="33"/>
      <c r="V410" s="47"/>
      <c r="W410" s="33"/>
      <c r="X410" s="68"/>
      <c r="Z410" s="87"/>
      <c r="AA410" s="87"/>
      <c r="AB410" s="66"/>
      <c r="AC410" s="66"/>
      <c r="AD410" s="87"/>
      <c r="AE410" s="52"/>
    </row>
    <row r="411" spans="1:31" s="38" customFormat="1" x14ac:dyDescent="0.25">
      <c r="A411" s="33">
        <v>341</v>
      </c>
      <c r="B411" s="33" t="s">
        <v>42</v>
      </c>
      <c r="D411" s="63">
        <v>109835743.86</v>
      </c>
      <c r="E411" s="33"/>
      <c r="F411" s="46">
        <v>50951</v>
      </c>
      <c r="G411" s="33"/>
      <c r="H411" s="49" t="s">
        <v>293</v>
      </c>
      <c r="I411" s="72"/>
      <c r="J411" s="72"/>
      <c r="K411" s="33"/>
      <c r="L411" s="48">
        <v>0</v>
      </c>
      <c r="N411" s="78">
        <v>3.3</v>
      </c>
      <c r="P411" s="63">
        <f t="shared" ref="P411:P417" si="32">+ROUND(D411*N411/100,0)</f>
        <v>3624580</v>
      </c>
      <c r="R411" s="46">
        <v>54604</v>
      </c>
      <c r="S411" s="33"/>
      <c r="T411" s="47">
        <v>80</v>
      </c>
      <c r="U411" s="33" t="s">
        <v>4</v>
      </c>
      <c r="V411" s="47" t="s">
        <v>300</v>
      </c>
      <c r="W411" s="33"/>
      <c r="X411" s="68">
        <v>-2</v>
      </c>
      <c r="Z411" s="63">
        <v>2944128</v>
      </c>
      <c r="AA411" s="63"/>
      <c r="AB411" s="66">
        <v>2.68</v>
      </c>
      <c r="AC411" s="66"/>
      <c r="AD411" s="63">
        <f>+Z411-P411</f>
        <v>-680452</v>
      </c>
      <c r="AE411" s="52"/>
    </row>
    <row r="412" spans="1:31" s="38" customFormat="1" x14ac:dyDescent="0.25">
      <c r="A412" s="33">
        <v>342</v>
      </c>
      <c r="B412" s="33" t="s">
        <v>87</v>
      </c>
      <c r="D412" s="63">
        <v>21806446.600000001</v>
      </c>
      <c r="E412" s="33"/>
      <c r="F412" s="46">
        <v>50951</v>
      </c>
      <c r="G412" s="33"/>
      <c r="H412" s="49" t="s">
        <v>293</v>
      </c>
      <c r="I412" s="72"/>
      <c r="J412" s="72"/>
      <c r="K412" s="33"/>
      <c r="L412" s="48">
        <v>0</v>
      </c>
      <c r="N412" s="78">
        <v>3.3</v>
      </c>
      <c r="P412" s="63">
        <f t="shared" si="32"/>
        <v>719613</v>
      </c>
      <c r="R412" s="46">
        <v>54604</v>
      </c>
      <c r="S412" s="33"/>
      <c r="T412" s="47">
        <v>50</v>
      </c>
      <c r="U412" s="33" t="s">
        <v>4</v>
      </c>
      <c r="V412" s="47" t="s">
        <v>303</v>
      </c>
      <c r="W412" s="33"/>
      <c r="X412" s="68">
        <v>-3</v>
      </c>
      <c r="Z412" s="63">
        <v>644693</v>
      </c>
      <c r="AA412" s="63"/>
      <c r="AB412" s="66">
        <v>2.96</v>
      </c>
      <c r="AC412" s="66"/>
      <c r="AD412" s="63">
        <f>+Z412-P412</f>
        <v>-74920</v>
      </c>
      <c r="AE412" s="52"/>
    </row>
    <row r="413" spans="1:31" s="38" customFormat="1" x14ac:dyDescent="0.25">
      <c r="A413" s="33">
        <v>343</v>
      </c>
      <c r="B413" s="33" t="s">
        <v>88</v>
      </c>
      <c r="D413" s="63">
        <v>300710821.35000002</v>
      </c>
      <c r="E413" s="33"/>
      <c r="F413" s="46">
        <v>50951</v>
      </c>
      <c r="G413" s="33"/>
      <c r="H413" s="49" t="s">
        <v>293</v>
      </c>
      <c r="I413" s="72"/>
      <c r="J413" s="72"/>
      <c r="K413" s="33"/>
      <c r="L413" s="48">
        <v>0</v>
      </c>
      <c r="N413" s="78">
        <v>3.3</v>
      </c>
      <c r="O413" s="33"/>
      <c r="P413" s="63">
        <f t="shared" si="32"/>
        <v>9923457</v>
      </c>
      <c r="R413" s="46">
        <v>54604</v>
      </c>
      <c r="S413" s="33"/>
      <c r="T413" s="47">
        <v>50</v>
      </c>
      <c r="U413" s="33" t="s">
        <v>4</v>
      </c>
      <c r="V413" s="47" t="s">
        <v>304</v>
      </c>
      <c r="W413" s="33"/>
      <c r="X413" s="68">
        <v>-3</v>
      </c>
      <c r="Z413" s="63">
        <v>9206911</v>
      </c>
      <c r="AA413" s="63"/>
      <c r="AB413" s="66">
        <v>3.06</v>
      </c>
      <c r="AC413" s="66"/>
      <c r="AD413" s="63">
        <f t="shared" ref="AD413:AD414" si="33">+Z413-P413</f>
        <v>-716546</v>
      </c>
      <c r="AE413" s="52"/>
    </row>
    <row r="414" spans="1:31" s="38" customFormat="1" x14ac:dyDescent="0.25">
      <c r="A414" s="33">
        <v>343.2</v>
      </c>
      <c r="B414" s="33" t="s">
        <v>280</v>
      </c>
      <c r="D414" s="63">
        <v>81954082.890000001</v>
      </c>
      <c r="E414" s="33"/>
      <c r="F414" s="46">
        <v>50951</v>
      </c>
      <c r="G414" s="33"/>
      <c r="H414" s="49" t="s">
        <v>293</v>
      </c>
      <c r="I414" s="72"/>
      <c r="J414" s="72"/>
      <c r="K414" s="33"/>
      <c r="L414" s="48">
        <v>0</v>
      </c>
      <c r="N414" s="78">
        <v>3.3</v>
      </c>
      <c r="O414" s="33"/>
      <c r="P414" s="63">
        <f t="shared" si="32"/>
        <v>2704485</v>
      </c>
      <c r="R414" s="46">
        <v>54604</v>
      </c>
      <c r="S414" s="33"/>
      <c r="T414" s="47">
        <v>9</v>
      </c>
      <c r="U414" s="33" t="s">
        <v>4</v>
      </c>
      <c r="V414" s="47" t="s">
        <v>306</v>
      </c>
      <c r="W414" s="33"/>
      <c r="X414" s="68">
        <v>35</v>
      </c>
      <c r="Z414" s="63">
        <v>5918314</v>
      </c>
      <c r="AA414" s="63"/>
      <c r="AB414" s="66">
        <v>7.22</v>
      </c>
      <c r="AC414" s="66"/>
      <c r="AD414" s="63">
        <f t="shared" si="33"/>
        <v>3213829</v>
      </c>
      <c r="AE414" s="52"/>
    </row>
    <row r="415" spans="1:31" s="38" customFormat="1" x14ac:dyDescent="0.25">
      <c r="A415" s="33">
        <v>344</v>
      </c>
      <c r="B415" s="33" t="s">
        <v>89</v>
      </c>
      <c r="D415" s="63">
        <v>49469104.689999998</v>
      </c>
      <c r="E415" s="33"/>
      <c r="F415" s="46">
        <v>50951</v>
      </c>
      <c r="G415" s="33"/>
      <c r="H415" s="49" t="s">
        <v>293</v>
      </c>
      <c r="I415" s="72"/>
      <c r="J415" s="72"/>
      <c r="K415" s="33"/>
      <c r="L415" s="48">
        <v>0</v>
      </c>
      <c r="N415" s="78">
        <v>3.3</v>
      </c>
      <c r="P415" s="63">
        <f t="shared" si="32"/>
        <v>1632480</v>
      </c>
      <c r="R415" s="46">
        <v>54604</v>
      </c>
      <c r="S415" s="33"/>
      <c r="T415" s="47">
        <v>60</v>
      </c>
      <c r="U415" s="33" t="s">
        <v>4</v>
      </c>
      <c r="V415" s="47" t="s">
        <v>300</v>
      </c>
      <c r="W415" s="33"/>
      <c r="X415" s="68">
        <v>-3</v>
      </c>
      <c r="Z415" s="63">
        <v>1374568</v>
      </c>
      <c r="AA415" s="63"/>
      <c r="AB415" s="66">
        <v>2.78</v>
      </c>
      <c r="AC415" s="66"/>
      <c r="AD415" s="63">
        <f>+Z415-P415</f>
        <v>-257912</v>
      </c>
      <c r="AE415" s="52"/>
    </row>
    <row r="416" spans="1:31" s="38" customFormat="1" x14ac:dyDescent="0.25">
      <c r="A416" s="33">
        <v>345</v>
      </c>
      <c r="B416" s="33" t="s">
        <v>45</v>
      </c>
      <c r="D416" s="63">
        <v>72300016.409999996</v>
      </c>
      <c r="E416" s="33"/>
      <c r="F416" s="46">
        <v>50951</v>
      </c>
      <c r="G416" s="33"/>
      <c r="H416" s="49" t="s">
        <v>293</v>
      </c>
      <c r="I416" s="72"/>
      <c r="J416" s="72"/>
      <c r="K416" s="33"/>
      <c r="L416" s="48">
        <v>0</v>
      </c>
      <c r="N416" s="78">
        <v>3.3</v>
      </c>
      <c r="P416" s="63">
        <f t="shared" si="32"/>
        <v>2385901</v>
      </c>
      <c r="R416" s="46">
        <v>54604</v>
      </c>
      <c r="S416" s="33"/>
      <c r="T416" s="47">
        <v>50</v>
      </c>
      <c r="U416" s="33" t="s">
        <v>4</v>
      </c>
      <c r="V416" s="47" t="s">
        <v>305</v>
      </c>
      <c r="W416" s="33"/>
      <c r="X416" s="68">
        <v>-2</v>
      </c>
      <c r="Z416" s="63">
        <v>2010145</v>
      </c>
      <c r="AA416" s="63"/>
      <c r="AB416" s="66">
        <v>2.78</v>
      </c>
      <c r="AC416" s="66"/>
      <c r="AD416" s="63">
        <f>+Z416-P416</f>
        <v>-375756</v>
      </c>
      <c r="AE416" s="52"/>
    </row>
    <row r="417" spans="1:31" s="38" customFormat="1" x14ac:dyDescent="0.25">
      <c r="A417" s="33">
        <v>346</v>
      </c>
      <c r="B417" s="33" t="s">
        <v>281</v>
      </c>
      <c r="D417" s="64">
        <v>8042081.4800000004</v>
      </c>
      <c r="E417" s="33"/>
      <c r="F417" s="46">
        <v>50951</v>
      </c>
      <c r="G417" s="33"/>
      <c r="H417" s="49" t="s">
        <v>293</v>
      </c>
      <c r="I417" s="72"/>
      <c r="J417" s="72"/>
      <c r="K417" s="33"/>
      <c r="L417" s="48">
        <v>0</v>
      </c>
      <c r="N417" s="78">
        <v>3.3</v>
      </c>
      <c r="P417" s="64">
        <f t="shared" si="32"/>
        <v>265389</v>
      </c>
      <c r="R417" s="46">
        <v>54604</v>
      </c>
      <c r="S417" s="33"/>
      <c r="T417" s="47">
        <v>50</v>
      </c>
      <c r="U417" s="33" t="s">
        <v>4</v>
      </c>
      <c r="V417" s="47" t="s">
        <v>307</v>
      </c>
      <c r="W417" s="33"/>
      <c r="X417" s="68">
        <v>-2</v>
      </c>
      <c r="Z417" s="64">
        <v>234270</v>
      </c>
      <c r="AA417" s="67"/>
      <c r="AB417" s="66">
        <v>2.91</v>
      </c>
      <c r="AC417" s="66"/>
      <c r="AD417" s="64">
        <f>+Z417-P417</f>
        <v>-31119</v>
      </c>
      <c r="AE417" s="52"/>
    </row>
    <row r="418" spans="1:31" s="38" customFormat="1" x14ac:dyDescent="0.25">
      <c r="A418" s="33" t="s">
        <v>6</v>
      </c>
      <c r="B418" s="38" t="s">
        <v>121</v>
      </c>
      <c r="D418" s="65">
        <f>+SUBTOTAL(9,D411:D417)</f>
        <v>644118297.28000009</v>
      </c>
      <c r="F418" s="46"/>
      <c r="H418" s="71"/>
      <c r="I418" s="72"/>
      <c r="J418" s="72"/>
      <c r="L418" s="48"/>
      <c r="N418" s="118">
        <f>+ROUND(P418/D418*100,1)</f>
        <v>3.3</v>
      </c>
      <c r="P418" s="65">
        <f>+SUBTOTAL(9,P411:P417)</f>
        <v>21255905</v>
      </c>
      <c r="R418" s="46"/>
      <c r="S418" s="33"/>
      <c r="T418" s="47"/>
      <c r="U418" s="33"/>
      <c r="V418" s="47"/>
      <c r="W418" s="33"/>
      <c r="X418" s="68"/>
      <c r="Z418" s="65">
        <f>+SUBTOTAL(9,Z411:Z417)</f>
        <v>22333029</v>
      </c>
      <c r="AA418" s="65"/>
      <c r="AB418" s="125">
        <f>+Z418/D418*100</f>
        <v>3.4672247464958708</v>
      </c>
      <c r="AC418" s="125"/>
      <c r="AD418" s="65">
        <f>+SUBTOTAL(9,AD411:AD417)</f>
        <v>1077124</v>
      </c>
      <c r="AE418" s="52"/>
    </row>
    <row r="419" spans="1:31" s="38" customFormat="1" x14ac:dyDescent="0.25">
      <c r="A419" s="33" t="s">
        <v>6</v>
      </c>
      <c r="B419" s="33" t="s">
        <v>6</v>
      </c>
      <c r="D419" s="87"/>
      <c r="F419" s="46"/>
      <c r="H419" s="71"/>
      <c r="I419" s="72"/>
      <c r="J419" s="72"/>
      <c r="L419" s="48"/>
      <c r="N419" s="119"/>
      <c r="P419" s="87"/>
      <c r="R419" s="46"/>
      <c r="S419" s="33"/>
      <c r="T419" s="47"/>
      <c r="U419" s="33"/>
      <c r="V419" s="47"/>
      <c r="W419" s="33"/>
      <c r="X419" s="68"/>
      <c r="Z419" s="87"/>
      <c r="AA419" s="87"/>
      <c r="AB419" s="66"/>
      <c r="AC419" s="66"/>
      <c r="AD419" s="87"/>
      <c r="AE419" s="52"/>
    </row>
    <row r="420" spans="1:31" s="38" customFormat="1" x14ac:dyDescent="0.25">
      <c r="A420" s="38" t="s">
        <v>6</v>
      </c>
      <c r="B420" s="38" t="s">
        <v>122</v>
      </c>
      <c r="D420" s="87"/>
      <c r="F420" s="46"/>
      <c r="H420" s="71"/>
      <c r="I420" s="72"/>
      <c r="J420" s="72"/>
      <c r="L420" s="48"/>
      <c r="N420" s="119"/>
      <c r="P420" s="87"/>
      <c r="R420" s="46"/>
      <c r="S420" s="33"/>
      <c r="T420" s="47"/>
      <c r="U420" s="33"/>
      <c r="V420" s="47"/>
      <c r="W420" s="33"/>
      <c r="X420" s="68"/>
      <c r="Z420" s="87"/>
      <c r="AA420" s="87"/>
      <c r="AB420" s="66"/>
      <c r="AC420" s="66"/>
      <c r="AD420" s="87"/>
      <c r="AE420" s="52"/>
    </row>
    <row r="421" spans="1:31" s="38" customFormat="1" x14ac:dyDescent="0.25">
      <c r="A421" s="33">
        <v>341</v>
      </c>
      <c r="B421" s="33" t="s">
        <v>42</v>
      </c>
      <c r="D421" s="63">
        <v>39659645.950000003</v>
      </c>
      <c r="E421" s="33"/>
      <c r="F421" s="46">
        <v>50951</v>
      </c>
      <c r="G421" s="33"/>
      <c r="H421" s="49" t="s">
        <v>293</v>
      </c>
      <c r="I421" s="72"/>
      <c r="J421" s="72"/>
      <c r="K421" s="33"/>
      <c r="L421" s="48">
        <v>0</v>
      </c>
      <c r="N421" s="78">
        <v>3.3</v>
      </c>
      <c r="P421" s="63">
        <f t="shared" ref="P421:P427" si="34">+ROUND(D421*N421/100,0)</f>
        <v>1308768</v>
      </c>
      <c r="R421" s="46">
        <v>54604</v>
      </c>
      <c r="S421" s="33"/>
      <c r="T421" s="47">
        <v>80</v>
      </c>
      <c r="U421" s="33" t="s">
        <v>4</v>
      </c>
      <c r="V421" s="47" t="s">
        <v>300</v>
      </c>
      <c r="W421" s="33"/>
      <c r="X421" s="68">
        <v>-2</v>
      </c>
      <c r="Z421" s="63">
        <v>1063085</v>
      </c>
      <c r="AA421" s="63"/>
      <c r="AB421" s="66">
        <v>2.68</v>
      </c>
      <c r="AC421" s="66"/>
      <c r="AD421" s="63">
        <f>+Z421-P421</f>
        <v>-245683</v>
      </c>
      <c r="AE421" s="52"/>
    </row>
    <row r="422" spans="1:31" s="38" customFormat="1" x14ac:dyDescent="0.25">
      <c r="A422" s="33">
        <v>342</v>
      </c>
      <c r="B422" s="33" t="s">
        <v>87</v>
      </c>
      <c r="D422" s="63">
        <v>7471457.0199999996</v>
      </c>
      <c r="E422" s="33"/>
      <c r="F422" s="46">
        <v>50951</v>
      </c>
      <c r="G422" s="33"/>
      <c r="H422" s="49" t="s">
        <v>293</v>
      </c>
      <c r="I422" s="72"/>
      <c r="J422" s="72"/>
      <c r="K422" s="33"/>
      <c r="L422" s="48">
        <v>0</v>
      </c>
      <c r="N422" s="78">
        <v>3.3</v>
      </c>
      <c r="P422" s="63">
        <f t="shared" si="34"/>
        <v>246558</v>
      </c>
      <c r="R422" s="46">
        <v>54604</v>
      </c>
      <c r="S422" s="33"/>
      <c r="T422" s="47">
        <v>50</v>
      </c>
      <c r="U422" s="33" t="s">
        <v>4</v>
      </c>
      <c r="V422" s="47" t="s">
        <v>303</v>
      </c>
      <c r="W422" s="33"/>
      <c r="X422" s="68">
        <v>-3</v>
      </c>
      <c r="Z422" s="63">
        <v>223319</v>
      </c>
      <c r="AA422" s="63"/>
      <c r="AB422" s="66">
        <v>2.99</v>
      </c>
      <c r="AC422" s="66"/>
      <c r="AD422" s="63">
        <f>+Z422-P422</f>
        <v>-23239</v>
      </c>
      <c r="AE422" s="52"/>
    </row>
    <row r="423" spans="1:31" s="38" customFormat="1" x14ac:dyDescent="0.25">
      <c r="A423" s="33">
        <v>343</v>
      </c>
      <c r="B423" s="33" t="s">
        <v>88</v>
      </c>
      <c r="D423" s="63">
        <v>255637284.5</v>
      </c>
      <c r="E423" s="33"/>
      <c r="F423" s="46">
        <v>50951</v>
      </c>
      <c r="G423" s="33"/>
      <c r="H423" s="49" t="s">
        <v>293</v>
      </c>
      <c r="I423" s="72"/>
      <c r="J423" s="72"/>
      <c r="K423" s="33"/>
      <c r="L423" s="48">
        <v>0</v>
      </c>
      <c r="N423" s="78">
        <v>3.3</v>
      </c>
      <c r="O423" s="33"/>
      <c r="P423" s="63">
        <f t="shared" si="34"/>
        <v>8436030</v>
      </c>
      <c r="R423" s="46">
        <v>54604</v>
      </c>
      <c r="S423" s="33"/>
      <c r="T423" s="47">
        <v>50</v>
      </c>
      <c r="U423" s="33" t="s">
        <v>4</v>
      </c>
      <c r="V423" s="47" t="s">
        <v>304</v>
      </c>
      <c r="W423" s="33"/>
      <c r="X423" s="68">
        <v>-3</v>
      </c>
      <c r="Z423" s="63">
        <v>7804907</v>
      </c>
      <c r="AA423" s="63"/>
      <c r="AB423" s="66">
        <v>3.05</v>
      </c>
      <c r="AC423" s="66"/>
      <c r="AD423" s="63">
        <f t="shared" ref="AD423:AD424" si="35">+Z423-P423</f>
        <v>-631123</v>
      </c>
      <c r="AE423" s="52"/>
    </row>
    <row r="424" spans="1:31" s="38" customFormat="1" x14ac:dyDescent="0.25">
      <c r="A424" s="33">
        <v>343.2</v>
      </c>
      <c r="B424" s="33" t="s">
        <v>280</v>
      </c>
      <c r="D424" s="63">
        <v>149878251.36000001</v>
      </c>
      <c r="E424" s="33"/>
      <c r="F424" s="46">
        <v>50951</v>
      </c>
      <c r="G424" s="33"/>
      <c r="H424" s="49" t="s">
        <v>293</v>
      </c>
      <c r="I424" s="72"/>
      <c r="J424" s="72"/>
      <c r="K424" s="33"/>
      <c r="L424" s="48">
        <v>0</v>
      </c>
      <c r="N424" s="78">
        <v>3.3</v>
      </c>
      <c r="O424" s="33"/>
      <c r="P424" s="63">
        <f t="shared" si="34"/>
        <v>4945982</v>
      </c>
      <c r="R424" s="46">
        <v>54604</v>
      </c>
      <c r="S424" s="33"/>
      <c r="T424" s="47">
        <v>9</v>
      </c>
      <c r="U424" s="33" t="s">
        <v>4</v>
      </c>
      <c r="V424" s="47" t="s">
        <v>306</v>
      </c>
      <c r="W424" s="33"/>
      <c r="X424" s="68">
        <v>35</v>
      </c>
      <c r="Z424" s="63">
        <v>10823458</v>
      </c>
      <c r="AA424" s="63"/>
      <c r="AB424" s="66">
        <v>7.22</v>
      </c>
      <c r="AC424" s="66"/>
      <c r="AD424" s="63">
        <f t="shared" si="35"/>
        <v>5877476</v>
      </c>
      <c r="AE424" s="52"/>
    </row>
    <row r="425" spans="1:31" s="38" customFormat="1" x14ac:dyDescent="0.25">
      <c r="A425" s="33">
        <v>344</v>
      </c>
      <c r="B425" s="33" t="s">
        <v>89</v>
      </c>
      <c r="D425" s="63">
        <v>43599022.960000001</v>
      </c>
      <c r="E425" s="33"/>
      <c r="F425" s="46">
        <v>50951</v>
      </c>
      <c r="G425" s="33"/>
      <c r="H425" s="49" t="s">
        <v>293</v>
      </c>
      <c r="I425" s="72"/>
      <c r="J425" s="72"/>
      <c r="K425" s="33"/>
      <c r="L425" s="48">
        <v>0</v>
      </c>
      <c r="N425" s="78">
        <v>3.3</v>
      </c>
      <c r="P425" s="63">
        <f t="shared" si="34"/>
        <v>1438768</v>
      </c>
      <c r="R425" s="46">
        <v>54604</v>
      </c>
      <c r="S425" s="33"/>
      <c r="T425" s="47">
        <v>60</v>
      </c>
      <c r="U425" s="33" t="s">
        <v>4</v>
      </c>
      <c r="V425" s="47" t="s">
        <v>300</v>
      </c>
      <c r="W425" s="33"/>
      <c r="X425" s="68">
        <v>-3</v>
      </c>
      <c r="Z425" s="63">
        <v>1213035</v>
      </c>
      <c r="AA425" s="63"/>
      <c r="AB425" s="66">
        <v>2.78</v>
      </c>
      <c r="AC425" s="66"/>
      <c r="AD425" s="63">
        <f>+Z425-P425</f>
        <v>-225733</v>
      </c>
      <c r="AE425" s="52"/>
    </row>
    <row r="426" spans="1:31" s="38" customFormat="1" x14ac:dyDescent="0.25">
      <c r="A426" s="33">
        <v>345</v>
      </c>
      <c r="B426" s="33" t="s">
        <v>45</v>
      </c>
      <c r="D426" s="63">
        <v>33177135.609999999</v>
      </c>
      <c r="E426" s="33"/>
      <c r="F426" s="46">
        <v>50951</v>
      </c>
      <c r="G426" s="33"/>
      <c r="H426" s="49" t="s">
        <v>293</v>
      </c>
      <c r="I426" s="72"/>
      <c r="J426" s="72"/>
      <c r="K426" s="33"/>
      <c r="L426" s="48">
        <v>0</v>
      </c>
      <c r="N426" s="78">
        <v>3.3</v>
      </c>
      <c r="P426" s="63">
        <f t="shared" si="34"/>
        <v>1094845</v>
      </c>
      <c r="R426" s="46">
        <v>54604</v>
      </c>
      <c r="S426" s="33"/>
      <c r="T426" s="47">
        <v>50</v>
      </c>
      <c r="U426" s="33" t="s">
        <v>4</v>
      </c>
      <c r="V426" s="47" t="s">
        <v>305</v>
      </c>
      <c r="W426" s="33"/>
      <c r="X426" s="68">
        <v>-2</v>
      </c>
      <c r="Z426" s="63">
        <v>922368</v>
      </c>
      <c r="AA426" s="63"/>
      <c r="AB426" s="66">
        <v>2.78</v>
      </c>
      <c r="AC426" s="66"/>
      <c r="AD426" s="63">
        <f>+Z426-P426</f>
        <v>-172477</v>
      </c>
      <c r="AE426" s="52"/>
    </row>
    <row r="427" spans="1:31" s="38" customFormat="1" x14ac:dyDescent="0.25">
      <c r="A427" s="33">
        <v>346</v>
      </c>
      <c r="B427" s="33" t="s">
        <v>281</v>
      </c>
      <c r="D427" s="64">
        <v>11893351.16</v>
      </c>
      <c r="E427" s="33"/>
      <c r="F427" s="46">
        <v>50951</v>
      </c>
      <c r="G427" s="33"/>
      <c r="H427" s="49" t="s">
        <v>293</v>
      </c>
      <c r="I427" s="72"/>
      <c r="J427" s="72"/>
      <c r="K427" s="33"/>
      <c r="L427" s="48">
        <v>0</v>
      </c>
      <c r="N427" s="78">
        <v>3.3</v>
      </c>
      <c r="P427" s="64">
        <f t="shared" si="34"/>
        <v>392481</v>
      </c>
      <c r="R427" s="46">
        <v>54604</v>
      </c>
      <c r="S427" s="33"/>
      <c r="T427" s="47">
        <v>50</v>
      </c>
      <c r="U427" s="33" t="s">
        <v>4</v>
      </c>
      <c r="V427" s="47" t="s">
        <v>307</v>
      </c>
      <c r="W427" s="33"/>
      <c r="X427" s="68">
        <v>-2</v>
      </c>
      <c r="Z427" s="64">
        <v>352260</v>
      </c>
      <c r="AA427" s="67"/>
      <c r="AB427" s="66">
        <v>2.96</v>
      </c>
      <c r="AC427" s="66"/>
      <c r="AD427" s="64">
        <f>+Z427-P427</f>
        <v>-40221</v>
      </c>
      <c r="AE427" s="52"/>
    </row>
    <row r="428" spans="1:31" s="38" customFormat="1" x14ac:dyDescent="0.25">
      <c r="A428" s="33" t="s">
        <v>6</v>
      </c>
      <c r="B428" s="38" t="s">
        <v>123</v>
      </c>
      <c r="D428" s="65">
        <f>+SUBTOTAL(9,D421:D427)</f>
        <v>541316148.56000006</v>
      </c>
      <c r="F428" s="46"/>
      <c r="H428" s="71"/>
      <c r="I428" s="72"/>
      <c r="J428" s="72"/>
      <c r="L428" s="48"/>
      <c r="N428" s="118">
        <f>+ROUND(P428/D428*100,1)</f>
        <v>3.3</v>
      </c>
      <c r="P428" s="65">
        <f>+SUBTOTAL(9,P421:P427)</f>
        <v>17863432</v>
      </c>
      <c r="R428" s="46"/>
      <c r="S428" s="33"/>
      <c r="T428" s="47"/>
      <c r="U428" s="33"/>
      <c r="V428" s="47"/>
      <c r="W428" s="33"/>
      <c r="X428" s="68"/>
      <c r="Z428" s="65">
        <f>+SUBTOTAL(9,Z421:Z427)</f>
        <v>22402432</v>
      </c>
      <c r="AA428" s="65"/>
      <c r="AB428" s="125">
        <f>+Z428/D428*100</f>
        <v>4.1385116737408563</v>
      </c>
      <c r="AC428" s="125"/>
      <c r="AD428" s="65">
        <f>+SUBTOTAL(9,AD421:AD427)</f>
        <v>4539000</v>
      </c>
      <c r="AE428" s="52"/>
    </row>
    <row r="429" spans="1:31" s="38" customFormat="1" x14ac:dyDescent="0.25">
      <c r="A429" s="33" t="s">
        <v>6</v>
      </c>
      <c r="B429" s="38" t="s">
        <v>6</v>
      </c>
      <c r="D429" s="87"/>
      <c r="F429" s="46"/>
      <c r="H429" s="71"/>
      <c r="I429" s="72"/>
      <c r="J429" s="72"/>
      <c r="L429" s="48"/>
      <c r="N429" s="119"/>
      <c r="P429" s="87"/>
      <c r="R429" s="46"/>
      <c r="S429" s="33"/>
      <c r="T429" s="47"/>
      <c r="U429" s="33"/>
      <c r="V429" s="47"/>
      <c r="W429" s="33"/>
      <c r="X429" s="68"/>
      <c r="Z429" s="87"/>
      <c r="AA429" s="87"/>
      <c r="AB429" s="66"/>
      <c r="AC429" s="66"/>
      <c r="AD429" s="87"/>
      <c r="AE429" s="52"/>
    </row>
    <row r="430" spans="1:31" s="38" customFormat="1" x14ac:dyDescent="0.25">
      <c r="A430" s="33" t="s">
        <v>6</v>
      </c>
      <c r="B430" s="38" t="s">
        <v>124</v>
      </c>
      <c r="D430" s="87"/>
      <c r="F430" s="46"/>
      <c r="H430" s="71"/>
      <c r="I430" s="72"/>
      <c r="J430" s="72"/>
      <c r="L430" s="48"/>
      <c r="N430" s="119"/>
      <c r="P430" s="87"/>
      <c r="R430" s="46"/>
      <c r="S430" s="33"/>
      <c r="T430" s="47"/>
      <c r="U430" s="33"/>
      <c r="V430" s="47"/>
      <c r="W430" s="33"/>
      <c r="X430" s="68"/>
      <c r="Z430" s="87"/>
      <c r="AA430" s="87"/>
      <c r="AB430" s="66"/>
      <c r="AC430" s="66"/>
      <c r="AD430" s="87"/>
      <c r="AE430" s="52"/>
    </row>
    <row r="431" spans="1:31" s="38" customFormat="1" x14ac:dyDescent="0.25">
      <c r="A431" s="33">
        <v>341</v>
      </c>
      <c r="B431" s="33" t="s">
        <v>42</v>
      </c>
      <c r="D431" s="63">
        <v>57671242.119999997</v>
      </c>
      <c r="E431" s="33"/>
      <c r="F431" s="46">
        <v>51682</v>
      </c>
      <c r="G431" s="33"/>
      <c r="H431" s="49" t="s">
        <v>293</v>
      </c>
      <c r="I431" s="72"/>
      <c r="J431" s="72"/>
      <c r="K431" s="33"/>
      <c r="L431" s="48">
        <v>0</v>
      </c>
      <c r="N431" s="78">
        <v>3.3</v>
      </c>
      <c r="P431" s="63">
        <f t="shared" ref="P431:P437" si="36">+ROUND(D431*N431/100,0)</f>
        <v>1903151</v>
      </c>
      <c r="R431" s="46">
        <v>55334</v>
      </c>
      <c r="S431" s="33"/>
      <c r="T431" s="47">
        <v>80</v>
      </c>
      <c r="U431" s="33" t="s">
        <v>4</v>
      </c>
      <c r="V431" s="47" t="s">
        <v>300</v>
      </c>
      <c r="W431" s="33"/>
      <c r="X431" s="68">
        <v>-2</v>
      </c>
      <c r="Z431" s="63">
        <v>1537469</v>
      </c>
      <c r="AA431" s="63"/>
      <c r="AB431" s="66">
        <v>2.67</v>
      </c>
      <c r="AC431" s="66"/>
      <c r="AD431" s="63">
        <f>+Z431-P431</f>
        <v>-365682</v>
      </c>
      <c r="AE431" s="52"/>
    </row>
    <row r="432" spans="1:31" s="38" customFormat="1" x14ac:dyDescent="0.25">
      <c r="A432" s="33">
        <v>342</v>
      </c>
      <c r="B432" s="33" t="s">
        <v>87</v>
      </c>
      <c r="D432" s="63">
        <v>10754858.289999999</v>
      </c>
      <c r="E432" s="33"/>
      <c r="F432" s="46">
        <v>51682</v>
      </c>
      <c r="G432" s="33"/>
      <c r="H432" s="49" t="s">
        <v>293</v>
      </c>
      <c r="I432" s="72"/>
      <c r="J432" s="72"/>
      <c r="K432" s="33"/>
      <c r="L432" s="48">
        <v>0</v>
      </c>
      <c r="N432" s="78">
        <v>3.3</v>
      </c>
      <c r="P432" s="63">
        <f t="shared" si="36"/>
        <v>354910</v>
      </c>
      <c r="R432" s="46">
        <v>55334</v>
      </c>
      <c r="S432" s="33"/>
      <c r="T432" s="47">
        <v>50</v>
      </c>
      <c r="U432" s="33" t="s">
        <v>4</v>
      </c>
      <c r="V432" s="47" t="s">
        <v>303</v>
      </c>
      <c r="W432" s="33"/>
      <c r="X432" s="68">
        <v>-3</v>
      </c>
      <c r="Z432" s="63">
        <v>317030</v>
      </c>
      <c r="AA432" s="63"/>
      <c r="AB432" s="66">
        <v>2.95</v>
      </c>
      <c r="AC432" s="66"/>
      <c r="AD432" s="63">
        <f>+Z432-P432</f>
        <v>-37880</v>
      </c>
      <c r="AE432" s="52"/>
    </row>
    <row r="433" spans="1:31" s="38" customFormat="1" x14ac:dyDescent="0.25">
      <c r="A433" s="33">
        <v>343</v>
      </c>
      <c r="B433" s="33" t="s">
        <v>88</v>
      </c>
      <c r="D433" s="63">
        <v>480389197</v>
      </c>
      <c r="E433" s="33"/>
      <c r="F433" s="46">
        <v>51682</v>
      </c>
      <c r="G433" s="33"/>
      <c r="H433" s="49" t="s">
        <v>293</v>
      </c>
      <c r="I433" s="72"/>
      <c r="J433" s="72"/>
      <c r="K433" s="33"/>
      <c r="L433" s="48">
        <v>0</v>
      </c>
      <c r="N433" s="78">
        <v>3.3</v>
      </c>
      <c r="O433" s="33"/>
      <c r="P433" s="63">
        <f t="shared" si="36"/>
        <v>15852844</v>
      </c>
      <c r="R433" s="46">
        <v>55334</v>
      </c>
      <c r="S433" s="33"/>
      <c r="T433" s="47">
        <v>50</v>
      </c>
      <c r="U433" s="33" t="s">
        <v>4</v>
      </c>
      <c r="V433" s="47" t="s">
        <v>304</v>
      </c>
      <c r="W433" s="33"/>
      <c r="X433" s="68">
        <v>-3</v>
      </c>
      <c r="Z433" s="63">
        <v>14507390</v>
      </c>
      <c r="AA433" s="63"/>
      <c r="AB433" s="66">
        <v>3.02</v>
      </c>
      <c r="AC433" s="66"/>
      <c r="AD433" s="63">
        <f t="shared" ref="AD433:AD434" si="37">+Z433-P433</f>
        <v>-1345454</v>
      </c>
      <c r="AE433" s="52"/>
    </row>
    <row r="434" spans="1:31" s="38" customFormat="1" x14ac:dyDescent="0.25">
      <c r="A434" s="33">
        <v>343.2</v>
      </c>
      <c r="B434" s="33" t="s">
        <v>280</v>
      </c>
      <c r="D434" s="63">
        <v>98598036.450000003</v>
      </c>
      <c r="E434" s="33"/>
      <c r="F434" s="46">
        <v>51682</v>
      </c>
      <c r="G434" s="33"/>
      <c r="H434" s="49" t="s">
        <v>293</v>
      </c>
      <c r="I434" s="72"/>
      <c r="J434" s="72"/>
      <c r="K434" s="33"/>
      <c r="L434" s="48">
        <v>0</v>
      </c>
      <c r="N434" s="78">
        <v>3.3</v>
      </c>
      <c r="O434" s="33"/>
      <c r="P434" s="63">
        <f t="shared" si="36"/>
        <v>3253735</v>
      </c>
      <c r="R434" s="46">
        <v>55334</v>
      </c>
      <c r="S434" s="33"/>
      <c r="T434" s="47">
        <v>9</v>
      </c>
      <c r="U434" s="33" t="s">
        <v>4</v>
      </c>
      <c r="V434" s="47" t="s">
        <v>306</v>
      </c>
      <c r="W434" s="33"/>
      <c r="X434" s="68">
        <v>35</v>
      </c>
      <c r="Z434" s="63">
        <v>7120257</v>
      </c>
      <c r="AA434" s="63"/>
      <c r="AB434" s="66">
        <v>7.22</v>
      </c>
      <c r="AC434" s="66"/>
      <c r="AD434" s="63">
        <f t="shared" si="37"/>
        <v>3866522</v>
      </c>
      <c r="AE434" s="52"/>
    </row>
    <row r="435" spans="1:31" s="38" customFormat="1" x14ac:dyDescent="0.25">
      <c r="A435" s="33">
        <v>344</v>
      </c>
      <c r="B435" s="33" t="s">
        <v>89</v>
      </c>
      <c r="D435" s="63">
        <v>64525280.159999996</v>
      </c>
      <c r="E435" s="33"/>
      <c r="F435" s="46">
        <v>51682</v>
      </c>
      <c r="G435" s="33"/>
      <c r="H435" s="49" t="s">
        <v>293</v>
      </c>
      <c r="I435" s="72"/>
      <c r="J435" s="72"/>
      <c r="K435" s="33"/>
      <c r="L435" s="48">
        <v>0</v>
      </c>
      <c r="N435" s="78">
        <v>3.3</v>
      </c>
      <c r="P435" s="63">
        <f t="shared" si="36"/>
        <v>2129334</v>
      </c>
      <c r="R435" s="46">
        <v>55334</v>
      </c>
      <c r="S435" s="33"/>
      <c r="T435" s="47">
        <v>60</v>
      </c>
      <c r="U435" s="33" t="s">
        <v>4</v>
      </c>
      <c r="V435" s="47" t="s">
        <v>300</v>
      </c>
      <c r="W435" s="33"/>
      <c r="X435" s="68">
        <v>-3</v>
      </c>
      <c r="Z435" s="63">
        <v>1788090</v>
      </c>
      <c r="AA435" s="63"/>
      <c r="AB435" s="66">
        <v>2.77</v>
      </c>
      <c r="AC435" s="66"/>
      <c r="AD435" s="63">
        <f>+Z435-P435</f>
        <v>-341244</v>
      </c>
      <c r="AE435" s="52"/>
    </row>
    <row r="436" spans="1:31" s="38" customFormat="1" x14ac:dyDescent="0.25">
      <c r="A436" s="33">
        <v>345</v>
      </c>
      <c r="B436" s="33" t="s">
        <v>45</v>
      </c>
      <c r="D436" s="63">
        <v>48252609.780000001</v>
      </c>
      <c r="E436" s="33"/>
      <c r="F436" s="46">
        <v>51682</v>
      </c>
      <c r="G436" s="33"/>
      <c r="H436" s="49" t="s">
        <v>293</v>
      </c>
      <c r="I436" s="72"/>
      <c r="J436" s="72"/>
      <c r="K436" s="33"/>
      <c r="L436" s="48">
        <v>0</v>
      </c>
      <c r="N436" s="78">
        <v>3.3</v>
      </c>
      <c r="P436" s="63">
        <f t="shared" si="36"/>
        <v>1592336</v>
      </c>
      <c r="R436" s="46">
        <v>55334</v>
      </c>
      <c r="S436" s="33"/>
      <c r="T436" s="47">
        <v>50</v>
      </c>
      <c r="U436" s="33" t="s">
        <v>4</v>
      </c>
      <c r="V436" s="47" t="s">
        <v>305</v>
      </c>
      <c r="W436" s="33"/>
      <c r="X436" s="68">
        <v>-2</v>
      </c>
      <c r="Z436" s="63">
        <v>1335296</v>
      </c>
      <c r="AA436" s="63"/>
      <c r="AB436" s="66">
        <v>2.77</v>
      </c>
      <c r="AC436" s="66"/>
      <c r="AD436" s="63">
        <f>+Z436-P436</f>
        <v>-257040</v>
      </c>
      <c r="AE436" s="52"/>
    </row>
    <row r="437" spans="1:31" s="38" customFormat="1" x14ac:dyDescent="0.25">
      <c r="A437" s="33">
        <v>346</v>
      </c>
      <c r="B437" s="33" t="s">
        <v>281</v>
      </c>
      <c r="D437" s="64">
        <v>12454465.92</v>
      </c>
      <c r="E437" s="33"/>
      <c r="F437" s="46">
        <v>51682</v>
      </c>
      <c r="G437" s="33"/>
      <c r="H437" s="49" t="s">
        <v>293</v>
      </c>
      <c r="I437" s="72"/>
      <c r="J437" s="72"/>
      <c r="K437" s="33"/>
      <c r="L437" s="48">
        <v>0</v>
      </c>
      <c r="N437" s="78">
        <v>3.3</v>
      </c>
      <c r="P437" s="64">
        <f t="shared" si="36"/>
        <v>410997</v>
      </c>
      <c r="R437" s="46">
        <v>55334</v>
      </c>
      <c r="S437" s="33"/>
      <c r="T437" s="47">
        <v>50</v>
      </c>
      <c r="U437" s="33" t="s">
        <v>4</v>
      </c>
      <c r="V437" s="47" t="s">
        <v>307</v>
      </c>
      <c r="W437" s="33"/>
      <c r="X437" s="68">
        <v>-2</v>
      </c>
      <c r="Z437" s="64">
        <v>361154</v>
      </c>
      <c r="AA437" s="67"/>
      <c r="AB437" s="66">
        <v>2.9</v>
      </c>
      <c r="AC437" s="66"/>
      <c r="AD437" s="64">
        <f>+Z437-P437</f>
        <v>-49843</v>
      </c>
      <c r="AE437" s="52"/>
    </row>
    <row r="438" spans="1:31" s="38" customFormat="1" x14ac:dyDescent="0.25">
      <c r="A438" s="33" t="s">
        <v>6</v>
      </c>
      <c r="B438" s="38" t="s">
        <v>125</v>
      </c>
      <c r="D438" s="83">
        <f>+SUBTOTAL(9,D431:D437)</f>
        <v>772645689.71999991</v>
      </c>
      <c r="F438" s="46"/>
      <c r="H438" s="71"/>
      <c r="I438" s="72"/>
      <c r="J438" s="72"/>
      <c r="L438" s="48"/>
      <c r="N438" s="118">
        <f>+ROUND(P438/D438*100,1)</f>
        <v>3.3</v>
      </c>
      <c r="P438" s="83">
        <f>+SUBTOTAL(9,P431:P437)</f>
        <v>25497307</v>
      </c>
      <c r="R438" s="46"/>
      <c r="S438" s="33"/>
      <c r="T438" s="47"/>
      <c r="U438" s="33"/>
      <c r="V438" s="47"/>
      <c r="W438" s="33"/>
      <c r="X438" s="68"/>
      <c r="Z438" s="83">
        <f>+SUBTOTAL(9,Z431:Z437)</f>
        <v>26966686</v>
      </c>
      <c r="AA438" s="65"/>
      <c r="AB438" s="125">
        <f>+Z438/D438*100</f>
        <v>3.4901749092488297</v>
      </c>
      <c r="AC438" s="125"/>
      <c r="AD438" s="83">
        <f>+SUBTOTAL(9,AD431:AD437)</f>
        <v>1469379</v>
      </c>
      <c r="AE438" s="52"/>
    </row>
    <row r="439" spans="1:31" s="38" customFormat="1" x14ac:dyDescent="0.25">
      <c r="A439" s="33" t="s">
        <v>6</v>
      </c>
      <c r="B439" s="38" t="s">
        <v>6</v>
      </c>
      <c r="D439" s="87"/>
      <c r="F439" s="46"/>
      <c r="H439" s="71"/>
      <c r="I439" s="72"/>
      <c r="J439" s="72"/>
      <c r="L439" s="48"/>
      <c r="N439" s="119"/>
      <c r="P439" s="87"/>
      <c r="R439" s="46"/>
      <c r="S439" s="33"/>
      <c r="T439" s="47"/>
      <c r="U439" s="33"/>
      <c r="V439" s="47"/>
      <c r="W439" s="33"/>
      <c r="X439" s="68"/>
      <c r="Z439" s="87"/>
      <c r="AA439" s="87"/>
      <c r="AB439" s="66"/>
      <c r="AC439" s="66"/>
      <c r="AD439" s="87"/>
      <c r="AE439" s="52"/>
    </row>
    <row r="440" spans="1:31" s="38" customFormat="1" x14ac:dyDescent="0.25">
      <c r="A440" s="41" t="s">
        <v>197</v>
      </c>
      <c r="D440" s="87">
        <f>+SUBTOTAL(9,D401:D439)</f>
        <v>2121758296.8600004</v>
      </c>
      <c r="F440" s="46"/>
      <c r="H440" s="71"/>
      <c r="I440" s="72"/>
      <c r="J440" s="72"/>
      <c r="L440" s="48"/>
      <c r="N440" s="122">
        <f>+ROUND(P440/D440*100,1)</f>
        <v>3.3</v>
      </c>
      <c r="P440" s="87">
        <f>+SUBTOTAL(9,P401:P439)</f>
        <v>70018023</v>
      </c>
      <c r="R440" s="46"/>
      <c r="S440" s="33"/>
      <c r="T440" s="47"/>
      <c r="U440" s="33"/>
      <c r="V440" s="47"/>
      <c r="W440" s="33"/>
      <c r="X440" s="68"/>
      <c r="Z440" s="87">
        <f>+SUBTOTAL(9,Z401:Z439)</f>
        <v>82024699</v>
      </c>
      <c r="AA440" s="87"/>
      <c r="AB440" s="116">
        <f>+Z440/D440*100</f>
        <v>3.8658832686733793</v>
      </c>
      <c r="AC440" s="116"/>
      <c r="AD440" s="87">
        <f>+SUBTOTAL(9,AD401:AD439)</f>
        <v>12006676</v>
      </c>
      <c r="AE440" s="52"/>
    </row>
    <row r="441" spans="1:31" s="38" customFormat="1" x14ac:dyDescent="0.25">
      <c r="A441" s="41"/>
      <c r="B441" s="38" t="s">
        <v>6</v>
      </c>
      <c r="D441" s="87"/>
      <c r="F441" s="46"/>
      <c r="H441" s="71"/>
      <c r="I441" s="72"/>
      <c r="J441" s="72"/>
      <c r="L441" s="48"/>
      <c r="N441" s="119"/>
      <c r="P441" s="87"/>
      <c r="R441" s="46"/>
      <c r="S441" s="33"/>
      <c r="T441" s="47"/>
      <c r="U441" s="33"/>
      <c r="V441" s="47"/>
      <c r="W441" s="33"/>
      <c r="X441" s="68"/>
      <c r="Z441" s="87"/>
      <c r="AA441" s="87"/>
      <c r="AB441" s="116"/>
      <c r="AC441" s="116"/>
      <c r="AD441" s="87"/>
      <c r="AE441" s="52"/>
    </row>
    <row r="442" spans="1:31" s="38" customFormat="1" x14ac:dyDescent="0.25">
      <c r="A442" s="41"/>
      <c r="B442" s="38" t="s">
        <v>6</v>
      </c>
      <c r="D442" s="87"/>
      <c r="F442" s="46"/>
      <c r="H442" s="71"/>
      <c r="I442" s="72"/>
      <c r="J442" s="72"/>
      <c r="L442" s="48"/>
      <c r="N442" s="119"/>
      <c r="P442" s="87"/>
      <c r="R442" s="46"/>
      <c r="S442" s="33"/>
      <c r="T442" s="47"/>
      <c r="U442" s="33"/>
      <c r="V442" s="47"/>
      <c r="W442" s="33"/>
      <c r="X442" s="68"/>
      <c r="Z442" s="87"/>
      <c r="AA442" s="87"/>
      <c r="AB442" s="116"/>
      <c r="AC442" s="116"/>
      <c r="AD442" s="87"/>
      <c r="AE442" s="52"/>
    </row>
    <row r="443" spans="1:31" s="38" customFormat="1" x14ac:dyDescent="0.25">
      <c r="A443" s="41" t="s">
        <v>198</v>
      </c>
      <c r="D443" s="87"/>
      <c r="F443" s="46"/>
      <c r="H443" s="71"/>
      <c r="I443" s="72"/>
      <c r="J443" s="72"/>
      <c r="L443" s="48"/>
      <c r="N443" s="119"/>
      <c r="P443" s="87"/>
      <c r="R443" s="46"/>
      <c r="S443" s="33"/>
      <c r="T443" s="47"/>
      <c r="U443" s="33"/>
      <c r="V443" s="47"/>
      <c r="W443" s="33"/>
      <c r="X443" s="68"/>
      <c r="Z443" s="87"/>
      <c r="AA443" s="87"/>
      <c r="AB443" s="116"/>
      <c r="AC443" s="116"/>
      <c r="AD443" s="87"/>
      <c r="AE443" s="52"/>
    </row>
    <row r="444" spans="1:31" s="38" customFormat="1" x14ac:dyDescent="0.25">
      <c r="A444" s="41"/>
      <c r="B444" s="38" t="s">
        <v>6</v>
      </c>
      <c r="D444" s="87"/>
      <c r="F444" s="46"/>
      <c r="H444" s="71"/>
      <c r="I444" s="72"/>
      <c r="J444" s="72"/>
      <c r="L444" s="48"/>
      <c r="N444" s="119"/>
      <c r="P444" s="87"/>
      <c r="R444" s="46"/>
      <c r="S444" s="33"/>
      <c r="T444" s="47"/>
      <c r="U444" s="33"/>
      <c r="V444" s="47"/>
      <c r="W444" s="33"/>
      <c r="X444" s="68"/>
      <c r="Z444" s="87"/>
      <c r="AA444" s="87"/>
      <c r="AB444" s="116"/>
      <c r="AC444" s="116"/>
      <c r="AD444" s="87"/>
      <c r="AE444" s="52"/>
    </row>
    <row r="445" spans="1:31" s="38" customFormat="1" x14ac:dyDescent="0.25">
      <c r="A445" s="33" t="s">
        <v>6</v>
      </c>
      <c r="B445" s="38" t="s">
        <v>126</v>
      </c>
      <c r="D445" s="87"/>
      <c r="F445" s="46"/>
      <c r="H445" s="71"/>
      <c r="I445" s="72"/>
      <c r="J445" s="72"/>
      <c r="L445" s="48"/>
      <c r="N445" s="119"/>
      <c r="P445" s="87"/>
      <c r="R445" s="46"/>
      <c r="S445" s="33"/>
      <c r="T445" s="47"/>
      <c r="U445" s="33"/>
      <c r="V445" s="47"/>
      <c r="W445" s="33"/>
      <c r="X445" s="68"/>
      <c r="Z445" s="87"/>
      <c r="AA445" s="87"/>
      <c r="AB445" s="116"/>
      <c r="AC445" s="116"/>
      <c r="AD445" s="87"/>
      <c r="AE445" s="52"/>
    </row>
    <row r="446" spans="1:31" s="38" customFormat="1" x14ac:dyDescent="0.25">
      <c r="A446" s="33">
        <v>341</v>
      </c>
      <c r="B446" s="33" t="s">
        <v>42</v>
      </c>
      <c r="D446" s="63">
        <v>82092869.269999996</v>
      </c>
      <c r="E446" s="33"/>
      <c r="F446" s="46">
        <v>52412</v>
      </c>
      <c r="G446" s="33"/>
      <c r="H446" s="49" t="s">
        <v>293</v>
      </c>
      <c r="I446" s="72"/>
      <c r="J446" s="72"/>
      <c r="K446" s="33"/>
      <c r="L446" s="48">
        <v>0</v>
      </c>
      <c r="N446" s="78">
        <v>3.3</v>
      </c>
      <c r="P446" s="63">
        <f t="shared" ref="P446:P452" si="38">+ROUND(D446*N446/100,0)</f>
        <v>2709065</v>
      </c>
      <c r="R446" s="46">
        <v>56065</v>
      </c>
      <c r="S446" s="33"/>
      <c r="T446" s="47">
        <v>80</v>
      </c>
      <c r="U446" s="33" t="s">
        <v>4</v>
      </c>
      <c r="V446" s="47" t="s">
        <v>300</v>
      </c>
      <c r="W446" s="33"/>
      <c r="X446" s="68">
        <v>-2</v>
      </c>
      <c r="Z446" s="63">
        <v>2193088</v>
      </c>
      <c r="AA446" s="63"/>
      <c r="AB446" s="66">
        <v>2.67</v>
      </c>
      <c r="AC446" s="66"/>
      <c r="AD446" s="63">
        <f>+Z446-P446</f>
        <v>-515977</v>
      </c>
      <c r="AE446" s="52"/>
    </row>
    <row r="447" spans="1:31" s="38" customFormat="1" x14ac:dyDescent="0.25">
      <c r="A447" s="33">
        <v>342</v>
      </c>
      <c r="B447" s="33" t="s">
        <v>87</v>
      </c>
      <c r="D447" s="63">
        <v>47723727.920000002</v>
      </c>
      <c r="E447" s="33"/>
      <c r="F447" s="46">
        <v>52412</v>
      </c>
      <c r="G447" s="33"/>
      <c r="H447" s="49" t="s">
        <v>293</v>
      </c>
      <c r="I447" s="72"/>
      <c r="J447" s="72"/>
      <c r="K447" s="33"/>
      <c r="L447" s="48">
        <v>0</v>
      </c>
      <c r="N447" s="78">
        <v>3.3</v>
      </c>
      <c r="P447" s="63">
        <f t="shared" si="38"/>
        <v>1574883</v>
      </c>
      <c r="R447" s="46">
        <v>56065</v>
      </c>
      <c r="S447" s="33"/>
      <c r="T447" s="47">
        <v>50</v>
      </c>
      <c r="U447" s="33" t="s">
        <v>4</v>
      </c>
      <c r="V447" s="47" t="s">
        <v>303</v>
      </c>
      <c r="W447" s="33"/>
      <c r="X447" s="68">
        <v>-3</v>
      </c>
      <c r="Z447" s="63">
        <v>1400412</v>
      </c>
      <c r="AA447" s="63"/>
      <c r="AB447" s="66">
        <v>2.93</v>
      </c>
      <c r="AC447" s="66"/>
      <c r="AD447" s="63">
        <f>+Z447-P447</f>
        <v>-174471</v>
      </c>
      <c r="AE447" s="52"/>
    </row>
    <row r="448" spans="1:31" s="38" customFormat="1" x14ac:dyDescent="0.25">
      <c r="A448" s="33">
        <v>343</v>
      </c>
      <c r="B448" s="33" t="s">
        <v>88</v>
      </c>
      <c r="D448" s="63">
        <v>385108675.64999998</v>
      </c>
      <c r="E448" s="33"/>
      <c r="F448" s="46">
        <v>52412</v>
      </c>
      <c r="G448" s="33"/>
      <c r="H448" s="49" t="s">
        <v>293</v>
      </c>
      <c r="I448" s="72"/>
      <c r="J448" s="72"/>
      <c r="K448" s="33"/>
      <c r="L448" s="48">
        <v>0</v>
      </c>
      <c r="N448" s="78">
        <v>3.3</v>
      </c>
      <c r="O448" s="33"/>
      <c r="P448" s="63">
        <f t="shared" si="38"/>
        <v>12708586</v>
      </c>
      <c r="R448" s="46">
        <v>56065</v>
      </c>
      <c r="S448" s="33"/>
      <c r="T448" s="47">
        <v>50</v>
      </c>
      <c r="U448" s="33" t="s">
        <v>4</v>
      </c>
      <c r="V448" s="47" t="s">
        <v>304</v>
      </c>
      <c r="W448" s="33"/>
      <c r="X448" s="68">
        <v>-3</v>
      </c>
      <c r="Z448" s="63">
        <v>11593863</v>
      </c>
      <c r="AA448" s="63"/>
      <c r="AB448" s="66">
        <v>3.01</v>
      </c>
      <c r="AC448" s="66"/>
      <c r="AD448" s="63">
        <f t="shared" ref="AD448:AD449" si="39">+Z448-P448</f>
        <v>-1114723</v>
      </c>
      <c r="AE448" s="52"/>
    </row>
    <row r="449" spans="1:31" s="38" customFormat="1" x14ac:dyDescent="0.25">
      <c r="A449" s="33">
        <v>343.2</v>
      </c>
      <c r="B449" s="33" t="s">
        <v>280</v>
      </c>
      <c r="D449" s="63">
        <v>206255249.11000001</v>
      </c>
      <c r="E449" s="33"/>
      <c r="F449" s="46">
        <v>52412</v>
      </c>
      <c r="G449" s="33"/>
      <c r="H449" s="49" t="s">
        <v>293</v>
      </c>
      <c r="I449" s="72"/>
      <c r="J449" s="72"/>
      <c r="K449" s="33"/>
      <c r="L449" s="48">
        <v>0</v>
      </c>
      <c r="N449" s="78">
        <v>3.3</v>
      </c>
      <c r="O449" s="33"/>
      <c r="P449" s="63">
        <f t="shared" si="38"/>
        <v>6806423</v>
      </c>
      <c r="R449" s="46">
        <v>56065</v>
      </c>
      <c r="S449" s="33"/>
      <c r="T449" s="47">
        <v>9</v>
      </c>
      <c r="U449" s="33" t="s">
        <v>4</v>
      </c>
      <c r="V449" s="47" t="s">
        <v>306</v>
      </c>
      <c r="W449" s="33"/>
      <c r="X449" s="68">
        <v>35</v>
      </c>
      <c r="Z449" s="63">
        <v>14894723</v>
      </c>
      <c r="AA449" s="63"/>
      <c r="AB449" s="66">
        <v>7.22</v>
      </c>
      <c r="AC449" s="66"/>
      <c r="AD449" s="63">
        <f t="shared" si="39"/>
        <v>8088300</v>
      </c>
      <c r="AE449" s="52"/>
    </row>
    <row r="450" spans="1:31" s="38" customFormat="1" x14ac:dyDescent="0.25">
      <c r="A450" s="33">
        <v>344</v>
      </c>
      <c r="B450" s="33" t="s">
        <v>89</v>
      </c>
      <c r="D450" s="63">
        <v>70269257.489999995</v>
      </c>
      <c r="E450" s="33"/>
      <c r="F450" s="46">
        <v>52412</v>
      </c>
      <c r="G450" s="33"/>
      <c r="H450" s="49" t="s">
        <v>293</v>
      </c>
      <c r="I450" s="72"/>
      <c r="J450" s="72"/>
      <c r="K450" s="33"/>
      <c r="L450" s="48">
        <v>0</v>
      </c>
      <c r="N450" s="78">
        <v>3.3</v>
      </c>
      <c r="P450" s="63">
        <f t="shared" si="38"/>
        <v>2318885</v>
      </c>
      <c r="R450" s="46">
        <v>56065</v>
      </c>
      <c r="S450" s="33"/>
      <c r="T450" s="47">
        <v>60</v>
      </c>
      <c r="U450" s="33" t="s">
        <v>4</v>
      </c>
      <c r="V450" s="47" t="s">
        <v>300</v>
      </c>
      <c r="W450" s="33"/>
      <c r="X450" s="68">
        <v>-3</v>
      </c>
      <c r="Z450" s="63">
        <v>1941819</v>
      </c>
      <c r="AA450" s="63"/>
      <c r="AB450" s="66">
        <v>2.76</v>
      </c>
      <c r="AC450" s="66"/>
      <c r="AD450" s="63">
        <f>+Z450-P450</f>
        <v>-377066</v>
      </c>
      <c r="AE450" s="52"/>
    </row>
    <row r="451" spans="1:31" s="38" customFormat="1" x14ac:dyDescent="0.25">
      <c r="A451" s="33">
        <v>345</v>
      </c>
      <c r="B451" s="33" t="s">
        <v>45</v>
      </c>
      <c r="D451" s="63">
        <v>111693784.62</v>
      </c>
      <c r="E451" s="33"/>
      <c r="F451" s="46">
        <v>52412</v>
      </c>
      <c r="G451" s="33"/>
      <c r="H451" s="49" t="s">
        <v>293</v>
      </c>
      <c r="I451" s="72"/>
      <c r="J451" s="72"/>
      <c r="K451" s="33"/>
      <c r="L451" s="48">
        <v>0</v>
      </c>
      <c r="N451" s="78">
        <v>3.3</v>
      </c>
      <c r="P451" s="63">
        <f t="shared" si="38"/>
        <v>3685895</v>
      </c>
      <c r="R451" s="46">
        <v>56065</v>
      </c>
      <c r="S451" s="33"/>
      <c r="T451" s="47">
        <v>50</v>
      </c>
      <c r="U451" s="33" t="s">
        <v>4</v>
      </c>
      <c r="V451" s="47" t="s">
        <v>305</v>
      </c>
      <c r="W451" s="33"/>
      <c r="X451" s="68">
        <v>-2</v>
      </c>
      <c r="Z451" s="63">
        <v>3093215</v>
      </c>
      <c r="AA451" s="63"/>
      <c r="AB451" s="66">
        <v>2.77</v>
      </c>
      <c r="AC451" s="66"/>
      <c r="AD451" s="63">
        <f>+Z451-P451</f>
        <v>-592680</v>
      </c>
      <c r="AE451" s="52"/>
    </row>
    <row r="452" spans="1:31" s="38" customFormat="1" x14ac:dyDescent="0.25">
      <c r="A452" s="33">
        <v>346</v>
      </c>
      <c r="B452" s="33" t="s">
        <v>281</v>
      </c>
      <c r="D452" s="64">
        <v>10309492.789999999</v>
      </c>
      <c r="E452" s="33"/>
      <c r="F452" s="46">
        <v>52412</v>
      </c>
      <c r="G452" s="33"/>
      <c r="H452" s="49" t="s">
        <v>293</v>
      </c>
      <c r="I452" s="72"/>
      <c r="J452" s="72"/>
      <c r="K452" s="33"/>
      <c r="L452" s="48">
        <v>0</v>
      </c>
      <c r="N452" s="78">
        <v>3.3</v>
      </c>
      <c r="P452" s="64">
        <f t="shared" si="38"/>
        <v>340213</v>
      </c>
      <c r="R452" s="46">
        <v>56065</v>
      </c>
      <c r="S452" s="33"/>
      <c r="T452" s="47">
        <v>50</v>
      </c>
      <c r="U452" s="33" t="s">
        <v>4</v>
      </c>
      <c r="V452" s="47" t="s">
        <v>307</v>
      </c>
      <c r="W452" s="33"/>
      <c r="X452" s="68">
        <v>-2</v>
      </c>
      <c r="Z452" s="64">
        <v>298911</v>
      </c>
      <c r="AA452" s="67"/>
      <c r="AB452" s="66">
        <v>2.9</v>
      </c>
      <c r="AC452" s="66"/>
      <c r="AD452" s="64">
        <f>+Z452-P452</f>
        <v>-41302</v>
      </c>
      <c r="AE452" s="52"/>
    </row>
    <row r="453" spans="1:31" s="38" customFormat="1" x14ac:dyDescent="0.25">
      <c r="A453" s="33" t="s">
        <v>6</v>
      </c>
      <c r="B453" s="38" t="s">
        <v>127</v>
      </c>
      <c r="D453" s="83">
        <f>+SUBTOTAL(9,D446:D452)</f>
        <v>913453056.85000002</v>
      </c>
      <c r="F453" s="46"/>
      <c r="H453" s="71"/>
      <c r="I453" s="72"/>
      <c r="J453" s="72"/>
      <c r="L453" s="48"/>
      <c r="N453" s="118">
        <f>+ROUND(P453/D453*100,1)</f>
        <v>3.3</v>
      </c>
      <c r="P453" s="83">
        <f>+SUBTOTAL(9,P446:P452)</f>
        <v>30143950</v>
      </c>
      <c r="R453" s="46"/>
      <c r="S453" s="33"/>
      <c r="T453" s="47"/>
      <c r="U453" s="33"/>
      <c r="V453" s="47"/>
      <c r="W453" s="33"/>
      <c r="X453" s="68"/>
      <c r="Z453" s="83">
        <f>+SUBTOTAL(9,Z446:Z452)</f>
        <v>35416031</v>
      </c>
      <c r="AA453" s="65"/>
      <c r="AB453" s="125">
        <f>+Z453/D453*100</f>
        <v>3.8771593936234137</v>
      </c>
      <c r="AC453" s="125"/>
      <c r="AD453" s="83">
        <f>+SUBTOTAL(9,AD446:AD452)</f>
        <v>5272081</v>
      </c>
      <c r="AE453" s="52"/>
    </row>
    <row r="454" spans="1:31" s="38" customFormat="1" x14ac:dyDescent="0.25">
      <c r="A454" s="33"/>
      <c r="B454" s="38" t="s">
        <v>6</v>
      </c>
      <c r="D454" s="87"/>
      <c r="F454" s="46"/>
      <c r="H454" s="71"/>
      <c r="I454" s="72"/>
      <c r="J454" s="72"/>
      <c r="L454" s="48"/>
      <c r="N454" s="119"/>
      <c r="P454" s="87"/>
      <c r="R454" s="46"/>
      <c r="S454" s="33"/>
      <c r="T454" s="47"/>
      <c r="U454" s="33"/>
      <c r="V454" s="47"/>
      <c r="W454" s="33"/>
      <c r="X454" s="68"/>
      <c r="Z454" s="87"/>
      <c r="AA454" s="87"/>
      <c r="AB454" s="116"/>
      <c r="AC454" s="116"/>
      <c r="AD454" s="87"/>
      <c r="AE454" s="52"/>
    </row>
    <row r="455" spans="1:31" s="38" customFormat="1" x14ac:dyDescent="0.25">
      <c r="A455" s="41" t="s">
        <v>199</v>
      </c>
      <c r="D455" s="87">
        <f>+SUBTOTAL(9,D445:D453)</f>
        <v>913453056.85000002</v>
      </c>
      <c r="E455" s="104"/>
      <c r="F455" s="135"/>
      <c r="G455" s="104"/>
      <c r="H455" s="136"/>
      <c r="I455" s="137"/>
      <c r="J455" s="137"/>
      <c r="K455" s="104"/>
      <c r="L455" s="138"/>
      <c r="M455" s="104"/>
      <c r="N455" s="182">
        <f>+ROUND(P455/D455*100,1)</f>
        <v>3.3</v>
      </c>
      <c r="O455" s="104"/>
      <c r="P455" s="87">
        <f>+SUBTOTAL(9,P445:P453)</f>
        <v>30143950</v>
      </c>
      <c r="Q455" s="104"/>
      <c r="R455" s="135"/>
      <c r="S455" s="107"/>
      <c r="T455" s="140"/>
      <c r="U455" s="107"/>
      <c r="V455" s="140"/>
      <c r="W455" s="107"/>
      <c r="X455" s="176"/>
      <c r="Y455" s="104"/>
      <c r="Z455" s="87">
        <f>+SUBTOTAL(9,Z445:Z453)</f>
        <v>35416031</v>
      </c>
      <c r="AA455" s="87"/>
      <c r="AB455" s="165">
        <f>+Z455/D455*100</f>
        <v>3.8771593936234137</v>
      </c>
      <c r="AC455" s="165"/>
      <c r="AD455" s="87">
        <f>+SUBTOTAL(9,AD445:AD453)</f>
        <v>5272081</v>
      </c>
      <c r="AE455" s="52"/>
    </row>
    <row r="456" spans="1:31" s="38" customFormat="1" x14ac:dyDescent="0.25">
      <c r="A456" s="41"/>
      <c r="B456" s="38" t="s">
        <v>6</v>
      </c>
      <c r="D456" s="87"/>
      <c r="F456" s="46"/>
      <c r="H456" s="71"/>
      <c r="I456" s="72"/>
      <c r="J456" s="72"/>
      <c r="L456" s="48"/>
      <c r="N456" s="119"/>
      <c r="P456" s="87"/>
      <c r="R456" s="46"/>
      <c r="S456" s="33"/>
      <c r="T456" s="47"/>
      <c r="U456" s="33"/>
      <c r="V456" s="47"/>
      <c r="W456" s="33"/>
      <c r="X456" s="68"/>
      <c r="Z456" s="87"/>
      <c r="AA456" s="87"/>
      <c r="AB456" s="116"/>
      <c r="AC456" s="116"/>
      <c r="AD456" s="87"/>
      <c r="AE456" s="52"/>
    </row>
    <row r="457" spans="1:31" s="38" customFormat="1" x14ac:dyDescent="0.25">
      <c r="A457" s="41"/>
      <c r="B457" s="38" t="s">
        <v>6</v>
      </c>
      <c r="D457" s="87"/>
      <c r="F457" s="46"/>
      <c r="H457" s="71"/>
      <c r="I457" s="72"/>
      <c r="J457" s="72"/>
      <c r="L457" s="48"/>
      <c r="N457" s="119"/>
      <c r="P457" s="87"/>
      <c r="R457" s="46"/>
      <c r="S457" s="33"/>
      <c r="T457" s="47"/>
      <c r="U457" s="33"/>
      <c r="V457" s="47"/>
      <c r="W457" s="33"/>
      <c r="X457" s="68"/>
      <c r="Z457" s="87"/>
      <c r="AA457" s="87"/>
      <c r="AB457" s="116"/>
      <c r="AC457" s="116"/>
      <c r="AD457" s="87"/>
      <c r="AE457" s="52"/>
    </row>
    <row r="458" spans="1:31" s="38" customFormat="1" x14ac:dyDescent="0.25">
      <c r="A458" s="41" t="s">
        <v>200</v>
      </c>
      <c r="D458" s="87"/>
      <c r="F458" s="46"/>
      <c r="H458" s="71"/>
      <c r="I458" s="72"/>
      <c r="J458" s="72"/>
      <c r="L458" s="48"/>
      <c r="N458" s="119"/>
      <c r="P458" s="87"/>
      <c r="R458" s="46"/>
      <c r="S458" s="33"/>
      <c r="T458" s="47"/>
      <c r="U458" s="33"/>
      <c r="V458" s="47"/>
      <c r="W458" s="33"/>
      <c r="X458" s="68"/>
      <c r="Z458" s="87"/>
      <c r="AA458" s="87"/>
      <c r="AB458" s="116"/>
      <c r="AC458" s="116"/>
      <c r="AD458" s="87"/>
      <c r="AE458" s="52"/>
    </row>
    <row r="459" spans="1:31" s="38" customFormat="1" x14ac:dyDescent="0.25">
      <c r="A459" s="41"/>
      <c r="B459" s="38" t="s">
        <v>6</v>
      </c>
      <c r="D459" s="87"/>
      <c r="F459" s="46"/>
      <c r="H459" s="71"/>
      <c r="I459" s="72"/>
      <c r="J459" s="72"/>
      <c r="L459" s="48"/>
      <c r="N459" s="119"/>
      <c r="P459" s="87"/>
      <c r="R459" s="46"/>
      <c r="S459" s="33"/>
      <c r="T459" s="47"/>
      <c r="U459" s="33"/>
      <c r="V459" s="47"/>
      <c r="W459" s="33"/>
      <c r="X459" s="68"/>
      <c r="Z459" s="87"/>
      <c r="AA459" s="87"/>
      <c r="AB459" s="116"/>
      <c r="AC459" s="116"/>
      <c r="AD459" s="87"/>
      <c r="AE459" s="52"/>
    </row>
    <row r="460" spans="1:31" s="38" customFormat="1" x14ac:dyDescent="0.25">
      <c r="A460" s="33" t="s">
        <v>6</v>
      </c>
      <c r="B460" s="38" t="s">
        <v>128</v>
      </c>
      <c r="D460" s="87"/>
      <c r="F460" s="46"/>
      <c r="H460" s="71"/>
      <c r="I460" s="72"/>
      <c r="J460" s="72"/>
      <c r="L460" s="48"/>
      <c r="N460" s="119"/>
      <c r="P460" s="87"/>
      <c r="R460" s="46"/>
      <c r="S460" s="33"/>
      <c r="T460" s="47"/>
      <c r="U460" s="33"/>
      <c r="V460" s="47"/>
      <c r="W460" s="33"/>
      <c r="X460" s="68"/>
      <c r="Z460" s="87"/>
      <c r="AA460" s="87"/>
      <c r="AB460" s="116"/>
      <c r="AC460" s="116"/>
      <c r="AD460" s="87"/>
      <c r="AE460" s="52"/>
    </row>
    <row r="461" spans="1:31" s="38" customFormat="1" x14ac:dyDescent="0.25">
      <c r="A461" s="33">
        <v>341</v>
      </c>
      <c r="B461" s="33" t="s">
        <v>42</v>
      </c>
      <c r="D461" s="63">
        <v>80630957.950000003</v>
      </c>
      <c r="F461" s="46">
        <v>52778</v>
      </c>
      <c r="H461" s="49" t="s">
        <v>293</v>
      </c>
      <c r="I461" s="72"/>
      <c r="J461" s="72"/>
      <c r="K461" s="33"/>
      <c r="L461" s="48">
        <v>0</v>
      </c>
      <c r="N461" s="78">
        <v>3.3</v>
      </c>
      <c r="P461" s="63">
        <f t="shared" ref="P461:P467" si="40">+ROUND(D461*N461/100,0)</f>
        <v>2660822</v>
      </c>
      <c r="R461" s="46">
        <v>56430</v>
      </c>
      <c r="S461" s="33"/>
      <c r="T461" s="47">
        <v>80</v>
      </c>
      <c r="U461" s="33" t="s">
        <v>4</v>
      </c>
      <c r="V461" s="47" t="s">
        <v>300</v>
      </c>
      <c r="W461" s="33"/>
      <c r="X461" s="68">
        <v>-2</v>
      </c>
      <c r="Z461" s="63">
        <v>2138363</v>
      </c>
      <c r="AA461" s="87"/>
      <c r="AB461" s="66">
        <v>2.65</v>
      </c>
      <c r="AC461" s="66"/>
      <c r="AD461" s="63">
        <f>+Z461-P461</f>
        <v>-522459</v>
      </c>
      <c r="AE461" s="52"/>
    </row>
    <row r="462" spans="1:31" s="38" customFormat="1" x14ac:dyDescent="0.25">
      <c r="A462" s="33">
        <v>342</v>
      </c>
      <c r="B462" s="33" t="s">
        <v>87</v>
      </c>
      <c r="D462" s="63">
        <v>217306003.91</v>
      </c>
      <c r="F462" s="46">
        <v>52778</v>
      </c>
      <c r="H462" s="49" t="s">
        <v>293</v>
      </c>
      <c r="I462" s="72"/>
      <c r="J462" s="72"/>
      <c r="K462" s="33"/>
      <c r="L462" s="48">
        <v>0</v>
      </c>
      <c r="N462" s="78">
        <v>3.3</v>
      </c>
      <c r="P462" s="63">
        <f t="shared" si="40"/>
        <v>7171098</v>
      </c>
      <c r="R462" s="46">
        <v>56430</v>
      </c>
      <c r="S462" s="33"/>
      <c r="T462" s="47">
        <v>50</v>
      </c>
      <c r="U462" s="33" t="s">
        <v>4</v>
      </c>
      <c r="V462" s="47" t="s">
        <v>303</v>
      </c>
      <c r="W462" s="33"/>
      <c r="X462" s="68">
        <v>-3</v>
      </c>
      <c r="Z462" s="63">
        <v>6367219</v>
      </c>
      <c r="AA462" s="87"/>
      <c r="AB462" s="66">
        <v>2.93</v>
      </c>
      <c r="AC462" s="66"/>
      <c r="AD462" s="63">
        <f>+Z462-P462</f>
        <v>-803879</v>
      </c>
      <c r="AE462" s="52"/>
    </row>
    <row r="463" spans="1:31" s="38" customFormat="1" x14ac:dyDescent="0.25">
      <c r="A463" s="33">
        <v>343</v>
      </c>
      <c r="B463" s="33" t="s">
        <v>88</v>
      </c>
      <c r="D463" s="63">
        <v>525780411.58999997</v>
      </c>
      <c r="F463" s="46">
        <v>52778</v>
      </c>
      <c r="H463" s="49" t="s">
        <v>293</v>
      </c>
      <c r="I463" s="72"/>
      <c r="J463" s="72"/>
      <c r="K463" s="33"/>
      <c r="L463" s="48">
        <v>0</v>
      </c>
      <c r="N463" s="78">
        <v>3.3</v>
      </c>
      <c r="O463" s="33"/>
      <c r="P463" s="63">
        <f t="shared" si="40"/>
        <v>17350754</v>
      </c>
      <c r="R463" s="46">
        <v>56430</v>
      </c>
      <c r="S463" s="33"/>
      <c r="T463" s="47">
        <v>50</v>
      </c>
      <c r="U463" s="33" t="s">
        <v>4</v>
      </c>
      <c r="V463" s="47" t="s">
        <v>304</v>
      </c>
      <c r="W463" s="33"/>
      <c r="X463" s="68">
        <v>-3</v>
      </c>
      <c r="Z463" s="63">
        <v>15830359</v>
      </c>
      <c r="AA463" s="87"/>
      <c r="AB463" s="66">
        <v>3.01</v>
      </c>
      <c r="AC463" s="66"/>
      <c r="AD463" s="63">
        <f t="shared" ref="AD463:AD464" si="41">+Z463-P463</f>
        <v>-1520395</v>
      </c>
      <c r="AE463" s="52"/>
    </row>
    <row r="464" spans="1:31" s="38" customFormat="1" x14ac:dyDescent="0.25">
      <c r="A464" s="33">
        <v>343.2</v>
      </c>
      <c r="B464" s="33" t="s">
        <v>280</v>
      </c>
      <c r="D464" s="63">
        <v>139494632.66</v>
      </c>
      <c r="F464" s="46">
        <v>52778</v>
      </c>
      <c r="H464" s="49" t="s">
        <v>293</v>
      </c>
      <c r="I464" s="72"/>
      <c r="J464" s="72"/>
      <c r="K464" s="33"/>
      <c r="L464" s="48">
        <v>0</v>
      </c>
      <c r="N464" s="78">
        <v>3.3</v>
      </c>
      <c r="O464" s="33"/>
      <c r="P464" s="63">
        <f t="shared" si="40"/>
        <v>4603323</v>
      </c>
      <c r="R464" s="46">
        <v>56430</v>
      </c>
      <c r="S464" s="33"/>
      <c r="T464" s="47">
        <v>9</v>
      </c>
      <c r="U464" s="33" t="s">
        <v>4</v>
      </c>
      <c r="V464" s="47" t="s">
        <v>306</v>
      </c>
      <c r="W464" s="33"/>
      <c r="X464" s="68">
        <v>35</v>
      </c>
      <c r="Z464" s="63">
        <v>10073605</v>
      </c>
      <c r="AA464" s="87"/>
      <c r="AB464" s="66">
        <v>7.22</v>
      </c>
      <c r="AC464" s="66"/>
      <c r="AD464" s="63">
        <f t="shared" si="41"/>
        <v>5470282</v>
      </c>
      <c r="AE464" s="52"/>
    </row>
    <row r="465" spans="1:31" s="38" customFormat="1" x14ac:dyDescent="0.25">
      <c r="A465" s="33">
        <v>344</v>
      </c>
      <c r="B465" s="33" t="s">
        <v>89</v>
      </c>
      <c r="D465" s="63">
        <v>79977232.180000007</v>
      </c>
      <c r="F465" s="46">
        <v>52778</v>
      </c>
      <c r="H465" s="49" t="s">
        <v>293</v>
      </c>
      <c r="I465" s="72"/>
      <c r="J465" s="72"/>
      <c r="K465" s="33"/>
      <c r="L465" s="48">
        <v>0</v>
      </c>
      <c r="N465" s="78">
        <v>3.3</v>
      </c>
      <c r="P465" s="63">
        <f t="shared" si="40"/>
        <v>2639249</v>
      </c>
      <c r="R465" s="46">
        <v>56430</v>
      </c>
      <c r="S465" s="33"/>
      <c r="T465" s="47">
        <v>60</v>
      </c>
      <c r="U465" s="33" t="s">
        <v>4</v>
      </c>
      <c r="V465" s="47" t="s">
        <v>300</v>
      </c>
      <c r="W465" s="33"/>
      <c r="X465" s="68">
        <v>-3</v>
      </c>
      <c r="Z465" s="63">
        <v>2209764</v>
      </c>
      <c r="AA465" s="87"/>
      <c r="AB465" s="66">
        <v>2.76</v>
      </c>
      <c r="AC465" s="66"/>
      <c r="AD465" s="63">
        <f>+Z465-P465</f>
        <v>-429485</v>
      </c>
      <c r="AE465" s="52"/>
    </row>
    <row r="466" spans="1:31" s="38" customFormat="1" x14ac:dyDescent="0.25">
      <c r="A466" s="33">
        <v>345</v>
      </c>
      <c r="B466" s="33" t="s">
        <v>45</v>
      </c>
      <c r="D466" s="63">
        <v>82800568.349999994</v>
      </c>
      <c r="F466" s="46">
        <v>52778</v>
      </c>
      <c r="H466" s="49" t="s">
        <v>293</v>
      </c>
      <c r="I466" s="72"/>
      <c r="J466" s="72"/>
      <c r="K466" s="33"/>
      <c r="L466" s="48">
        <v>0</v>
      </c>
      <c r="N466" s="78">
        <v>3.3</v>
      </c>
      <c r="P466" s="63">
        <f t="shared" si="40"/>
        <v>2732419</v>
      </c>
      <c r="R466" s="46">
        <v>56430</v>
      </c>
      <c r="S466" s="33"/>
      <c r="T466" s="47">
        <v>50</v>
      </c>
      <c r="U466" s="33" t="s">
        <v>4</v>
      </c>
      <c r="V466" s="47" t="s">
        <v>305</v>
      </c>
      <c r="W466" s="33"/>
      <c r="X466" s="68">
        <v>-2</v>
      </c>
      <c r="Z466" s="63">
        <v>2287187</v>
      </c>
      <c r="AA466" s="87"/>
      <c r="AB466" s="66">
        <v>2.76</v>
      </c>
      <c r="AC466" s="66"/>
      <c r="AD466" s="63">
        <f>+Z466-P466</f>
        <v>-445232</v>
      </c>
      <c r="AE466" s="52"/>
    </row>
    <row r="467" spans="1:31" s="38" customFormat="1" x14ac:dyDescent="0.25">
      <c r="A467" s="33">
        <v>346</v>
      </c>
      <c r="B467" s="33" t="s">
        <v>281</v>
      </c>
      <c r="D467" s="64">
        <v>11446561.130000001</v>
      </c>
      <c r="F467" s="46">
        <v>52778</v>
      </c>
      <c r="H467" s="49" t="s">
        <v>293</v>
      </c>
      <c r="I467" s="72"/>
      <c r="J467" s="72"/>
      <c r="K467" s="33"/>
      <c r="L467" s="48">
        <v>0</v>
      </c>
      <c r="N467" s="78">
        <v>3.3</v>
      </c>
      <c r="P467" s="64">
        <f t="shared" si="40"/>
        <v>377737</v>
      </c>
      <c r="R467" s="46">
        <v>56430</v>
      </c>
      <c r="S467" s="33"/>
      <c r="T467" s="47">
        <v>50</v>
      </c>
      <c r="U467" s="33" t="s">
        <v>4</v>
      </c>
      <c r="V467" s="47" t="s">
        <v>307</v>
      </c>
      <c r="W467" s="33"/>
      <c r="X467" s="68">
        <v>-2</v>
      </c>
      <c r="Z467" s="64">
        <v>331830</v>
      </c>
      <c r="AA467" s="87"/>
      <c r="AB467" s="66">
        <v>2.9</v>
      </c>
      <c r="AC467" s="66"/>
      <c r="AD467" s="64">
        <f>+Z467-P467</f>
        <v>-45907</v>
      </c>
      <c r="AE467" s="52"/>
    </row>
    <row r="468" spans="1:31" s="38" customFormat="1" x14ac:dyDescent="0.25">
      <c r="A468" s="33" t="s">
        <v>6</v>
      </c>
      <c r="B468" s="38" t="s">
        <v>129</v>
      </c>
      <c r="D468" s="126">
        <f>+SUBTOTAL(9,D461:D467)</f>
        <v>1137436367.77</v>
      </c>
      <c r="F468" s="46"/>
      <c r="H468" s="71"/>
      <c r="I468" s="72"/>
      <c r="J468" s="72"/>
      <c r="L468" s="48"/>
      <c r="N468" s="118">
        <f>+ROUND(P468/D468*100,1)</f>
        <v>3.3</v>
      </c>
      <c r="P468" s="83">
        <f>+SUBTOTAL(9,P461:P467)</f>
        <v>37535402</v>
      </c>
      <c r="R468" s="46"/>
      <c r="S468" s="33"/>
      <c r="T468" s="47"/>
      <c r="U468" s="33"/>
      <c r="V468" s="47"/>
      <c r="W468" s="33"/>
      <c r="X468" s="68"/>
      <c r="Z468" s="83">
        <f>+SUBTOTAL(9,Z461:Z467)</f>
        <v>39238327</v>
      </c>
      <c r="AA468" s="87"/>
      <c r="AB468" s="125">
        <f>+Z468/D468*100</f>
        <v>3.4497162313289378</v>
      </c>
      <c r="AC468" s="125"/>
      <c r="AD468" s="83">
        <f>+SUBTOTAL(9,AD461:AD467)</f>
        <v>1702925</v>
      </c>
      <c r="AE468" s="52"/>
    </row>
    <row r="469" spans="1:31" s="38" customFormat="1" x14ac:dyDescent="0.25">
      <c r="A469" s="33" t="s">
        <v>6</v>
      </c>
      <c r="B469" s="38" t="s">
        <v>6</v>
      </c>
      <c r="D469" s="87"/>
      <c r="F469" s="46"/>
      <c r="H469" s="71"/>
      <c r="I469" s="72"/>
      <c r="J469" s="72"/>
      <c r="L469" s="48"/>
      <c r="N469" s="119"/>
      <c r="P469" s="87"/>
      <c r="R469" s="46"/>
      <c r="S469" s="33"/>
      <c r="T469" s="47"/>
      <c r="U469" s="33"/>
      <c r="V469" s="47"/>
      <c r="W469" s="33"/>
      <c r="X469" s="68"/>
      <c r="Z469" s="87"/>
      <c r="AA469" s="87"/>
      <c r="AB469" s="116"/>
      <c r="AC469" s="116"/>
      <c r="AD469" s="87"/>
      <c r="AE469" s="52"/>
    </row>
    <row r="470" spans="1:31" s="38" customFormat="1" x14ac:dyDescent="0.25">
      <c r="A470" s="41" t="s">
        <v>201</v>
      </c>
      <c r="D470" s="87">
        <f>+SUBTOTAL(9,D460:D468)</f>
        <v>1137436367.77</v>
      </c>
      <c r="F470" s="46"/>
      <c r="H470" s="71"/>
      <c r="I470" s="72"/>
      <c r="J470" s="72"/>
      <c r="L470" s="48"/>
      <c r="N470" s="122">
        <f>+ROUND(P470/D470*100,1)</f>
        <v>3.3</v>
      </c>
      <c r="P470" s="87">
        <f>+SUBTOTAL(9,P460:P468)</f>
        <v>37535402</v>
      </c>
      <c r="R470" s="46"/>
      <c r="S470" s="33"/>
      <c r="T470" s="47"/>
      <c r="U470" s="33"/>
      <c r="V470" s="47"/>
      <c r="W470" s="33"/>
      <c r="X470" s="176"/>
      <c r="Z470" s="87">
        <f>+SUBTOTAL(9,Z460:Z468)</f>
        <v>39238327</v>
      </c>
      <c r="AA470" s="87"/>
      <c r="AB470" s="116">
        <f>+Z470/D470*100</f>
        <v>3.4497162313289378</v>
      </c>
      <c r="AC470" s="116"/>
      <c r="AD470" s="87">
        <f>+SUBTOTAL(9,AD460:AD468)</f>
        <v>1702925</v>
      </c>
      <c r="AE470" s="52"/>
    </row>
    <row r="471" spans="1:31" s="38" customFormat="1" x14ac:dyDescent="0.25">
      <c r="A471" s="41"/>
      <c r="B471" s="38" t="s">
        <v>6</v>
      </c>
      <c r="D471" s="87"/>
      <c r="F471" s="46"/>
      <c r="H471" s="71"/>
      <c r="I471" s="72"/>
      <c r="J471" s="72"/>
      <c r="L471" s="48"/>
      <c r="N471" s="122"/>
      <c r="P471" s="87"/>
      <c r="R471" s="46"/>
      <c r="S471" s="33"/>
      <c r="T471" s="47"/>
      <c r="U471" s="33"/>
      <c r="V471" s="47"/>
      <c r="W471" s="33"/>
      <c r="X471" s="68"/>
      <c r="Z471" s="87"/>
      <c r="AA471" s="87"/>
      <c r="AB471" s="116"/>
      <c r="AC471" s="116"/>
      <c r="AD471" s="87"/>
      <c r="AE471" s="52"/>
    </row>
    <row r="472" spans="1:31" s="38" customFormat="1" x14ac:dyDescent="0.25">
      <c r="A472" s="41"/>
      <c r="B472" s="38" t="s">
        <v>6</v>
      </c>
      <c r="D472" s="87"/>
      <c r="F472" s="46"/>
      <c r="H472" s="71"/>
      <c r="I472" s="72"/>
      <c r="J472" s="72"/>
      <c r="L472" s="48"/>
      <c r="N472" s="122"/>
      <c r="P472" s="87"/>
      <c r="R472" s="46"/>
      <c r="S472" s="33"/>
      <c r="T472" s="47"/>
      <c r="U472" s="33"/>
      <c r="V472" s="47"/>
      <c r="W472" s="33"/>
      <c r="X472" s="68"/>
      <c r="Z472" s="87"/>
      <c r="AA472" s="87"/>
      <c r="AB472" s="116"/>
      <c r="AC472" s="116"/>
      <c r="AD472" s="87"/>
      <c r="AE472" s="52"/>
    </row>
    <row r="473" spans="1:31" s="38" customFormat="1" x14ac:dyDescent="0.25">
      <c r="A473" s="41" t="s">
        <v>202</v>
      </c>
      <c r="D473" s="87"/>
      <c r="F473" s="46"/>
      <c r="H473" s="71"/>
      <c r="I473" s="72"/>
      <c r="J473" s="72"/>
      <c r="L473" s="48"/>
      <c r="N473" s="119"/>
      <c r="P473" s="87"/>
      <c r="R473" s="46"/>
      <c r="S473" s="33"/>
      <c r="T473" s="47"/>
      <c r="U473" s="33"/>
      <c r="V473" s="47"/>
      <c r="W473" s="33"/>
      <c r="X473" s="68"/>
      <c r="Z473" s="87"/>
      <c r="AA473" s="87"/>
      <c r="AB473" s="116"/>
      <c r="AC473" s="116"/>
      <c r="AD473" s="87"/>
      <c r="AE473" s="52"/>
    </row>
    <row r="474" spans="1:31" s="38" customFormat="1" x14ac:dyDescent="0.25">
      <c r="A474" s="41"/>
      <c r="B474" s="38" t="s">
        <v>6</v>
      </c>
      <c r="D474" s="87"/>
      <c r="F474" s="46"/>
      <c r="H474" s="71"/>
      <c r="I474" s="72"/>
      <c r="J474" s="72"/>
      <c r="L474" s="48"/>
      <c r="N474" s="119"/>
      <c r="P474" s="87"/>
      <c r="R474" s="46"/>
      <c r="S474" s="33"/>
      <c r="T474" s="47"/>
      <c r="U474" s="33"/>
      <c r="V474" s="47"/>
      <c r="W474" s="33"/>
      <c r="X474" s="68"/>
      <c r="Z474" s="87"/>
      <c r="AA474" s="87"/>
      <c r="AB474" s="116"/>
      <c r="AC474" s="116"/>
      <c r="AD474" s="87"/>
      <c r="AE474" s="52"/>
    </row>
    <row r="475" spans="1:31" s="38" customFormat="1" x14ac:dyDescent="0.25">
      <c r="A475" s="33" t="s">
        <v>6</v>
      </c>
      <c r="B475" s="38" t="s">
        <v>130</v>
      </c>
      <c r="D475" s="87"/>
      <c r="F475" s="46"/>
      <c r="H475" s="71"/>
      <c r="I475" s="72"/>
      <c r="J475" s="72"/>
      <c r="L475" s="48"/>
      <c r="N475" s="119"/>
      <c r="P475" s="87"/>
      <c r="R475" s="46"/>
      <c r="S475" s="33"/>
      <c r="T475" s="47"/>
      <c r="U475" s="33"/>
      <c r="V475" s="47"/>
      <c r="W475" s="33"/>
      <c r="X475" s="68"/>
      <c r="Z475" s="87"/>
      <c r="AA475" s="87"/>
      <c r="AB475" s="116"/>
      <c r="AC475" s="116"/>
      <c r="AD475" s="87"/>
      <c r="AE475" s="52"/>
    </row>
    <row r="476" spans="1:31" s="38" customFormat="1" x14ac:dyDescent="0.25">
      <c r="A476" s="33">
        <v>341</v>
      </c>
      <c r="B476" s="33" t="s">
        <v>42</v>
      </c>
      <c r="D476" s="63">
        <v>101607532.01000001</v>
      </c>
      <c r="F476" s="46">
        <v>53508</v>
      </c>
      <c r="H476" s="49" t="s">
        <v>293</v>
      </c>
      <c r="I476" s="72"/>
      <c r="J476" s="72"/>
      <c r="K476" s="33"/>
      <c r="L476" s="48">
        <v>0</v>
      </c>
      <c r="N476" s="78">
        <v>3.3</v>
      </c>
      <c r="P476" s="63">
        <f t="shared" ref="P476:P482" si="42">+ROUND(D476*N476/100,0)</f>
        <v>3353049</v>
      </c>
      <c r="R476" s="46">
        <v>57161</v>
      </c>
      <c r="S476" s="33"/>
      <c r="T476" s="47">
        <v>80</v>
      </c>
      <c r="U476" s="33" t="s">
        <v>4</v>
      </c>
      <c r="V476" s="47" t="s">
        <v>300</v>
      </c>
      <c r="W476" s="33"/>
      <c r="X476" s="68">
        <v>-2</v>
      </c>
      <c r="Z476" s="63">
        <v>2704023</v>
      </c>
      <c r="AA476" s="87"/>
      <c r="AB476" s="66">
        <v>2.66</v>
      </c>
      <c r="AC476" s="66"/>
      <c r="AD476" s="63">
        <f>+Z476-P476</f>
        <v>-649026</v>
      </c>
      <c r="AE476" s="52"/>
    </row>
    <row r="477" spans="1:31" s="38" customFormat="1" x14ac:dyDescent="0.25">
      <c r="A477" s="33">
        <v>342</v>
      </c>
      <c r="B477" s="33" t="s">
        <v>87</v>
      </c>
      <c r="D477" s="63">
        <v>59665117.359999999</v>
      </c>
      <c r="F477" s="46">
        <v>53508</v>
      </c>
      <c r="H477" s="49" t="s">
        <v>293</v>
      </c>
      <c r="I477" s="72"/>
      <c r="J477" s="72"/>
      <c r="K477" s="33"/>
      <c r="L477" s="48">
        <v>0</v>
      </c>
      <c r="N477" s="78">
        <v>3.3</v>
      </c>
      <c r="P477" s="63">
        <f t="shared" si="42"/>
        <v>1968949</v>
      </c>
      <c r="R477" s="46">
        <v>57161</v>
      </c>
      <c r="S477" s="33"/>
      <c r="T477" s="47">
        <v>50</v>
      </c>
      <c r="U477" s="33" t="s">
        <v>4</v>
      </c>
      <c r="V477" s="47" t="s">
        <v>303</v>
      </c>
      <c r="W477" s="33"/>
      <c r="X477" s="68">
        <v>-3</v>
      </c>
      <c r="Z477" s="63">
        <v>1745324</v>
      </c>
      <c r="AA477" s="87"/>
      <c r="AB477" s="66">
        <v>2.93</v>
      </c>
      <c r="AC477" s="66"/>
      <c r="AD477" s="63">
        <f>+Z477-P477</f>
        <v>-223625</v>
      </c>
      <c r="AE477" s="52"/>
    </row>
    <row r="478" spans="1:31" s="38" customFormat="1" x14ac:dyDescent="0.25">
      <c r="A478" s="33">
        <v>343</v>
      </c>
      <c r="B478" s="33" t="s">
        <v>88</v>
      </c>
      <c r="D478" s="63">
        <v>499500578.83999997</v>
      </c>
      <c r="F478" s="46">
        <v>53508</v>
      </c>
      <c r="H478" s="49" t="s">
        <v>293</v>
      </c>
      <c r="I478" s="72"/>
      <c r="J478" s="72"/>
      <c r="K478" s="33"/>
      <c r="L478" s="48">
        <v>0</v>
      </c>
      <c r="N478" s="78">
        <v>3.3</v>
      </c>
      <c r="O478" s="33"/>
      <c r="P478" s="63">
        <f t="shared" si="42"/>
        <v>16483519</v>
      </c>
      <c r="R478" s="46">
        <v>57161</v>
      </c>
      <c r="S478" s="33"/>
      <c r="T478" s="47">
        <v>50</v>
      </c>
      <c r="U478" s="33" t="s">
        <v>4</v>
      </c>
      <c r="V478" s="47" t="s">
        <v>304</v>
      </c>
      <c r="W478" s="33"/>
      <c r="X478" s="68">
        <v>-3</v>
      </c>
      <c r="Z478" s="63">
        <v>15021164</v>
      </c>
      <c r="AA478" s="87"/>
      <c r="AB478" s="66">
        <v>3.01</v>
      </c>
      <c r="AC478" s="66"/>
      <c r="AD478" s="63">
        <f t="shared" ref="AD478:AD479" si="43">+Z478-P478</f>
        <v>-1462355</v>
      </c>
      <c r="AE478" s="52"/>
    </row>
    <row r="479" spans="1:31" s="38" customFormat="1" x14ac:dyDescent="0.25">
      <c r="A479" s="33">
        <v>343.2</v>
      </c>
      <c r="B479" s="33" t="s">
        <v>280</v>
      </c>
      <c r="D479" s="63">
        <v>191363195.90000001</v>
      </c>
      <c r="F479" s="46">
        <v>53508</v>
      </c>
      <c r="H479" s="49" t="s">
        <v>293</v>
      </c>
      <c r="I479" s="72"/>
      <c r="J479" s="72"/>
      <c r="K479" s="33"/>
      <c r="L479" s="48">
        <v>0</v>
      </c>
      <c r="N479" s="78">
        <v>3.3</v>
      </c>
      <c r="O479" s="33"/>
      <c r="P479" s="63">
        <f t="shared" si="42"/>
        <v>6314985</v>
      </c>
      <c r="R479" s="46">
        <v>57161</v>
      </c>
      <c r="S479" s="33"/>
      <c r="T479" s="47">
        <v>9</v>
      </c>
      <c r="U479" s="33" t="s">
        <v>4</v>
      </c>
      <c r="V479" s="47" t="s">
        <v>306</v>
      </c>
      <c r="W479" s="33"/>
      <c r="X479" s="68">
        <v>35</v>
      </c>
      <c r="Z479" s="63">
        <v>13819293</v>
      </c>
      <c r="AA479" s="87"/>
      <c r="AB479" s="66">
        <v>7.22</v>
      </c>
      <c r="AC479" s="66"/>
      <c r="AD479" s="63">
        <f t="shared" si="43"/>
        <v>7504308</v>
      </c>
      <c r="AE479" s="52"/>
    </row>
    <row r="480" spans="1:31" s="38" customFormat="1" x14ac:dyDescent="0.25">
      <c r="A480" s="33">
        <v>344</v>
      </c>
      <c r="B480" s="33" t="s">
        <v>89</v>
      </c>
      <c r="D480" s="63">
        <v>87208138.849999994</v>
      </c>
      <c r="F480" s="46">
        <v>53508</v>
      </c>
      <c r="H480" s="49" t="s">
        <v>293</v>
      </c>
      <c r="I480" s="72"/>
      <c r="J480" s="72"/>
      <c r="K480" s="33"/>
      <c r="L480" s="48">
        <v>0</v>
      </c>
      <c r="N480" s="78">
        <v>3.3</v>
      </c>
      <c r="P480" s="63">
        <f t="shared" si="42"/>
        <v>2877869</v>
      </c>
      <c r="R480" s="46">
        <v>57161</v>
      </c>
      <c r="S480" s="33"/>
      <c r="T480" s="47">
        <v>60</v>
      </c>
      <c r="U480" s="33" t="s">
        <v>4</v>
      </c>
      <c r="V480" s="47" t="s">
        <v>300</v>
      </c>
      <c r="W480" s="33"/>
      <c r="X480" s="68">
        <v>-3</v>
      </c>
      <c r="Z480" s="63">
        <v>2407293</v>
      </c>
      <c r="AA480" s="87"/>
      <c r="AB480" s="66">
        <v>2.76</v>
      </c>
      <c r="AC480" s="66"/>
      <c r="AD480" s="63">
        <f>+Z480-P480</f>
        <v>-470576</v>
      </c>
      <c r="AE480" s="52"/>
    </row>
    <row r="481" spans="1:31" s="38" customFormat="1" x14ac:dyDescent="0.25">
      <c r="A481" s="33">
        <v>345</v>
      </c>
      <c r="B481" s="33" t="s">
        <v>45</v>
      </c>
      <c r="D481" s="63">
        <v>138483955.50999999</v>
      </c>
      <c r="F481" s="46">
        <v>53508</v>
      </c>
      <c r="H481" s="49" t="s">
        <v>293</v>
      </c>
      <c r="I481" s="72"/>
      <c r="J481" s="72"/>
      <c r="K481" s="33"/>
      <c r="L481" s="48">
        <v>0</v>
      </c>
      <c r="N481" s="78">
        <v>3.3</v>
      </c>
      <c r="P481" s="63">
        <f t="shared" si="42"/>
        <v>4569971</v>
      </c>
      <c r="R481" s="46">
        <v>57161</v>
      </c>
      <c r="S481" s="33"/>
      <c r="T481" s="47">
        <v>50</v>
      </c>
      <c r="U481" s="33" t="s">
        <v>4</v>
      </c>
      <c r="V481" s="47" t="s">
        <v>305</v>
      </c>
      <c r="W481" s="33"/>
      <c r="X481" s="68">
        <v>-2</v>
      </c>
      <c r="Z481" s="63">
        <v>3827974</v>
      </c>
      <c r="AA481" s="87"/>
      <c r="AB481" s="66">
        <v>2.76</v>
      </c>
      <c r="AC481" s="66"/>
      <c r="AD481" s="63">
        <f>+Z481-P481</f>
        <v>-741997</v>
      </c>
      <c r="AE481" s="52"/>
    </row>
    <row r="482" spans="1:31" s="38" customFormat="1" x14ac:dyDescent="0.25">
      <c r="A482" s="33">
        <v>346</v>
      </c>
      <c r="B482" s="33" t="s">
        <v>281</v>
      </c>
      <c r="D482" s="64">
        <v>12795087.470000001</v>
      </c>
      <c r="F482" s="46">
        <v>53508</v>
      </c>
      <c r="H482" s="49" t="s">
        <v>293</v>
      </c>
      <c r="I482" s="72"/>
      <c r="J482" s="72"/>
      <c r="K482" s="33"/>
      <c r="L482" s="48">
        <v>0</v>
      </c>
      <c r="N482" s="78">
        <v>3.3</v>
      </c>
      <c r="P482" s="64">
        <f t="shared" si="42"/>
        <v>422238</v>
      </c>
      <c r="R482" s="46">
        <v>57161</v>
      </c>
      <c r="S482" s="33"/>
      <c r="T482" s="47">
        <v>50</v>
      </c>
      <c r="U482" s="33" t="s">
        <v>4</v>
      </c>
      <c r="V482" s="47" t="s">
        <v>307</v>
      </c>
      <c r="W482" s="33"/>
      <c r="X482" s="68">
        <v>-2</v>
      </c>
      <c r="Z482" s="64">
        <v>370648</v>
      </c>
      <c r="AA482" s="87"/>
      <c r="AB482" s="66">
        <v>2.9</v>
      </c>
      <c r="AC482" s="66"/>
      <c r="AD482" s="64">
        <f>+Z482-P482</f>
        <v>-51590</v>
      </c>
      <c r="AE482" s="52"/>
    </row>
    <row r="483" spans="1:31" s="38" customFormat="1" x14ac:dyDescent="0.25">
      <c r="A483" s="33" t="s">
        <v>6</v>
      </c>
      <c r="B483" s="38" t="s">
        <v>131</v>
      </c>
      <c r="D483" s="83">
        <f>+SUBTOTAL(9,D476:D482)</f>
        <v>1090623605.9400001</v>
      </c>
      <c r="F483" s="46"/>
      <c r="H483" s="71"/>
      <c r="I483" s="72"/>
      <c r="J483" s="72"/>
      <c r="L483" s="48"/>
      <c r="N483" s="118">
        <f>+ROUND(P483/D483*100,1)</f>
        <v>3.3</v>
      </c>
      <c r="P483" s="83">
        <f>+SUBTOTAL(9,P476:P482)</f>
        <v>35990580</v>
      </c>
      <c r="R483" s="46"/>
      <c r="S483" s="33"/>
      <c r="T483" s="47"/>
      <c r="U483" s="33"/>
      <c r="V483" s="47"/>
      <c r="W483" s="33"/>
      <c r="X483" s="68"/>
      <c r="Z483" s="83">
        <f>+SUBTOTAL(9,Z476:Z482)</f>
        <v>39895719</v>
      </c>
      <c r="AA483" s="87"/>
      <c r="AB483" s="125">
        <f>+Z483/D483*100</f>
        <v>3.658064870658488</v>
      </c>
      <c r="AC483" s="125"/>
      <c r="AD483" s="83">
        <f>+SUBTOTAL(9,AD476:AD482)</f>
        <v>3905139</v>
      </c>
      <c r="AE483" s="52"/>
    </row>
    <row r="484" spans="1:31" s="38" customFormat="1" x14ac:dyDescent="0.25">
      <c r="A484" s="33" t="s">
        <v>6</v>
      </c>
      <c r="B484" s="38" t="s">
        <v>6</v>
      </c>
      <c r="D484" s="87"/>
      <c r="F484" s="46"/>
      <c r="H484" s="71"/>
      <c r="I484" s="72"/>
      <c r="J484" s="72"/>
      <c r="L484" s="48"/>
      <c r="N484" s="119"/>
      <c r="P484" s="87"/>
      <c r="R484" s="46"/>
      <c r="S484" s="33"/>
      <c r="T484" s="47"/>
      <c r="U484" s="33"/>
      <c r="V484" s="47"/>
      <c r="W484" s="33"/>
      <c r="X484" s="68"/>
      <c r="Z484" s="87"/>
      <c r="AA484" s="87"/>
      <c r="AB484" s="116"/>
      <c r="AC484" s="116"/>
      <c r="AD484" s="87"/>
      <c r="AE484" s="52"/>
    </row>
    <row r="485" spans="1:31" s="38" customFormat="1" x14ac:dyDescent="0.25">
      <c r="A485" s="41" t="s">
        <v>203</v>
      </c>
      <c r="D485" s="162">
        <f>+SUBTOTAL(9,D475:D483)</f>
        <v>1090623605.9400001</v>
      </c>
      <c r="F485" s="46"/>
      <c r="H485" s="71"/>
      <c r="I485" s="72"/>
      <c r="J485" s="72"/>
      <c r="L485" s="48"/>
      <c r="N485" s="122">
        <f>+ROUND(P485/D485*100,1)</f>
        <v>3.3</v>
      </c>
      <c r="P485" s="162">
        <f>+SUBTOTAL(9,P475:P483)</f>
        <v>35990580</v>
      </c>
      <c r="R485" s="46"/>
      <c r="S485" s="33"/>
      <c r="T485" s="47"/>
      <c r="U485" s="33"/>
      <c r="V485" s="47"/>
      <c r="W485" s="33"/>
      <c r="X485" s="68"/>
      <c r="Z485" s="162">
        <f>+SUBTOTAL(9,Z475:Z483)</f>
        <v>39895719</v>
      </c>
      <c r="AA485" s="87"/>
      <c r="AB485" s="116">
        <f>+Z485/D485*100</f>
        <v>3.658064870658488</v>
      </c>
      <c r="AC485" s="116"/>
      <c r="AD485" s="162">
        <f>+SUBTOTAL(9,AD475:AD483)</f>
        <v>3905139</v>
      </c>
      <c r="AE485" s="52"/>
    </row>
    <row r="486" spans="1:31" s="38" customFormat="1" x14ac:dyDescent="0.25">
      <c r="A486" s="41"/>
      <c r="B486" s="38" t="s">
        <v>6</v>
      </c>
      <c r="D486" s="87"/>
      <c r="F486" s="46"/>
      <c r="H486" s="71"/>
      <c r="I486" s="72"/>
      <c r="J486" s="72"/>
      <c r="L486" s="48"/>
      <c r="N486" s="119"/>
      <c r="P486" s="87"/>
      <c r="R486" s="46"/>
      <c r="S486" s="33"/>
      <c r="T486" s="47"/>
      <c r="U486" s="33"/>
      <c r="V486" s="47"/>
      <c r="W486" s="33"/>
      <c r="X486" s="68"/>
      <c r="Z486" s="87"/>
      <c r="AA486" s="87"/>
      <c r="AB486" s="116"/>
      <c r="AC486" s="116"/>
      <c r="AD486" s="87"/>
      <c r="AE486" s="52"/>
    </row>
    <row r="487" spans="1:31" ht="13.8" thickBot="1" x14ac:dyDescent="0.3">
      <c r="A487" s="35" t="s">
        <v>10</v>
      </c>
      <c r="D487" s="90">
        <f>+SUBTOTAL(9,D227:D486)</f>
        <v>10277035554.029997</v>
      </c>
      <c r="F487" s="46"/>
      <c r="H487" s="71"/>
      <c r="I487" s="72"/>
      <c r="J487" s="72"/>
      <c r="L487" s="48"/>
      <c r="N487" s="122">
        <f>+ROUND(P487/D487*100,1)</f>
        <v>3.8</v>
      </c>
      <c r="P487" s="90">
        <f>+SUBTOTAL(9,P227:P486)</f>
        <v>386046917</v>
      </c>
      <c r="R487" s="46"/>
      <c r="T487" s="47"/>
      <c r="V487" s="47"/>
      <c r="X487" s="68"/>
      <c r="Z487" s="90">
        <f>+SUBTOTAL(9,Z227:Z486)</f>
        <v>414727438</v>
      </c>
      <c r="AA487" s="84"/>
      <c r="AB487" s="116">
        <f>+Z487/D487*100</f>
        <v>4.0354773107442483</v>
      </c>
      <c r="AC487" s="116"/>
      <c r="AD487" s="90">
        <f>+SUBTOTAL(9,AD227:AD486)</f>
        <v>28680521</v>
      </c>
      <c r="AE487" s="60"/>
    </row>
    <row r="488" spans="1:31" ht="13.8" thickTop="1" x14ac:dyDescent="0.25">
      <c r="B488" s="33" t="s">
        <v>6</v>
      </c>
      <c r="F488" s="46"/>
      <c r="H488" s="71"/>
      <c r="I488" s="72"/>
      <c r="J488" s="72"/>
      <c r="L488" s="48"/>
      <c r="N488" s="120"/>
      <c r="R488" s="46"/>
      <c r="T488" s="47"/>
      <c r="V488" s="47"/>
      <c r="X488" s="68"/>
      <c r="AB488" s="66"/>
      <c r="AC488" s="66"/>
      <c r="AE488" s="52"/>
    </row>
    <row r="489" spans="1:31" x14ac:dyDescent="0.25">
      <c r="B489" s="33" t="s">
        <v>6</v>
      </c>
      <c r="F489" s="46"/>
      <c r="H489" s="71"/>
      <c r="I489" s="72"/>
      <c r="J489" s="72"/>
      <c r="L489" s="48"/>
      <c r="N489" s="120"/>
      <c r="R489" s="46"/>
      <c r="T489" s="47"/>
      <c r="V489" s="47"/>
      <c r="X489" s="68"/>
      <c r="AB489" s="66"/>
      <c r="AC489" s="66"/>
      <c r="AE489" s="52"/>
    </row>
    <row r="490" spans="1:31" x14ac:dyDescent="0.25">
      <c r="A490" s="35" t="s">
        <v>269</v>
      </c>
      <c r="F490" s="46"/>
      <c r="H490" s="71"/>
      <c r="I490" s="72"/>
      <c r="J490" s="72"/>
      <c r="L490" s="48"/>
      <c r="N490" s="120"/>
      <c r="R490" s="46"/>
      <c r="T490" s="47"/>
      <c r="V490" s="47"/>
      <c r="X490" s="68"/>
      <c r="AB490" s="66"/>
      <c r="AC490" s="66"/>
      <c r="AE490" s="52"/>
    </row>
    <row r="491" spans="1:31" x14ac:dyDescent="0.25">
      <c r="B491" s="33" t="s">
        <v>6</v>
      </c>
      <c r="D491" s="73"/>
      <c r="E491" s="38"/>
      <c r="F491" s="46"/>
      <c r="G491" s="38"/>
      <c r="H491" s="71"/>
      <c r="I491" s="72"/>
      <c r="J491" s="72"/>
      <c r="K491" s="38"/>
      <c r="L491" s="48"/>
      <c r="N491" s="120"/>
      <c r="P491" s="73"/>
      <c r="R491" s="46"/>
      <c r="T491" s="47"/>
      <c r="V491" s="47"/>
      <c r="X491" s="68"/>
      <c r="Z491" s="73"/>
      <c r="AA491" s="73"/>
      <c r="AB491" s="66"/>
      <c r="AC491" s="66"/>
      <c r="AD491" s="73"/>
      <c r="AE491" s="52"/>
    </row>
    <row r="492" spans="1:31" s="38" customFormat="1" x14ac:dyDescent="0.25">
      <c r="A492" s="38" t="s">
        <v>6</v>
      </c>
      <c r="B492" s="38" t="s">
        <v>132</v>
      </c>
      <c r="C492" s="33"/>
      <c r="D492" s="63"/>
      <c r="E492" s="33"/>
      <c r="F492" s="46"/>
      <c r="G492" s="33"/>
      <c r="H492" s="71"/>
      <c r="I492" s="72"/>
      <c r="J492" s="72"/>
      <c r="K492" s="33"/>
      <c r="L492" s="48"/>
      <c r="M492" s="33"/>
      <c r="N492" s="120"/>
      <c r="O492" s="33"/>
      <c r="P492" s="63"/>
      <c r="Q492" s="33"/>
      <c r="R492" s="46"/>
      <c r="S492" s="33"/>
      <c r="T492" s="47"/>
      <c r="U492" s="33"/>
      <c r="V492" s="47"/>
      <c r="W492" s="33"/>
      <c r="X492" s="68"/>
      <c r="Y492" s="33"/>
      <c r="Z492" s="63"/>
      <c r="AA492" s="63"/>
      <c r="AB492" s="66"/>
      <c r="AC492" s="66"/>
      <c r="AD492" s="63"/>
      <c r="AE492" s="52"/>
    </row>
    <row r="493" spans="1:31" x14ac:dyDescent="0.25">
      <c r="A493" s="33">
        <v>341</v>
      </c>
      <c r="B493" s="33" t="s">
        <v>42</v>
      </c>
      <c r="C493" s="38"/>
      <c r="D493" s="63">
        <v>601221.5</v>
      </c>
      <c r="F493" s="46">
        <v>44012</v>
      </c>
      <c r="H493" s="71">
        <v>2.3E-3</v>
      </c>
      <c r="I493" s="72"/>
      <c r="J493" s="72"/>
      <c r="L493" s="48">
        <v>-2</v>
      </c>
      <c r="M493" s="38"/>
      <c r="N493" s="78">
        <v>2.2000000000000002</v>
      </c>
      <c r="O493" s="38"/>
      <c r="P493" s="63">
        <f t="shared" ref="P493:P499" si="44">+ROUND(D493*N493/100,0)</f>
        <v>13227</v>
      </c>
      <c r="Q493" s="38"/>
      <c r="R493" s="46">
        <v>46934</v>
      </c>
      <c r="T493" s="47">
        <v>80</v>
      </c>
      <c r="U493" s="33" t="s">
        <v>4</v>
      </c>
      <c r="V493" s="47" t="s">
        <v>300</v>
      </c>
      <c r="X493" s="68">
        <v>-2</v>
      </c>
      <c r="Y493" s="38"/>
      <c r="Z493" s="63">
        <v>20500</v>
      </c>
      <c r="AA493" s="63"/>
      <c r="AB493" s="66">
        <v>3.41</v>
      </c>
      <c r="AC493" s="66"/>
      <c r="AD493" s="63">
        <f>+Z493-P493</f>
        <v>7273</v>
      </c>
      <c r="AE493" s="52"/>
    </row>
    <row r="494" spans="1:31" x14ac:dyDescent="0.25">
      <c r="A494" s="33">
        <v>342</v>
      </c>
      <c r="B494" s="33" t="s">
        <v>87</v>
      </c>
      <c r="D494" s="63">
        <v>194416.91</v>
      </c>
      <c r="F494" s="46">
        <v>44012</v>
      </c>
      <c r="H494" s="71">
        <v>9.4999999999999998E-3</v>
      </c>
      <c r="I494" s="72"/>
      <c r="J494" s="72"/>
      <c r="L494" s="48">
        <v>0</v>
      </c>
      <c r="N494" s="78">
        <v>2.6</v>
      </c>
      <c r="P494" s="63">
        <f t="shared" si="44"/>
        <v>5055</v>
      </c>
      <c r="R494" s="46">
        <v>46934</v>
      </c>
      <c r="T494" s="47">
        <v>50</v>
      </c>
      <c r="U494" s="33" t="s">
        <v>4</v>
      </c>
      <c r="V494" s="47" t="s">
        <v>303</v>
      </c>
      <c r="X494" s="68">
        <v>-3</v>
      </c>
      <c r="Z494" s="63">
        <v>7193</v>
      </c>
      <c r="AA494" s="63"/>
      <c r="AB494" s="66">
        <v>3.7</v>
      </c>
      <c r="AC494" s="66"/>
      <c r="AD494" s="63">
        <f>+Z494-P494</f>
        <v>2138</v>
      </c>
      <c r="AE494" s="52"/>
    </row>
    <row r="495" spans="1:31" x14ac:dyDescent="0.25">
      <c r="A495" s="33">
        <v>343</v>
      </c>
      <c r="B495" s="33" t="s">
        <v>88</v>
      </c>
      <c r="C495" s="38"/>
      <c r="D495" s="63">
        <v>14841925.279999999</v>
      </c>
      <c r="F495" s="46">
        <v>44012</v>
      </c>
      <c r="G495" s="58"/>
      <c r="H495" s="49">
        <v>5.7000000000000002E-3</v>
      </c>
      <c r="I495" s="44"/>
      <c r="J495" s="49"/>
      <c r="K495" s="58"/>
      <c r="L495" s="48">
        <v>0</v>
      </c>
      <c r="M495" s="38"/>
      <c r="N495" s="78">
        <v>2.9</v>
      </c>
      <c r="P495" s="63">
        <f t="shared" si="44"/>
        <v>430416</v>
      </c>
      <c r="Q495" s="38"/>
      <c r="R495" s="46">
        <v>46934</v>
      </c>
      <c r="T495" s="47">
        <v>50</v>
      </c>
      <c r="U495" s="33" t="s">
        <v>4</v>
      </c>
      <c r="V495" s="47" t="s">
        <v>304</v>
      </c>
      <c r="X495" s="68">
        <v>-3</v>
      </c>
      <c r="Y495" s="38"/>
      <c r="Z495" s="63">
        <v>1208680</v>
      </c>
      <c r="AA495" s="63"/>
      <c r="AB495" s="66">
        <v>8.14</v>
      </c>
      <c r="AC495" s="66"/>
      <c r="AD495" s="63">
        <f t="shared" ref="AD495:AD496" si="45">+Z495-P495</f>
        <v>778264</v>
      </c>
      <c r="AE495" s="52"/>
    </row>
    <row r="496" spans="1:31" x14ac:dyDescent="0.25">
      <c r="A496" s="33">
        <v>343.2</v>
      </c>
      <c r="B496" s="33" t="s">
        <v>280</v>
      </c>
      <c r="D496" s="63">
        <v>1858778.65</v>
      </c>
      <c r="F496" s="46">
        <v>44012</v>
      </c>
      <c r="G496" s="58"/>
      <c r="H496" s="49">
        <v>0.1565</v>
      </c>
      <c r="I496" s="44"/>
      <c r="J496" s="49"/>
      <c r="K496" s="58"/>
      <c r="L496" s="48">
        <v>0</v>
      </c>
      <c r="N496" s="78">
        <v>2.9</v>
      </c>
      <c r="P496" s="63">
        <f t="shared" si="44"/>
        <v>53905</v>
      </c>
      <c r="R496" s="46">
        <v>46934</v>
      </c>
      <c r="T496" s="47">
        <v>25</v>
      </c>
      <c r="U496" s="33" t="s">
        <v>4</v>
      </c>
      <c r="V496" s="47" t="s">
        <v>304</v>
      </c>
      <c r="X496" s="68">
        <v>29</v>
      </c>
      <c r="Z496" s="63">
        <v>69480</v>
      </c>
      <c r="AA496" s="63"/>
      <c r="AB496" s="66">
        <v>3.74</v>
      </c>
      <c r="AC496" s="66"/>
      <c r="AD496" s="63">
        <f t="shared" si="45"/>
        <v>15575</v>
      </c>
      <c r="AE496" s="52"/>
    </row>
    <row r="497" spans="1:31" x14ac:dyDescent="0.25">
      <c r="A497" s="33">
        <v>344</v>
      </c>
      <c r="B497" s="33" t="s">
        <v>89</v>
      </c>
      <c r="D497" s="63">
        <v>1748135.45</v>
      </c>
      <c r="F497" s="46">
        <v>44012</v>
      </c>
      <c r="H497" s="71">
        <v>1.6000000000000001E-3</v>
      </c>
      <c r="I497" s="72"/>
      <c r="J497" s="72"/>
      <c r="L497" s="48">
        <v>-1</v>
      </c>
      <c r="N497" s="78">
        <v>2.1</v>
      </c>
      <c r="P497" s="63">
        <f t="shared" si="44"/>
        <v>36711</v>
      </c>
      <c r="R497" s="46">
        <v>46934</v>
      </c>
      <c r="T497" s="47">
        <v>60</v>
      </c>
      <c r="U497" s="33" t="s">
        <v>4</v>
      </c>
      <c r="V497" s="47" t="s">
        <v>300</v>
      </c>
      <c r="X497" s="68">
        <v>-3</v>
      </c>
      <c r="Z497" s="63">
        <v>43263</v>
      </c>
      <c r="AA497" s="63"/>
      <c r="AB497" s="66">
        <v>2.4700000000000002</v>
      </c>
      <c r="AC497" s="66"/>
      <c r="AD497" s="63">
        <f>+Z497-P497</f>
        <v>6552</v>
      </c>
      <c r="AE497" s="52"/>
    </row>
    <row r="498" spans="1:31" x14ac:dyDescent="0.25">
      <c r="A498" s="33">
        <v>345</v>
      </c>
      <c r="B498" s="33" t="s">
        <v>45</v>
      </c>
      <c r="D498" s="63">
        <v>420107.13</v>
      </c>
      <c r="F498" s="46">
        <v>44012</v>
      </c>
      <c r="H498" s="71">
        <v>1.2999999999999999E-3</v>
      </c>
      <c r="I498" s="72"/>
      <c r="J498" s="72"/>
      <c r="L498" s="48">
        <v>-1</v>
      </c>
      <c r="N498" s="78">
        <v>2.1</v>
      </c>
      <c r="P498" s="63">
        <f t="shared" si="44"/>
        <v>8822</v>
      </c>
      <c r="R498" s="46">
        <v>46934</v>
      </c>
      <c r="T498" s="47">
        <v>50</v>
      </c>
      <c r="U498" s="33" t="s">
        <v>4</v>
      </c>
      <c r="V498" s="47" t="s">
        <v>305</v>
      </c>
      <c r="X498" s="68">
        <v>-2</v>
      </c>
      <c r="Z498" s="63">
        <v>11778</v>
      </c>
      <c r="AA498" s="63"/>
      <c r="AB498" s="66">
        <v>2.8</v>
      </c>
      <c r="AC498" s="66"/>
      <c r="AD498" s="63">
        <f>+Z498-P498</f>
        <v>2956</v>
      </c>
      <c r="AE498" s="52"/>
    </row>
    <row r="499" spans="1:31" s="38" customFormat="1" x14ac:dyDescent="0.25">
      <c r="A499" s="33">
        <v>346</v>
      </c>
      <c r="B499" s="33" t="s">
        <v>281</v>
      </c>
      <c r="C499" s="33"/>
      <c r="D499" s="64">
        <v>20934.61</v>
      </c>
      <c r="E499" s="33"/>
      <c r="F499" s="46">
        <v>44012</v>
      </c>
      <c r="G499" s="33"/>
      <c r="H499" s="71">
        <v>2.5999999999999999E-3</v>
      </c>
      <c r="I499" s="72"/>
      <c r="J499" s="72"/>
      <c r="K499" s="33"/>
      <c r="L499" s="48">
        <v>0</v>
      </c>
      <c r="M499" s="33"/>
      <c r="N499" s="78">
        <v>2.2000000000000002</v>
      </c>
      <c r="O499" s="33"/>
      <c r="P499" s="64">
        <f t="shared" si="44"/>
        <v>461</v>
      </c>
      <c r="Q499" s="33"/>
      <c r="R499" s="46">
        <v>46934</v>
      </c>
      <c r="S499" s="33"/>
      <c r="T499" s="47">
        <v>50</v>
      </c>
      <c r="U499" s="33" t="s">
        <v>4</v>
      </c>
      <c r="V499" s="47" t="s">
        <v>307</v>
      </c>
      <c r="W499" s="33"/>
      <c r="X499" s="68">
        <v>-2</v>
      </c>
      <c r="Y499" s="33"/>
      <c r="Z499" s="64">
        <v>508</v>
      </c>
      <c r="AA499" s="67"/>
      <c r="AB499" s="66">
        <v>2.4300000000000002</v>
      </c>
      <c r="AC499" s="66"/>
      <c r="AD499" s="64">
        <f>+Z499-P499</f>
        <v>47</v>
      </c>
      <c r="AE499" s="52"/>
    </row>
    <row r="500" spans="1:31" x14ac:dyDescent="0.25">
      <c r="A500" s="33" t="s">
        <v>6</v>
      </c>
      <c r="B500" s="38" t="s">
        <v>133</v>
      </c>
      <c r="D500" s="83">
        <f>+SUBTOTAL(9,D493:D499)</f>
        <v>19685519.529999997</v>
      </c>
      <c r="E500" s="38"/>
      <c r="F500" s="46"/>
      <c r="G500" s="38"/>
      <c r="H500" s="71"/>
      <c r="I500" s="72"/>
      <c r="J500" s="72"/>
      <c r="K500" s="38"/>
      <c r="L500" s="48"/>
      <c r="N500" s="118">
        <f>+ROUND(P500/D500*100,1)</f>
        <v>2.8</v>
      </c>
      <c r="P500" s="83">
        <f>+SUBTOTAL(9,P493:P499)</f>
        <v>548597</v>
      </c>
      <c r="R500" s="46"/>
      <c r="T500" s="47"/>
      <c r="V500" s="47"/>
      <c r="X500" s="68"/>
      <c r="Z500" s="83">
        <f>+SUBTOTAL(9,Z493:Z499)</f>
        <v>1361402</v>
      </c>
      <c r="AA500" s="88"/>
      <c r="AB500" s="116">
        <f>+Z500/D500*100</f>
        <v>6.9157534700838044</v>
      </c>
      <c r="AC500" s="116"/>
      <c r="AD500" s="83">
        <f>+SUBTOTAL(9,AD493:AD499)</f>
        <v>812805</v>
      </c>
      <c r="AE500" s="52"/>
    </row>
    <row r="501" spans="1:31" s="38" customFormat="1" x14ac:dyDescent="0.25">
      <c r="A501" s="33" t="s">
        <v>6</v>
      </c>
      <c r="B501" s="33" t="s">
        <v>6</v>
      </c>
      <c r="C501" s="33"/>
      <c r="D501" s="58"/>
      <c r="E501" s="33"/>
      <c r="F501" s="46"/>
      <c r="G501" s="33"/>
      <c r="H501" s="71"/>
      <c r="I501" s="72"/>
      <c r="J501" s="72"/>
      <c r="K501" s="33"/>
      <c r="L501" s="48"/>
      <c r="M501" s="33"/>
      <c r="N501" s="120"/>
      <c r="O501" s="33"/>
      <c r="P501" s="58"/>
      <c r="Q501" s="33"/>
      <c r="R501" s="46"/>
      <c r="S501" s="33"/>
      <c r="T501" s="47"/>
      <c r="U501" s="33"/>
      <c r="V501" s="47"/>
      <c r="W501" s="33"/>
      <c r="X501" s="68"/>
      <c r="Y501" s="33"/>
      <c r="Z501" s="58"/>
      <c r="AA501" s="58"/>
      <c r="AB501" s="66"/>
      <c r="AC501" s="66"/>
      <c r="AD501" s="58"/>
      <c r="AE501" s="52"/>
    </row>
    <row r="502" spans="1:31" x14ac:dyDescent="0.25">
      <c r="A502" s="38" t="s">
        <v>6</v>
      </c>
      <c r="B502" s="38" t="s">
        <v>134</v>
      </c>
      <c r="D502" s="63"/>
      <c r="F502" s="46"/>
      <c r="H502" s="71"/>
      <c r="I502" s="72"/>
      <c r="J502" s="72"/>
      <c r="L502" s="48"/>
      <c r="N502" s="120"/>
      <c r="P502" s="63"/>
      <c r="R502" s="46"/>
      <c r="T502" s="47"/>
      <c r="V502" s="47"/>
      <c r="X502" s="68"/>
      <c r="Z502" s="63"/>
      <c r="AA502" s="63"/>
      <c r="AB502" s="66"/>
      <c r="AC502" s="66"/>
      <c r="AD502" s="63"/>
      <c r="AE502" s="52"/>
    </row>
    <row r="503" spans="1:31" x14ac:dyDescent="0.25">
      <c r="A503" s="33">
        <v>341</v>
      </c>
      <c r="B503" s="33" t="s">
        <v>42</v>
      </c>
      <c r="C503" s="38"/>
      <c r="D503" s="63">
        <v>941092.66</v>
      </c>
      <c r="F503" s="46">
        <v>44012</v>
      </c>
      <c r="H503" s="71">
        <v>2.3E-3</v>
      </c>
      <c r="I503" s="72"/>
      <c r="J503" s="72"/>
      <c r="L503" s="48">
        <v>-2</v>
      </c>
      <c r="M503" s="38"/>
      <c r="N503" s="78">
        <v>2.2999999999999998</v>
      </c>
      <c r="O503" s="38"/>
      <c r="P503" s="63">
        <f t="shared" ref="P503:P509" si="46">+ROUND(D503*N503/100,0)</f>
        <v>21645</v>
      </c>
      <c r="Q503" s="38"/>
      <c r="R503" s="46">
        <v>46934</v>
      </c>
      <c r="T503" s="47">
        <v>80</v>
      </c>
      <c r="U503" s="33" t="s">
        <v>4</v>
      </c>
      <c r="V503" s="47" t="s">
        <v>300</v>
      </c>
      <c r="X503" s="68">
        <v>-2</v>
      </c>
      <c r="Y503" s="38"/>
      <c r="Z503" s="63">
        <v>58404</v>
      </c>
      <c r="AA503" s="63"/>
      <c r="AB503" s="66">
        <v>6.21</v>
      </c>
      <c r="AC503" s="66"/>
      <c r="AD503" s="63">
        <f>+Z503-P503</f>
        <v>36759</v>
      </c>
      <c r="AE503" s="52"/>
    </row>
    <row r="504" spans="1:31" x14ac:dyDescent="0.25">
      <c r="A504" s="33">
        <v>342</v>
      </c>
      <c r="B504" s="33" t="s">
        <v>87</v>
      </c>
      <c r="D504" s="63">
        <v>724317.88</v>
      </c>
      <c r="F504" s="46">
        <v>44012</v>
      </c>
      <c r="H504" s="71">
        <v>9.4999999999999998E-3</v>
      </c>
      <c r="I504" s="72"/>
      <c r="J504" s="72"/>
      <c r="L504" s="48">
        <v>0</v>
      </c>
      <c r="N504" s="78">
        <v>2.7</v>
      </c>
      <c r="P504" s="63">
        <f t="shared" si="46"/>
        <v>19557</v>
      </c>
      <c r="R504" s="46">
        <v>46934</v>
      </c>
      <c r="T504" s="47">
        <v>50</v>
      </c>
      <c r="U504" s="33" t="s">
        <v>4</v>
      </c>
      <c r="V504" s="47" t="s">
        <v>303</v>
      </c>
      <c r="X504" s="68">
        <v>-3</v>
      </c>
      <c r="Z504" s="63">
        <v>47016</v>
      </c>
      <c r="AA504" s="63"/>
      <c r="AB504" s="66">
        <v>6.49</v>
      </c>
      <c r="AC504" s="66"/>
      <c r="AD504" s="63">
        <f>+Z504-P504</f>
        <v>27459</v>
      </c>
      <c r="AE504" s="52"/>
    </row>
    <row r="505" spans="1:31" x14ac:dyDescent="0.25">
      <c r="A505" s="33">
        <v>343</v>
      </c>
      <c r="B505" s="33" t="s">
        <v>88</v>
      </c>
      <c r="C505" s="38"/>
      <c r="D505" s="63">
        <v>10218902.539999999</v>
      </c>
      <c r="F505" s="46">
        <v>44012</v>
      </c>
      <c r="G505" s="58"/>
      <c r="H505" s="49">
        <v>5.7000000000000002E-3</v>
      </c>
      <c r="I505" s="44"/>
      <c r="J505" s="49"/>
      <c r="K505" s="58"/>
      <c r="L505" s="48">
        <v>0</v>
      </c>
      <c r="M505" s="38"/>
      <c r="N505" s="78">
        <v>3.1</v>
      </c>
      <c r="P505" s="63">
        <f t="shared" si="46"/>
        <v>316786</v>
      </c>
      <c r="Q505" s="38"/>
      <c r="R505" s="46">
        <v>46934</v>
      </c>
      <c r="T505" s="47">
        <v>50</v>
      </c>
      <c r="U505" s="33" t="s">
        <v>4</v>
      </c>
      <c r="V505" s="47" t="s">
        <v>304</v>
      </c>
      <c r="X505" s="68">
        <v>-3</v>
      </c>
      <c r="Y505" s="38"/>
      <c r="Z505" s="63">
        <v>826898</v>
      </c>
      <c r="AA505" s="63"/>
      <c r="AB505" s="66">
        <v>8.09</v>
      </c>
      <c r="AC505" s="66"/>
      <c r="AD505" s="63">
        <f t="shared" ref="AD505:AD506" si="47">+Z505-P505</f>
        <v>510112</v>
      </c>
      <c r="AE505" s="52"/>
    </row>
    <row r="506" spans="1:31" x14ac:dyDescent="0.25">
      <c r="A506" s="33">
        <v>343.2</v>
      </c>
      <c r="B506" s="33" t="s">
        <v>280</v>
      </c>
      <c r="D506" s="63">
        <v>2807095.36</v>
      </c>
      <c r="F506" s="46">
        <v>44012</v>
      </c>
      <c r="G506" s="58"/>
      <c r="H506" s="49">
        <v>0.1565</v>
      </c>
      <c r="I506" s="44"/>
      <c r="J506" s="49"/>
      <c r="K506" s="58"/>
      <c r="L506" s="48">
        <v>0</v>
      </c>
      <c r="N506" s="78">
        <v>3.1</v>
      </c>
      <c r="P506" s="63">
        <f t="shared" si="46"/>
        <v>87020</v>
      </c>
      <c r="R506" s="46">
        <v>46934</v>
      </c>
      <c r="T506" s="47">
        <v>25</v>
      </c>
      <c r="U506" s="33" t="s">
        <v>4</v>
      </c>
      <c r="V506" s="47" t="s">
        <v>304</v>
      </c>
      <c r="X506" s="68">
        <v>29</v>
      </c>
      <c r="Z506" s="63">
        <v>92610</v>
      </c>
      <c r="AA506" s="63"/>
      <c r="AB506" s="66">
        <v>3.3</v>
      </c>
      <c r="AC506" s="66"/>
      <c r="AD506" s="63">
        <f t="shared" si="47"/>
        <v>5590</v>
      </c>
      <c r="AE506" s="52"/>
    </row>
    <row r="507" spans="1:31" x14ac:dyDescent="0.25">
      <c r="A507" s="33">
        <v>344</v>
      </c>
      <c r="B507" s="33" t="s">
        <v>89</v>
      </c>
      <c r="D507" s="63">
        <v>4602021.84</v>
      </c>
      <c r="F507" s="46">
        <v>44012</v>
      </c>
      <c r="H507" s="71">
        <v>1.6000000000000001E-3</v>
      </c>
      <c r="I507" s="72"/>
      <c r="J507" s="72"/>
      <c r="L507" s="48">
        <v>-1</v>
      </c>
      <c r="N507" s="78">
        <v>2.2000000000000002</v>
      </c>
      <c r="P507" s="63">
        <f t="shared" si="46"/>
        <v>101244</v>
      </c>
      <c r="R507" s="46">
        <v>46934</v>
      </c>
      <c r="T507" s="47">
        <v>60</v>
      </c>
      <c r="U507" s="33" t="s">
        <v>4</v>
      </c>
      <c r="V507" s="47" t="s">
        <v>300</v>
      </c>
      <c r="X507" s="68">
        <v>-3</v>
      </c>
      <c r="Z507" s="63">
        <v>289704</v>
      </c>
      <c r="AA507" s="63"/>
      <c r="AB507" s="66">
        <v>6.3</v>
      </c>
      <c r="AC507" s="66"/>
      <c r="AD507" s="63">
        <f>+Z507-P507</f>
        <v>188460</v>
      </c>
      <c r="AE507" s="52"/>
    </row>
    <row r="508" spans="1:31" s="38" customFormat="1" x14ac:dyDescent="0.25">
      <c r="A508" s="33">
        <v>345</v>
      </c>
      <c r="B508" s="33" t="s">
        <v>45</v>
      </c>
      <c r="C508" s="33"/>
      <c r="D508" s="63">
        <v>3450437.53</v>
      </c>
      <c r="E508" s="33"/>
      <c r="F508" s="46">
        <v>44012</v>
      </c>
      <c r="G508" s="33"/>
      <c r="H508" s="71">
        <v>1.2999999999999999E-3</v>
      </c>
      <c r="I508" s="72"/>
      <c r="J508" s="72"/>
      <c r="K508" s="33"/>
      <c r="L508" s="48">
        <v>-1</v>
      </c>
      <c r="M508" s="33"/>
      <c r="N508" s="78">
        <v>2.2000000000000002</v>
      </c>
      <c r="O508" s="33"/>
      <c r="P508" s="63">
        <f t="shared" si="46"/>
        <v>75910</v>
      </c>
      <c r="Q508" s="33"/>
      <c r="R508" s="46">
        <v>46934</v>
      </c>
      <c r="S508" s="33"/>
      <c r="T508" s="47">
        <v>50</v>
      </c>
      <c r="U508" s="33" t="s">
        <v>4</v>
      </c>
      <c r="V508" s="47" t="s">
        <v>305</v>
      </c>
      <c r="W508" s="33"/>
      <c r="X508" s="68">
        <v>-2</v>
      </c>
      <c r="Y508" s="33"/>
      <c r="Z508" s="63">
        <v>235636</v>
      </c>
      <c r="AA508" s="63"/>
      <c r="AB508" s="66">
        <v>6.83</v>
      </c>
      <c r="AC508" s="66"/>
      <c r="AD508" s="63">
        <f>+Z508-P508</f>
        <v>159726</v>
      </c>
      <c r="AE508" s="52"/>
    </row>
    <row r="509" spans="1:31" x14ac:dyDescent="0.25">
      <c r="A509" s="33">
        <v>346</v>
      </c>
      <c r="B509" s="33" t="s">
        <v>281</v>
      </c>
      <c r="D509" s="64">
        <v>20936.09</v>
      </c>
      <c r="F509" s="46">
        <v>44012</v>
      </c>
      <c r="H509" s="71">
        <v>2.5999999999999999E-3</v>
      </c>
      <c r="I509" s="72"/>
      <c r="J509" s="72"/>
      <c r="L509" s="48">
        <v>0</v>
      </c>
      <c r="N509" s="78">
        <v>2.2999999999999998</v>
      </c>
      <c r="P509" s="64">
        <f t="shared" si="46"/>
        <v>482</v>
      </c>
      <c r="R509" s="46">
        <v>46934</v>
      </c>
      <c r="T509" s="47">
        <v>50</v>
      </c>
      <c r="U509" s="33" t="s">
        <v>4</v>
      </c>
      <c r="V509" s="47" t="s">
        <v>307</v>
      </c>
      <c r="X509" s="68">
        <v>-2</v>
      </c>
      <c r="Z509" s="64">
        <v>1276</v>
      </c>
      <c r="AA509" s="67"/>
      <c r="AB509" s="66">
        <v>6.09</v>
      </c>
      <c r="AC509" s="66"/>
      <c r="AD509" s="64">
        <f>+Z509-P509</f>
        <v>794</v>
      </c>
      <c r="AE509" s="52"/>
    </row>
    <row r="510" spans="1:31" x14ac:dyDescent="0.25">
      <c r="A510" s="33" t="s">
        <v>6</v>
      </c>
      <c r="B510" s="38" t="s">
        <v>135</v>
      </c>
      <c r="D510" s="83">
        <f>+SUBTOTAL(9,D503:D509)</f>
        <v>22764803.899999999</v>
      </c>
      <c r="E510" s="38"/>
      <c r="F510" s="46"/>
      <c r="G510" s="38"/>
      <c r="H510" s="71"/>
      <c r="I510" s="72"/>
      <c r="J510" s="72"/>
      <c r="K510" s="38"/>
      <c r="L510" s="48"/>
      <c r="N510" s="118">
        <f>+ROUND(P510/D510*100,1)</f>
        <v>2.7</v>
      </c>
      <c r="P510" s="83">
        <f>+SUBTOTAL(9,P503:P509)</f>
        <v>622644</v>
      </c>
      <c r="R510" s="46"/>
      <c r="T510" s="47"/>
      <c r="V510" s="47"/>
      <c r="X510" s="68"/>
      <c r="Z510" s="83">
        <f>+SUBTOTAL(9,Z503:Z509)</f>
        <v>1551544</v>
      </c>
      <c r="AA510" s="88"/>
      <c r="AB510" s="116">
        <f>+Z510/D510*100</f>
        <v>6.8155386130956312</v>
      </c>
      <c r="AC510" s="116"/>
      <c r="AD510" s="83">
        <f>+SUBTOTAL(9,AD503:AD509)</f>
        <v>928900</v>
      </c>
      <c r="AE510" s="52"/>
    </row>
    <row r="511" spans="1:31" x14ac:dyDescent="0.25">
      <c r="A511" s="33" t="s">
        <v>6</v>
      </c>
      <c r="B511" s="33" t="s">
        <v>6</v>
      </c>
      <c r="D511" s="87"/>
      <c r="F511" s="46"/>
      <c r="H511" s="71"/>
      <c r="I511" s="72"/>
      <c r="J511" s="72"/>
      <c r="L511" s="48"/>
      <c r="N511" s="120"/>
      <c r="R511" s="46"/>
      <c r="T511" s="47"/>
      <c r="V511" s="47"/>
      <c r="X511" s="68"/>
      <c r="AB511" s="66"/>
      <c r="AC511" s="66"/>
      <c r="AE511" s="52"/>
    </row>
    <row r="512" spans="1:31" s="38" customFormat="1" x14ac:dyDescent="0.25">
      <c r="A512" s="38" t="s">
        <v>6</v>
      </c>
      <c r="B512" s="38" t="s">
        <v>290</v>
      </c>
      <c r="D512" s="63"/>
      <c r="F512" s="46"/>
      <c r="H512" s="71"/>
      <c r="I512" s="72"/>
      <c r="J512" s="72"/>
      <c r="L512" s="48"/>
      <c r="N512" s="119"/>
      <c r="P512" s="87"/>
      <c r="R512" s="46"/>
      <c r="S512" s="33"/>
      <c r="T512" s="47"/>
      <c r="U512" s="33"/>
      <c r="V512" s="47"/>
      <c r="W512" s="33"/>
      <c r="X512" s="73"/>
      <c r="Z512" s="87"/>
      <c r="AA512" s="87"/>
      <c r="AB512" s="116"/>
      <c r="AC512" s="116"/>
      <c r="AD512" s="87"/>
      <c r="AE512" s="52"/>
    </row>
    <row r="513" spans="1:31" s="38" customFormat="1" x14ac:dyDescent="0.25">
      <c r="A513" s="33">
        <v>341</v>
      </c>
      <c r="B513" s="33" t="s">
        <v>42</v>
      </c>
      <c r="D513" s="63">
        <v>43805885.75</v>
      </c>
      <c r="F513" s="46">
        <v>53508</v>
      </c>
      <c r="H513" s="49" t="s">
        <v>293</v>
      </c>
      <c r="I513" s="72"/>
      <c r="J513" s="72"/>
      <c r="K513" s="33"/>
      <c r="L513" s="48">
        <v>0</v>
      </c>
      <c r="N513" s="78">
        <v>3.3</v>
      </c>
      <c r="P513" s="63">
        <f t="shared" ref="P513:P519" si="48">+ROUND(D513*N513/100,0)</f>
        <v>1445594</v>
      </c>
      <c r="R513" s="46">
        <v>57161</v>
      </c>
      <c r="S513" s="33"/>
      <c r="T513" s="47">
        <v>80</v>
      </c>
      <c r="U513" s="33" t="s">
        <v>4</v>
      </c>
      <c r="V513" s="47" t="s">
        <v>300</v>
      </c>
      <c r="W513" s="33"/>
      <c r="X513" s="68">
        <v>-2</v>
      </c>
      <c r="Z513" s="63">
        <v>1166200</v>
      </c>
      <c r="AA513" s="87"/>
      <c r="AB513" s="66">
        <v>2.66</v>
      </c>
      <c r="AC513" s="66"/>
      <c r="AD513" s="63">
        <f>+Z513-P513</f>
        <v>-279394</v>
      </c>
      <c r="AE513" s="52"/>
    </row>
    <row r="514" spans="1:31" s="38" customFormat="1" x14ac:dyDescent="0.25">
      <c r="A514" s="33">
        <v>342</v>
      </c>
      <c r="B514" s="33" t="s">
        <v>87</v>
      </c>
      <c r="D514" s="63">
        <v>26150084.739999998</v>
      </c>
      <c r="F514" s="46">
        <v>53508</v>
      </c>
      <c r="H514" s="49" t="s">
        <v>293</v>
      </c>
      <c r="I514" s="72"/>
      <c r="J514" s="72"/>
      <c r="K514" s="33"/>
      <c r="L514" s="48">
        <v>0</v>
      </c>
      <c r="N514" s="78">
        <v>3.3</v>
      </c>
      <c r="P514" s="63">
        <f t="shared" si="48"/>
        <v>862953</v>
      </c>
      <c r="R514" s="46">
        <v>57161</v>
      </c>
      <c r="S514" s="33"/>
      <c r="T514" s="47">
        <v>50</v>
      </c>
      <c r="U514" s="33" t="s">
        <v>4</v>
      </c>
      <c r="V514" s="47" t="s">
        <v>303</v>
      </c>
      <c r="W514" s="33"/>
      <c r="X514" s="68">
        <v>-3</v>
      </c>
      <c r="Z514" s="63">
        <v>764942</v>
      </c>
      <c r="AA514" s="87"/>
      <c r="AB514" s="66">
        <v>2.93</v>
      </c>
      <c r="AC514" s="66"/>
      <c r="AD514" s="63">
        <f>+Z514-P514</f>
        <v>-98011</v>
      </c>
      <c r="AE514" s="52"/>
    </row>
    <row r="515" spans="1:31" s="38" customFormat="1" x14ac:dyDescent="0.25">
      <c r="A515" s="33">
        <v>343</v>
      </c>
      <c r="B515" s="33" t="s">
        <v>88</v>
      </c>
      <c r="D515" s="63">
        <v>213843170.72</v>
      </c>
      <c r="F515" s="46">
        <v>53508</v>
      </c>
      <c r="H515" s="49" t="s">
        <v>293</v>
      </c>
      <c r="I515" s="72"/>
      <c r="J515" s="72"/>
      <c r="K515" s="33"/>
      <c r="L515" s="48">
        <v>0</v>
      </c>
      <c r="N515" s="78">
        <v>3.3</v>
      </c>
      <c r="O515" s="33"/>
      <c r="P515" s="63">
        <f t="shared" si="48"/>
        <v>7056825</v>
      </c>
      <c r="R515" s="46">
        <v>57161</v>
      </c>
      <c r="S515" s="33"/>
      <c r="T515" s="47">
        <v>50</v>
      </c>
      <c r="U515" s="33" t="s">
        <v>4</v>
      </c>
      <c r="V515" s="47" t="s">
        <v>304</v>
      </c>
      <c r="W515" s="33"/>
      <c r="X515" s="68">
        <v>-3</v>
      </c>
      <c r="Z515" s="63">
        <v>6431547</v>
      </c>
      <c r="AA515" s="87"/>
      <c r="AB515" s="66">
        <v>3.01</v>
      </c>
      <c r="AC515" s="66"/>
      <c r="AD515" s="63">
        <f t="shared" ref="AD515:AD516" si="49">+Z515-P515</f>
        <v>-625278</v>
      </c>
      <c r="AE515" s="52"/>
    </row>
    <row r="516" spans="1:31" s="38" customFormat="1" x14ac:dyDescent="0.25">
      <c r="A516" s="33">
        <v>343.2</v>
      </c>
      <c r="B516" s="33" t="s">
        <v>280</v>
      </c>
      <c r="D516" s="63">
        <v>83870826.980000004</v>
      </c>
      <c r="F516" s="46">
        <v>53508</v>
      </c>
      <c r="H516" s="49" t="s">
        <v>293</v>
      </c>
      <c r="I516" s="72"/>
      <c r="J516" s="72"/>
      <c r="K516" s="33"/>
      <c r="L516" s="48">
        <v>0</v>
      </c>
      <c r="N516" s="78">
        <v>3.3</v>
      </c>
      <c r="O516" s="33"/>
      <c r="P516" s="63">
        <f t="shared" si="48"/>
        <v>2767737</v>
      </c>
      <c r="R516" s="46">
        <v>57161</v>
      </c>
      <c r="S516" s="33"/>
      <c r="T516" s="47">
        <v>25</v>
      </c>
      <c r="U516" s="33" t="s">
        <v>4</v>
      </c>
      <c r="V516" s="47" t="s">
        <v>304</v>
      </c>
      <c r="W516" s="33"/>
      <c r="X516" s="68">
        <v>29</v>
      </c>
      <c r="Z516" s="63">
        <v>2411706</v>
      </c>
      <c r="AA516" s="87"/>
      <c r="AB516" s="66">
        <v>2.88</v>
      </c>
      <c r="AC516" s="66"/>
      <c r="AD516" s="63">
        <f t="shared" si="49"/>
        <v>-356031</v>
      </c>
      <c r="AE516" s="52"/>
    </row>
    <row r="517" spans="1:31" s="38" customFormat="1" x14ac:dyDescent="0.25">
      <c r="A517" s="33">
        <v>344</v>
      </c>
      <c r="B517" s="33" t="s">
        <v>89</v>
      </c>
      <c r="D517" s="67">
        <v>38221666.560000002</v>
      </c>
      <c r="F517" s="46">
        <v>53508</v>
      </c>
      <c r="H517" s="49" t="s">
        <v>293</v>
      </c>
      <c r="I517" s="72"/>
      <c r="J517" s="72"/>
      <c r="K517" s="33"/>
      <c r="L517" s="48">
        <v>0</v>
      </c>
      <c r="N517" s="78">
        <v>3.3</v>
      </c>
      <c r="P517" s="63">
        <f t="shared" si="48"/>
        <v>1261315</v>
      </c>
      <c r="R517" s="46">
        <v>57161</v>
      </c>
      <c r="S517" s="33"/>
      <c r="T517" s="47">
        <v>60</v>
      </c>
      <c r="U517" s="33" t="s">
        <v>4</v>
      </c>
      <c r="V517" s="47" t="s">
        <v>300</v>
      </c>
      <c r="W517" s="33"/>
      <c r="X517" s="68">
        <v>-3</v>
      </c>
      <c r="Z517" s="63">
        <v>1055071</v>
      </c>
      <c r="AA517" s="87"/>
      <c r="AB517" s="66">
        <v>2.76</v>
      </c>
      <c r="AC517" s="66"/>
      <c r="AD517" s="63">
        <f>+Z517-P517</f>
        <v>-206244</v>
      </c>
      <c r="AE517" s="52"/>
    </row>
    <row r="518" spans="1:31" s="38" customFormat="1" x14ac:dyDescent="0.25">
      <c r="A518" s="33">
        <v>345</v>
      </c>
      <c r="B518" s="33" t="s">
        <v>45</v>
      </c>
      <c r="D518" s="67">
        <v>60694880.549999997</v>
      </c>
      <c r="F518" s="46">
        <v>53508</v>
      </c>
      <c r="H518" s="49" t="s">
        <v>293</v>
      </c>
      <c r="I518" s="72"/>
      <c r="J518" s="72"/>
      <c r="K518" s="33"/>
      <c r="L518" s="48">
        <v>0</v>
      </c>
      <c r="N518" s="78">
        <v>3.3</v>
      </c>
      <c r="P518" s="63">
        <f t="shared" si="48"/>
        <v>2002931</v>
      </c>
      <c r="R518" s="46">
        <v>57161</v>
      </c>
      <c r="S518" s="33"/>
      <c r="T518" s="47">
        <v>50</v>
      </c>
      <c r="U518" s="33" t="s">
        <v>4</v>
      </c>
      <c r="V518" s="47" t="s">
        <v>305</v>
      </c>
      <c r="W518" s="33"/>
      <c r="X518" s="68">
        <v>-2</v>
      </c>
      <c r="Z518" s="63">
        <v>1677728</v>
      </c>
      <c r="AA518" s="87"/>
      <c r="AB518" s="66">
        <v>2.76</v>
      </c>
      <c r="AC518" s="66"/>
      <c r="AD518" s="63">
        <f>+Z518-P518</f>
        <v>-325203</v>
      </c>
      <c r="AE518" s="52"/>
    </row>
    <row r="519" spans="1:31" s="38" customFormat="1" x14ac:dyDescent="0.25">
      <c r="A519" s="33">
        <v>346</v>
      </c>
      <c r="B519" s="33" t="s">
        <v>281</v>
      </c>
      <c r="D519" s="126">
        <v>5607843.1799999997</v>
      </c>
      <c r="F519" s="46">
        <v>53508</v>
      </c>
      <c r="H519" s="49" t="s">
        <v>293</v>
      </c>
      <c r="I519" s="72"/>
      <c r="J519" s="72"/>
      <c r="K519" s="33"/>
      <c r="L519" s="48">
        <v>0</v>
      </c>
      <c r="N519" s="78">
        <v>3.3</v>
      </c>
      <c r="P519" s="64">
        <f t="shared" si="48"/>
        <v>185059</v>
      </c>
      <c r="R519" s="46">
        <v>57161</v>
      </c>
      <c r="S519" s="33"/>
      <c r="T519" s="47">
        <v>50</v>
      </c>
      <c r="U519" s="33" t="s">
        <v>4</v>
      </c>
      <c r="V519" s="47" t="s">
        <v>307</v>
      </c>
      <c r="W519" s="33"/>
      <c r="X519" s="68">
        <v>-2</v>
      </c>
      <c r="Z519" s="64">
        <v>162448</v>
      </c>
      <c r="AA519" s="87"/>
      <c r="AB519" s="66">
        <v>2.9</v>
      </c>
      <c r="AC519" s="66"/>
      <c r="AD519" s="64">
        <f>+Z519-P519</f>
        <v>-22611</v>
      </c>
      <c r="AE519" s="52"/>
    </row>
    <row r="520" spans="1:31" s="38" customFormat="1" x14ac:dyDescent="0.25">
      <c r="A520" s="33" t="s">
        <v>6</v>
      </c>
      <c r="B520" s="73" t="s">
        <v>292</v>
      </c>
      <c r="D520" s="83">
        <f>+SUBTOTAL(9,D513:D519)</f>
        <v>472194358.48000002</v>
      </c>
      <c r="F520" s="46"/>
      <c r="H520" s="71"/>
      <c r="I520" s="72"/>
      <c r="J520" s="72"/>
      <c r="L520" s="48"/>
      <c r="N520" s="118">
        <f>+ROUND(P520/D520*100,1)</f>
        <v>3.3</v>
      </c>
      <c r="P520" s="83">
        <f>+SUBTOTAL(9,P513:P519)</f>
        <v>15582414</v>
      </c>
      <c r="R520" s="46"/>
      <c r="S520" s="33"/>
      <c r="T520" s="47"/>
      <c r="U520" s="33"/>
      <c r="V520" s="47"/>
      <c r="W520" s="33"/>
      <c r="X520" s="68"/>
      <c r="Z520" s="83">
        <f>+SUBTOTAL(9,Z513:Z519)</f>
        <v>13669642</v>
      </c>
      <c r="AA520" s="87"/>
      <c r="AB520" s="125">
        <f>+Z520/D520*100</f>
        <v>2.8949185339703676</v>
      </c>
      <c r="AC520" s="125"/>
      <c r="AD520" s="83">
        <f>+SUBTOTAL(9,AD513:AD519)</f>
        <v>-1912772</v>
      </c>
      <c r="AE520" s="52"/>
    </row>
    <row r="521" spans="1:31" x14ac:dyDescent="0.25">
      <c r="A521" s="33" t="s">
        <v>6</v>
      </c>
      <c r="F521" s="46"/>
      <c r="H521" s="71"/>
      <c r="I521" s="72"/>
      <c r="J521" s="72"/>
      <c r="L521" s="48"/>
      <c r="N521" s="120"/>
      <c r="R521" s="46"/>
      <c r="T521" s="47"/>
      <c r="V521" s="47"/>
      <c r="X521" s="68"/>
      <c r="AB521" s="66"/>
      <c r="AC521" s="66"/>
      <c r="AE521" s="52"/>
    </row>
    <row r="522" spans="1:31" ht="13.8" thickBot="1" x14ac:dyDescent="0.3">
      <c r="A522" s="35" t="s">
        <v>270</v>
      </c>
      <c r="D522" s="90">
        <f>+SUBTOTAL(9,D493:D520)</f>
        <v>514644681.91000003</v>
      </c>
      <c r="F522" s="46"/>
      <c r="H522" s="71"/>
      <c r="I522" s="72"/>
      <c r="J522" s="72"/>
      <c r="L522" s="48"/>
      <c r="N522" s="122">
        <f>+ROUND(P522/D522*100,1)</f>
        <v>3.3</v>
      </c>
      <c r="P522" s="90">
        <f>+SUBTOTAL(9,P493:P521)</f>
        <v>16753655</v>
      </c>
      <c r="R522" s="46"/>
      <c r="T522" s="47"/>
      <c r="V522" s="47"/>
      <c r="X522" s="68"/>
      <c r="Z522" s="90">
        <f>+SUBTOTAL(9,Z493:Z521)</f>
        <v>16582588</v>
      </c>
      <c r="AA522" s="84"/>
      <c r="AB522" s="116">
        <f>+Z522/D522*100</f>
        <v>3.2221430790768237</v>
      </c>
      <c r="AC522" s="116"/>
      <c r="AD522" s="90">
        <f>+SUBTOTAL(9,AD493:AD521)</f>
        <v>-171067</v>
      </c>
      <c r="AE522" s="52"/>
    </row>
    <row r="523" spans="1:31" ht="13.8" thickTop="1" x14ac:dyDescent="0.25">
      <c r="A523" s="35"/>
      <c r="B523" s="33" t="s">
        <v>6</v>
      </c>
      <c r="D523" s="84"/>
      <c r="F523" s="46"/>
      <c r="H523" s="71"/>
      <c r="I523" s="72"/>
      <c r="J523" s="72"/>
      <c r="L523" s="48"/>
      <c r="N523" s="120"/>
      <c r="P523" s="84"/>
      <c r="R523" s="46"/>
      <c r="T523" s="47"/>
      <c r="V523" s="47"/>
      <c r="X523" s="68"/>
      <c r="Z523" s="84"/>
      <c r="AA523" s="84"/>
      <c r="AB523" s="66"/>
      <c r="AC523" s="66"/>
      <c r="AD523" s="84"/>
      <c r="AE523" s="52"/>
    </row>
    <row r="524" spans="1:31" x14ac:dyDescent="0.25">
      <c r="D524" s="84"/>
      <c r="F524" s="46"/>
      <c r="H524" s="71"/>
      <c r="I524" s="72"/>
      <c r="J524" s="72"/>
      <c r="L524" s="48"/>
      <c r="N524" s="120"/>
      <c r="P524" s="84"/>
      <c r="R524" s="46"/>
      <c r="T524" s="47"/>
      <c r="V524" s="47"/>
      <c r="X524" s="68"/>
      <c r="Z524" s="84"/>
      <c r="AA524" s="84"/>
      <c r="AB524" s="66"/>
      <c r="AC524" s="66"/>
      <c r="AD524" s="84"/>
      <c r="AE524" s="52"/>
    </row>
    <row r="525" spans="1:31" x14ac:dyDescent="0.25">
      <c r="A525" s="35" t="s">
        <v>13</v>
      </c>
      <c r="D525" s="84"/>
      <c r="F525" s="46"/>
      <c r="H525" s="71"/>
      <c r="I525" s="72"/>
      <c r="J525" s="72"/>
      <c r="L525" s="48"/>
      <c r="N525" s="120"/>
      <c r="P525" s="84"/>
      <c r="R525" s="46"/>
      <c r="T525" s="47"/>
      <c r="V525" s="47"/>
      <c r="X525" s="68"/>
      <c r="Z525" s="84"/>
      <c r="AA525" s="84"/>
      <c r="AB525" s="66"/>
      <c r="AC525" s="66"/>
      <c r="AD525" s="84"/>
      <c r="AE525" s="52"/>
    </row>
    <row r="526" spans="1:31" x14ac:dyDescent="0.25">
      <c r="A526" s="35"/>
      <c r="B526" s="33" t="s">
        <v>6</v>
      </c>
      <c r="D526" s="84"/>
      <c r="F526" s="46"/>
      <c r="H526" s="71"/>
      <c r="I526" s="72"/>
      <c r="J526" s="72"/>
      <c r="L526" s="48"/>
      <c r="N526" s="120"/>
      <c r="P526" s="84"/>
      <c r="R526" s="46"/>
      <c r="T526" s="47"/>
      <c r="V526" s="47"/>
      <c r="X526" s="68"/>
      <c r="Z526" s="84"/>
      <c r="AA526" s="84"/>
      <c r="AB526" s="66"/>
      <c r="AC526" s="66"/>
      <c r="AD526" s="84"/>
      <c r="AE526" s="52"/>
    </row>
    <row r="527" spans="1:31" x14ac:dyDescent="0.25">
      <c r="A527" s="38"/>
      <c r="B527" s="38" t="s">
        <v>136</v>
      </c>
      <c r="D527" s="67"/>
      <c r="F527" s="46"/>
      <c r="H527" s="71"/>
      <c r="I527" s="72"/>
      <c r="J527" s="72"/>
      <c r="L527" s="48"/>
      <c r="N527" s="120"/>
      <c r="P527" s="84"/>
      <c r="R527" s="46"/>
      <c r="T527" s="47"/>
      <c r="V527" s="47"/>
      <c r="Z527" s="84"/>
      <c r="AA527" s="84"/>
      <c r="AB527" s="66"/>
      <c r="AC527" s="66"/>
      <c r="AD527" s="84"/>
      <c r="AE527" s="52"/>
    </row>
    <row r="528" spans="1:31" x14ac:dyDescent="0.25">
      <c r="A528" s="33">
        <v>341</v>
      </c>
      <c r="B528" s="33" t="s">
        <v>42</v>
      </c>
      <c r="D528" s="63">
        <v>4635208.53</v>
      </c>
      <c r="E528" s="58"/>
      <c r="F528" s="46">
        <v>50951</v>
      </c>
      <c r="H528" s="49" t="s">
        <v>293</v>
      </c>
      <c r="I528" s="72"/>
      <c r="J528" s="72"/>
      <c r="L528" s="48">
        <v>0</v>
      </c>
      <c r="N528" s="78">
        <v>3.3</v>
      </c>
      <c r="P528" s="63">
        <f>+ROUND(D528*N528/100,0)</f>
        <v>152962</v>
      </c>
      <c r="R528" s="46">
        <v>50951</v>
      </c>
      <c r="T528" s="49" t="s">
        <v>293</v>
      </c>
      <c r="U528" s="44"/>
      <c r="V528" s="49"/>
      <c r="X528" s="68">
        <v>0</v>
      </c>
      <c r="Z528" s="63">
        <v>157728</v>
      </c>
      <c r="AA528" s="63"/>
      <c r="AB528" s="66">
        <v>3.4</v>
      </c>
      <c r="AC528" s="66"/>
      <c r="AD528" s="63">
        <f>+Z528-P528</f>
        <v>4766</v>
      </c>
      <c r="AE528" s="52"/>
    </row>
    <row r="529" spans="1:31" x14ac:dyDescent="0.25">
      <c r="A529" s="33">
        <v>343</v>
      </c>
      <c r="B529" s="33" t="s">
        <v>88</v>
      </c>
      <c r="D529" s="63">
        <v>118689126.81</v>
      </c>
      <c r="E529" s="58"/>
      <c r="F529" s="46">
        <v>50951</v>
      </c>
      <c r="H529" s="49" t="s">
        <v>293</v>
      </c>
      <c r="I529" s="72"/>
      <c r="J529" s="72"/>
      <c r="L529" s="48">
        <v>0</v>
      </c>
      <c r="N529" s="78">
        <v>3.3</v>
      </c>
      <c r="P529" s="63">
        <f>+ROUND(D529*N529/100,0)</f>
        <v>3916741</v>
      </c>
      <c r="R529" s="46">
        <v>50951</v>
      </c>
      <c r="T529" s="49" t="s">
        <v>293</v>
      </c>
      <c r="U529" s="44"/>
      <c r="V529" s="49"/>
      <c r="X529" s="68">
        <v>0</v>
      </c>
      <c r="Z529" s="63">
        <v>3983267</v>
      </c>
      <c r="AA529" s="63"/>
      <c r="AB529" s="66">
        <v>3.36</v>
      </c>
      <c r="AC529" s="66"/>
      <c r="AD529" s="63">
        <f>+Z529-P529</f>
        <v>66526</v>
      </c>
      <c r="AE529" s="52"/>
    </row>
    <row r="530" spans="1:31" x14ac:dyDescent="0.25">
      <c r="A530" s="33">
        <v>345</v>
      </c>
      <c r="B530" s="33" t="s">
        <v>45</v>
      </c>
      <c r="D530" s="64">
        <v>27532944.870000001</v>
      </c>
      <c r="E530" s="58"/>
      <c r="F530" s="46">
        <v>50951</v>
      </c>
      <c r="H530" s="49" t="s">
        <v>293</v>
      </c>
      <c r="I530" s="72"/>
      <c r="J530" s="72"/>
      <c r="L530" s="48">
        <v>0</v>
      </c>
      <c r="N530" s="78">
        <v>3.3</v>
      </c>
      <c r="P530" s="64">
        <f>+ROUND(D530*N530/100,0)</f>
        <v>908587</v>
      </c>
      <c r="R530" s="46">
        <v>50951</v>
      </c>
      <c r="T530" s="49" t="s">
        <v>293</v>
      </c>
      <c r="U530" s="44"/>
      <c r="V530" s="49"/>
      <c r="X530" s="68">
        <v>0</v>
      </c>
      <c r="Z530" s="64">
        <v>926273</v>
      </c>
      <c r="AA530" s="67"/>
      <c r="AB530" s="66">
        <v>3.36</v>
      </c>
      <c r="AC530" s="66"/>
      <c r="AD530" s="64">
        <f>+Z530-P530</f>
        <v>17686</v>
      </c>
      <c r="AE530" s="52"/>
    </row>
    <row r="531" spans="1:31" x14ac:dyDescent="0.25">
      <c r="B531" s="38" t="s">
        <v>137</v>
      </c>
      <c r="D531" s="65">
        <f>+SUBTOTAL(9,D526:D530)</f>
        <v>150857280.21000001</v>
      </c>
      <c r="E531" s="73"/>
      <c r="F531" s="46"/>
      <c r="G531" s="38"/>
      <c r="H531" s="49"/>
      <c r="I531" s="72"/>
      <c r="J531" s="72"/>
      <c r="K531" s="38"/>
      <c r="L531" s="48"/>
      <c r="N531" s="118">
        <f>+ROUND(P531/D531*100,1)</f>
        <v>3.3</v>
      </c>
      <c r="P531" s="65">
        <f>+SUBTOTAL(9,P526:P530)</f>
        <v>4978290</v>
      </c>
      <c r="R531" s="46"/>
      <c r="T531" s="49"/>
      <c r="U531" s="44"/>
      <c r="V531" s="49"/>
      <c r="X531" s="68"/>
      <c r="Z531" s="65">
        <f>+SUBTOTAL(9,Z526:Z530)</f>
        <v>5067268</v>
      </c>
      <c r="AA531" s="65"/>
      <c r="AB531" s="125">
        <f>+Z531/D531*100</f>
        <v>3.3589814114016501</v>
      </c>
      <c r="AC531" s="125"/>
      <c r="AD531" s="65">
        <f>+SUBTOTAL(9,AD526:AD530)</f>
        <v>88978</v>
      </c>
      <c r="AE531" s="52"/>
    </row>
    <row r="532" spans="1:31" x14ac:dyDescent="0.25">
      <c r="A532" s="35"/>
      <c r="B532" s="33" t="s">
        <v>6</v>
      </c>
      <c r="D532" s="65"/>
      <c r="E532" s="73"/>
      <c r="F532" s="46"/>
      <c r="G532" s="38"/>
      <c r="H532" s="49"/>
      <c r="I532" s="72"/>
      <c r="J532" s="72"/>
      <c r="K532" s="38"/>
      <c r="L532" s="48"/>
      <c r="N532" s="120"/>
      <c r="P532" s="65"/>
      <c r="R532" s="46"/>
      <c r="T532" s="49"/>
      <c r="U532" s="44"/>
      <c r="V532" s="49"/>
      <c r="X532" s="68"/>
      <c r="Z532" s="65"/>
      <c r="AA532" s="65"/>
      <c r="AB532" s="66"/>
      <c r="AC532" s="66"/>
      <c r="AD532" s="65"/>
      <c r="AE532" s="52"/>
    </row>
    <row r="533" spans="1:31" x14ac:dyDescent="0.25">
      <c r="A533" s="38"/>
      <c r="B533" s="38" t="s">
        <v>138</v>
      </c>
      <c r="D533" s="84"/>
      <c r="E533" s="58"/>
      <c r="F533" s="46"/>
      <c r="H533" s="49"/>
      <c r="I533" s="72"/>
      <c r="J533" s="72"/>
      <c r="L533" s="48"/>
      <c r="N533" s="120"/>
      <c r="P533" s="84"/>
      <c r="R533" s="46"/>
      <c r="T533" s="49"/>
      <c r="U533" s="44"/>
      <c r="V533" s="49"/>
      <c r="X533" s="68"/>
      <c r="Z533" s="84"/>
      <c r="AA533" s="84"/>
      <c r="AB533" s="66"/>
      <c r="AC533" s="66"/>
      <c r="AD533" s="84"/>
      <c r="AE533" s="52"/>
    </row>
    <row r="534" spans="1:31" x14ac:dyDescent="0.25">
      <c r="A534" s="33">
        <v>341</v>
      </c>
      <c r="B534" s="33" t="s">
        <v>42</v>
      </c>
      <c r="D534" s="63">
        <v>3986978.08</v>
      </c>
      <c r="E534" s="58"/>
      <c r="F534" s="46">
        <v>51317</v>
      </c>
      <c r="H534" s="49" t="s">
        <v>293</v>
      </c>
      <c r="I534" s="72"/>
      <c r="J534" s="72"/>
      <c r="L534" s="48">
        <v>0</v>
      </c>
      <c r="N534" s="78">
        <v>3.3</v>
      </c>
      <c r="P534" s="63">
        <f>+ROUND(D534*N534/100,0)</f>
        <v>131570</v>
      </c>
      <c r="R534" s="46">
        <v>51317</v>
      </c>
      <c r="T534" s="49" t="s">
        <v>293</v>
      </c>
      <c r="U534" s="44"/>
      <c r="V534" s="49"/>
      <c r="X534" s="68">
        <v>0</v>
      </c>
      <c r="Z534" s="63">
        <v>133487</v>
      </c>
      <c r="AA534" s="63"/>
      <c r="AB534" s="66">
        <v>3.35</v>
      </c>
      <c r="AC534" s="66"/>
      <c r="AD534" s="63">
        <f>+Z534-P534</f>
        <v>1917</v>
      </c>
      <c r="AE534" s="52"/>
    </row>
    <row r="535" spans="1:31" x14ac:dyDescent="0.25">
      <c r="A535" s="33">
        <v>343</v>
      </c>
      <c r="B535" s="33" t="s">
        <v>88</v>
      </c>
      <c r="D535" s="63">
        <v>52858698.509999998</v>
      </c>
      <c r="E535" s="58"/>
      <c r="F535" s="46">
        <v>51317</v>
      </c>
      <c r="H535" s="49" t="s">
        <v>293</v>
      </c>
      <c r="I535" s="72"/>
      <c r="J535" s="72"/>
      <c r="L535" s="48">
        <v>0</v>
      </c>
      <c r="N535" s="78">
        <v>3.3</v>
      </c>
      <c r="P535" s="63">
        <f>+ROUND(D535*N535/100,0)</f>
        <v>1744337</v>
      </c>
      <c r="R535" s="46">
        <v>51317</v>
      </c>
      <c r="T535" s="49" t="s">
        <v>293</v>
      </c>
      <c r="U535" s="44"/>
      <c r="V535" s="49"/>
      <c r="X535" s="68">
        <v>0</v>
      </c>
      <c r="Z535" s="63">
        <v>1769750</v>
      </c>
      <c r="AA535" s="63"/>
      <c r="AB535" s="66">
        <v>3.35</v>
      </c>
      <c r="AC535" s="66"/>
      <c r="AD535" s="63">
        <f>+Z535-P535</f>
        <v>25413</v>
      </c>
      <c r="AE535" s="52"/>
    </row>
    <row r="536" spans="1:31" x14ac:dyDescent="0.25">
      <c r="A536" s="33">
        <v>345</v>
      </c>
      <c r="B536" s="33" t="s">
        <v>45</v>
      </c>
      <c r="D536" s="64">
        <v>6281495.8399999999</v>
      </c>
      <c r="E536" s="58"/>
      <c r="F536" s="46">
        <v>51317</v>
      </c>
      <c r="H536" s="49" t="s">
        <v>293</v>
      </c>
      <c r="I536" s="72"/>
      <c r="J536" s="72"/>
      <c r="L536" s="48">
        <v>0</v>
      </c>
      <c r="N536" s="78">
        <v>3.3</v>
      </c>
      <c r="P536" s="64">
        <f>+ROUND(D536*N536/100,0)</f>
        <v>207289</v>
      </c>
      <c r="R536" s="46">
        <v>51317</v>
      </c>
      <c r="T536" s="49" t="s">
        <v>293</v>
      </c>
      <c r="U536" s="44"/>
      <c r="V536" s="49"/>
      <c r="X536" s="68">
        <v>0</v>
      </c>
      <c r="Z536" s="64">
        <v>210309</v>
      </c>
      <c r="AA536" s="67"/>
      <c r="AB536" s="66">
        <v>3.35</v>
      </c>
      <c r="AC536" s="66"/>
      <c r="AD536" s="64">
        <f>+Z536-P536</f>
        <v>3020</v>
      </c>
      <c r="AE536" s="52"/>
    </row>
    <row r="537" spans="1:31" x14ac:dyDescent="0.25">
      <c r="B537" s="38" t="s">
        <v>139</v>
      </c>
      <c r="D537" s="65">
        <f>+SUBTOTAL(9,D532:D536)</f>
        <v>63127172.429999992</v>
      </c>
      <c r="E537" s="73"/>
      <c r="F537" s="46"/>
      <c r="G537" s="38"/>
      <c r="H537" s="49"/>
      <c r="I537" s="72"/>
      <c r="J537" s="72"/>
      <c r="K537" s="38"/>
      <c r="L537" s="48"/>
      <c r="N537" s="118">
        <f>+ROUND(P537/D537*100,1)</f>
        <v>3.3</v>
      </c>
      <c r="P537" s="65">
        <f>+SUBTOTAL(9,P532:P536)</f>
        <v>2083196</v>
      </c>
      <c r="R537" s="46"/>
      <c r="T537" s="49"/>
      <c r="U537" s="44"/>
      <c r="V537" s="49"/>
      <c r="X537" s="68"/>
      <c r="Z537" s="65">
        <f>+SUBTOTAL(9,Z532:Z536)</f>
        <v>2113546</v>
      </c>
      <c r="AA537" s="65"/>
      <c r="AB537" s="125">
        <f>+Z537/D537*100</f>
        <v>3.3480764600119763</v>
      </c>
      <c r="AC537" s="125"/>
      <c r="AD537" s="65">
        <f>+SUBTOTAL(9,AD532:AD536)</f>
        <v>30350</v>
      </c>
      <c r="AE537" s="52"/>
    </row>
    <row r="538" spans="1:31" x14ac:dyDescent="0.25">
      <c r="A538" s="35"/>
      <c r="B538" s="33" t="s">
        <v>6</v>
      </c>
      <c r="D538" s="65"/>
      <c r="E538" s="73"/>
      <c r="F538" s="46"/>
      <c r="G538" s="38"/>
      <c r="H538" s="49"/>
      <c r="I538" s="72"/>
      <c r="J538" s="72"/>
      <c r="K538" s="38"/>
      <c r="L538" s="48"/>
      <c r="N538" s="120"/>
      <c r="P538" s="65"/>
      <c r="R538" s="46"/>
      <c r="T538" s="49"/>
      <c r="U538" s="44"/>
      <c r="V538" s="49"/>
      <c r="X538" s="68"/>
      <c r="Z538" s="65"/>
      <c r="AA538" s="65"/>
      <c r="AB538" s="66"/>
      <c r="AC538" s="66"/>
      <c r="AD538" s="65"/>
      <c r="AE538" s="52"/>
    </row>
    <row r="539" spans="1:31" x14ac:dyDescent="0.25">
      <c r="A539" s="38"/>
      <c r="B539" s="38" t="s">
        <v>140</v>
      </c>
      <c r="D539" s="84"/>
      <c r="E539" s="58"/>
      <c r="F539" s="46"/>
      <c r="H539" s="49"/>
      <c r="I539" s="72"/>
      <c r="J539" s="72"/>
      <c r="L539" s="48"/>
      <c r="N539" s="120"/>
      <c r="P539" s="84"/>
      <c r="R539" s="46"/>
      <c r="T539" s="49"/>
      <c r="U539" s="44"/>
      <c r="V539" s="49"/>
      <c r="X539" s="68"/>
      <c r="Z539" s="84"/>
      <c r="AA539" s="84"/>
      <c r="AB539" s="66"/>
      <c r="AC539" s="66"/>
      <c r="AD539" s="84"/>
      <c r="AE539" s="52"/>
    </row>
    <row r="540" spans="1:31" x14ac:dyDescent="0.25">
      <c r="A540" s="33">
        <v>341</v>
      </c>
      <c r="B540" s="33" t="s">
        <v>42</v>
      </c>
      <c r="D540" s="63">
        <v>21320036.300000001</v>
      </c>
      <c r="E540" s="58"/>
      <c r="F540" s="46">
        <v>51317</v>
      </c>
      <c r="H540" s="49" t="s">
        <v>293</v>
      </c>
      <c r="I540" s="72"/>
      <c r="J540" s="72"/>
      <c r="L540" s="48">
        <v>0</v>
      </c>
      <c r="N540" s="78">
        <v>3.3</v>
      </c>
      <c r="P540" s="63">
        <f>+ROUND(D540*N540/100,0)</f>
        <v>703561</v>
      </c>
      <c r="R540" s="46">
        <v>53143</v>
      </c>
      <c r="T540" s="49" t="s">
        <v>293</v>
      </c>
      <c r="U540" s="44"/>
      <c r="V540" s="49"/>
      <c r="X540" s="68">
        <v>0</v>
      </c>
      <c r="Z540" s="63">
        <v>616569</v>
      </c>
      <c r="AA540" s="63"/>
      <c r="AB540" s="66">
        <v>2.89</v>
      </c>
      <c r="AC540" s="66"/>
      <c r="AD540" s="63">
        <f>+Z540-P540</f>
        <v>-86992</v>
      </c>
      <c r="AE540" s="52"/>
    </row>
    <row r="541" spans="1:31" x14ac:dyDescent="0.25">
      <c r="A541" s="33">
        <v>343</v>
      </c>
      <c r="B541" s="33" t="s">
        <v>88</v>
      </c>
      <c r="D541" s="63">
        <v>405752299.57999998</v>
      </c>
      <c r="E541" s="58"/>
      <c r="F541" s="46">
        <v>51317</v>
      </c>
      <c r="H541" s="49" t="s">
        <v>293</v>
      </c>
      <c r="I541" s="72"/>
      <c r="J541" s="72"/>
      <c r="L541" s="48">
        <v>0</v>
      </c>
      <c r="N541" s="78">
        <v>3.3</v>
      </c>
      <c r="P541" s="63">
        <f>+ROUND(D541*N541/100,0)</f>
        <v>13389826</v>
      </c>
      <c r="R541" s="46">
        <v>53143</v>
      </c>
      <c r="T541" s="49" t="s">
        <v>293</v>
      </c>
      <c r="U541" s="44"/>
      <c r="V541" s="49"/>
      <c r="X541" s="68">
        <v>0</v>
      </c>
      <c r="Z541" s="63">
        <v>11731524</v>
      </c>
      <c r="AA541" s="63"/>
      <c r="AB541" s="66">
        <v>2.89</v>
      </c>
      <c r="AC541" s="66"/>
      <c r="AD541" s="63">
        <f>+Z541-P541</f>
        <v>-1658302</v>
      </c>
      <c r="AE541" s="52"/>
    </row>
    <row r="542" spans="1:31" x14ac:dyDescent="0.25">
      <c r="A542" s="33">
        <v>345</v>
      </c>
      <c r="B542" s="33" t="s">
        <v>45</v>
      </c>
      <c r="D542" s="63">
        <v>4239215.1399999997</v>
      </c>
      <c r="E542" s="58"/>
      <c r="F542" s="46">
        <v>51317</v>
      </c>
      <c r="H542" s="49" t="s">
        <v>293</v>
      </c>
      <c r="I542" s="72"/>
      <c r="J542" s="72"/>
      <c r="L542" s="48">
        <v>0</v>
      </c>
      <c r="N542" s="78">
        <v>3.3</v>
      </c>
      <c r="P542" s="67">
        <f>+ROUND(D542*N542/100,0)</f>
        <v>139894</v>
      </c>
      <c r="R542" s="46">
        <v>53143</v>
      </c>
      <c r="T542" s="49" t="s">
        <v>293</v>
      </c>
      <c r="U542" s="44"/>
      <c r="V542" s="49"/>
      <c r="X542" s="68"/>
      <c r="Z542" s="67">
        <v>121994</v>
      </c>
      <c r="AA542" s="63"/>
      <c r="AB542" s="66">
        <v>2.88</v>
      </c>
      <c r="AC542" s="66"/>
      <c r="AD542" s="67">
        <f>+Z542-P542</f>
        <v>-17900</v>
      </c>
      <c r="AE542" s="52"/>
    </row>
    <row r="543" spans="1:31" x14ac:dyDescent="0.25">
      <c r="A543" s="33">
        <v>346</v>
      </c>
      <c r="B543" s="33" t="s">
        <v>281</v>
      </c>
      <c r="D543" s="64">
        <v>1335.27</v>
      </c>
      <c r="E543" s="58"/>
      <c r="F543" s="46">
        <v>51317</v>
      </c>
      <c r="H543" s="49" t="s">
        <v>293</v>
      </c>
      <c r="I543" s="72"/>
      <c r="J543" s="72"/>
      <c r="L543" s="48">
        <v>0</v>
      </c>
      <c r="N543" s="78">
        <v>3.3</v>
      </c>
      <c r="P543" s="64">
        <f>+ROUND(D543*N543/100,0)</f>
        <v>44</v>
      </c>
      <c r="R543" s="46">
        <v>53143</v>
      </c>
      <c r="T543" s="49" t="s">
        <v>293</v>
      </c>
      <c r="U543" s="44"/>
      <c r="V543" s="49"/>
      <c r="X543" s="68">
        <v>0</v>
      </c>
      <c r="Z543" s="64">
        <v>38</v>
      </c>
      <c r="AA543" s="67"/>
      <c r="AB543" s="66">
        <v>2.88</v>
      </c>
      <c r="AC543" s="66"/>
      <c r="AD543" s="64">
        <f>+Z543-P543</f>
        <v>-6</v>
      </c>
      <c r="AE543" s="52"/>
    </row>
    <row r="544" spans="1:31" x14ac:dyDescent="0.25">
      <c r="B544" s="38" t="s">
        <v>141</v>
      </c>
      <c r="D544" s="65">
        <f>+SUBTOTAL(9,D538:D543)</f>
        <v>431312886.28999996</v>
      </c>
      <c r="E544" s="73"/>
      <c r="F544" s="38"/>
      <c r="G544" s="38"/>
      <c r="H544" s="49"/>
      <c r="K544" s="38"/>
      <c r="L544" s="48"/>
      <c r="N544" s="118">
        <f>+ROUND(P544/D544*100,1)</f>
        <v>3.3</v>
      </c>
      <c r="P544" s="65">
        <f>+SUBTOTAL(9,P538:P543)</f>
        <v>14233325</v>
      </c>
      <c r="R544" s="46"/>
      <c r="T544" s="49"/>
      <c r="U544" s="44"/>
      <c r="V544" s="49"/>
      <c r="X544" s="68"/>
      <c r="Z544" s="65">
        <f>+SUBTOTAL(9,Z538:Z543)</f>
        <v>12470125</v>
      </c>
      <c r="AA544" s="65"/>
      <c r="AB544" s="125">
        <f>+Z544/D544*100</f>
        <v>2.8912015839043388</v>
      </c>
      <c r="AC544" s="125"/>
      <c r="AD544" s="65">
        <f>+SUBTOTAL(9,AD538:AD543)</f>
        <v>-1763200</v>
      </c>
      <c r="AE544" s="52"/>
    </row>
    <row r="545" spans="1:31" x14ac:dyDescent="0.25">
      <c r="B545" s="38" t="s">
        <v>6</v>
      </c>
      <c r="D545" s="65"/>
      <c r="E545" s="73"/>
      <c r="F545" s="38"/>
      <c r="G545" s="38"/>
      <c r="H545" s="49"/>
      <c r="K545" s="38"/>
      <c r="L545" s="48"/>
      <c r="N545" s="118"/>
      <c r="P545" s="65"/>
      <c r="R545" s="46"/>
      <c r="T545" s="49"/>
      <c r="U545" s="44"/>
      <c r="V545" s="49"/>
      <c r="X545" s="68"/>
      <c r="Z545" s="65"/>
      <c r="AA545" s="65"/>
      <c r="AB545" s="125"/>
      <c r="AC545" s="125"/>
      <c r="AD545" s="65"/>
      <c r="AE545" s="52"/>
    </row>
    <row r="546" spans="1:31" x14ac:dyDescent="0.25">
      <c r="A546" s="38"/>
      <c r="B546" s="38" t="s">
        <v>310</v>
      </c>
      <c r="D546" s="84"/>
      <c r="E546" s="58"/>
      <c r="F546" s="46"/>
      <c r="H546" s="49"/>
      <c r="I546" s="72"/>
      <c r="J546" s="72"/>
      <c r="L546" s="48"/>
      <c r="N546" s="120"/>
      <c r="P546" s="84"/>
      <c r="R546" s="46"/>
      <c r="T546" s="49"/>
      <c r="U546" s="44"/>
      <c r="V546" s="49"/>
      <c r="X546" s="68"/>
      <c r="Z546" s="84"/>
      <c r="AA546" s="84"/>
      <c r="AB546" s="66"/>
      <c r="AC546" s="66"/>
      <c r="AD546" s="84"/>
      <c r="AE546" s="52"/>
    </row>
    <row r="547" spans="1:31" x14ac:dyDescent="0.25">
      <c r="A547" s="33">
        <v>341</v>
      </c>
      <c r="B547" s="33" t="s">
        <v>42</v>
      </c>
      <c r="D547" s="63">
        <v>4078183.73</v>
      </c>
      <c r="E547" s="58"/>
      <c r="F547" s="46">
        <v>50951</v>
      </c>
      <c r="H547" s="49" t="s">
        <v>293</v>
      </c>
      <c r="I547" s="72"/>
      <c r="J547" s="72"/>
      <c r="L547" s="48">
        <v>0</v>
      </c>
      <c r="N547" s="78">
        <v>3.3</v>
      </c>
      <c r="P547" s="63">
        <f>+ROUND(D547*N547/100,0)</f>
        <v>134580</v>
      </c>
      <c r="R547" s="46">
        <v>53508</v>
      </c>
      <c r="T547" s="49" t="s">
        <v>293</v>
      </c>
      <c r="U547" s="44"/>
      <c r="V547" s="49"/>
      <c r="X547" s="68">
        <v>0</v>
      </c>
      <c r="Z547" s="63">
        <v>135804</v>
      </c>
      <c r="AA547" s="63"/>
      <c r="AB547" s="66">
        <v>3.33</v>
      </c>
      <c r="AC547" s="66"/>
      <c r="AD547" s="63">
        <f>+Z547-P547</f>
        <v>1224</v>
      </c>
      <c r="AE547" s="52"/>
    </row>
    <row r="548" spans="1:31" x14ac:dyDescent="0.25">
      <c r="A548" s="33">
        <v>343</v>
      </c>
      <c r="B548" s="33" t="s">
        <v>88</v>
      </c>
      <c r="D548" s="63">
        <v>104118206.20999999</v>
      </c>
      <c r="E548" s="58"/>
      <c r="F548" s="46">
        <v>50951</v>
      </c>
      <c r="H548" s="49" t="s">
        <v>293</v>
      </c>
      <c r="I548" s="72"/>
      <c r="J548" s="72"/>
      <c r="L548" s="48">
        <v>0</v>
      </c>
      <c r="N548" s="78">
        <v>3.3</v>
      </c>
      <c r="P548" s="63">
        <f>+ROUND(D548*N548/100,0)</f>
        <v>3435901</v>
      </c>
      <c r="R548" s="46">
        <v>53508</v>
      </c>
      <c r="T548" s="49" t="s">
        <v>293</v>
      </c>
      <c r="U548" s="44"/>
      <c r="V548" s="49"/>
      <c r="X548" s="68">
        <v>0</v>
      </c>
      <c r="Z548" s="63">
        <v>3467136</v>
      </c>
      <c r="AA548" s="63"/>
      <c r="AB548" s="66">
        <v>3.33</v>
      </c>
      <c r="AC548" s="66"/>
      <c r="AD548" s="63">
        <f>+Z548-P548</f>
        <v>31235</v>
      </c>
      <c r="AE548" s="52"/>
    </row>
    <row r="549" spans="1:31" x14ac:dyDescent="0.25">
      <c r="A549" s="33">
        <v>345</v>
      </c>
      <c r="B549" s="33" t="s">
        <v>45</v>
      </c>
      <c r="D549" s="64">
        <v>24224241.09</v>
      </c>
      <c r="E549" s="58"/>
      <c r="F549" s="46">
        <v>50951</v>
      </c>
      <c r="H549" s="49" t="s">
        <v>293</v>
      </c>
      <c r="I549" s="72"/>
      <c r="J549" s="72"/>
      <c r="L549" s="48">
        <v>0</v>
      </c>
      <c r="N549" s="78">
        <v>3.3</v>
      </c>
      <c r="P549" s="64">
        <f>+ROUND(D549*N549/100,0)</f>
        <v>799400</v>
      </c>
      <c r="R549" s="46">
        <v>53508</v>
      </c>
      <c r="T549" s="49" t="s">
        <v>293</v>
      </c>
      <c r="U549" s="44"/>
      <c r="V549" s="49"/>
      <c r="X549" s="68">
        <v>0</v>
      </c>
      <c r="Z549" s="64">
        <v>806667</v>
      </c>
      <c r="AA549" s="67"/>
      <c r="AB549" s="66">
        <v>3.33</v>
      </c>
      <c r="AC549" s="66"/>
      <c r="AD549" s="64">
        <f>+Z549-P549</f>
        <v>7267</v>
      </c>
      <c r="AE549" s="52"/>
    </row>
    <row r="550" spans="1:31" x14ac:dyDescent="0.25">
      <c r="B550" s="38" t="s">
        <v>311</v>
      </c>
      <c r="D550" s="65">
        <f>+SUBTOTAL(9,D545:D549)</f>
        <v>132420631.03</v>
      </c>
      <c r="E550" s="73"/>
      <c r="F550" s="46"/>
      <c r="G550" s="38"/>
      <c r="H550" s="49"/>
      <c r="I550" s="72"/>
      <c r="J550" s="72"/>
      <c r="K550" s="38"/>
      <c r="L550" s="48"/>
      <c r="N550" s="118">
        <f>+ROUND(P550/D550*100,1)</f>
        <v>3.3</v>
      </c>
      <c r="P550" s="65">
        <f>+SUBTOTAL(9,P545:P549)</f>
        <v>4369881</v>
      </c>
      <c r="R550" s="46"/>
      <c r="T550" s="49"/>
      <c r="U550" s="44"/>
      <c r="V550" s="49"/>
      <c r="X550" s="68"/>
      <c r="Z550" s="65">
        <f>+SUBTOTAL(9,Z545:Z549)</f>
        <v>4409607</v>
      </c>
      <c r="AA550" s="65"/>
      <c r="AB550" s="125">
        <f>+Z550/D550*100</f>
        <v>3.3299999899570025</v>
      </c>
      <c r="AC550" s="125"/>
      <c r="AD550" s="65">
        <f>+SUBTOTAL(9,AD545:AD549)</f>
        <v>39726</v>
      </c>
      <c r="AE550" s="52"/>
    </row>
    <row r="551" spans="1:31" x14ac:dyDescent="0.25">
      <c r="A551" s="35"/>
      <c r="B551" s="33" t="s">
        <v>6</v>
      </c>
      <c r="D551" s="65"/>
      <c r="E551" s="73"/>
      <c r="F551" s="46"/>
      <c r="G551" s="38"/>
      <c r="H551" s="49"/>
      <c r="I551" s="72"/>
      <c r="J551" s="72"/>
      <c r="K551" s="38"/>
      <c r="L551" s="48"/>
      <c r="N551" s="120"/>
      <c r="P551" s="65"/>
      <c r="R551" s="46"/>
      <c r="T551" s="49"/>
      <c r="U551" s="44"/>
      <c r="V551" s="49"/>
      <c r="X551" s="68"/>
      <c r="Z551" s="65"/>
      <c r="AA551" s="65"/>
      <c r="AB551" s="66"/>
      <c r="AC551" s="66"/>
      <c r="AD551" s="65"/>
      <c r="AE551" s="52"/>
    </row>
    <row r="552" spans="1:31" x14ac:dyDescent="0.25">
      <c r="A552" s="38"/>
      <c r="B552" s="38" t="s">
        <v>142</v>
      </c>
      <c r="D552" s="84"/>
      <c r="E552" s="58"/>
      <c r="F552" s="46"/>
      <c r="H552" s="49"/>
      <c r="I552" s="72"/>
      <c r="J552" s="72"/>
      <c r="L552" s="48"/>
      <c r="N552" s="120"/>
      <c r="P552" s="84"/>
      <c r="R552" s="46"/>
      <c r="T552" s="49"/>
      <c r="U552" s="44"/>
      <c r="V552" s="49"/>
      <c r="X552" s="68"/>
      <c r="Z552" s="84"/>
      <c r="AA552" s="84"/>
      <c r="AB552" s="66"/>
      <c r="AC552" s="66"/>
      <c r="AD552" s="84"/>
      <c r="AE552" s="52"/>
    </row>
    <row r="553" spans="1:31" x14ac:dyDescent="0.25">
      <c r="A553" s="33">
        <v>341</v>
      </c>
      <c r="B553" s="33" t="s">
        <v>42</v>
      </c>
      <c r="D553" s="63">
        <v>4118678.93</v>
      </c>
      <c r="E553" s="58"/>
      <c r="F553" s="46">
        <v>51317</v>
      </c>
      <c r="H553" s="49" t="s">
        <v>293</v>
      </c>
      <c r="I553" s="72"/>
      <c r="J553" s="72"/>
      <c r="L553" s="48">
        <v>0</v>
      </c>
      <c r="N553" s="78">
        <v>3.3</v>
      </c>
      <c r="P553" s="63">
        <f>+ROUND(D553*N553/100,0)</f>
        <v>135916</v>
      </c>
      <c r="R553" s="46">
        <v>53508</v>
      </c>
      <c r="T553" s="49" t="s">
        <v>293</v>
      </c>
      <c r="U553" s="44"/>
      <c r="V553" s="49"/>
      <c r="X553" s="68">
        <v>0</v>
      </c>
      <c r="Z553" s="63">
        <v>137152</v>
      </c>
      <c r="AA553" s="63"/>
      <c r="AB553" s="66">
        <v>3.33</v>
      </c>
      <c r="AC553" s="66"/>
      <c r="AD553" s="63">
        <f>+Z553-P553</f>
        <v>1236</v>
      </c>
      <c r="AE553" s="52"/>
    </row>
    <row r="554" spans="1:31" x14ac:dyDescent="0.25">
      <c r="A554" s="33">
        <v>343</v>
      </c>
      <c r="B554" s="33" t="s">
        <v>88</v>
      </c>
      <c r="D554" s="63">
        <v>105224179.34999999</v>
      </c>
      <c r="E554" s="58"/>
      <c r="F554" s="46">
        <v>51317</v>
      </c>
      <c r="H554" s="49" t="s">
        <v>293</v>
      </c>
      <c r="I554" s="72"/>
      <c r="J554" s="72"/>
      <c r="L554" s="48">
        <v>0</v>
      </c>
      <c r="N554" s="78">
        <v>3.3</v>
      </c>
      <c r="P554" s="63">
        <f>+ROUND(D554*N554/100,0)</f>
        <v>3472398</v>
      </c>
      <c r="R554" s="46">
        <v>53508</v>
      </c>
      <c r="T554" s="49" t="s">
        <v>293</v>
      </c>
      <c r="U554" s="44"/>
      <c r="V554" s="49"/>
      <c r="X554" s="68">
        <v>0</v>
      </c>
      <c r="Z554" s="63">
        <v>3503965</v>
      </c>
      <c r="AA554" s="63"/>
      <c r="AB554" s="66">
        <v>3.33</v>
      </c>
      <c r="AC554" s="66"/>
      <c r="AD554" s="63">
        <f>+Z554-P554</f>
        <v>31567</v>
      </c>
      <c r="AE554" s="52"/>
    </row>
    <row r="555" spans="1:31" x14ac:dyDescent="0.25">
      <c r="A555" s="33">
        <v>345</v>
      </c>
      <c r="B555" s="33" t="s">
        <v>45</v>
      </c>
      <c r="D555" s="64">
        <v>24464780.879999999</v>
      </c>
      <c r="E555" s="58"/>
      <c r="F555" s="46">
        <v>51317</v>
      </c>
      <c r="H555" s="49" t="s">
        <v>293</v>
      </c>
      <c r="I555" s="72"/>
      <c r="J555" s="72"/>
      <c r="L555" s="48">
        <v>0</v>
      </c>
      <c r="N555" s="78">
        <v>3.3</v>
      </c>
      <c r="P555" s="64">
        <f>+ROUND(D555*N555/100,0)</f>
        <v>807338</v>
      </c>
      <c r="R555" s="46">
        <v>53508</v>
      </c>
      <c r="T555" s="49" t="s">
        <v>293</v>
      </c>
      <c r="U555" s="44"/>
      <c r="V555" s="49"/>
      <c r="X555" s="68">
        <v>0</v>
      </c>
      <c r="Z555" s="64">
        <v>814677</v>
      </c>
      <c r="AA555" s="67"/>
      <c r="AB555" s="66">
        <v>3.33</v>
      </c>
      <c r="AC555" s="66"/>
      <c r="AD555" s="64">
        <f>+Z555-P555</f>
        <v>7339</v>
      </c>
      <c r="AE555" s="52"/>
    </row>
    <row r="556" spans="1:31" x14ac:dyDescent="0.25">
      <c r="B556" s="38" t="s">
        <v>143</v>
      </c>
      <c r="D556" s="65">
        <f>+SUBTOTAL(9,D551:D555)</f>
        <v>133807639.16</v>
      </c>
      <c r="E556" s="73"/>
      <c r="F556" s="46"/>
      <c r="G556" s="38"/>
      <c r="H556" s="49"/>
      <c r="I556" s="72"/>
      <c r="J556" s="72"/>
      <c r="K556" s="38"/>
      <c r="L556" s="48"/>
      <c r="N556" s="118">
        <f>+ROUND(P556/D556*100,1)</f>
        <v>3.3</v>
      </c>
      <c r="P556" s="65">
        <f>+SUBTOTAL(9,P551:P555)</f>
        <v>4415652</v>
      </c>
      <c r="R556" s="46"/>
      <c r="T556" s="49"/>
      <c r="U556" s="44"/>
      <c r="V556" s="49"/>
      <c r="X556" s="68"/>
      <c r="Z556" s="65">
        <f>+SUBTOTAL(9,Z551:Z555)</f>
        <v>4455794</v>
      </c>
      <c r="AA556" s="65"/>
      <c r="AB556" s="125">
        <f>+Z556/D556*100</f>
        <v>3.3299997129999435</v>
      </c>
      <c r="AC556" s="125"/>
      <c r="AD556" s="65">
        <f>+SUBTOTAL(9,AD551:AD555)</f>
        <v>40142</v>
      </c>
      <c r="AE556" s="52"/>
    </row>
    <row r="557" spans="1:31" x14ac:dyDescent="0.25">
      <c r="A557" s="35"/>
      <c r="B557" s="33" t="s">
        <v>6</v>
      </c>
      <c r="D557" s="65"/>
      <c r="E557" s="73"/>
      <c r="F557" s="46"/>
      <c r="G557" s="38"/>
      <c r="H557" s="49"/>
      <c r="I557" s="72"/>
      <c r="J557" s="72"/>
      <c r="K557" s="38"/>
      <c r="L557" s="48"/>
      <c r="N557" s="120"/>
      <c r="P557" s="65"/>
      <c r="R557" s="46"/>
      <c r="T557" s="49"/>
      <c r="U557" s="44"/>
      <c r="V557" s="49"/>
      <c r="X557" s="68"/>
      <c r="Z557" s="65"/>
      <c r="AA557" s="65"/>
      <c r="AB557" s="66"/>
      <c r="AC557" s="66"/>
      <c r="AD557" s="65"/>
      <c r="AE557" s="52"/>
    </row>
    <row r="558" spans="1:31" x14ac:dyDescent="0.25">
      <c r="A558" s="38"/>
      <c r="B558" s="38" t="s">
        <v>312</v>
      </c>
      <c r="D558" s="84"/>
      <c r="E558" s="58"/>
      <c r="F558" s="46"/>
      <c r="H558" s="49"/>
      <c r="I558" s="72"/>
      <c r="J558" s="72"/>
      <c r="L558" s="48"/>
      <c r="N558" s="120"/>
      <c r="P558" s="84"/>
      <c r="R558" s="46"/>
      <c r="T558" s="49"/>
      <c r="U558" s="44"/>
      <c r="V558" s="49"/>
      <c r="X558" s="68"/>
      <c r="Z558" s="84"/>
      <c r="AA558" s="84"/>
      <c r="AB558" s="66"/>
      <c r="AC558" s="66"/>
      <c r="AD558" s="84"/>
      <c r="AE558" s="52"/>
    </row>
    <row r="559" spans="1:31" x14ac:dyDescent="0.25">
      <c r="A559" s="33">
        <v>341</v>
      </c>
      <c r="B559" s="33" t="s">
        <v>42</v>
      </c>
      <c r="D559" s="63">
        <v>4207181.04</v>
      </c>
      <c r="E559" s="58"/>
      <c r="F559" s="46">
        <v>51317</v>
      </c>
      <c r="H559" s="49" t="s">
        <v>293</v>
      </c>
      <c r="I559" s="72"/>
      <c r="J559" s="72"/>
      <c r="L559" s="48">
        <v>0</v>
      </c>
      <c r="N559" s="78">
        <v>3.3</v>
      </c>
      <c r="P559" s="63">
        <f>+ROUND(D559*N559/100,0)</f>
        <v>138837</v>
      </c>
      <c r="R559" s="46">
        <v>53508</v>
      </c>
      <c r="T559" s="49" t="s">
        <v>293</v>
      </c>
      <c r="U559" s="44"/>
      <c r="V559" s="49"/>
      <c r="X559" s="68">
        <v>0</v>
      </c>
      <c r="Z559" s="63">
        <v>140099</v>
      </c>
      <c r="AA559" s="63"/>
      <c r="AB559" s="66">
        <v>3.33</v>
      </c>
      <c r="AC559" s="66"/>
      <c r="AD559" s="63">
        <f>+Z559-P559</f>
        <v>1262</v>
      </c>
      <c r="AE559" s="52"/>
    </row>
    <row r="560" spans="1:31" x14ac:dyDescent="0.25">
      <c r="A560" s="33">
        <v>343</v>
      </c>
      <c r="B560" s="33" t="s">
        <v>88</v>
      </c>
      <c r="D560" s="63">
        <v>107250212.90000001</v>
      </c>
      <c r="E560" s="58"/>
      <c r="F560" s="46">
        <v>51317</v>
      </c>
      <c r="H560" s="49" t="s">
        <v>293</v>
      </c>
      <c r="I560" s="72"/>
      <c r="J560" s="72"/>
      <c r="L560" s="48">
        <v>0</v>
      </c>
      <c r="N560" s="78">
        <v>3.3</v>
      </c>
      <c r="P560" s="63">
        <f>+ROUND(D560*N560/100,0)</f>
        <v>3539257</v>
      </c>
      <c r="R560" s="46">
        <v>53508</v>
      </c>
      <c r="T560" s="49" t="s">
        <v>293</v>
      </c>
      <c r="U560" s="44"/>
      <c r="V560" s="49"/>
      <c r="X560" s="68">
        <v>0</v>
      </c>
      <c r="Z560" s="63">
        <v>3571432</v>
      </c>
      <c r="AA560" s="63"/>
      <c r="AB560" s="66">
        <v>3.33</v>
      </c>
      <c r="AC560" s="66"/>
      <c r="AD560" s="63">
        <f>+Z560-P560</f>
        <v>32175</v>
      </c>
      <c r="AE560" s="52"/>
    </row>
    <row r="561" spans="1:31" x14ac:dyDescent="0.25">
      <c r="A561" s="33">
        <v>345</v>
      </c>
      <c r="B561" s="33" t="s">
        <v>45</v>
      </c>
      <c r="D561" s="64">
        <v>24990479.77</v>
      </c>
      <c r="E561" s="58"/>
      <c r="F561" s="46">
        <v>51317</v>
      </c>
      <c r="H561" s="49" t="s">
        <v>293</v>
      </c>
      <c r="I561" s="72"/>
      <c r="J561" s="72"/>
      <c r="L561" s="48">
        <v>0</v>
      </c>
      <c r="N561" s="78">
        <v>3.3</v>
      </c>
      <c r="P561" s="64">
        <f>+ROUND(D561*N561/100,0)</f>
        <v>824686</v>
      </c>
      <c r="R561" s="46">
        <v>53508</v>
      </c>
      <c r="T561" s="49" t="s">
        <v>293</v>
      </c>
      <c r="U561" s="44"/>
      <c r="V561" s="49"/>
      <c r="X561" s="68"/>
      <c r="Z561" s="64">
        <v>832183</v>
      </c>
      <c r="AA561" s="63"/>
      <c r="AB561" s="66">
        <v>3.33</v>
      </c>
      <c r="AC561" s="66"/>
      <c r="AD561" s="64">
        <f>+Z561-P561</f>
        <v>7497</v>
      </c>
      <c r="AE561" s="52"/>
    </row>
    <row r="562" spans="1:31" x14ac:dyDescent="0.25">
      <c r="B562" s="38" t="s">
        <v>313</v>
      </c>
      <c r="D562" s="83">
        <f>+SUBTOTAL(9,D557:D561)</f>
        <v>136447873.71000001</v>
      </c>
      <c r="E562" s="73"/>
      <c r="F562" s="46"/>
      <c r="G562" s="38"/>
      <c r="H562" s="71"/>
      <c r="I562" s="72"/>
      <c r="J562" s="72"/>
      <c r="K562" s="38"/>
      <c r="L562" s="48"/>
      <c r="N562" s="118">
        <f>+ROUND(P562/D562*100,1)</f>
        <v>3.3</v>
      </c>
      <c r="P562" s="83">
        <f>+SUBTOTAL(9,P557:P561)</f>
        <v>4502780</v>
      </c>
      <c r="R562" s="46"/>
      <c r="T562" s="47"/>
      <c r="V562" s="47"/>
      <c r="X562" s="68"/>
      <c r="Z562" s="83">
        <f>+SUBTOTAL(9,Z557:Z561)</f>
        <v>4543714</v>
      </c>
      <c r="AA562" s="65"/>
      <c r="AB562" s="125">
        <f>+Z562/D562*100</f>
        <v>3.3299998574232084</v>
      </c>
      <c r="AC562" s="125"/>
      <c r="AD562" s="83">
        <f>+SUBTOTAL(9,AD557:AD561)</f>
        <v>40934</v>
      </c>
      <c r="AE562" s="52"/>
    </row>
    <row r="563" spans="1:31" x14ac:dyDescent="0.25">
      <c r="B563" s="38" t="s">
        <v>6</v>
      </c>
      <c r="D563" s="84"/>
      <c r="E563" s="38"/>
      <c r="F563" s="38"/>
      <c r="G563" s="38"/>
      <c r="H563" s="47"/>
      <c r="K563" s="38"/>
      <c r="L563" s="48"/>
      <c r="N563" s="118"/>
      <c r="P563" s="65"/>
      <c r="R563" s="46"/>
      <c r="T563" s="47"/>
      <c r="V563" s="47"/>
      <c r="X563" s="68"/>
      <c r="Z563" s="65"/>
      <c r="AA563" s="65"/>
      <c r="AB563" s="125"/>
      <c r="AC563" s="125"/>
      <c r="AD563" s="65"/>
      <c r="AE563" s="52"/>
    </row>
    <row r="564" spans="1:31" x14ac:dyDescent="0.25">
      <c r="A564" s="35" t="s">
        <v>16</v>
      </c>
      <c r="D564" s="166">
        <f>+SUBTOTAL(9,D528:D563)</f>
        <v>1047973482.8299999</v>
      </c>
      <c r="H564" s="47"/>
      <c r="L564" s="48"/>
      <c r="N564" s="122">
        <f>+ROUND(P564/D564*100,1)</f>
        <v>3.3</v>
      </c>
      <c r="P564" s="166">
        <f>+SUBTOTAL(9,P528:P563)</f>
        <v>34583124</v>
      </c>
      <c r="R564" s="46"/>
      <c r="T564" s="47"/>
      <c r="V564" s="47"/>
      <c r="X564" s="68"/>
      <c r="Z564" s="166">
        <f>+SUBTOTAL(9,Z528:Z563)</f>
        <v>33060054</v>
      </c>
      <c r="AA564" s="84"/>
      <c r="AB564" s="116">
        <f>+Z564/D564*100</f>
        <v>3.1546651267094066</v>
      </c>
      <c r="AC564" s="116"/>
      <c r="AD564" s="166">
        <f>+SUBTOTAL(9,AD528:AD563)</f>
        <v>-1523070</v>
      </c>
      <c r="AE564" s="52"/>
    </row>
    <row r="565" spans="1:31" x14ac:dyDescent="0.25">
      <c r="A565" s="35"/>
      <c r="B565" s="33" t="s">
        <v>6</v>
      </c>
      <c r="D565" s="84"/>
      <c r="H565" s="47"/>
      <c r="L565" s="48"/>
      <c r="N565" s="120"/>
      <c r="P565" s="84"/>
      <c r="R565" s="46"/>
      <c r="T565" s="47"/>
      <c r="V565" s="47"/>
      <c r="X565" s="68"/>
      <c r="Z565" s="84"/>
      <c r="AA565" s="84"/>
      <c r="AB565" s="66"/>
      <c r="AC565" s="66"/>
      <c r="AD565" s="84"/>
      <c r="AE565" s="52"/>
    </row>
    <row r="566" spans="1:31" ht="13.8" thickBot="1" x14ac:dyDescent="0.3">
      <c r="A566" s="35" t="s">
        <v>14</v>
      </c>
      <c r="D566" s="90">
        <f>+SUBTOTAL(9,D18:D565)</f>
        <v>22795357881.990017</v>
      </c>
      <c r="H566" s="47"/>
      <c r="L566" s="48"/>
      <c r="N566" s="122">
        <f>+ROUND(P566/D566*100,1)</f>
        <v>3</v>
      </c>
      <c r="P566" s="90">
        <f>+SUBTOTAL(9,P17:P565)</f>
        <v>675925368</v>
      </c>
      <c r="R566" s="46"/>
      <c r="T566" s="47"/>
      <c r="V566" s="47"/>
      <c r="X566" s="68"/>
      <c r="Z566" s="90">
        <f>+SUBTOTAL(9,Z17:Z565)</f>
        <v>875725039</v>
      </c>
      <c r="AA566" s="84"/>
      <c r="AB566" s="116">
        <f>+Z566/D566*100</f>
        <v>3.8416814666107357</v>
      </c>
      <c r="AC566" s="116"/>
      <c r="AD566" s="90">
        <f>+SUBTOTAL(9,AD17:AD565)</f>
        <v>199799671</v>
      </c>
      <c r="AE566" s="52"/>
    </row>
    <row r="567" spans="1:31" ht="13.8" thickTop="1" x14ac:dyDescent="0.25">
      <c r="B567" s="33" t="s">
        <v>6</v>
      </c>
      <c r="D567" s="81"/>
      <c r="H567" s="47"/>
      <c r="L567" s="48"/>
      <c r="N567" s="120"/>
      <c r="R567" s="46"/>
      <c r="T567" s="47"/>
      <c r="V567" s="47"/>
      <c r="X567" s="68"/>
      <c r="AB567" s="66"/>
      <c r="AC567" s="66"/>
      <c r="AE567" s="52"/>
    </row>
    <row r="568" spans="1:31" x14ac:dyDescent="0.25">
      <c r="B568" s="33" t="s">
        <v>6</v>
      </c>
      <c r="D568" s="177"/>
      <c r="H568" s="47"/>
      <c r="L568" s="48"/>
      <c r="N568" s="120"/>
      <c r="R568" s="46"/>
      <c r="T568" s="47"/>
      <c r="V568" s="47"/>
      <c r="X568" s="68"/>
      <c r="AB568" s="66"/>
      <c r="AC568" s="66"/>
      <c r="AE568" s="52"/>
    </row>
    <row r="569" spans="1:31" x14ac:dyDescent="0.25">
      <c r="A569" s="35" t="s">
        <v>11</v>
      </c>
      <c r="D569" s="177"/>
      <c r="E569" s="7"/>
      <c r="F569" s="7"/>
      <c r="G569" s="7"/>
      <c r="H569" s="47"/>
      <c r="K569" s="7"/>
      <c r="L569" s="48"/>
      <c r="N569" s="120"/>
      <c r="P569" s="160"/>
      <c r="R569" s="46"/>
      <c r="T569" s="47"/>
      <c r="V569" s="47"/>
      <c r="X569" s="68"/>
      <c r="Z569" s="160"/>
      <c r="AA569" s="160"/>
      <c r="AB569" s="66"/>
      <c r="AC569" s="66"/>
      <c r="AD569" s="160"/>
      <c r="AE569" s="52"/>
    </row>
    <row r="570" spans="1:31" x14ac:dyDescent="0.25">
      <c r="B570" s="33" t="s">
        <v>6</v>
      </c>
      <c r="D570" s="81"/>
      <c r="E570" s="7"/>
      <c r="F570" s="7"/>
      <c r="G570" s="7"/>
      <c r="H570" s="47"/>
      <c r="K570" s="7"/>
      <c r="L570" s="48"/>
      <c r="N570" s="120"/>
      <c r="P570" s="160"/>
      <c r="R570" s="46"/>
      <c r="T570" s="47"/>
      <c r="V570" s="47"/>
      <c r="X570" s="68"/>
      <c r="Z570" s="160"/>
      <c r="AA570" s="160"/>
      <c r="AB570" s="66"/>
      <c r="AC570" s="66"/>
      <c r="AD570" s="160"/>
      <c r="AE570" s="52"/>
    </row>
    <row r="571" spans="1:31" x14ac:dyDescent="0.25">
      <c r="A571" s="35"/>
      <c r="B571" s="35" t="s">
        <v>144</v>
      </c>
      <c r="D571" s="67"/>
      <c r="H571" s="47"/>
      <c r="L571" s="48"/>
      <c r="N571" s="120"/>
      <c r="R571" s="46"/>
      <c r="T571" s="47"/>
      <c r="V571" s="47"/>
      <c r="X571" s="68"/>
      <c r="AB571" s="66"/>
      <c r="AC571" s="66"/>
      <c r="AE571" s="52"/>
    </row>
    <row r="572" spans="1:31" x14ac:dyDescent="0.25">
      <c r="A572" s="33">
        <v>350.2</v>
      </c>
      <c r="B572" s="33" t="s">
        <v>145</v>
      </c>
      <c r="D572" s="63">
        <v>240510767.25999999</v>
      </c>
      <c r="H572" s="47">
        <v>75</v>
      </c>
      <c r="I572" s="33" t="s">
        <v>4</v>
      </c>
      <c r="J572" s="47" t="s">
        <v>22</v>
      </c>
      <c r="L572" s="48">
        <v>0</v>
      </c>
      <c r="N572" s="78">
        <v>1.3</v>
      </c>
      <c r="P572" s="63">
        <f t="shared" ref="P572:P581" si="50">+ROUND(D572*N572/100,0)</f>
        <v>3126640</v>
      </c>
      <c r="R572" s="46" t="s">
        <v>15</v>
      </c>
      <c r="T572" s="47">
        <v>75</v>
      </c>
      <c r="U572" s="33" t="s">
        <v>4</v>
      </c>
      <c r="V572" s="47" t="s">
        <v>22</v>
      </c>
      <c r="X572" s="68">
        <v>0</v>
      </c>
      <c r="Z572" s="63">
        <v>3198793</v>
      </c>
      <c r="AA572" s="63"/>
      <c r="AB572" s="66">
        <v>1.33</v>
      </c>
      <c r="AC572" s="66"/>
      <c r="AD572" s="63">
        <f t="shared" ref="AD572:AD581" si="51">+Z572-P572</f>
        <v>72153</v>
      </c>
      <c r="AE572" s="52"/>
    </row>
    <row r="573" spans="1:31" x14ac:dyDescent="0.25">
      <c r="A573" s="33">
        <v>352</v>
      </c>
      <c r="B573" s="33" t="s">
        <v>42</v>
      </c>
      <c r="D573" s="63">
        <v>154719739.84</v>
      </c>
      <c r="H573" s="47">
        <v>60</v>
      </c>
      <c r="I573" s="33" t="s">
        <v>4</v>
      </c>
      <c r="J573" s="47" t="s">
        <v>23</v>
      </c>
      <c r="L573" s="48">
        <v>-15</v>
      </c>
      <c r="N573" s="78">
        <v>1.9</v>
      </c>
      <c r="P573" s="63">
        <f t="shared" si="50"/>
        <v>2939675</v>
      </c>
      <c r="R573" s="46" t="s">
        <v>15</v>
      </c>
      <c r="T573" s="47">
        <v>65</v>
      </c>
      <c r="U573" s="33" t="s">
        <v>4</v>
      </c>
      <c r="V573" s="47" t="s">
        <v>23</v>
      </c>
      <c r="X573" s="68">
        <v>-15</v>
      </c>
      <c r="Z573" s="63">
        <v>2740087</v>
      </c>
      <c r="AA573" s="63"/>
      <c r="AB573" s="66">
        <v>1.77</v>
      </c>
      <c r="AC573" s="66"/>
      <c r="AD573" s="63">
        <f t="shared" si="51"/>
        <v>-199588</v>
      </c>
      <c r="AE573" s="52"/>
    </row>
    <row r="574" spans="1:31" x14ac:dyDescent="0.25">
      <c r="A574" s="33">
        <v>353</v>
      </c>
      <c r="B574" s="33" t="s">
        <v>146</v>
      </c>
      <c r="D574" s="63">
        <v>1741377472.21</v>
      </c>
      <c r="H574" s="47">
        <v>40</v>
      </c>
      <c r="I574" s="33" t="s">
        <v>4</v>
      </c>
      <c r="J574" s="47" t="s">
        <v>24</v>
      </c>
      <c r="L574" s="48">
        <v>-2</v>
      </c>
      <c r="N574" s="78">
        <v>2.6</v>
      </c>
      <c r="P574" s="63">
        <f t="shared" si="50"/>
        <v>45275814</v>
      </c>
      <c r="R574" s="46" t="s">
        <v>15</v>
      </c>
      <c r="T574" s="47">
        <v>40</v>
      </c>
      <c r="U574" s="33" t="s">
        <v>4</v>
      </c>
      <c r="V574" s="47" t="s">
        <v>21</v>
      </c>
      <c r="X574" s="68">
        <v>-2</v>
      </c>
      <c r="Z574" s="63">
        <v>44405126</v>
      </c>
      <c r="AA574" s="63"/>
      <c r="AB574" s="66">
        <v>2.5499999999999998</v>
      </c>
      <c r="AC574" s="66"/>
      <c r="AD574" s="63">
        <f t="shared" si="51"/>
        <v>-870688</v>
      </c>
      <c r="AE574" s="52"/>
    </row>
    <row r="575" spans="1:31" x14ac:dyDescent="0.25">
      <c r="A575" s="33">
        <v>353.1</v>
      </c>
      <c r="B575" s="33" t="s">
        <v>147</v>
      </c>
      <c r="D575" s="63">
        <v>400209879.67000002</v>
      </c>
      <c r="H575" s="47">
        <v>35</v>
      </c>
      <c r="I575" s="33" t="s">
        <v>4</v>
      </c>
      <c r="J575" s="47" t="s">
        <v>25</v>
      </c>
      <c r="L575" s="48">
        <v>0</v>
      </c>
      <c r="N575" s="78">
        <v>2.9</v>
      </c>
      <c r="P575" s="63">
        <f t="shared" si="50"/>
        <v>11606087</v>
      </c>
      <c r="R575" s="46" t="s">
        <v>15</v>
      </c>
      <c r="T575" s="47">
        <v>30</v>
      </c>
      <c r="U575" s="33" t="s">
        <v>4</v>
      </c>
      <c r="V575" s="47" t="s">
        <v>21</v>
      </c>
      <c r="X575" s="68">
        <v>0</v>
      </c>
      <c r="Z575" s="63">
        <v>13326989</v>
      </c>
      <c r="AA575" s="63"/>
      <c r="AB575" s="66">
        <v>3.33</v>
      </c>
      <c r="AC575" s="66"/>
      <c r="AD575" s="63">
        <f t="shared" si="51"/>
        <v>1720902</v>
      </c>
      <c r="AE575" s="52"/>
    </row>
    <row r="576" spans="1:31" x14ac:dyDescent="0.25">
      <c r="A576" s="33">
        <v>354</v>
      </c>
      <c r="B576" s="33" t="s">
        <v>148</v>
      </c>
      <c r="D576" s="63">
        <v>349056185.01999998</v>
      </c>
      <c r="H576" s="47">
        <v>52</v>
      </c>
      <c r="I576" s="33" t="s">
        <v>4</v>
      </c>
      <c r="J576" s="47" t="s">
        <v>26</v>
      </c>
      <c r="L576" s="48">
        <v>-15</v>
      </c>
      <c r="N576" s="78">
        <v>2.2000000000000002</v>
      </c>
      <c r="P576" s="63">
        <f t="shared" si="50"/>
        <v>7679236</v>
      </c>
      <c r="R576" s="46" t="s">
        <v>15</v>
      </c>
      <c r="T576" s="47">
        <v>60</v>
      </c>
      <c r="U576" s="33" t="s">
        <v>4</v>
      </c>
      <c r="V576" s="47" t="s">
        <v>27</v>
      </c>
      <c r="X576" s="68">
        <v>-25</v>
      </c>
      <c r="Z576" s="63">
        <v>7286548</v>
      </c>
      <c r="AA576" s="63"/>
      <c r="AB576" s="66">
        <v>2.09</v>
      </c>
      <c r="AC576" s="66"/>
      <c r="AD576" s="63">
        <f t="shared" si="51"/>
        <v>-392688</v>
      </c>
      <c r="AE576" s="52"/>
    </row>
    <row r="577" spans="1:31" x14ac:dyDescent="0.25">
      <c r="A577" s="33">
        <v>355</v>
      </c>
      <c r="B577" s="33" t="s">
        <v>149</v>
      </c>
      <c r="D577" s="63">
        <v>1242636000.74</v>
      </c>
      <c r="H577" s="47">
        <v>44</v>
      </c>
      <c r="I577" s="33" t="s">
        <v>4</v>
      </c>
      <c r="J577" s="47" t="s">
        <v>25</v>
      </c>
      <c r="L577" s="48">
        <v>-50</v>
      </c>
      <c r="N577" s="78">
        <v>3.4</v>
      </c>
      <c r="P577" s="63">
        <f t="shared" si="50"/>
        <v>42249624</v>
      </c>
      <c r="R577" s="46" t="s">
        <v>15</v>
      </c>
      <c r="T577" s="47">
        <v>50</v>
      </c>
      <c r="U577" s="33" t="s">
        <v>4</v>
      </c>
      <c r="V577" s="47" t="s">
        <v>25</v>
      </c>
      <c r="X577" s="68">
        <v>-50</v>
      </c>
      <c r="Z577" s="63">
        <v>37279080</v>
      </c>
      <c r="AA577" s="63"/>
      <c r="AB577" s="66">
        <v>3</v>
      </c>
      <c r="AC577" s="66"/>
      <c r="AD577" s="63">
        <f t="shared" si="51"/>
        <v>-4970544</v>
      </c>
      <c r="AE577" s="52"/>
    </row>
    <row r="578" spans="1:31" x14ac:dyDescent="0.25">
      <c r="A578" s="33">
        <v>356</v>
      </c>
      <c r="B578" s="33" t="s">
        <v>150</v>
      </c>
      <c r="D578" s="63">
        <v>854174815.62</v>
      </c>
      <c r="H578" s="47">
        <v>47</v>
      </c>
      <c r="I578" s="33" t="s">
        <v>4</v>
      </c>
      <c r="J578" s="47" t="s">
        <v>24</v>
      </c>
      <c r="L578" s="48">
        <v>-50</v>
      </c>
      <c r="N578" s="78">
        <v>3.2</v>
      </c>
      <c r="P578" s="63">
        <f t="shared" si="50"/>
        <v>27333594</v>
      </c>
      <c r="R578" s="46" t="s">
        <v>15</v>
      </c>
      <c r="T578" s="47">
        <v>51</v>
      </c>
      <c r="U578" s="33" t="s">
        <v>4</v>
      </c>
      <c r="V578" s="47" t="s">
        <v>21</v>
      </c>
      <c r="X578" s="68">
        <v>-55</v>
      </c>
      <c r="Z578" s="63">
        <v>25949831</v>
      </c>
      <c r="AA578" s="63"/>
      <c r="AB578" s="66">
        <v>3.04</v>
      </c>
      <c r="AC578" s="66"/>
      <c r="AD578" s="63">
        <f t="shared" si="51"/>
        <v>-1383763</v>
      </c>
      <c r="AE578" s="52"/>
    </row>
    <row r="579" spans="1:31" x14ac:dyDescent="0.25">
      <c r="A579" s="33">
        <v>357</v>
      </c>
      <c r="B579" s="33" t="s">
        <v>151</v>
      </c>
      <c r="D579" s="63">
        <v>75512191.540000007</v>
      </c>
      <c r="H579" s="47">
        <v>60</v>
      </c>
      <c r="I579" s="33" t="s">
        <v>4</v>
      </c>
      <c r="J579" s="47" t="s">
        <v>27</v>
      </c>
      <c r="L579" s="48">
        <v>0</v>
      </c>
      <c r="N579" s="78">
        <v>1.7</v>
      </c>
      <c r="P579" s="63">
        <f t="shared" si="50"/>
        <v>1283707</v>
      </c>
      <c r="R579" s="46" t="s">
        <v>15</v>
      </c>
      <c r="T579" s="47">
        <v>65</v>
      </c>
      <c r="U579" s="33" t="s">
        <v>4</v>
      </c>
      <c r="V579" s="47" t="s">
        <v>27</v>
      </c>
      <c r="X579" s="68">
        <v>0</v>
      </c>
      <c r="Z579" s="63">
        <v>1162888</v>
      </c>
      <c r="AA579" s="63"/>
      <c r="AB579" s="66">
        <v>1.54</v>
      </c>
      <c r="AC579" s="66"/>
      <c r="AD579" s="63">
        <f t="shared" si="51"/>
        <v>-120819</v>
      </c>
      <c r="AE579" s="52"/>
    </row>
    <row r="580" spans="1:31" x14ac:dyDescent="0.25">
      <c r="A580" s="33">
        <v>358</v>
      </c>
      <c r="B580" s="33" t="s">
        <v>152</v>
      </c>
      <c r="D580" s="63">
        <v>104576519.7</v>
      </c>
      <c r="H580" s="47">
        <v>60</v>
      </c>
      <c r="I580" s="33" t="s">
        <v>4</v>
      </c>
      <c r="J580" s="47" t="s">
        <v>28</v>
      </c>
      <c r="L580" s="48">
        <v>-10</v>
      </c>
      <c r="N580" s="78">
        <v>1.8</v>
      </c>
      <c r="P580" s="63">
        <f t="shared" si="50"/>
        <v>1882377</v>
      </c>
      <c r="R580" s="46" t="s">
        <v>15</v>
      </c>
      <c r="T580" s="47">
        <v>65</v>
      </c>
      <c r="U580" s="33" t="s">
        <v>4</v>
      </c>
      <c r="V580" s="47" t="s">
        <v>23</v>
      </c>
      <c r="X580" s="68">
        <v>-20</v>
      </c>
      <c r="Z580" s="63">
        <v>1932574</v>
      </c>
      <c r="AA580" s="63"/>
      <c r="AB580" s="66">
        <v>1.85</v>
      </c>
      <c r="AC580" s="66"/>
      <c r="AD580" s="63">
        <f t="shared" si="51"/>
        <v>50197</v>
      </c>
      <c r="AE580" s="52"/>
    </row>
    <row r="581" spans="1:31" x14ac:dyDescent="0.25">
      <c r="A581" s="33">
        <v>359</v>
      </c>
      <c r="B581" s="33" t="s">
        <v>153</v>
      </c>
      <c r="D581" s="64">
        <v>113485941.43000001</v>
      </c>
      <c r="H581" s="47">
        <v>65</v>
      </c>
      <c r="I581" s="33" t="s">
        <v>4</v>
      </c>
      <c r="J581" s="47" t="s">
        <v>29</v>
      </c>
      <c r="L581" s="48">
        <v>-10</v>
      </c>
      <c r="N581" s="78">
        <v>1.7</v>
      </c>
      <c r="P581" s="64">
        <f t="shared" si="50"/>
        <v>1929261</v>
      </c>
      <c r="R581" s="46" t="s">
        <v>15</v>
      </c>
      <c r="T581" s="47">
        <v>75</v>
      </c>
      <c r="U581" s="33" t="s">
        <v>4</v>
      </c>
      <c r="V581" s="47" t="s">
        <v>27</v>
      </c>
      <c r="X581" s="68">
        <v>-10</v>
      </c>
      <c r="Z581" s="64">
        <v>1660299</v>
      </c>
      <c r="AA581" s="67"/>
      <c r="AB581" s="66">
        <v>1.46</v>
      </c>
      <c r="AC581" s="66"/>
      <c r="AD581" s="64">
        <f t="shared" si="51"/>
        <v>-268962</v>
      </c>
      <c r="AE581" s="52"/>
    </row>
    <row r="582" spans="1:31" x14ac:dyDescent="0.25">
      <c r="B582" s="33" t="s">
        <v>6</v>
      </c>
      <c r="H582" s="47"/>
      <c r="J582" s="47"/>
      <c r="L582" s="48"/>
      <c r="N582" s="120"/>
      <c r="R582" s="46"/>
      <c r="T582" s="47"/>
      <c r="V582" s="47"/>
      <c r="X582" s="68"/>
      <c r="AB582" s="66"/>
      <c r="AC582" s="66"/>
      <c r="AE582" s="52"/>
    </row>
    <row r="583" spans="1:31" x14ac:dyDescent="0.25">
      <c r="A583" s="35"/>
      <c r="B583" s="35" t="s">
        <v>154</v>
      </c>
      <c r="D583" s="167">
        <f>+SUBTOTAL(9,D572:D582)</f>
        <v>5276259513.0299997</v>
      </c>
      <c r="H583" s="47"/>
      <c r="J583" s="47"/>
      <c r="L583" s="48"/>
      <c r="N583" s="122">
        <f>+ROUND(P583/D583*100,1)</f>
        <v>2.8</v>
      </c>
      <c r="P583" s="167">
        <f>+SUBTOTAL(9,P572:P582)</f>
        <v>145306015</v>
      </c>
      <c r="R583" s="46"/>
      <c r="T583" s="47"/>
      <c r="V583" s="47"/>
      <c r="X583" s="68"/>
      <c r="Z583" s="167">
        <f>+SUBTOTAL(9,Z572:Z582)</f>
        <v>138942215</v>
      </c>
      <c r="AA583" s="167"/>
      <c r="AB583" s="116">
        <f>+Z583/D583*100</f>
        <v>2.6333468749381055</v>
      </c>
      <c r="AC583" s="116"/>
      <c r="AD583" s="167">
        <f>+SUBTOTAL(9,AD572:AD582)</f>
        <v>-6363800</v>
      </c>
      <c r="AE583" s="52"/>
    </row>
    <row r="584" spans="1:31" x14ac:dyDescent="0.25">
      <c r="A584" s="35"/>
      <c r="B584" s="35" t="s">
        <v>6</v>
      </c>
      <c r="H584" s="47"/>
      <c r="J584" s="47"/>
      <c r="L584" s="48"/>
      <c r="N584" s="120"/>
      <c r="R584" s="46"/>
      <c r="T584" s="47"/>
      <c r="V584" s="47"/>
      <c r="X584" s="68"/>
      <c r="AB584" s="66"/>
      <c r="AC584" s="66"/>
      <c r="AE584" s="52"/>
    </row>
    <row r="585" spans="1:31" x14ac:dyDescent="0.25">
      <c r="A585" s="35"/>
      <c r="B585" s="35" t="s">
        <v>155</v>
      </c>
      <c r="H585" s="47"/>
      <c r="J585" s="47"/>
      <c r="L585" s="48"/>
      <c r="N585" s="120"/>
      <c r="R585" s="46"/>
      <c r="T585" s="47"/>
      <c r="V585" s="47"/>
      <c r="X585" s="68"/>
      <c r="AB585" s="66"/>
      <c r="AC585" s="66"/>
      <c r="AE585" s="52"/>
    </row>
    <row r="586" spans="1:31" x14ac:dyDescent="0.25">
      <c r="A586" s="33">
        <v>361</v>
      </c>
      <c r="B586" s="33" t="s">
        <v>42</v>
      </c>
      <c r="D586" s="63">
        <v>198554703.13999999</v>
      </c>
      <c r="H586" s="47">
        <v>60</v>
      </c>
      <c r="I586" s="33" t="s">
        <v>4</v>
      </c>
      <c r="J586" s="47" t="s">
        <v>23</v>
      </c>
      <c r="L586" s="48">
        <v>-15</v>
      </c>
      <c r="N586" s="78">
        <v>1.9</v>
      </c>
      <c r="P586" s="63">
        <f>+ROUND(D586*N586/100,0)</f>
        <v>3772539</v>
      </c>
      <c r="R586" s="46" t="s">
        <v>15</v>
      </c>
      <c r="T586" s="47">
        <v>65</v>
      </c>
      <c r="U586" s="33" t="s">
        <v>4</v>
      </c>
      <c r="V586" s="47" t="s">
        <v>23</v>
      </c>
      <c r="X586" s="68">
        <v>-15</v>
      </c>
      <c r="Z586" s="63">
        <v>3516404</v>
      </c>
      <c r="AA586" s="63"/>
      <c r="AB586" s="66">
        <v>1.77</v>
      </c>
      <c r="AC586" s="66"/>
      <c r="AD586" s="63">
        <f>+Z586-P586</f>
        <v>-256135</v>
      </c>
      <c r="AE586" s="52"/>
    </row>
    <row r="587" spans="1:31" x14ac:dyDescent="0.25">
      <c r="A587" s="33">
        <v>362</v>
      </c>
      <c r="B587" s="33" t="s">
        <v>146</v>
      </c>
      <c r="D587" s="63">
        <v>1740028154.0699999</v>
      </c>
      <c r="H587" s="47">
        <v>43</v>
      </c>
      <c r="I587" s="33" t="s">
        <v>4</v>
      </c>
      <c r="J587" s="47" t="s">
        <v>24</v>
      </c>
      <c r="L587" s="48">
        <v>-10</v>
      </c>
      <c r="N587" s="78">
        <v>2.6</v>
      </c>
      <c r="P587" s="63">
        <f>+ROUND(D587*N587/100,0)</f>
        <v>45240732</v>
      </c>
      <c r="R587" s="46" t="s">
        <v>15</v>
      </c>
      <c r="T587" s="47">
        <v>45</v>
      </c>
      <c r="U587" s="33" t="s">
        <v>4</v>
      </c>
      <c r="V587" s="47" t="s">
        <v>24</v>
      </c>
      <c r="X587" s="68">
        <v>-10</v>
      </c>
      <c r="Z587" s="63">
        <v>42491488</v>
      </c>
      <c r="AA587" s="63"/>
      <c r="AB587" s="66">
        <v>2.44</v>
      </c>
      <c r="AC587" s="66"/>
      <c r="AD587" s="63">
        <f>+Z587-P587</f>
        <v>-2749244</v>
      </c>
      <c r="AE587" s="52"/>
    </row>
    <row r="588" spans="1:31" x14ac:dyDescent="0.25">
      <c r="A588" s="33">
        <v>364.1</v>
      </c>
      <c r="B588" s="33" t="s">
        <v>156</v>
      </c>
      <c r="D588" s="63">
        <v>1083692908.71</v>
      </c>
      <c r="H588" s="47">
        <v>39</v>
      </c>
      <c r="I588" s="33" t="s">
        <v>4</v>
      </c>
      <c r="J588" s="47" t="s">
        <v>25</v>
      </c>
      <c r="L588" s="48">
        <v>-60</v>
      </c>
      <c r="N588" s="78">
        <v>4.0999999999999996</v>
      </c>
      <c r="P588" s="63">
        <f t="shared" ref="P588:P589" si="52">+ROUND(D588*N588/100,0)</f>
        <v>44431409</v>
      </c>
      <c r="R588" s="46" t="s">
        <v>15</v>
      </c>
      <c r="T588" s="47">
        <v>40</v>
      </c>
      <c r="U588" s="33" t="s">
        <v>4</v>
      </c>
      <c r="V588" s="47" t="s">
        <v>25</v>
      </c>
      <c r="X588" s="68">
        <v>-100</v>
      </c>
      <c r="Z588" s="63">
        <v>54184645</v>
      </c>
      <c r="AA588" s="63"/>
      <c r="AB588" s="66">
        <v>5</v>
      </c>
      <c r="AC588" s="66"/>
      <c r="AD588" s="63">
        <f t="shared" ref="AD588:AD589" si="53">+Z588-P588</f>
        <v>9753236</v>
      </c>
      <c r="AE588" s="52"/>
    </row>
    <row r="589" spans="1:31" x14ac:dyDescent="0.25">
      <c r="A589" s="33">
        <v>364.2</v>
      </c>
      <c r="B589" s="33" t="s">
        <v>157</v>
      </c>
      <c r="D589" s="63">
        <v>706877718.75999999</v>
      </c>
      <c r="H589" s="47">
        <v>39</v>
      </c>
      <c r="I589" s="33" t="s">
        <v>4</v>
      </c>
      <c r="J589" s="47" t="s">
        <v>25</v>
      </c>
      <c r="L589" s="48">
        <v>-60</v>
      </c>
      <c r="N589" s="78">
        <v>4.0999999999999996</v>
      </c>
      <c r="P589" s="63">
        <f t="shared" si="52"/>
        <v>28981986</v>
      </c>
      <c r="R589" s="46" t="s">
        <v>15</v>
      </c>
      <c r="T589" s="47">
        <v>50</v>
      </c>
      <c r="U589" s="33" t="s">
        <v>4</v>
      </c>
      <c r="V589" s="47" t="s">
        <v>24</v>
      </c>
      <c r="X589" s="68">
        <v>-100</v>
      </c>
      <c r="Z589" s="67">
        <v>28275109</v>
      </c>
      <c r="AA589" s="63"/>
      <c r="AB589" s="66">
        <v>4</v>
      </c>
      <c r="AC589" s="66"/>
      <c r="AD589" s="63">
        <f t="shared" si="53"/>
        <v>-706877</v>
      </c>
      <c r="AE589" s="52"/>
    </row>
    <row r="590" spans="1:31" x14ac:dyDescent="0.25">
      <c r="A590" s="33">
        <v>365</v>
      </c>
      <c r="B590" s="33" t="s">
        <v>150</v>
      </c>
      <c r="D590" s="63">
        <v>1991793394.02</v>
      </c>
      <c r="H590" s="47">
        <v>41</v>
      </c>
      <c r="I590" s="33" t="s">
        <v>4</v>
      </c>
      <c r="J590" s="47" t="s">
        <v>30</v>
      </c>
      <c r="L590" s="48">
        <v>-60</v>
      </c>
      <c r="N590" s="78">
        <v>3.9</v>
      </c>
      <c r="P590" s="63">
        <f t="shared" ref="P590:P601" si="54">+ROUND(D590*N590/100,0)</f>
        <v>77679942</v>
      </c>
      <c r="R590" s="46" t="s">
        <v>15</v>
      </c>
      <c r="T590" s="47">
        <v>48</v>
      </c>
      <c r="U590" s="33" t="s">
        <v>4</v>
      </c>
      <c r="V590" s="47" t="s">
        <v>21</v>
      </c>
      <c r="X590" s="68">
        <v>-80</v>
      </c>
      <c r="Z590" s="63">
        <v>74572745</v>
      </c>
      <c r="AA590" s="63"/>
      <c r="AB590" s="66">
        <v>3.74</v>
      </c>
      <c r="AC590" s="66"/>
      <c r="AD590" s="63">
        <f t="shared" ref="AD590:AD601" si="55">+Z590-P590</f>
        <v>-3107197</v>
      </c>
      <c r="AE590" s="52"/>
    </row>
    <row r="591" spans="1:31" x14ac:dyDescent="0.25">
      <c r="A591" s="33">
        <v>366.6</v>
      </c>
      <c r="B591" s="33" t="s">
        <v>288</v>
      </c>
      <c r="D591" s="63">
        <v>1528850820.6300001</v>
      </c>
      <c r="H591" s="47">
        <v>70</v>
      </c>
      <c r="I591" s="33" t="s">
        <v>4</v>
      </c>
      <c r="J591" s="47" t="s">
        <v>31</v>
      </c>
      <c r="L591" s="48">
        <v>-2</v>
      </c>
      <c r="N591" s="78">
        <v>1.5</v>
      </c>
      <c r="P591" s="63">
        <f t="shared" si="54"/>
        <v>22932762</v>
      </c>
      <c r="R591" s="46" t="s">
        <v>15</v>
      </c>
      <c r="T591" s="47">
        <v>70</v>
      </c>
      <c r="U591" s="33" t="s">
        <v>4</v>
      </c>
      <c r="V591" s="47" t="s">
        <v>23</v>
      </c>
      <c r="X591" s="68">
        <v>0</v>
      </c>
      <c r="Z591" s="63">
        <v>21862567</v>
      </c>
      <c r="AA591" s="63"/>
      <c r="AB591" s="66">
        <v>1.43</v>
      </c>
      <c r="AC591" s="66"/>
      <c r="AD591" s="63">
        <f t="shared" si="55"/>
        <v>-1070195</v>
      </c>
      <c r="AE591" s="52"/>
    </row>
    <row r="592" spans="1:31" x14ac:dyDescent="0.25">
      <c r="A592" s="33">
        <v>366.7</v>
      </c>
      <c r="B592" s="33" t="s">
        <v>289</v>
      </c>
      <c r="D592" s="63">
        <v>193885660.52000001</v>
      </c>
      <c r="H592" s="47">
        <v>50</v>
      </c>
      <c r="I592" s="33" t="s">
        <v>4</v>
      </c>
      <c r="J592" s="47" t="s">
        <v>27</v>
      </c>
      <c r="L592" s="48">
        <v>0</v>
      </c>
      <c r="N592" s="78">
        <v>2</v>
      </c>
      <c r="P592" s="63">
        <f t="shared" si="54"/>
        <v>3877713</v>
      </c>
      <c r="R592" s="46" t="s">
        <v>15</v>
      </c>
      <c r="T592" s="47">
        <v>50</v>
      </c>
      <c r="U592" s="33" t="s">
        <v>4</v>
      </c>
      <c r="V592" s="47" t="s">
        <v>27</v>
      </c>
      <c r="X592" s="68">
        <v>0</v>
      </c>
      <c r="Z592" s="63">
        <v>3877713</v>
      </c>
      <c r="AA592" s="63"/>
      <c r="AB592" s="66">
        <v>2</v>
      </c>
      <c r="AC592" s="66"/>
      <c r="AD592" s="63">
        <f t="shared" si="55"/>
        <v>0</v>
      </c>
      <c r="AE592" s="52"/>
    </row>
    <row r="593" spans="1:31" x14ac:dyDescent="0.25">
      <c r="A593" s="33">
        <v>367.6</v>
      </c>
      <c r="B593" s="33" t="s">
        <v>286</v>
      </c>
      <c r="D593" s="63">
        <v>1723803662.04</v>
      </c>
      <c r="H593" s="47">
        <v>38</v>
      </c>
      <c r="I593" s="33" t="s">
        <v>4</v>
      </c>
      <c r="J593" s="47" t="s">
        <v>30</v>
      </c>
      <c r="L593" s="48">
        <v>0</v>
      </c>
      <c r="N593" s="78">
        <v>2.6</v>
      </c>
      <c r="P593" s="63">
        <f t="shared" si="54"/>
        <v>44818895</v>
      </c>
      <c r="R593" s="46" t="s">
        <v>15</v>
      </c>
      <c r="T593" s="47">
        <v>42</v>
      </c>
      <c r="U593" s="33" t="s">
        <v>4</v>
      </c>
      <c r="V593" s="47" t="s">
        <v>30</v>
      </c>
      <c r="X593" s="68">
        <v>-5</v>
      </c>
      <c r="Z593" s="63">
        <v>43077854</v>
      </c>
      <c r="AA593" s="63"/>
      <c r="AB593" s="66">
        <v>2.5</v>
      </c>
      <c r="AC593" s="66"/>
      <c r="AD593" s="63">
        <f t="shared" si="55"/>
        <v>-1741041</v>
      </c>
      <c r="AE593" s="52"/>
    </row>
    <row r="594" spans="1:31" x14ac:dyDescent="0.25">
      <c r="A594" s="33">
        <v>367.7</v>
      </c>
      <c r="B594" s="33" t="s">
        <v>287</v>
      </c>
      <c r="D594" s="63">
        <v>731720379.38999999</v>
      </c>
      <c r="H594" s="47">
        <v>35</v>
      </c>
      <c r="I594" s="33" t="s">
        <v>4</v>
      </c>
      <c r="J594" s="47" t="s">
        <v>25</v>
      </c>
      <c r="L594" s="48">
        <v>0</v>
      </c>
      <c r="N594" s="78">
        <v>2.9</v>
      </c>
      <c r="P594" s="63">
        <f t="shared" si="54"/>
        <v>21219891</v>
      </c>
      <c r="R594" s="46" t="s">
        <v>15</v>
      </c>
      <c r="T594" s="47">
        <v>35</v>
      </c>
      <c r="U594" s="33" t="s">
        <v>4</v>
      </c>
      <c r="V594" s="47" t="s">
        <v>25</v>
      </c>
      <c r="X594" s="68">
        <v>0</v>
      </c>
      <c r="Z594" s="63">
        <v>20927196</v>
      </c>
      <c r="AA594" s="63"/>
      <c r="AB594" s="66">
        <v>2.86</v>
      </c>
      <c r="AC594" s="66"/>
      <c r="AD594" s="63">
        <f t="shared" si="55"/>
        <v>-292695</v>
      </c>
      <c r="AE594" s="52"/>
    </row>
    <row r="595" spans="1:31" x14ac:dyDescent="0.25">
      <c r="A595" s="33">
        <v>368</v>
      </c>
      <c r="B595" s="33" t="s">
        <v>158</v>
      </c>
      <c r="D595" s="63">
        <v>2172571477.3800001</v>
      </c>
      <c r="H595" s="47">
        <v>33</v>
      </c>
      <c r="I595" s="33" t="s">
        <v>4</v>
      </c>
      <c r="J595" s="47" t="s">
        <v>32</v>
      </c>
      <c r="L595" s="48">
        <v>-25</v>
      </c>
      <c r="N595" s="78">
        <v>3.8</v>
      </c>
      <c r="P595" s="63">
        <f t="shared" si="54"/>
        <v>82557716</v>
      </c>
      <c r="R595" s="46" t="s">
        <v>15</v>
      </c>
      <c r="T595" s="47">
        <v>34</v>
      </c>
      <c r="U595" s="33" t="s">
        <v>4</v>
      </c>
      <c r="V595" s="47" t="s">
        <v>30</v>
      </c>
      <c r="X595" s="68">
        <v>-15</v>
      </c>
      <c r="Z595" s="63">
        <v>73450948</v>
      </c>
      <c r="AA595" s="63"/>
      <c r="AB595" s="66">
        <v>3.38</v>
      </c>
      <c r="AC595" s="66"/>
      <c r="AD595" s="63">
        <f t="shared" si="55"/>
        <v>-9106768</v>
      </c>
      <c r="AE595" s="52"/>
    </row>
    <row r="596" spans="1:31" x14ac:dyDescent="0.25">
      <c r="A596" s="33">
        <v>369.1</v>
      </c>
      <c r="B596" s="33" t="s">
        <v>284</v>
      </c>
      <c r="D596" s="63">
        <v>429359956.48000002</v>
      </c>
      <c r="H596" s="47">
        <v>48</v>
      </c>
      <c r="I596" s="33" t="s">
        <v>4</v>
      </c>
      <c r="J596" s="47" t="s">
        <v>21</v>
      </c>
      <c r="L596" s="48">
        <v>-85</v>
      </c>
      <c r="N596" s="78">
        <v>3.9</v>
      </c>
      <c r="P596" s="63">
        <f t="shared" si="54"/>
        <v>16745038</v>
      </c>
      <c r="R596" s="46" t="s">
        <v>15</v>
      </c>
      <c r="T596" s="47">
        <v>53</v>
      </c>
      <c r="U596" s="33" t="s">
        <v>4</v>
      </c>
      <c r="V596" s="47" t="s">
        <v>21</v>
      </c>
      <c r="X596" s="68">
        <v>-125</v>
      </c>
      <c r="Z596" s="63">
        <v>18258532</v>
      </c>
      <c r="AA596" s="63"/>
      <c r="AB596" s="66">
        <v>4.25</v>
      </c>
      <c r="AC596" s="66"/>
      <c r="AD596" s="63">
        <f t="shared" si="55"/>
        <v>1513494</v>
      </c>
      <c r="AE596" s="52"/>
    </row>
    <row r="597" spans="1:31" x14ac:dyDescent="0.25">
      <c r="A597" s="33">
        <v>369.6</v>
      </c>
      <c r="B597" s="33" t="s">
        <v>285</v>
      </c>
      <c r="D597" s="63">
        <v>818122343.44000006</v>
      </c>
      <c r="H597" s="47">
        <v>38</v>
      </c>
      <c r="I597" s="33" t="s">
        <v>4</v>
      </c>
      <c r="J597" s="47" t="s">
        <v>25</v>
      </c>
      <c r="L597" s="48">
        <v>-5</v>
      </c>
      <c r="N597" s="78">
        <v>2.8</v>
      </c>
      <c r="P597" s="63">
        <f t="shared" si="54"/>
        <v>22907426</v>
      </c>
      <c r="R597" s="46" t="s">
        <v>15</v>
      </c>
      <c r="T597" s="47">
        <v>45</v>
      </c>
      <c r="U597" s="33" t="s">
        <v>4</v>
      </c>
      <c r="V597" s="47" t="s">
        <v>25</v>
      </c>
      <c r="X597" s="68">
        <v>-15</v>
      </c>
      <c r="Z597" s="63">
        <v>20886663</v>
      </c>
      <c r="AA597" s="63"/>
      <c r="AB597" s="66">
        <v>2.5499999999999998</v>
      </c>
      <c r="AC597" s="66"/>
      <c r="AD597" s="63">
        <f t="shared" si="55"/>
        <v>-2020763</v>
      </c>
      <c r="AE597" s="52"/>
    </row>
    <row r="598" spans="1:31" x14ac:dyDescent="0.25">
      <c r="A598" s="33">
        <v>370</v>
      </c>
      <c r="B598" s="33" t="s">
        <v>159</v>
      </c>
      <c r="D598" s="63">
        <v>90547257.879999995</v>
      </c>
      <c r="H598" s="47">
        <v>36</v>
      </c>
      <c r="I598" s="33" t="s">
        <v>4</v>
      </c>
      <c r="J598" s="47" t="s">
        <v>33</v>
      </c>
      <c r="L598" s="48">
        <v>-30</v>
      </c>
      <c r="N598" s="78">
        <v>3.6</v>
      </c>
      <c r="P598" s="63">
        <f t="shared" si="54"/>
        <v>3259701</v>
      </c>
      <c r="R598" s="46" t="s">
        <v>15</v>
      </c>
      <c r="T598" s="47">
        <v>38</v>
      </c>
      <c r="U598" s="33" t="s">
        <v>4</v>
      </c>
      <c r="V598" s="47" t="s">
        <v>25</v>
      </c>
      <c r="X598" s="68">
        <v>-30</v>
      </c>
      <c r="Z598" s="63">
        <v>3095811</v>
      </c>
      <c r="AA598" s="63"/>
      <c r="AB598" s="66">
        <v>3.42</v>
      </c>
      <c r="AC598" s="66"/>
      <c r="AD598" s="63">
        <f t="shared" si="55"/>
        <v>-163890</v>
      </c>
      <c r="AE598" s="52"/>
    </row>
    <row r="599" spans="1:31" x14ac:dyDescent="0.25">
      <c r="A599" s="33">
        <v>370.1</v>
      </c>
      <c r="B599" s="33" t="s">
        <v>160</v>
      </c>
      <c r="D599" s="63">
        <v>752056780.59000003</v>
      </c>
      <c r="H599" s="47">
        <v>20</v>
      </c>
      <c r="I599" s="33" t="s">
        <v>4</v>
      </c>
      <c r="J599" s="47" t="s">
        <v>33</v>
      </c>
      <c r="L599" s="48">
        <v>-30</v>
      </c>
      <c r="N599" s="78">
        <v>6.5</v>
      </c>
      <c r="P599" s="63">
        <f t="shared" si="54"/>
        <v>48883691</v>
      </c>
      <c r="R599" s="46" t="s">
        <v>15</v>
      </c>
      <c r="T599" s="47">
        <v>20</v>
      </c>
      <c r="U599" s="33" t="s">
        <v>4</v>
      </c>
      <c r="V599" s="47" t="s">
        <v>33</v>
      </c>
      <c r="X599" s="68">
        <v>-30</v>
      </c>
      <c r="Z599" s="63">
        <v>48883691</v>
      </c>
      <c r="AA599" s="63"/>
      <c r="AB599" s="66">
        <v>6.5</v>
      </c>
      <c r="AC599" s="66"/>
      <c r="AD599" s="63">
        <f t="shared" si="55"/>
        <v>0</v>
      </c>
      <c r="AE599" s="52"/>
    </row>
    <row r="600" spans="1:31" x14ac:dyDescent="0.25">
      <c r="A600" s="33">
        <v>371</v>
      </c>
      <c r="B600" s="33" t="s">
        <v>321</v>
      </c>
      <c r="D600" s="63">
        <v>77912063.739999995</v>
      </c>
      <c r="H600" s="47">
        <v>30</v>
      </c>
      <c r="I600" s="33" t="s">
        <v>4</v>
      </c>
      <c r="J600" s="47" t="s">
        <v>34</v>
      </c>
      <c r="L600" s="48">
        <v>-20</v>
      </c>
      <c r="N600" s="78">
        <v>4</v>
      </c>
      <c r="P600" s="63">
        <f t="shared" si="54"/>
        <v>3116483</v>
      </c>
      <c r="R600" s="46" t="s">
        <v>15</v>
      </c>
      <c r="T600" s="47">
        <v>30</v>
      </c>
      <c r="U600" s="33" t="s">
        <v>4</v>
      </c>
      <c r="V600" s="47" t="s">
        <v>34</v>
      </c>
      <c r="X600" s="68">
        <v>-15</v>
      </c>
      <c r="Z600" s="63">
        <v>2983643</v>
      </c>
      <c r="AA600" s="63"/>
      <c r="AB600" s="66">
        <v>3.83</v>
      </c>
      <c r="AC600" s="66"/>
      <c r="AD600" s="63">
        <f t="shared" si="55"/>
        <v>-132840</v>
      </c>
      <c r="AE600" s="52"/>
    </row>
    <row r="601" spans="1:31" x14ac:dyDescent="0.25">
      <c r="A601" s="33">
        <v>373</v>
      </c>
      <c r="B601" s="33" t="s">
        <v>161</v>
      </c>
      <c r="D601" s="64">
        <v>463393094.83999997</v>
      </c>
      <c r="H601" s="47">
        <v>30</v>
      </c>
      <c r="I601" s="33" t="s">
        <v>4</v>
      </c>
      <c r="J601" s="47" t="s">
        <v>35</v>
      </c>
      <c r="L601" s="48">
        <v>-20</v>
      </c>
      <c r="N601" s="78">
        <v>4</v>
      </c>
      <c r="P601" s="64">
        <f t="shared" si="54"/>
        <v>18535724</v>
      </c>
      <c r="R601" s="46" t="s">
        <v>15</v>
      </c>
      <c r="T601" s="47">
        <v>35</v>
      </c>
      <c r="U601" s="33" t="s">
        <v>4</v>
      </c>
      <c r="V601" s="47" t="s">
        <v>308</v>
      </c>
      <c r="X601" s="68">
        <v>-15</v>
      </c>
      <c r="Z601" s="64">
        <v>15240285</v>
      </c>
      <c r="AA601" s="67"/>
      <c r="AB601" s="66">
        <v>3.29</v>
      </c>
      <c r="AC601" s="66"/>
      <c r="AD601" s="64">
        <f t="shared" si="55"/>
        <v>-3295439</v>
      </c>
      <c r="AE601" s="52"/>
    </row>
    <row r="602" spans="1:31" x14ac:dyDescent="0.25">
      <c r="B602" s="33" t="s">
        <v>6</v>
      </c>
      <c r="H602" s="47"/>
      <c r="J602" s="47"/>
      <c r="L602" s="48"/>
      <c r="N602" s="120"/>
      <c r="R602" s="46"/>
      <c r="T602" s="47"/>
      <c r="V602" s="47"/>
      <c r="X602" s="68"/>
      <c r="AB602" s="66"/>
      <c r="AC602" s="66"/>
      <c r="AE602" s="52"/>
    </row>
    <row r="603" spans="1:31" x14ac:dyDescent="0.25">
      <c r="A603" s="35"/>
      <c r="B603" s="35" t="s">
        <v>162</v>
      </c>
      <c r="D603" s="167">
        <f>+SUBTOTAL(9,D586:D602)</f>
        <v>14703170375.629999</v>
      </c>
      <c r="H603" s="47"/>
      <c r="J603" s="47"/>
      <c r="L603" s="48"/>
      <c r="N603" s="122">
        <f>+ROUND(P603/D603*100,1)</f>
        <v>3.3</v>
      </c>
      <c r="P603" s="167">
        <f>+SUBTOTAL(9,P586:P602)</f>
        <v>488961648</v>
      </c>
      <c r="R603" s="46"/>
      <c r="T603" s="47"/>
      <c r="V603" s="47"/>
      <c r="X603" s="68"/>
      <c r="Z603" s="167">
        <f>+SUBTOTAL(9,Z586:Z602)</f>
        <v>475585294</v>
      </c>
      <c r="AA603" s="167"/>
      <c r="AB603" s="116">
        <f>+Z603/D603*100</f>
        <v>3.2345765018697348</v>
      </c>
      <c r="AC603" s="116"/>
      <c r="AD603" s="167">
        <f>+SUBTOTAL(9,AD586:AD602)</f>
        <v>-13376354</v>
      </c>
      <c r="AE603" s="52"/>
    </row>
    <row r="604" spans="1:31" x14ac:dyDescent="0.25">
      <c r="A604" s="35"/>
      <c r="B604" s="35" t="s">
        <v>6</v>
      </c>
      <c r="H604" s="47"/>
      <c r="J604" s="47"/>
      <c r="L604" s="48"/>
      <c r="N604" s="120"/>
      <c r="R604" s="46"/>
      <c r="T604" s="47"/>
      <c r="V604" s="47"/>
      <c r="X604" s="68"/>
      <c r="AB604" s="66"/>
      <c r="AC604" s="66"/>
      <c r="AE604" s="52"/>
    </row>
    <row r="605" spans="1:31" x14ac:dyDescent="0.25">
      <c r="A605" s="35"/>
      <c r="B605" s="35" t="s">
        <v>163</v>
      </c>
      <c r="H605" s="47"/>
      <c r="J605" s="47"/>
      <c r="L605" s="48"/>
      <c r="N605" s="120"/>
      <c r="R605" s="46"/>
      <c r="T605" s="47"/>
      <c r="V605" s="47"/>
      <c r="X605" s="68"/>
      <c r="AB605" s="66"/>
      <c r="AC605" s="66"/>
      <c r="AE605" s="52"/>
    </row>
    <row r="606" spans="1:31" x14ac:dyDescent="0.25">
      <c r="A606" s="33">
        <v>390</v>
      </c>
      <c r="B606" s="33" t="s">
        <v>42</v>
      </c>
      <c r="D606" s="63">
        <v>435222596.51999998</v>
      </c>
      <c r="H606" s="47">
        <v>50</v>
      </c>
      <c r="I606" s="33" t="s">
        <v>4</v>
      </c>
      <c r="J606" s="47" t="s">
        <v>24</v>
      </c>
      <c r="L606" s="48">
        <v>-5</v>
      </c>
      <c r="N606" s="78">
        <v>2.1</v>
      </c>
      <c r="P606" s="63">
        <f t="shared" ref="P606:P613" si="56">+ROUND(D606*N606/100,0)</f>
        <v>9139675</v>
      </c>
      <c r="R606" s="46" t="s">
        <v>15</v>
      </c>
      <c r="T606" s="47">
        <v>55</v>
      </c>
      <c r="U606" s="33" t="s">
        <v>4</v>
      </c>
      <c r="V606" s="47" t="s">
        <v>24</v>
      </c>
      <c r="X606" s="68">
        <v>-10</v>
      </c>
      <c r="Z606" s="63">
        <v>8713156</v>
      </c>
      <c r="AA606" s="63"/>
      <c r="AB606" s="66">
        <v>2</v>
      </c>
      <c r="AC606" s="66"/>
      <c r="AD606" s="63">
        <f t="shared" ref="AD606:AD613" si="57">+Z606-P606</f>
        <v>-426519</v>
      </c>
      <c r="AE606" s="52"/>
    </row>
    <row r="607" spans="1:31" x14ac:dyDescent="0.25">
      <c r="A607" s="33">
        <v>392.1</v>
      </c>
      <c r="B607" s="33" t="s">
        <v>164</v>
      </c>
      <c r="D607" s="63">
        <v>9038958.6799999997</v>
      </c>
      <c r="H607" s="47">
        <v>6</v>
      </c>
      <c r="I607" s="33" t="s">
        <v>4</v>
      </c>
      <c r="J607" s="47" t="s">
        <v>36</v>
      </c>
      <c r="L607" s="48">
        <v>15</v>
      </c>
      <c r="N607" s="78">
        <v>14.2</v>
      </c>
      <c r="P607" s="63">
        <f t="shared" si="56"/>
        <v>1283532</v>
      </c>
      <c r="R607" s="46" t="s">
        <v>15</v>
      </c>
      <c r="T607" s="47">
        <v>6</v>
      </c>
      <c r="U607" s="33" t="s">
        <v>4</v>
      </c>
      <c r="V607" s="47" t="s">
        <v>38</v>
      </c>
      <c r="X607" s="68">
        <v>15</v>
      </c>
      <c r="Z607" s="63">
        <v>1280775</v>
      </c>
      <c r="AA607" s="63"/>
      <c r="AB607" s="66">
        <v>14.17</v>
      </c>
      <c r="AC607" s="66"/>
      <c r="AD607" s="63">
        <f t="shared" si="57"/>
        <v>-2757</v>
      </c>
      <c r="AE607" s="52"/>
    </row>
    <row r="608" spans="1:31" x14ac:dyDescent="0.25">
      <c r="A608" s="33">
        <v>392.2</v>
      </c>
      <c r="B608" s="33" t="s">
        <v>165</v>
      </c>
      <c r="D608" s="63">
        <v>47500082.869999997</v>
      </c>
      <c r="H608" s="47">
        <v>9</v>
      </c>
      <c r="I608" s="33" t="s">
        <v>4</v>
      </c>
      <c r="J608" s="47" t="s">
        <v>28</v>
      </c>
      <c r="L608" s="48">
        <v>15</v>
      </c>
      <c r="N608" s="78">
        <v>9.4</v>
      </c>
      <c r="P608" s="63">
        <f t="shared" si="56"/>
        <v>4465008</v>
      </c>
      <c r="R608" s="46" t="s">
        <v>15</v>
      </c>
      <c r="T608" s="47">
        <v>9</v>
      </c>
      <c r="U608" s="33" t="s">
        <v>4</v>
      </c>
      <c r="V608" s="47" t="s">
        <v>28</v>
      </c>
      <c r="X608" s="68">
        <v>15</v>
      </c>
      <c r="Z608" s="63">
        <v>4485670</v>
      </c>
      <c r="AA608" s="63"/>
      <c r="AB608" s="66">
        <v>9.44</v>
      </c>
      <c r="AC608" s="66"/>
      <c r="AD608" s="63">
        <f t="shared" si="57"/>
        <v>20662</v>
      </c>
      <c r="AE608" s="52"/>
    </row>
    <row r="609" spans="1:31" x14ac:dyDescent="0.25">
      <c r="A609" s="33">
        <v>392.3</v>
      </c>
      <c r="B609" s="33" t="s">
        <v>166</v>
      </c>
      <c r="D609" s="63">
        <v>241647649.91</v>
      </c>
      <c r="H609" s="47">
        <v>12</v>
      </c>
      <c r="I609" s="33" t="s">
        <v>4</v>
      </c>
      <c r="J609" s="47" t="s">
        <v>37</v>
      </c>
      <c r="L609" s="48">
        <v>15</v>
      </c>
      <c r="N609" s="78">
        <v>7.1</v>
      </c>
      <c r="P609" s="63">
        <f t="shared" si="56"/>
        <v>17156983</v>
      </c>
      <c r="R609" s="46" t="s">
        <v>15</v>
      </c>
      <c r="T609" s="47">
        <v>12</v>
      </c>
      <c r="U609" s="33" t="s">
        <v>4</v>
      </c>
      <c r="V609" s="47" t="s">
        <v>37</v>
      </c>
      <c r="X609" s="68">
        <v>15</v>
      </c>
      <c r="Z609" s="63">
        <v>17085712</v>
      </c>
      <c r="AA609" s="63"/>
      <c r="AB609" s="66">
        <v>7.07</v>
      </c>
      <c r="AC609" s="66"/>
      <c r="AD609" s="63">
        <f t="shared" si="57"/>
        <v>-71271</v>
      </c>
      <c r="AE609" s="52"/>
    </row>
    <row r="610" spans="1:31" x14ac:dyDescent="0.25">
      <c r="A610" s="33">
        <v>392.4</v>
      </c>
      <c r="B610" s="33" t="s">
        <v>167</v>
      </c>
      <c r="D610" s="63">
        <v>767855.05</v>
      </c>
      <c r="H610" s="47">
        <v>9</v>
      </c>
      <c r="I610" s="33" t="s">
        <v>4</v>
      </c>
      <c r="J610" s="47" t="s">
        <v>38</v>
      </c>
      <c r="L610" s="48">
        <v>0</v>
      </c>
      <c r="N610" s="78">
        <v>11.1</v>
      </c>
      <c r="P610" s="63">
        <f t="shared" si="56"/>
        <v>85232</v>
      </c>
      <c r="R610" s="46" t="s">
        <v>15</v>
      </c>
      <c r="T610" s="47">
        <v>9</v>
      </c>
      <c r="U610" s="33" t="s">
        <v>4</v>
      </c>
      <c r="V610" s="47" t="s">
        <v>38</v>
      </c>
      <c r="X610" s="68">
        <v>5</v>
      </c>
      <c r="Z610" s="63">
        <v>76002</v>
      </c>
      <c r="AA610" s="63"/>
      <c r="AB610" s="66">
        <v>9.9</v>
      </c>
      <c r="AC610" s="66"/>
      <c r="AD610" s="63">
        <f t="shared" si="57"/>
        <v>-9230</v>
      </c>
      <c r="AE610" s="52"/>
    </row>
    <row r="611" spans="1:31" x14ac:dyDescent="0.25">
      <c r="A611" s="33">
        <v>392.9</v>
      </c>
      <c r="B611" s="33" t="s">
        <v>168</v>
      </c>
      <c r="D611" s="63">
        <v>21065643.420000002</v>
      </c>
      <c r="H611" s="47">
        <v>20</v>
      </c>
      <c r="I611" s="33" t="s">
        <v>4</v>
      </c>
      <c r="J611" s="47" t="s">
        <v>39</v>
      </c>
      <c r="L611" s="48">
        <v>30</v>
      </c>
      <c r="N611" s="78">
        <v>3.5</v>
      </c>
      <c r="P611" s="63">
        <f t="shared" si="56"/>
        <v>737298</v>
      </c>
      <c r="R611" s="46" t="s">
        <v>15</v>
      </c>
      <c r="T611" s="47">
        <v>20</v>
      </c>
      <c r="U611" s="33" t="s">
        <v>4</v>
      </c>
      <c r="V611" s="47" t="s">
        <v>39</v>
      </c>
      <c r="X611" s="68">
        <v>15</v>
      </c>
      <c r="Z611" s="63">
        <v>895290</v>
      </c>
      <c r="AA611" s="63"/>
      <c r="AB611" s="66">
        <v>4.25</v>
      </c>
      <c r="AC611" s="66"/>
      <c r="AD611" s="63">
        <f t="shared" si="57"/>
        <v>157992</v>
      </c>
      <c r="AE611" s="52"/>
    </row>
    <row r="612" spans="1:31" x14ac:dyDescent="0.25">
      <c r="A612" s="33">
        <v>396.1</v>
      </c>
      <c r="B612" s="33" t="s">
        <v>169</v>
      </c>
      <c r="D612" s="63">
        <v>4766126.25</v>
      </c>
      <c r="H612" s="47">
        <v>10</v>
      </c>
      <c r="I612" s="33" t="s">
        <v>4</v>
      </c>
      <c r="J612" s="129" t="s">
        <v>327</v>
      </c>
      <c r="L612" s="48">
        <v>20</v>
      </c>
      <c r="N612" s="78">
        <v>8</v>
      </c>
      <c r="P612" s="63">
        <f t="shared" si="56"/>
        <v>381290</v>
      </c>
      <c r="R612" s="46" t="s">
        <v>15</v>
      </c>
      <c r="T612" s="47">
        <v>11</v>
      </c>
      <c r="U612" s="33" t="s">
        <v>4</v>
      </c>
      <c r="V612" s="47" t="s">
        <v>32</v>
      </c>
      <c r="X612" s="68">
        <v>15</v>
      </c>
      <c r="Z612" s="63">
        <v>368255</v>
      </c>
      <c r="AA612" s="63"/>
      <c r="AB612" s="66">
        <v>7.73</v>
      </c>
      <c r="AC612" s="66"/>
      <c r="AD612" s="63">
        <f t="shared" si="57"/>
        <v>-13035</v>
      </c>
      <c r="AE612" s="52"/>
    </row>
    <row r="613" spans="1:31" x14ac:dyDescent="0.25">
      <c r="A613" s="33">
        <v>397.8</v>
      </c>
      <c r="B613" s="33" t="s">
        <v>170</v>
      </c>
      <c r="D613" s="64">
        <v>11992499.609999999</v>
      </c>
      <c r="H613" s="47">
        <v>10</v>
      </c>
      <c r="I613" s="33" t="s">
        <v>4</v>
      </c>
      <c r="J613" s="47" t="s">
        <v>34</v>
      </c>
      <c r="L613" s="48">
        <v>0</v>
      </c>
      <c r="N613" s="78">
        <v>10</v>
      </c>
      <c r="P613" s="64">
        <f t="shared" si="56"/>
        <v>1199250</v>
      </c>
      <c r="R613" s="46" t="s">
        <v>15</v>
      </c>
      <c r="T613" s="47">
        <v>20</v>
      </c>
      <c r="U613" s="33" t="s">
        <v>4</v>
      </c>
      <c r="V613" s="47" t="s">
        <v>309</v>
      </c>
      <c r="X613" s="68">
        <v>0</v>
      </c>
      <c r="Z613" s="64">
        <v>599625</v>
      </c>
      <c r="AA613" s="67"/>
      <c r="AB613" s="66">
        <v>5</v>
      </c>
      <c r="AC613" s="66"/>
      <c r="AD613" s="64">
        <f t="shared" si="57"/>
        <v>-599625</v>
      </c>
      <c r="AE613" s="52"/>
    </row>
    <row r="614" spans="1:31" x14ac:dyDescent="0.25">
      <c r="B614" s="33" t="s">
        <v>6</v>
      </c>
      <c r="H614" s="47"/>
      <c r="J614" s="47"/>
      <c r="L614" s="48"/>
      <c r="N614" s="120"/>
      <c r="R614" s="46"/>
      <c r="T614" s="47"/>
      <c r="V614" s="47"/>
      <c r="X614" s="68">
        <v>0</v>
      </c>
      <c r="AB614" s="66"/>
      <c r="AC614" s="66"/>
      <c r="AE614" s="52"/>
    </row>
    <row r="615" spans="1:31" x14ac:dyDescent="0.25">
      <c r="B615" s="35" t="s">
        <v>171</v>
      </c>
      <c r="D615" s="166">
        <f>+SUBTOTAL(9,D606:D614)</f>
        <v>772001412.30999994</v>
      </c>
      <c r="L615" s="48"/>
      <c r="N615" s="122">
        <f>+ROUND(P615/D615*100,1)</f>
        <v>4.5</v>
      </c>
      <c r="P615" s="166">
        <f>+SUBTOTAL(9,P606:P614)</f>
        <v>34448268</v>
      </c>
      <c r="R615" s="46"/>
      <c r="T615" s="47"/>
      <c r="V615" s="47"/>
      <c r="X615" s="68"/>
      <c r="Z615" s="166">
        <f>+SUBTOTAL(9,Z606:Z614)</f>
        <v>33504485</v>
      </c>
      <c r="AA615" s="84"/>
      <c r="AB615" s="116">
        <f>+Z615/D615*100</f>
        <v>4.3399512573101555</v>
      </c>
      <c r="AC615" s="116"/>
      <c r="AD615" s="166">
        <f>+SUBTOTAL(9,AD606:AD614)</f>
        <v>-943783</v>
      </c>
      <c r="AE615" s="52"/>
    </row>
    <row r="616" spans="1:31" x14ac:dyDescent="0.25">
      <c r="L616" s="48"/>
      <c r="N616" s="181"/>
      <c r="R616" s="46"/>
      <c r="T616" s="47"/>
      <c r="V616" s="47"/>
      <c r="X616" s="68"/>
      <c r="AB616" s="66"/>
      <c r="AC616" s="66"/>
      <c r="AE616" s="52"/>
    </row>
    <row r="617" spans="1:31" ht="13.8" thickBot="1" x14ac:dyDescent="0.3">
      <c r="A617" s="35" t="s">
        <v>12</v>
      </c>
      <c r="B617" s="35"/>
      <c r="D617" s="90">
        <f>+SUBTOTAL(9,D572:D616)</f>
        <v>20751431300.970001</v>
      </c>
      <c r="L617" s="48"/>
      <c r="N617" s="122">
        <f>+ROUND(P617/D617*100,1)</f>
        <v>3.2</v>
      </c>
      <c r="P617" s="90">
        <f>+SUBTOTAL(9,P572:P616)</f>
        <v>668715931</v>
      </c>
      <c r="R617" s="46"/>
      <c r="T617" s="47"/>
      <c r="V617" s="47"/>
      <c r="X617" s="68"/>
      <c r="Z617" s="90">
        <f>+SUBTOTAL(9,Z572:Z616)</f>
        <v>648031994</v>
      </c>
      <c r="AA617" s="84"/>
      <c r="AB617" s="116">
        <f>+Z617/D617*100</f>
        <v>3.1228303465010074</v>
      </c>
      <c r="AC617" s="116"/>
      <c r="AD617" s="90">
        <f>+SUBTOTAL(9,AD572:AD616)</f>
        <v>-20683937</v>
      </c>
      <c r="AE617" s="52"/>
    </row>
    <row r="618" spans="1:31" ht="13.8" thickTop="1" x14ac:dyDescent="0.25">
      <c r="N618" s="181"/>
      <c r="R618" s="46"/>
      <c r="T618" s="47"/>
      <c r="V618" s="47"/>
      <c r="X618" s="68"/>
      <c r="AB618" s="66"/>
      <c r="AC618" s="66"/>
      <c r="AE618" s="52"/>
    </row>
    <row r="619" spans="1:31" x14ac:dyDescent="0.25">
      <c r="N619" s="181"/>
      <c r="R619" s="46"/>
      <c r="T619" s="47"/>
      <c r="V619" s="47"/>
      <c r="X619" s="68"/>
      <c r="AB619" s="66"/>
      <c r="AC619" s="66"/>
      <c r="AE619" s="52"/>
    </row>
    <row r="620" spans="1:31" ht="13.8" thickBot="1" x14ac:dyDescent="0.3">
      <c r="A620" s="35" t="s">
        <v>5</v>
      </c>
      <c r="D620" s="90">
        <f>+SUBTOTAL(9,D18:D619)</f>
        <v>43546789182.960007</v>
      </c>
      <c r="N620" s="122">
        <f>+ROUND(P620/D620*100,1)</f>
        <v>3.1</v>
      </c>
      <c r="P620" s="90">
        <f>+SUBTOTAL(9,P17:P619)</f>
        <v>1344641299</v>
      </c>
      <c r="R620" s="46"/>
      <c r="T620" s="47"/>
      <c r="V620" s="47"/>
      <c r="X620" s="68"/>
      <c r="Z620" s="90">
        <f>+SUBTOTAL(9,Z17:Z619)</f>
        <v>1523757033</v>
      </c>
      <c r="AA620" s="84"/>
      <c r="AB620" s="116">
        <f>+Z620/D620*100</f>
        <v>3.4991260241897484</v>
      </c>
      <c r="AC620" s="116"/>
      <c r="AD620" s="90">
        <f>+SUBTOTAL(9,AD17:AD619)</f>
        <v>179115734</v>
      </c>
      <c r="AE620" s="52"/>
    </row>
    <row r="621" spans="1:31" ht="13.8" thickTop="1" x14ac:dyDescent="0.25">
      <c r="D621" s="81"/>
      <c r="N621" s="120"/>
      <c r="R621" s="46"/>
      <c r="T621" s="47"/>
      <c r="V621" s="47"/>
      <c r="X621" s="68"/>
      <c r="AB621" s="66"/>
      <c r="AC621" s="66"/>
      <c r="AE621" s="52"/>
    </row>
    <row r="622" spans="1:31" x14ac:dyDescent="0.25">
      <c r="D622" s="81"/>
      <c r="N622" s="120"/>
      <c r="R622" s="46"/>
      <c r="T622" s="47"/>
      <c r="V622" s="47"/>
      <c r="X622" s="68"/>
      <c r="AB622" s="66"/>
      <c r="AC622" s="66"/>
      <c r="AE622" s="52"/>
    </row>
    <row r="623" spans="1:31" x14ac:dyDescent="0.25">
      <c r="D623" s="81"/>
      <c r="N623" s="120"/>
      <c r="R623" s="46"/>
      <c r="T623" s="47"/>
      <c r="V623" s="47"/>
      <c r="X623" s="68"/>
      <c r="AB623" s="66"/>
      <c r="AC623" s="66"/>
      <c r="AE623" s="52"/>
    </row>
    <row r="624" spans="1:31" x14ac:dyDescent="0.25">
      <c r="A624" s="82" t="s">
        <v>272</v>
      </c>
      <c r="B624" s="33" t="s">
        <v>273</v>
      </c>
      <c r="D624" s="81"/>
      <c r="N624" s="120"/>
      <c r="R624" s="46"/>
      <c r="T624" s="47"/>
      <c r="V624" s="47"/>
      <c r="X624" s="68"/>
      <c r="AB624" s="66"/>
      <c r="AC624" s="66"/>
      <c r="AE624" s="52"/>
    </row>
    <row r="625" spans="4:31" x14ac:dyDescent="0.25">
      <c r="D625" s="81"/>
      <c r="N625" s="120"/>
      <c r="R625" s="46"/>
      <c r="T625" s="47"/>
      <c r="V625" s="47"/>
      <c r="X625" s="68"/>
      <c r="AB625" s="66"/>
      <c r="AC625" s="66"/>
      <c r="AE625" s="52"/>
    </row>
    <row r="626" spans="4:31" x14ac:dyDescent="0.25">
      <c r="D626" s="81"/>
      <c r="N626" s="120"/>
      <c r="P626" s="85"/>
      <c r="R626" s="46"/>
      <c r="T626" s="47"/>
      <c r="V626" s="47"/>
      <c r="X626" s="68"/>
      <c r="AB626" s="66"/>
      <c r="AC626" s="66"/>
      <c r="AE626" s="52"/>
    </row>
    <row r="627" spans="4:31" x14ac:dyDescent="0.25">
      <c r="D627" s="81"/>
      <c r="R627" s="46"/>
      <c r="T627" s="47"/>
      <c r="V627" s="47"/>
      <c r="X627" s="68"/>
      <c r="AB627" s="66"/>
      <c r="AC627" s="66"/>
      <c r="AE627" s="52"/>
    </row>
    <row r="628" spans="4:31" x14ac:dyDescent="0.25">
      <c r="D628" s="81"/>
      <c r="R628" s="46"/>
      <c r="T628" s="47"/>
      <c r="V628" s="47"/>
      <c r="X628" s="68"/>
      <c r="AB628" s="66"/>
      <c r="AC628" s="66"/>
      <c r="AE628" s="52"/>
    </row>
    <row r="629" spans="4:31" x14ac:dyDescent="0.25">
      <c r="D629" s="178"/>
      <c r="R629" s="46"/>
      <c r="T629" s="47"/>
      <c r="V629" s="47"/>
      <c r="X629" s="68"/>
      <c r="AB629" s="66"/>
      <c r="AC629" s="66"/>
      <c r="AE629" s="52"/>
    </row>
    <row r="630" spans="4:31" x14ac:dyDescent="0.25">
      <c r="D630" s="81"/>
      <c r="R630" s="46"/>
      <c r="T630" s="47"/>
      <c r="V630" s="47"/>
      <c r="X630" s="68"/>
      <c r="AB630" s="66"/>
      <c r="AC630" s="66"/>
      <c r="AE630" s="52"/>
    </row>
    <row r="631" spans="4:31" x14ac:dyDescent="0.25">
      <c r="D631" s="81"/>
      <c r="R631" s="46"/>
      <c r="T631" s="47"/>
      <c r="V631" s="47"/>
      <c r="X631" s="68"/>
      <c r="AB631" s="66"/>
      <c r="AC631" s="66"/>
      <c r="AE631" s="52"/>
    </row>
    <row r="632" spans="4:31" x14ac:dyDescent="0.25">
      <c r="D632" s="81"/>
      <c r="R632" s="46"/>
      <c r="T632" s="47"/>
      <c r="V632" s="47"/>
      <c r="X632" s="68"/>
      <c r="AB632" s="66"/>
      <c r="AC632" s="66"/>
      <c r="AE632" s="52"/>
    </row>
    <row r="633" spans="4:31" x14ac:dyDescent="0.25">
      <c r="D633" s="81"/>
      <c r="P633" s="85"/>
      <c r="R633" s="46"/>
      <c r="T633" s="47"/>
      <c r="V633" s="47"/>
      <c r="X633" s="68"/>
      <c r="AB633" s="66"/>
      <c r="AC633" s="66"/>
      <c r="AE633" s="52"/>
    </row>
    <row r="634" spans="4:31" x14ac:dyDescent="0.25">
      <c r="D634" s="81"/>
      <c r="R634" s="46"/>
      <c r="T634" s="47"/>
      <c r="V634" s="47"/>
      <c r="X634" s="68"/>
      <c r="AB634" s="66"/>
      <c r="AC634" s="66"/>
      <c r="AE634" s="52"/>
    </row>
    <row r="635" spans="4:31" x14ac:dyDescent="0.25">
      <c r="D635" s="81"/>
      <c r="R635" s="46"/>
      <c r="T635" s="47"/>
      <c r="V635" s="47"/>
      <c r="X635" s="68"/>
      <c r="AB635" s="66"/>
      <c r="AC635" s="66"/>
      <c r="AE635" s="52"/>
    </row>
    <row r="636" spans="4:31" x14ac:dyDescent="0.25">
      <c r="D636" s="81"/>
      <c r="R636" s="46"/>
      <c r="T636" s="47"/>
      <c r="V636" s="47"/>
      <c r="X636" s="68"/>
      <c r="AB636" s="66"/>
      <c r="AC636" s="66"/>
      <c r="AE636" s="52"/>
    </row>
    <row r="637" spans="4:31" x14ac:dyDescent="0.25">
      <c r="D637" s="81"/>
      <c r="R637" s="46"/>
      <c r="T637" s="47"/>
      <c r="V637" s="47"/>
      <c r="X637" s="68"/>
      <c r="AB637" s="66"/>
      <c r="AC637" s="66"/>
      <c r="AE637" s="52"/>
    </row>
    <row r="638" spans="4:31" x14ac:dyDescent="0.25">
      <c r="D638" s="81"/>
      <c r="R638" s="46"/>
      <c r="T638" s="47"/>
      <c r="V638" s="47"/>
      <c r="X638" s="68"/>
      <c r="AB638" s="66"/>
      <c r="AC638" s="66"/>
      <c r="AE638" s="52"/>
    </row>
    <row r="639" spans="4:31" x14ac:dyDescent="0.25">
      <c r="D639" s="81"/>
      <c r="R639" s="46"/>
      <c r="T639" s="47"/>
      <c r="V639" s="47"/>
      <c r="X639" s="68"/>
      <c r="AB639" s="66"/>
      <c r="AC639" s="66"/>
      <c r="AE639" s="52"/>
    </row>
    <row r="640" spans="4:31" x14ac:dyDescent="0.25">
      <c r="D640" s="81"/>
      <c r="R640" s="46"/>
      <c r="T640" s="47"/>
      <c r="V640" s="47"/>
      <c r="X640" s="68"/>
      <c r="AB640" s="66"/>
      <c r="AC640" s="66"/>
      <c r="AE640" s="52"/>
    </row>
    <row r="641" spans="4:31" x14ac:dyDescent="0.25">
      <c r="D641" s="81"/>
      <c r="R641" s="46"/>
      <c r="T641" s="47"/>
      <c r="V641" s="47"/>
      <c r="X641" s="68"/>
      <c r="AB641" s="66"/>
      <c r="AC641" s="66"/>
      <c r="AE641" s="52"/>
    </row>
    <row r="642" spans="4:31" x14ac:dyDescent="0.25">
      <c r="D642" s="81"/>
      <c r="R642" s="46"/>
      <c r="T642" s="47"/>
      <c r="V642" s="47"/>
      <c r="X642" s="68"/>
      <c r="AB642" s="66"/>
      <c r="AC642" s="66"/>
      <c r="AE642" s="52"/>
    </row>
    <row r="643" spans="4:31" x14ac:dyDescent="0.25">
      <c r="D643" s="81"/>
      <c r="R643" s="46"/>
      <c r="T643" s="47"/>
      <c r="V643" s="47"/>
      <c r="X643" s="68"/>
      <c r="AB643" s="66"/>
      <c r="AC643" s="66"/>
      <c r="AE643" s="52"/>
    </row>
    <row r="644" spans="4:31" x14ac:dyDescent="0.25">
      <c r="D644" s="81"/>
      <c r="R644" s="46"/>
      <c r="T644" s="47"/>
      <c r="V644" s="47"/>
      <c r="X644" s="68"/>
      <c r="AB644" s="66"/>
      <c r="AC644" s="66"/>
      <c r="AE644" s="52"/>
    </row>
    <row r="645" spans="4:31" x14ac:dyDescent="0.25">
      <c r="D645" s="81"/>
      <c r="R645" s="46"/>
      <c r="T645" s="47"/>
      <c r="V645" s="47"/>
      <c r="X645" s="68"/>
      <c r="AB645" s="66"/>
      <c r="AC645" s="66"/>
      <c r="AE645" s="52"/>
    </row>
    <row r="646" spans="4:31" x14ac:dyDescent="0.25">
      <c r="D646" s="81"/>
      <c r="R646" s="46"/>
      <c r="T646" s="47"/>
      <c r="V646" s="47"/>
      <c r="X646" s="68"/>
      <c r="AB646" s="66"/>
      <c r="AC646" s="66"/>
      <c r="AE646" s="52"/>
    </row>
    <row r="647" spans="4:31" x14ac:dyDescent="0.25">
      <c r="D647" s="81"/>
      <c r="R647" s="46"/>
      <c r="T647" s="47"/>
      <c r="V647" s="47"/>
      <c r="X647" s="68"/>
      <c r="AB647" s="66"/>
      <c r="AC647" s="66"/>
      <c r="AE647" s="52"/>
    </row>
    <row r="648" spans="4:31" x14ac:dyDescent="0.25">
      <c r="D648" s="81"/>
      <c r="R648" s="46"/>
      <c r="T648" s="47"/>
      <c r="V648" s="47"/>
      <c r="X648" s="68"/>
      <c r="AB648" s="66"/>
      <c r="AC648" s="66"/>
      <c r="AE648" s="52"/>
    </row>
    <row r="649" spans="4:31" x14ac:dyDescent="0.25">
      <c r="D649" s="81"/>
      <c r="R649" s="46"/>
      <c r="T649" s="47"/>
      <c r="V649" s="47"/>
      <c r="X649" s="68"/>
      <c r="AB649" s="66"/>
      <c r="AC649" s="66"/>
      <c r="AE649" s="52"/>
    </row>
    <row r="650" spans="4:31" x14ac:dyDescent="0.25">
      <c r="D650" s="81"/>
      <c r="R650" s="46"/>
      <c r="T650" s="47"/>
      <c r="V650" s="47"/>
      <c r="X650" s="68"/>
      <c r="AB650" s="66"/>
      <c r="AC650" s="66"/>
      <c r="AE650" s="52"/>
    </row>
    <row r="651" spans="4:31" x14ac:dyDescent="0.25">
      <c r="D651" s="81"/>
      <c r="R651" s="46"/>
      <c r="T651" s="47"/>
      <c r="V651" s="47"/>
      <c r="X651" s="68"/>
      <c r="AB651" s="66"/>
      <c r="AC651" s="66"/>
      <c r="AE651" s="52"/>
    </row>
    <row r="652" spans="4:31" x14ac:dyDescent="0.25">
      <c r="D652" s="81"/>
      <c r="R652" s="46"/>
      <c r="T652" s="47"/>
      <c r="V652" s="47"/>
      <c r="X652" s="68"/>
      <c r="AB652" s="66"/>
      <c r="AC652" s="66"/>
      <c r="AE652" s="52"/>
    </row>
    <row r="653" spans="4:31" x14ac:dyDescent="0.25">
      <c r="D653" s="81"/>
      <c r="R653" s="46"/>
      <c r="T653" s="47"/>
      <c r="V653" s="47"/>
      <c r="X653" s="68"/>
      <c r="AB653" s="66"/>
      <c r="AC653" s="66"/>
      <c r="AE653" s="52"/>
    </row>
    <row r="654" spans="4:31" x14ac:dyDescent="0.25">
      <c r="D654" s="81"/>
      <c r="R654" s="46"/>
      <c r="T654" s="47"/>
      <c r="V654" s="47"/>
      <c r="X654" s="68"/>
      <c r="AB654" s="66"/>
      <c r="AC654" s="66"/>
      <c r="AE654" s="52"/>
    </row>
    <row r="655" spans="4:31" x14ac:dyDescent="0.25">
      <c r="D655" s="81"/>
      <c r="R655" s="46"/>
      <c r="T655" s="47"/>
      <c r="V655" s="47"/>
      <c r="X655" s="68"/>
      <c r="AB655" s="66"/>
      <c r="AC655" s="66"/>
      <c r="AE655" s="52"/>
    </row>
    <row r="656" spans="4:31" x14ac:dyDescent="0.25">
      <c r="D656" s="81"/>
      <c r="R656" s="46"/>
      <c r="T656" s="47"/>
      <c r="V656" s="47"/>
      <c r="X656" s="68"/>
      <c r="AB656" s="66"/>
      <c r="AC656" s="66"/>
      <c r="AE656" s="52"/>
    </row>
    <row r="657" spans="4:31" x14ac:dyDescent="0.25">
      <c r="D657" s="81"/>
      <c r="R657" s="46"/>
      <c r="T657" s="47"/>
      <c r="V657" s="47"/>
      <c r="X657" s="68"/>
      <c r="AB657" s="66"/>
      <c r="AC657" s="66"/>
      <c r="AE657" s="52"/>
    </row>
    <row r="658" spans="4:31" x14ac:dyDescent="0.25">
      <c r="D658" s="81"/>
      <c r="R658" s="46"/>
      <c r="T658" s="47"/>
      <c r="V658" s="47"/>
      <c r="X658" s="68"/>
      <c r="AB658" s="66"/>
      <c r="AC658" s="66"/>
      <c r="AE658" s="52"/>
    </row>
    <row r="659" spans="4:31" x14ac:dyDescent="0.25">
      <c r="D659" s="81"/>
      <c r="R659" s="46"/>
      <c r="T659" s="47"/>
      <c r="V659" s="47"/>
      <c r="X659" s="68"/>
      <c r="AB659" s="66"/>
      <c r="AC659" s="66"/>
      <c r="AE659" s="52"/>
    </row>
    <row r="660" spans="4:31" x14ac:dyDescent="0.25">
      <c r="D660" s="81"/>
      <c r="R660" s="46"/>
      <c r="T660" s="47"/>
      <c r="V660" s="47"/>
      <c r="X660" s="68"/>
      <c r="AB660" s="66"/>
      <c r="AC660" s="66"/>
      <c r="AE660" s="52"/>
    </row>
    <row r="661" spans="4:31" x14ac:dyDescent="0.25">
      <c r="D661" s="81"/>
      <c r="R661" s="46"/>
      <c r="T661" s="47"/>
      <c r="V661" s="47"/>
      <c r="X661" s="68"/>
      <c r="AB661" s="66"/>
      <c r="AC661" s="66"/>
      <c r="AE661" s="52"/>
    </row>
    <row r="662" spans="4:31" x14ac:dyDescent="0.25">
      <c r="D662" s="81"/>
      <c r="R662" s="46"/>
      <c r="T662" s="47"/>
      <c r="V662" s="47"/>
      <c r="X662" s="68"/>
      <c r="AB662" s="66"/>
      <c r="AC662" s="66"/>
      <c r="AE662" s="52"/>
    </row>
    <row r="663" spans="4:31" x14ac:dyDescent="0.25">
      <c r="D663" s="81"/>
      <c r="R663" s="46"/>
      <c r="T663" s="47"/>
      <c r="V663" s="47"/>
      <c r="X663" s="68"/>
      <c r="AB663" s="66"/>
      <c r="AC663" s="66"/>
      <c r="AD663" s="66"/>
      <c r="AE663" s="52"/>
    </row>
    <row r="664" spans="4:31" x14ac:dyDescent="0.25">
      <c r="D664" s="81"/>
      <c r="R664" s="46"/>
      <c r="T664" s="47"/>
      <c r="V664" s="47"/>
      <c r="X664" s="68"/>
      <c r="AB664" s="66"/>
      <c r="AC664" s="66"/>
      <c r="AD664" s="66"/>
      <c r="AE664" s="52"/>
    </row>
    <row r="665" spans="4:31" x14ac:dyDescent="0.25">
      <c r="D665" s="81"/>
      <c r="R665" s="46"/>
      <c r="T665" s="47"/>
      <c r="V665" s="47"/>
      <c r="X665" s="68"/>
      <c r="AB665" s="66"/>
      <c r="AC665" s="66"/>
      <c r="AD665" s="66"/>
      <c r="AE665" s="52"/>
    </row>
    <row r="666" spans="4:31" x14ac:dyDescent="0.25">
      <c r="D666" s="81"/>
      <c r="R666" s="46"/>
      <c r="T666" s="47"/>
      <c r="V666" s="47"/>
      <c r="X666" s="68"/>
      <c r="AB666" s="66"/>
      <c r="AC666" s="66"/>
      <c r="AD666" s="66"/>
      <c r="AE666" s="52"/>
    </row>
    <row r="667" spans="4:31" x14ac:dyDescent="0.25">
      <c r="D667" s="81"/>
      <c r="R667" s="46"/>
      <c r="T667" s="47"/>
      <c r="V667" s="47"/>
      <c r="X667" s="68"/>
      <c r="AB667" s="66"/>
      <c r="AC667" s="66"/>
      <c r="AD667" s="66"/>
      <c r="AE667" s="52"/>
    </row>
    <row r="668" spans="4:31" x14ac:dyDescent="0.25">
      <c r="D668" s="81"/>
      <c r="R668" s="46"/>
      <c r="T668" s="47"/>
      <c r="V668" s="47"/>
      <c r="X668" s="68"/>
      <c r="AB668" s="66"/>
      <c r="AC668" s="66"/>
      <c r="AD668" s="66"/>
      <c r="AE668" s="52"/>
    </row>
    <row r="669" spans="4:31" x14ac:dyDescent="0.25">
      <c r="D669" s="81"/>
      <c r="R669" s="46"/>
      <c r="T669" s="47"/>
      <c r="V669" s="47"/>
      <c r="X669" s="68"/>
      <c r="AB669" s="66"/>
      <c r="AC669" s="66"/>
      <c r="AD669" s="66"/>
      <c r="AE669" s="52"/>
    </row>
    <row r="670" spans="4:31" x14ac:dyDescent="0.25">
      <c r="D670" s="81"/>
      <c r="R670" s="46"/>
      <c r="T670" s="47"/>
      <c r="V670" s="47"/>
      <c r="X670" s="68"/>
      <c r="AB670" s="66"/>
      <c r="AC670" s="66"/>
      <c r="AD670" s="66"/>
      <c r="AE670" s="52"/>
    </row>
    <row r="671" spans="4:31" x14ac:dyDescent="0.25">
      <c r="D671" s="81"/>
      <c r="R671" s="46"/>
      <c r="T671" s="47"/>
      <c r="V671" s="47"/>
      <c r="X671" s="68"/>
      <c r="AB671" s="66"/>
      <c r="AC671" s="66"/>
      <c r="AD671" s="66"/>
      <c r="AE671" s="52"/>
    </row>
    <row r="672" spans="4:31" x14ac:dyDescent="0.25">
      <c r="D672" s="81"/>
      <c r="R672" s="46"/>
      <c r="T672" s="47"/>
      <c r="V672" s="47"/>
      <c r="X672" s="68"/>
      <c r="AB672" s="66"/>
      <c r="AC672" s="66"/>
      <c r="AD672" s="66"/>
      <c r="AE672" s="52"/>
    </row>
    <row r="673" spans="4:31" x14ac:dyDescent="0.25">
      <c r="D673" s="81"/>
      <c r="R673" s="46"/>
      <c r="T673" s="47"/>
      <c r="V673" s="47"/>
      <c r="X673" s="68"/>
      <c r="AB673" s="66"/>
      <c r="AC673" s="66"/>
      <c r="AD673" s="66"/>
      <c r="AE673" s="52"/>
    </row>
    <row r="674" spans="4:31" x14ac:dyDescent="0.25">
      <c r="D674" s="81"/>
      <c r="R674" s="46"/>
      <c r="T674" s="47"/>
      <c r="V674" s="47"/>
      <c r="X674" s="68"/>
      <c r="AB674" s="66"/>
      <c r="AC674" s="66"/>
      <c r="AD674" s="66"/>
      <c r="AE674" s="52"/>
    </row>
    <row r="675" spans="4:31" x14ac:dyDescent="0.25">
      <c r="D675" s="81"/>
      <c r="R675" s="46"/>
      <c r="T675" s="47"/>
      <c r="V675" s="47"/>
      <c r="X675" s="68"/>
      <c r="AB675" s="66"/>
      <c r="AC675" s="66"/>
      <c r="AD675" s="66"/>
      <c r="AE675" s="52"/>
    </row>
    <row r="676" spans="4:31" x14ac:dyDescent="0.25">
      <c r="D676" s="81"/>
      <c r="R676" s="46"/>
      <c r="T676" s="47"/>
      <c r="V676" s="47"/>
      <c r="X676" s="68"/>
      <c r="AB676" s="66"/>
      <c r="AC676" s="66"/>
      <c r="AD676" s="66"/>
      <c r="AE676" s="52"/>
    </row>
    <row r="677" spans="4:31" x14ac:dyDescent="0.25">
      <c r="D677" s="81"/>
      <c r="R677" s="46"/>
      <c r="T677" s="47"/>
      <c r="V677" s="47"/>
      <c r="X677" s="68"/>
      <c r="AB677" s="66"/>
      <c r="AC677" s="66"/>
      <c r="AD677" s="66"/>
      <c r="AE677" s="52"/>
    </row>
    <row r="678" spans="4:31" x14ac:dyDescent="0.25">
      <c r="D678" s="81"/>
      <c r="R678" s="46"/>
      <c r="T678" s="47"/>
      <c r="V678" s="47"/>
      <c r="X678" s="68"/>
      <c r="AB678" s="66"/>
      <c r="AC678" s="66"/>
      <c r="AD678" s="66"/>
      <c r="AE678" s="52"/>
    </row>
    <row r="679" spans="4:31" x14ac:dyDescent="0.25">
      <c r="D679" s="81"/>
      <c r="R679" s="46"/>
      <c r="T679" s="47"/>
      <c r="V679" s="47"/>
      <c r="X679" s="68"/>
      <c r="AB679" s="66"/>
      <c r="AC679" s="66"/>
      <c r="AD679" s="66"/>
      <c r="AE679" s="52"/>
    </row>
    <row r="680" spans="4:31" x14ac:dyDescent="0.25">
      <c r="D680" s="81"/>
      <c r="R680" s="46"/>
      <c r="T680" s="47"/>
      <c r="V680" s="47"/>
      <c r="X680" s="68"/>
      <c r="AB680" s="66"/>
      <c r="AC680" s="66"/>
      <c r="AD680" s="66"/>
      <c r="AE680" s="52"/>
    </row>
    <row r="681" spans="4:31" x14ac:dyDescent="0.25">
      <c r="D681" s="81"/>
      <c r="R681" s="46"/>
      <c r="T681" s="47"/>
      <c r="V681" s="47"/>
      <c r="X681" s="68"/>
      <c r="AB681" s="66"/>
      <c r="AC681" s="66"/>
      <c r="AD681" s="66"/>
      <c r="AE681" s="52"/>
    </row>
    <row r="682" spans="4:31" x14ac:dyDescent="0.25">
      <c r="D682" s="81"/>
      <c r="R682" s="46"/>
      <c r="T682" s="47"/>
      <c r="V682" s="47"/>
      <c r="X682" s="68"/>
      <c r="AB682" s="66"/>
      <c r="AC682" s="66"/>
      <c r="AD682" s="66"/>
      <c r="AE682" s="52"/>
    </row>
    <row r="683" spans="4:31" x14ac:dyDescent="0.25">
      <c r="D683" s="81"/>
      <c r="R683" s="46"/>
      <c r="T683" s="47"/>
      <c r="V683" s="47"/>
      <c r="X683" s="68"/>
      <c r="AB683" s="66"/>
      <c r="AC683" s="66"/>
      <c r="AD683" s="66"/>
      <c r="AE683" s="52"/>
    </row>
    <row r="684" spans="4:31" x14ac:dyDescent="0.25">
      <c r="D684" s="81"/>
      <c r="R684" s="46"/>
      <c r="T684" s="47"/>
      <c r="V684" s="47"/>
      <c r="X684" s="68"/>
      <c r="AB684" s="66"/>
      <c r="AC684" s="66"/>
      <c r="AD684" s="66"/>
      <c r="AE684" s="52"/>
    </row>
    <row r="685" spans="4:31" x14ac:dyDescent="0.25">
      <c r="D685" s="81"/>
      <c r="R685" s="46"/>
      <c r="T685" s="47"/>
      <c r="V685" s="47"/>
      <c r="X685" s="68"/>
      <c r="AB685" s="66"/>
      <c r="AC685" s="66"/>
      <c r="AD685" s="66"/>
      <c r="AE685" s="52"/>
    </row>
    <row r="686" spans="4:31" x14ac:dyDescent="0.25">
      <c r="D686" s="81"/>
      <c r="R686" s="46"/>
      <c r="T686" s="47"/>
      <c r="V686" s="47"/>
      <c r="X686" s="68"/>
      <c r="AB686" s="66"/>
      <c r="AC686" s="66"/>
      <c r="AD686" s="66"/>
      <c r="AE686" s="52"/>
    </row>
    <row r="687" spans="4:31" x14ac:dyDescent="0.25">
      <c r="D687" s="81"/>
      <c r="R687" s="46"/>
      <c r="T687" s="47"/>
      <c r="V687" s="47"/>
      <c r="X687" s="68"/>
      <c r="AB687" s="66"/>
      <c r="AC687" s="66"/>
      <c r="AD687" s="66"/>
      <c r="AE687" s="52"/>
    </row>
    <row r="688" spans="4:31" x14ac:dyDescent="0.25">
      <c r="D688" s="81"/>
      <c r="R688" s="46"/>
      <c r="T688" s="47"/>
      <c r="V688" s="47"/>
      <c r="X688" s="68"/>
      <c r="AB688" s="66"/>
      <c r="AC688" s="66"/>
      <c r="AD688" s="66"/>
      <c r="AE688" s="52"/>
    </row>
    <row r="689" spans="4:31" x14ac:dyDescent="0.25">
      <c r="D689" s="81"/>
      <c r="R689" s="46"/>
      <c r="T689" s="47"/>
      <c r="V689" s="47"/>
      <c r="X689" s="68"/>
      <c r="AB689" s="66"/>
      <c r="AC689" s="66"/>
      <c r="AD689" s="66"/>
      <c r="AE689" s="52"/>
    </row>
    <row r="690" spans="4:31" x14ac:dyDescent="0.25">
      <c r="D690" s="81"/>
      <c r="R690" s="46"/>
      <c r="T690" s="47"/>
      <c r="V690" s="47"/>
      <c r="X690" s="68"/>
      <c r="AB690" s="66"/>
      <c r="AC690" s="66"/>
      <c r="AD690" s="66"/>
      <c r="AE690" s="52"/>
    </row>
    <row r="691" spans="4:31" x14ac:dyDescent="0.25">
      <c r="D691" s="81"/>
      <c r="R691" s="46"/>
      <c r="T691" s="47"/>
      <c r="V691" s="47"/>
      <c r="X691" s="68"/>
      <c r="AB691" s="66"/>
      <c r="AC691" s="66"/>
      <c r="AD691" s="66"/>
      <c r="AE691" s="52"/>
    </row>
    <row r="692" spans="4:31" x14ac:dyDescent="0.25">
      <c r="D692" s="81"/>
      <c r="R692" s="46"/>
      <c r="T692" s="47"/>
      <c r="V692" s="47"/>
      <c r="X692" s="68"/>
      <c r="AB692" s="66"/>
      <c r="AC692" s="66"/>
      <c r="AD692" s="66"/>
      <c r="AE692" s="52"/>
    </row>
    <row r="693" spans="4:31" x14ac:dyDescent="0.25">
      <c r="D693" s="81"/>
      <c r="R693" s="46"/>
      <c r="T693" s="47"/>
      <c r="V693" s="47"/>
      <c r="X693" s="68"/>
      <c r="AB693" s="66"/>
      <c r="AC693" s="66"/>
      <c r="AD693" s="66"/>
      <c r="AE693" s="52"/>
    </row>
    <row r="694" spans="4:31" x14ac:dyDescent="0.25">
      <c r="D694" s="81"/>
      <c r="R694" s="46"/>
      <c r="T694" s="47"/>
      <c r="V694" s="47"/>
      <c r="X694" s="68"/>
      <c r="AB694" s="66"/>
      <c r="AC694" s="66"/>
      <c r="AD694" s="66"/>
      <c r="AE694" s="52"/>
    </row>
    <row r="695" spans="4:31" x14ac:dyDescent="0.25">
      <c r="D695" s="81"/>
      <c r="R695" s="46"/>
      <c r="T695" s="47"/>
      <c r="V695" s="47"/>
      <c r="X695" s="68"/>
      <c r="AB695" s="66"/>
      <c r="AC695" s="66"/>
      <c r="AD695" s="66"/>
      <c r="AE695" s="52"/>
    </row>
    <row r="696" spans="4:31" x14ac:dyDescent="0.25">
      <c r="D696" s="81"/>
      <c r="R696" s="46"/>
      <c r="T696" s="47"/>
      <c r="V696" s="47"/>
      <c r="X696" s="68"/>
      <c r="AB696" s="66"/>
      <c r="AC696" s="66"/>
      <c r="AD696" s="66"/>
      <c r="AE696" s="52"/>
    </row>
    <row r="697" spans="4:31" x14ac:dyDescent="0.25">
      <c r="D697" s="81"/>
      <c r="R697" s="46"/>
      <c r="T697" s="47"/>
      <c r="V697" s="47"/>
      <c r="X697" s="68"/>
      <c r="AB697" s="66"/>
      <c r="AC697" s="66"/>
      <c r="AD697" s="66"/>
      <c r="AE697" s="52"/>
    </row>
    <row r="698" spans="4:31" x14ac:dyDescent="0.25">
      <c r="D698" s="81"/>
      <c r="R698" s="46"/>
      <c r="T698" s="47"/>
      <c r="V698" s="47"/>
      <c r="X698" s="68"/>
      <c r="AB698" s="66"/>
      <c r="AC698" s="66"/>
      <c r="AD698" s="66"/>
      <c r="AE698" s="52"/>
    </row>
    <row r="699" spans="4:31" x14ac:dyDescent="0.25">
      <c r="D699" s="81"/>
      <c r="R699" s="46"/>
      <c r="T699" s="47"/>
      <c r="V699" s="47"/>
      <c r="X699" s="68"/>
    </row>
    <row r="700" spans="4:31" x14ac:dyDescent="0.25">
      <c r="D700" s="81"/>
      <c r="R700" s="46"/>
      <c r="T700" s="47"/>
      <c r="V700" s="47"/>
      <c r="X700" s="68"/>
    </row>
    <row r="701" spans="4:31" x14ac:dyDescent="0.25">
      <c r="D701" s="81"/>
      <c r="R701" s="46"/>
      <c r="T701" s="47"/>
      <c r="V701" s="47"/>
      <c r="X701" s="68"/>
    </row>
    <row r="702" spans="4:31" x14ac:dyDescent="0.25">
      <c r="D702" s="81"/>
      <c r="R702" s="46"/>
      <c r="T702" s="47"/>
      <c r="V702" s="47"/>
      <c r="X702" s="68"/>
    </row>
    <row r="703" spans="4:31" x14ac:dyDescent="0.25">
      <c r="D703" s="81"/>
      <c r="R703" s="46"/>
      <c r="T703" s="47"/>
      <c r="V703" s="47"/>
      <c r="X703" s="68"/>
    </row>
    <row r="704" spans="4:31" x14ac:dyDescent="0.25">
      <c r="D704" s="81"/>
      <c r="R704" s="46"/>
      <c r="T704" s="47"/>
      <c r="V704" s="47"/>
      <c r="X704" s="68"/>
    </row>
    <row r="705" spans="4:24" x14ac:dyDescent="0.25">
      <c r="D705" s="81"/>
      <c r="R705" s="46"/>
      <c r="T705" s="47"/>
      <c r="V705" s="47"/>
      <c r="X705" s="68"/>
    </row>
    <row r="706" spans="4:24" x14ac:dyDescent="0.25">
      <c r="D706" s="81"/>
      <c r="R706" s="46"/>
      <c r="T706" s="47"/>
      <c r="V706" s="47"/>
      <c r="X706" s="68"/>
    </row>
    <row r="707" spans="4:24" x14ac:dyDescent="0.25">
      <c r="D707" s="81"/>
      <c r="R707" s="46"/>
      <c r="T707" s="47"/>
      <c r="V707" s="47"/>
      <c r="X707" s="68"/>
    </row>
    <row r="708" spans="4:24" x14ac:dyDescent="0.25">
      <c r="D708" s="81"/>
      <c r="R708" s="46"/>
      <c r="T708" s="47"/>
      <c r="V708" s="47"/>
      <c r="X708" s="68"/>
    </row>
    <row r="709" spans="4:24" x14ac:dyDescent="0.25">
      <c r="D709" s="81"/>
      <c r="R709" s="46"/>
      <c r="T709" s="47"/>
      <c r="V709" s="47"/>
      <c r="X709" s="68"/>
    </row>
    <row r="710" spans="4:24" x14ac:dyDescent="0.25">
      <c r="D710" s="81"/>
      <c r="R710" s="46"/>
      <c r="T710" s="47"/>
      <c r="V710" s="47"/>
      <c r="X710" s="68"/>
    </row>
    <row r="711" spans="4:24" x14ac:dyDescent="0.25">
      <c r="D711" s="81"/>
      <c r="R711" s="46"/>
      <c r="T711" s="47"/>
      <c r="V711" s="47"/>
      <c r="X711" s="68"/>
    </row>
    <row r="712" spans="4:24" x14ac:dyDescent="0.25">
      <c r="D712" s="81"/>
      <c r="R712" s="46"/>
      <c r="T712" s="47"/>
      <c r="V712" s="47"/>
      <c r="X712" s="68"/>
    </row>
    <row r="713" spans="4:24" x14ac:dyDescent="0.25">
      <c r="D713" s="81"/>
      <c r="R713" s="46"/>
      <c r="T713" s="47"/>
      <c r="V713" s="47"/>
      <c r="X713" s="68"/>
    </row>
    <row r="714" spans="4:24" x14ac:dyDescent="0.25">
      <c r="D714" s="81"/>
      <c r="R714" s="46"/>
      <c r="T714" s="47"/>
      <c r="V714" s="47"/>
      <c r="X714" s="68"/>
    </row>
    <row r="715" spans="4:24" x14ac:dyDescent="0.25">
      <c r="D715" s="81"/>
      <c r="R715" s="46"/>
      <c r="T715" s="47"/>
      <c r="V715" s="47"/>
      <c r="X715" s="68"/>
    </row>
    <row r="716" spans="4:24" x14ac:dyDescent="0.25">
      <c r="D716" s="81"/>
      <c r="R716" s="46"/>
      <c r="T716" s="47"/>
      <c r="V716" s="47"/>
      <c r="X716" s="68"/>
    </row>
    <row r="717" spans="4:24" x14ac:dyDescent="0.25">
      <c r="D717" s="81"/>
      <c r="R717" s="46"/>
      <c r="T717" s="47"/>
      <c r="V717" s="47"/>
      <c r="X717" s="68"/>
    </row>
    <row r="718" spans="4:24" x14ac:dyDescent="0.25">
      <c r="D718" s="81"/>
      <c r="R718" s="46"/>
      <c r="T718" s="47"/>
      <c r="V718" s="47"/>
      <c r="X718" s="68"/>
    </row>
    <row r="719" spans="4:24" x14ac:dyDescent="0.25">
      <c r="D719" s="81"/>
      <c r="R719" s="46"/>
      <c r="T719" s="47"/>
      <c r="V719" s="47"/>
      <c r="X719" s="68"/>
    </row>
    <row r="720" spans="4:24" x14ac:dyDescent="0.25">
      <c r="D720" s="81"/>
      <c r="R720" s="46"/>
      <c r="T720" s="47"/>
      <c r="V720" s="47"/>
      <c r="X720" s="68"/>
    </row>
    <row r="721" spans="4:24" x14ac:dyDescent="0.25">
      <c r="D721" s="81"/>
      <c r="R721" s="46"/>
      <c r="T721" s="47"/>
      <c r="V721" s="47"/>
      <c r="X721" s="68"/>
    </row>
    <row r="722" spans="4:24" x14ac:dyDescent="0.25">
      <c r="D722" s="81"/>
      <c r="R722" s="46"/>
      <c r="T722" s="47"/>
      <c r="V722" s="47"/>
      <c r="X722" s="68"/>
    </row>
    <row r="723" spans="4:24" x14ac:dyDescent="0.25">
      <c r="D723" s="81"/>
      <c r="R723" s="46"/>
      <c r="T723" s="47"/>
      <c r="V723" s="47"/>
      <c r="X723" s="68"/>
    </row>
    <row r="724" spans="4:24" x14ac:dyDescent="0.25">
      <c r="D724" s="81"/>
      <c r="R724" s="46"/>
      <c r="T724" s="47"/>
      <c r="V724" s="47"/>
      <c r="X724" s="68"/>
    </row>
    <row r="725" spans="4:24" x14ac:dyDescent="0.25">
      <c r="D725" s="81"/>
      <c r="R725" s="46"/>
      <c r="T725" s="47"/>
      <c r="V725" s="47"/>
      <c r="X725" s="68"/>
    </row>
    <row r="726" spans="4:24" x14ac:dyDescent="0.25">
      <c r="D726" s="81"/>
      <c r="R726" s="46"/>
      <c r="T726" s="47"/>
      <c r="V726" s="47"/>
      <c r="X726" s="68"/>
    </row>
    <row r="727" spans="4:24" x14ac:dyDescent="0.25">
      <c r="D727" s="81"/>
      <c r="R727" s="46"/>
      <c r="T727" s="47"/>
      <c r="V727" s="47"/>
      <c r="X727" s="68"/>
    </row>
    <row r="728" spans="4:24" x14ac:dyDescent="0.25">
      <c r="D728" s="81"/>
      <c r="R728" s="46"/>
      <c r="T728" s="47"/>
      <c r="V728" s="47"/>
      <c r="X728" s="68"/>
    </row>
    <row r="729" spans="4:24" x14ac:dyDescent="0.25">
      <c r="D729" s="81"/>
      <c r="R729" s="46"/>
      <c r="T729" s="47"/>
      <c r="V729" s="47"/>
      <c r="X729" s="68"/>
    </row>
    <row r="730" spans="4:24" x14ac:dyDescent="0.25">
      <c r="D730" s="81"/>
      <c r="R730" s="46"/>
      <c r="T730" s="47"/>
      <c r="V730" s="47"/>
      <c r="X730" s="68"/>
    </row>
    <row r="731" spans="4:24" x14ac:dyDescent="0.25">
      <c r="D731" s="81"/>
      <c r="R731" s="46"/>
      <c r="T731" s="47"/>
      <c r="V731" s="47"/>
      <c r="X731" s="68"/>
    </row>
    <row r="732" spans="4:24" x14ac:dyDescent="0.25">
      <c r="D732" s="81"/>
      <c r="R732" s="46"/>
      <c r="T732" s="47"/>
      <c r="V732" s="47"/>
      <c r="X732" s="68"/>
    </row>
    <row r="733" spans="4:24" x14ac:dyDescent="0.25">
      <c r="D733" s="81"/>
      <c r="R733" s="46"/>
      <c r="T733" s="47"/>
      <c r="V733" s="47"/>
      <c r="X733" s="68"/>
    </row>
    <row r="734" spans="4:24" x14ac:dyDescent="0.25">
      <c r="D734" s="81"/>
      <c r="R734" s="46"/>
      <c r="T734" s="47"/>
      <c r="V734" s="47"/>
      <c r="X734" s="68"/>
    </row>
    <row r="735" spans="4:24" x14ac:dyDescent="0.25">
      <c r="D735" s="81"/>
      <c r="R735" s="46"/>
      <c r="T735" s="47"/>
      <c r="V735" s="47"/>
      <c r="X735" s="68"/>
    </row>
    <row r="736" spans="4:24" x14ac:dyDescent="0.25">
      <c r="D736" s="81"/>
      <c r="R736" s="46"/>
      <c r="T736" s="47"/>
      <c r="V736" s="47"/>
      <c r="X736" s="68"/>
    </row>
    <row r="737" spans="4:24" x14ac:dyDescent="0.25">
      <c r="D737" s="81"/>
      <c r="R737" s="46"/>
      <c r="T737" s="47"/>
      <c r="V737" s="47"/>
      <c r="X737" s="68"/>
    </row>
    <row r="738" spans="4:24" x14ac:dyDescent="0.25">
      <c r="D738" s="81"/>
      <c r="R738" s="46"/>
      <c r="T738" s="47"/>
      <c r="V738" s="47"/>
      <c r="X738" s="68"/>
    </row>
    <row r="739" spans="4:24" x14ac:dyDescent="0.25">
      <c r="D739" s="81"/>
      <c r="R739" s="46"/>
      <c r="T739" s="47"/>
      <c r="V739" s="47"/>
      <c r="X739" s="68"/>
    </row>
    <row r="740" spans="4:24" x14ac:dyDescent="0.25">
      <c r="D740" s="81"/>
      <c r="R740" s="46"/>
      <c r="T740" s="47"/>
      <c r="V740" s="47"/>
      <c r="X740" s="68"/>
    </row>
    <row r="741" spans="4:24" x14ac:dyDescent="0.25">
      <c r="D741" s="81"/>
      <c r="R741" s="46"/>
      <c r="T741" s="47"/>
      <c r="V741" s="47"/>
      <c r="X741" s="68"/>
    </row>
    <row r="742" spans="4:24" x14ac:dyDescent="0.25">
      <c r="D742" s="81"/>
      <c r="R742" s="46"/>
      <c r="T742" s="47"/>
      <c r="V742" s="47"/>
      <c r="X742" s="68"/>
    </row>
    <row r="743" spans="4:24" x14ac:dyDescent="0.25">
      <c r="D743" s="81"/>
      <c r="R743" s="46"/>
      <c r="T743" s="47"/>
      <c r="V743" s="47"/>
      <c r="X743" s="68"/>
    </row>
    <row r="744" spans="4:24" x14ac:dyDescent="0.25">
      <c r="D744" s="81"/>
      <c r="R744" s="46"/>
      <c r="T744" s="47"/>
      <c r="V744" s="47"/>
      <c r="X744" s="68"/>
    </row>
    <row r="745" spans="4:24" x14ac:dyDescent="0.25">
      <c r="D745" s="81"/>
      <c r="R745" s="46"/>
      <c r="T745" s="47"/>
      <c r="V745" s="47"/>
      <c r="X745" s="68"/>
    </row>
    <row r="746" spans="4:24" x14ac:dyDescent="0.25">
      <c r="D746" s="81"/>
      <c r="R746" s="46"/>
      <c r="T746" s="47"/>
      <c r="V746" s="47"/>
      <c r="X746" s="68"/>
    </row>
    <row r="747" spans="4:24" x14ac:dyDescent="0.25">
      <c r="R747" s="46"/>
      <c r="T747" s="47"/>
      <c r="V747" s="47"/>
      <c r="X747" s="68"/>
    </row>
    <row r="748" spans="4:24" x14ac:dyDescent="0.25">
      <c r="R748" s="46"/>
      <c r="T748" s="47"/>
      <c r="V748" s="47"/>
      <c r="X748" s="68"/>
    </row>
    <row r="749" spans="4:24" x14ac:dyDescent="0.25">
      <c r="R749" s="46"/>
      <c r="T749" s="47"/>
      <c r="V749" s="47"/>
      <c r="X749" s="68"/>
    </row>
    <row r="750" spans="4:24" x14ac:dyDescent="0.25">
      <c r="R750" s="46"/>
      <c r="T750" s="47"/>
      <c r="V750" s="47"/>
      <c r="X750" s="68"/>
    </row>
    <row r="751" spans="4:24" x14ac:dyDescent="0.25">
      <c r="R751" s="46"/>
      <c r="T751" s="47"/>
      <c r="V751" s="47"/>
      <c r="X751" s="68"/>
    </row>
    <row r="752" spans="4:24" x14ac:dyDescent="0.25">
      <c r="R752" s="46"/>
      <c r="T752" s="47"/>
      <c r="V752" s="47"/>
      <c r="X752" s="68"/>
    </row>
    <row r="753" spans="18:24" x14ac:dyDescent="0.25">
      <c r="R753" s="46"/>
      <c r="T753" s="47"/>
      <c r="V753" s="47"/>
      <c r="X753" s="68"/>
    </row>
    <row r="754" spans="18:24" x14ac:dyDescent="0.25">
      <c r="R754" s="46"/>
      <c r="T754" s="47"/>
      <c r="V754" s="47"/>
      <c r="X754" s="68"/>
    </row>
    <row r="755" spans="18:24" x14ac:dyDescent="0.25">
      <c r="R755" s="46"/>
      <c r="T755" s="47"/>
      <c r="V755" s="47"/>
      <c r="X755" s="68"/>
    </row>
    <row r="756" spans="18:24" x14ac:dyDescent="0.25">
      <c r="R756" s="46"/>
      <c r="T756" s="47"/>
      <c r="V756" s="47"/>
      <c r="X756" s="68"/>
    </row>
    <row r="757" spans="18:24" x14ac:dyDescent="0.25">
      <c r="R757" s="46"/>
      <c r="T757" s="47"/>
      <c r="V757" s="47"/>
      <c r="X757" s="68"/>
    </row>
    <row r="758" spans="18:24" x14ac:dyDescent="0.25">
      <c r="R758" s="46"/>
      <c r="T758" s="47"/>
      <c r="V758" s="47"/>
      <c r="X758" s="68"/>
    </row>
    <row r="759" spans="18:24" x14ac:dyDescent="0.25">
      <c r="R759" s="46"/>
      <c r="T759" s="47"/>
      <c r="V759" s="47"/>
      <c r="X759" s="68"/>
    </row>
    <row r="760" spans="18:24" x14ac:dyDescent="0.25">
      <c r="R760" s="46"/>
      <c r="T760" s="47"/>
      <c r="V760" s="47"/>
      <c r="X760" s="68"/>
    </row>
    <row r="761" spans="18:24" x14ac:dyDescent="0.25">
      <c r="R761" s="46"/>
      <c r="T761" s="47"/>
      <c r="V761" s="47"/>
      <c r="X761" s="68"/>
    </row>
    <row r="762" spans="18:24" x14ac:dyDescent="0.25">
      <c r="R762" s="46"/>
      <c r="T762" s="47"/>
      <c r="V762" s="47"/>
      <c r="X762" s="68"/>
    </row>
    <row r="763" spans="18:24" x14ac:dyDescent="0.25">
      <c r="R763" s="46"/>
      <c r="T763" s="47"/>
      <c r="V763" s="47"/>
      <c r="X763" s="68"/>
    </row>
    <row r="764" spans="18:24" x14ac:dyDescent="0.25">
      <c r="R764" s="46"/>
      <c r="T764" s="47"/>
      <c r="V764" s="47"/>
      <c r="X764" s="68"/>
    </row>
    <row r="765" spans="18:24" x14ac:dyDescent="0.25">
      <c r="R765" s="46"/>
      <c r="T765" s="47"/>
      <c r="V765" s="47"/>
      <c r="X765" s="68"/>
    </row>
    <row r="766" spans="18:24" x14ac:dyDescent="0.25">
      <c r="R766" s="46"/>
      <c r="T766" s="47"/>
      <c r="V766" s="47"/>
      <c r="X766" s="68"/>
    </row>
    <row r="767" spans="18:24" x14ac:dyDescent="0.25">
      <c r="R767" s="46"/>
      <c r="T767" s="47"/>
      <c r="V767" s="47"/>
      <c r="X767" s="68"/>
    </row>
    <row r="768" spans="18:24" x14ac:dyDescent="0.25">
      <c r="R768" s="46"/>
      <c r="T768" s="47"/>
      <c r="V768" s="47"/>
      <c r="X768" s="68"/>
    </row>
    <row r="769" spans="18:24" x14ac:dyDescent="0.25">
      <c r="R769" s="46"/>
      <c r="T769" s="47"/>
      <c r="V769" s="47"/>
      <c r="X769" s="68"/>
    </row>
    <row r="770" spans="18:24" x14ac:dyDescent="0.25">
      <c r="R770" s="46"/>
      <c r="T770" s="47"/>
      <c r="V770" s="47"/>
      <c r="X770" s="68"/>
    </row>
    <row r="771" spans="18:24" x14ac:dyDescent="0.25">
      <c r="R771" s="46"/>
      <c r="T771" s="47"/>
      <c r="V771" s="47"/>
      <c r="X771" s="68"/>
    </row>
    <row r="772" spans="18:24" x14ac:dyDescent="0.25">
      <c r="R772" s="46"/>
      <c r="T772" s="47"/>
      <c r="V772" s="47"/>
      <c r="X772" s="68"/>
    </row>
    <row r="773" spans="18:24" x14ac:dyDescent="0.25">
      <c r="R773" s="46"/>
      <c r="T773" s="47"/>
      <c r="V773" s="47"/>
      <c r="X773" s="68"/>
    </row>
    <row r="774" spans="18:24" x14ac:dyDescent="0.25">
      <c r="R774" s="46"/>
      <c r="T774" s="47"/>
      <c r="V774" s="47"/>
      <c r="X774" s="68"/>
    </row>
    <row r="775" spans="18:24" x14ac:dyDescent="0.25">
      <c r="R775" s="46"/>
      <c r="T775" s="47"/>
      <c r="V775" s="47"/>
      <c r="X775" s="68"/>
    </row>
    <row r="776" spans="18:24" x14ac:dyDescent="0.25">
      <c r="R776" s="46"/>
      <c r="T776" s="47"/>
      <c r="V776" s="47"/>
      <c r="X776" s="68"/>
    </row>
    <row r="777" spans="18:24" x14ac:dyDescent="0.25">
      <c r="R777" s="46"/>
      <c r="T777" s="47"/>
      <c r="V777" s="47"/>
      <c r="X777" s="68"/>
    </row>
    <row r="778" spans="18:24" x14ac:dyDescent="0.25">
      <c r="R778" s="46"/>
      <c r="T778" s="47"/>
      <c r="V778" s="47"/>
      <c r="X778" s="68"/>
    </row>
    <row r="779" spans="18:24" x14ac:dyDescent="0.25">
      <c r="R779" s="46"/>
      <c r="T779" s="47"/>
      <c r="V779" s="47"/>
      <c r="X779" s="68"/>
    </row>
    <row r="780" spans="18:24" x14ac:dyDescent="0.25">
      <c r="R780" s="46"/>
      <c r="T780" s="47"/>
      <c r="V780" s="47"/>
      <c r="X780" s="68"/>
    </row>
    <row r="781" spans="18:24" x14ac:dyDescent="0.25">
      <c r="R781" s="46"/>
      <c r="T781" s="47"/>
      <c r="V781" s="47"/>
      <c r="X781" s="68"/>
    </row>
    <row r="782" spans="18:24" x14ac:dyDescent="0.25">
      <c r="R782" s="46"/>
      <c r="T782" s="47"/>
      <c r="V782" s="47"/>
      <c r="X782" s="68"/>
    </row>
    <row r="783" spans="18:24" x14ac:dyDescent="0.25">
      <c r="R783" s="46"/>
      <c r="T783" s="47"/>
      <c r="V783" s="47"/>
      <c r="X783" s="68"/>
    </row>
    <row r="784" spans="18:24" x14ac:dyDescent="0.25">
      <c r="R784" s="46"/>
      <c r="T784" s="47"/>
      <c r="V784" s="47"/>
      <c r="X784" s="68"/>
    </row>
    <row r="785" spans="18:24" x14ac:dyDescent="0.25">
      <c r="R785" s="46"/>
      <c r="T785" s="47"/>
      <c r="V785" s="47"/>
      <c r="X785" s="68"/>
    </row>
    <row r="786" spans="18:24" x14ac:dyDescent="0.25">
      <c r="R786" s="46"/>
      <c r="T786" s="47"/>
      <c r="V786" s="47"/>
      <c r="X786" s="68"/>
    </row>
    <row r="787" spans="18:24" x14ac:dyDescent="0.25">
      <c r="R787" s="46"/>
      <c r="T787" s="47"/>
      <c r="V787" s="47"/>
      <c r="X787" s="68"/>
    </row>
    <row r="788" spans="18:24" x14ac:dyDescent="0.25">
      <c r="R788" s="46"/>
      <c r="T788" s="47"/>
      <c r="V788" s="47"/>
      <c r="X788" s="68"/>
    </row>
    <row r="789" spans="18:24" x14ac:dyDescent="0.25">
      <c r="R789" s="46"/>
      <c r="T789" s="47"/>
      <c r="V789" s="47"/>
      <c r="X789" s="68"/>
    </row>
    <row r="790" spans="18:24" x14ac:dyDescent="0.25">
      <c r="R790" s="46"/>
      <c r="T790" s="47"/>
      <c r="V790" s="47"/>
      <c r="X790" s="68"/>
    </row>
    <row r="791" spans="18:24" x14ac:dyDescent="0.25">
      <c r="R791" s="46"/>
      <c r="T791" s="47"/>
      <c r="V791" s="47"/>
      <c r="X791" s="68"/>
    </row>
    <row r="792" spans="18:24" x14ac:dyDescent="0.25">
      <c r="R792" s="46"/>
      <c r="T792" s="47"/>
      <c r="V792" s="47"/>
      <c r="X792" s="68"/>
    </row>
    <row r="793" spans="18:24" x14ac:dyDescent="0.25">
      <c r="R793" s="46"/>
      <c r="T793" s="47"/>
      <c r="V793" s="47"/>
      <c r="X793" s="68"/>
    </row>
    <row r="794" spans="18:24" x14ac:dyDescent="0.25">
      <c r="R794" s="46"/>
      <c r="T794" s="47"/>
      <c r="V794" s="47"/>
      <c r="X794" s="68"/>
    </row>
    <row r="795" spans="18:24" x14ac:dyDescent="0.25">
      <c r="R795" s="46"/>
      <c r="T795" s="47"/>
      <c r="V795" s="47"/>
      <c r="X795" s="68"/>
    </row>
    <row r="796" spans="18:24" x14ac:dyDescent="0.25">
      <c r="R796" s="46"/>
      <c r="T796" s="47"/>
      <c r="V796" s="47"/>
      <c r="X796" s="68"/>
    </row>
    <row r="797" spans="18:24" x14ac:dyDescent="0.25">
      <c r="R797" s="46"/>
      <c r="T797" s="47"/>
      <c r="V797" s="47"/>
      <c r="X797" s="68"/>
    </row>
    <row r="798" spans="18:24" x14ac:dyDescent="0.25">
      <c r="R798" s="46"/>
      <c r="T798" s="47"/>
      <c r="V798" s="47"/>
      <c r="X798" s="68"/>
    </row>
    <row r="799" spans="18:24" x14ac:dyDescent="0.25">
      <c r="R799" s="46"/>
      <c r="T799" s="47"/>
      <c r="V799" s="47"/>
      <c r="X799" s="68"/>
    </row>
    <row r="800" spans="18:24" x14ac:dyDescent="0.25">
      <c r="R800" s="46"/>
      <c r="T800" s="47"/>
      <c r="V800" s="47"/>
      <c r="X800" s="68"/>
    </row>
    <row r="801" spans="18:24" x14ac:dyDescent="0.25">
      <c r="R801" s="46"/>
      <c r="T801" s="47"/>
      <c r="V801" s="47"/>
      <c r="X801" s="68"/>
    </row>
    <row r="802" spans="18:24" x14ac:dyDescent="0.25">
      <c r="R802" s="46"/>
      <c r="T802" s="47"/>
      <c r="V802" s="47"/>
      <c r="X802" s="68"/>
    </row>
    <row r="803" spans="18:24" x14ac:dyDescent="0.25">
      <c r="R803" s="46"/>
      <c r="T803" s="47"/>
      <c r="V803" s="47"/>
      <c r="X803" s="68"/>
    </row>
    <row r="804" spans="18:24" x14ac:dyDescent="0.25">
      <c r="R804" s="46"/>
      <c r="T804" s="47"/>
      <c r="V804" s="47"/>
      <c r="X804" s="68"/>
    </row>
    <row r="805" spans="18:24" x14ac:dyDescent="0.25">
      <c r="R805" s="46"/>
      <c r="T805" s="47"/>
      <c r="V805" s="47"/>
      <c r="X805" s="68"/>
    </row>
    <row r="806" spans="18:24" x14ac:dyDescent="0.25">
      <c r="R806" s="46"/>
      <c r="T806" s="47"/>
      <c r="V806" s="47"/>
      <c r="X806" s="68"/>
    </row>
    <row r="807" spans="18:24" x14ac:dyDescent="0.25">
      <c r="R807" s="46"/>
      <c r="T807" s="47"/>
      <c r="V807" s="47"/>
      <c r="X807" s="68"/>
    </row>
    <row r="808" spans="18:24" x14ac:dyDescent="0.25">
      <c r="R808" s="46"/>
      <c r="T808" s="47"/>
      <c r="V808" s="47"/>
      <c r="X808" s="68"/>
    </row>
    <row r="809" spans="18:24" x14ac:dyDescent="0.25">
      <c r="R809" s="46"/>
      <c r="T809" s="47"/>
      <c r="V809" s="47"/>
      <c r="X809" s="68"/>
    </row>
    <row r="810" spans="18:24" x14ac:dyDescent="0.25">
      <c r="R810" s="46"/>
      <c r="T810" s="47"/>
      <c r="V810" s="47"/>
      <c r="X810" s="68"/>
    </row>
    <row r="811" spans="18:24" x14ac:dyDescent="0.25">
      <c r="R811" s="46"/>
      <c r="T811" s="47"/>
      <c r="V811" s="47"/>
      <c r="X811" s="68"/>
    </row>
    <row r="812" spans="18:24" x14ac:dyDescent="0.25">
      <c r="R812" s="46"/>
      <c r="T812" s="47"/>
      <c r="V812" s="47"/>
      <c r="X812" s="68"/>
    </row>
    <row r="813" spans="18:24" x14ac:dyDescent="0.25">
      <c r="R813" s="46"/>
      <c r="T813" s="47"/>
      <c r="V813" s="47"/>
      <c r="X813" s="68"/>
    </row>
    <row r="814" spans="18:24" x14ac:dyDescent="0.25">
      <c r="R814" s="46"/>
      <c r="T814" s="47"/>
      <c r="V814" s="47"/>
      <c r="X814" s="68"/>
    </row>
    <row r="815" spans="18:24" x14ac:dyDescent="0.25">
      <c r="R815" s="46"/>
      <c r="T815" s="47"/>
      <c r="V815" s="47"/>
      <c r="X815" s="68"/>
    </row>
    <row r="816" spans="18:24" x14ac:dyDescent="0.25">
      <c r="R816" s="46"/>
      <c r="T816" s="47"/>
      <c r="V816" s="47"/>
      <c r="X816" s="68"/>
    </row>
    <row r="817" spans="18:24" x14ac:dyDescent="0.25">
      <c r="R817" s="46"/>
      <c r="T817" s="47"/>
      <c r="V817" s="47"/>
      <c r="X817" s="68"/>
    </row>
    <row r="818" spans="18:24" x14ac:dyDescent="0.25">
      <c r="R818" s="46"/>
      <c r="T818" s="47"/>
      <c r="V818" s="47"/>
      <c r="X818" s="68"/>
    </row>
    <row r="819" spans="18:24" x14ac:dyDescent="0.25">
      <c r="R819" s="46"/>
      <c r="T819" s="47"/>
      <c r="V819" s="47"/>
      <c r="X819" s="68"/>
    </row>
    <row r="820" spans="18:24" x14ac:dyDescent="0.25">
      <c r="R820" s="46"/>
      <c r="T820" s="47"/>
      <c r="V820" s="47"/>
      <c r="X820" s="68"/>
    </row>
    <row r="821" spans="18:24" x14ac:dyDescent="0.25">
      <c r="R821" s="46"/>
      <c r="T821" s="47"/>
      <c r="V821" s="47"/>
      <c r="X821" s="68"/>
    </row>
    <row r="822" spans="18:24" x14ac:dyDescent="0.25">
      <c r="R822" s="46"/>
      <c r="T822" s="47"/>
      <c r="V822" s="47"/>
      <c r="X822" s="68"/>
    </row>
    <row r="823" spans="18:24" x14ac:dyDescent="0.25">
      <c r="R823" s="46"/>
      <c r="T823" s="47"/>
      <c r="V823" s="47"/>
      <c r="X823" s="68"/>
    </row>
    <row r="824" spans="18:24" x14ac:dyDescent="0.25">
      <c r="R824" s="46"/>
      <c r="T824" s="47"/>
      <c r="V824" s="47"/>
      <c r="X824" s="68"/>
    </row>
    <row r="825" spans="18:24" x14ac:dyDescent="0.25">
      <c r="R825" s="46"/>
      <c r="T825" s="47"/>
      <c r="V825" s="47"/>
      <c r="X825" s="68"/>
    </row>
    <row r="826" spans="18:24" x14ac:dyDescent="0.25">
      <c r="R826" s="46"/>
      <c r="T826" s="47"/>
      <c r="V826" s="47"/>
      <c r="X826" s="68"/>
    </row>
    <row r="827" spans="18:24" x14ac:dyDescent="0.25">
      <c r="R827" s="46"/>
      <c r="T827" s="47"/>
      <c r="V827" s="47"/>
      <c r="X827" s="68"/>
    </row>
    <row r="828" spans="18:24" x14ac:dyDescent="0.25">
      <c r="R828" s="46"/>
      <c r="T828" s="47"/>
      <c r="V828" s="47"/>
      <c r="X828" s="68"/>
    </row>
    <row r="829" spans="18:24" x14ac:dyDescent="0.25">
      <c r="R829" s="46"/>
      <c r="T829" s="47"/>
      <c r="V829" s="47"/>
      <c r="X829" s="68"/>
    </row>
    <row r="830" spans="18:24" x14ac:dyDescent="0.25">
      <c r="R830" s="46"/>
      <c r="T830" s="47"/>
      <c r="V830" s="47"/>
      <c r="X830" s="68"/>
    </row>
    <row r="831" spans="18:24" x14ac:dyDescent="0.25">
      <c r="R831" s="46"/>
      <c r="T831" s="47"/>
      <c r="V831" s="47"/>
      <c r="X831" s="68"/>
    </row>
    <row r="832" spans="18:24" x14ac:dyDescent="0.25">
      <c r="R832" s="46"/>
      <c r="T832" s="47"/>
      <c r="V832" s="47"/>
      <c r="X832" s="68"/>
    </row>
    <row r="833" spans="18:24" x14ac:dyDescent="0.25">
      <c r="R833" s="46"/>
      <c r="T833" s="47"/>
      <c r="V833" s="47"/>
      <c r="X833" s="68"/>
    </row>
    <row r="834" spans="18:24" x14ac:dyDescent="0.25">
      <c r="R834" s="46"/>
      <c r="T834" s="47"/>
      <c r="V834" s="47"/>
      <c r="X834" s="68"/>
    </row>
    <row r="835" spans="18:24" x14ac:dyDescent="0.25">
      <c r="R835" s="46"/>
      <c r="T835" s="47"/>
      <c r="V835" s="47"/>
      <c r="X835" s="68"/>
    </row>
    <row r="836" spans="18:24" x14ac:dyDescent="0.25">
      <c r="R836" s="46"/>
      <c r="T836" s="47"/>
      <c r="V836" s="47"/>
      <c r="X836" s="68"/>
    </row>
    <row r="837" spans="18:24" x14ac:dyDescent="0.25">
      <c r="R837" s="46"/>
      <c r="T837" s="47"/>
      <c r="V837" s="47"/>
      <c r="X837" s="68"/>
    </row>
    <row r="838" spans="18:24" x14ac:dyDescent="0.25">
      <c r="R838" s="46"/>
      <c r="T838" s="47"/>
      <c r="V838" s="47"/>
      <c r="X838" s="68"/>
    </row>
    <row r="839" spans="18:24" x14ac:dyDescent="0.25">
      <c r="R839" s="46"/>
      <c r="T839" s="47"/>
      <c r="V839" s="47"/>
      <c r="X839" s="68"/>
    </row>
    <row r="840" spans="18:24" x14ac:dyDescent="0.25">
      <c r="R840" s="46"/>
      <c r="T840" s="47"/>
      <c r="V840" s="47"/>
      <c r="X840" s="68"/>
    </row>
    <row r="841" spans="18:24" x14ac:dyDescent="0.25">
      <c r="R841" s="46"/>
      <c r="T841" s="47"/>
      <c r="V841" s="47"/>
      <c r="X841" s="68"/>
    </row>
    <row r="842" spans="18:24" x14ac:dyDescent="0.25">
      <c r="R842" s="46"/>
      <c r="T842" s="47"/>
      <c r="V842" s="47"/>
      <c r="X842" s="68"/>
    </row>
    <row r="843" spans="18:24" x14ac:dyDescent="0.25">
      <c r="R843" s="46"/>
      <c r="T843" s="47"/>
      <c r="V843" s="47"/>
      <c r="X843" s="68"/>
    </row>
    <row r="844" spans="18:24" x14ac:dyDescent="0.25">
      <c r="R844" s="46"/>
      <c r="T844" s="47"/>
      <c r="V844" s="47"/>
      <c r="X844" s="68"/>
    </row>
    <row r="845" spans="18:24" x14ac:dyDescent="0.25">
      <c r="R845" s="46"/>
      <c r="T845" s="47"/>
      <c r="V845" s="47"/>
      <c r="X845" s="68"/>
    </row>
    <row r="846" spans="18:24" x14ac:dyDescent="0.25">
      <c r="R846" s="46"/>
      <c r="T846" s="47"/>
      <c r="V846" s="47"/>
      <c r="X846" s="68"/>
    </row>
    <row r="847" spans="18:24" x14ac:dyDescent="0.25">
      <c r="R847" s="46"/>
      <c r="T847" s="47"/>
      <c r="V847" s="47"/>
      <c r="X847" s="68"/>
    </row>
    <row r="848" spans="18:24" x14ac:dyDescent="0.25">
      <c r="R848" s="46"/>
      <c r="T848" s="47"/>
      <c r="V848" s="47"/>
      <c r="X848" s="68"/>
    </row>
    <row r="849" spans="18:24" x14ac:dyDescent="0.25">
      <c r="R849" s="46"/>
      <c r="T849" s="47"/>
      <c r="V849" s="47"/>
      <c r="X849" s="68"/>
    </row>
    <row r="850" spans="18:24" x14ac:dyDescent="0.25">
      <c r="R850" s="46"/>
      <c r="T850" s="47"/>
      <c r="V850" s="47"/>
      <c r="X850" s="68"/>
    </row>
    <row r="851" spans="18:24" x14ac:dyDescent="0.25">
      <c r="R851" s="46"/>
      <c r="T851" s="47"/>
      <c r="V851" s="47"/>
      <c r="X851" s="68"/>
    </row>
    <row r="852" spans="18:24" x14ac:dyDescent="0.25">
      <c r="R852" s="46"/>
      <c r="T852" s="47"/>
      <c r="V852" s="47"/>
      <c r="X852" s="68"/>
    </row>
    <row r="853" spans="18:24" x14ac:dyDescent="0.25">
      <c r="R853" s="46"/>
      <c r="T853" s="47"/>
      <c r="V853" s="47"/>
      <c r="X853" s="68"/>
    </row>
    <row r="854" spans="18:24" x14ac:dyDescent="0.25">
      <c r="R854" s="46"/>
      <c r="T854" s="47"/>
      <c r="V854" s="47"/>
      <c r="X854" s="68"/>
    </row>
    <row r="855" spans="18:24" x14ac:dyDescent="0.25">
      <c r="R855" s="46"/>
      <c r="T855" s="47"/>
      <c r="V855" s="47"/>
      <c r="X855" s="68"/>
    </row>
    <row r="856" spans="18:24" x14ac:dyDescent="0.25">
      <c r="R856" s="46"/>
      <c r="T856" s="47"/>
      <c r="V856" s="47"/>
      <c r="X856" s="68"/>
    </row>
    <row r="857" spans="18:24" x14ac:dyDescent="0.25">
      <c r="R857" s="46"/>
      <c r="T857" s="47"/>
      <c r="V857" s="47"/>
      <c r="X857" s="68"/>
    </row>
    <row r="858" spans="18:24" x14ac:dyDescent="0.25">
      <c r="R858" s="46"/>
      <c r="T858" s="47"/>
      <c r="V858" s="47"/>
      <c r="X858" s="68"/>
    </row>
    <row r="859" spans="18:24" x14ac:dyDescent="0.25">
      <c r="R859" s="46"/>
      <c r="T859" s="47"/>
      <c r="V859" s="47"/>
      <c r="X859" s="68"/>
    </row>
    <row r="860" spans="18:24" x14ac:dyDescent="0.25">
      <c r="R860" s="46"/>
      <c r="T860" s="47"/>
      <c r="V860" s="47"/>
      <c r="X860" s="68"/>
    </row>
    <row r="861" spans="18:24" x14ac:dyDescent="0.25">
      <c r="R861" s="46"/>
      <c r="T861" s="47"/>
      <c r="V861" s="47"/>
      <c r="X861" s="68"/>
    </row>
    <row r="862" spans="18:24" x14ac:dyDescent="0.25">
      <c r="R862" s="46"/>
      <c r="T862" s="47"/>
      <c r="V862" s="47"/>
      <c r="X862" s="68"/>
    </row>
    <row r="863" spans="18:24" x14ac:dyDescent="0.25">
      <c r="R863" s="46"/>
      <c r="T863" s="47"/>
      <c r="V863" s="47"/>
      <c r="X863" s="68"/>
    </row>
    <row r="864" spans="18:24" x14ac:dyDescent="0.25">
      <c r="R864" s="46"/>
      <c r="T864" s="47"/>
      <c r="V864" s="47"/>
      <c r="X864" s="68"/>
    </row>
    <row r="865" spans="18:24" x14ac:dyDescent="0.25">
      <c r="R865" s="46"/>
      <c r="T865" s="47"/>
      <c r="V865" s="47"/>
      <c r="X865" s="68"/>
    </row>
    <row r="866" spans="18:24" x14ac:dyDescent="0.25">
      <c r="R866" s="46"/>
      <c r="T866" s="47"/>
      <c r="V866" s="47"/>
      <c r="X866" s="68"/>
    </row>
    <row r="867" spans="18:24" x14ac:dyDescent="0.25">
      <c r="R867" s="46"/>
      <c r="T867" s="47"/>
      <c r="V867" s="47"/>
      <c r="X867" s="68"/>
    </row>
    <row r="868" spans="18:24" x14ac:dyDescent="0.25">
      <c r="R868" s="46"/>
      <c r="T868" s="47"/>
      <c r="V868" s="47"/>
      <c r="X868" s="68"/>
    </row>
    <row r="869" spans="18:24" x14ac:dyDescent="0.25">
      <c r="R869" s="46"/>
      <c r="T869" s="47"/>
      <c r="V869" s="47"/>
      <c r="X869" s="68"/>
    </row>
    <row r="870" spans="18:24" x14ac:dyDescent="0.25">
      <c r="R870" s="46"/>
      <c r="T870" s="47"/>
      <c r="V870" s="47"/>
      <c r="X870" s="68"/>
    </row>
    <row r="871" spans="18:24" x14ac:dyDescent="0.25">
      <c r="R871" s="46"/>
      <c r="T871" s="47"/>
      <c r="V871" s="47"/>
      <c r="X871" s="68"/>
    </row>
    <row r="872" spans="18:24" x14ac:dyDescent="0.25">
      <c r="R872" s="46"/>
      <c r="T872" s="47"/>
      <c r="V872" s="47"/>
      <c r="X872" s="68"/>
    </row>
    <row r="873" spans="18:24" x14ac:dyDescent="0.25">
      <c r="R873" s="46"/>
      <c r="T873" s="47"/>
      <c r="V873" s="47"/>
      <c r="X873" s="68"/>
    </row>
    <row r="874" spans="18:24" x14ac:dyDescent="0.25">
      <c r="R874" s="46"/>
      <c r="T874" s="47"/>
      <c r="V874" s="47"/>
      <c r="X874" s="68"/>
    </row>
    <row r="875" spans="18:24" x14ac:dyDescent="0.25">
      <c r="R875" s="46"/>
      <c r="T875" s="47"/>
      <c r="V875" s="47"/>
      <c r="X875" s="68"/>
    </row>
    <row r="876" spans="18:24" x14ac:dyDescent="0.25">
      <c r="R876" s="46"/>
      <c r="T876" s="47"/>
      <c r="V876" s="47"/>
      <c r="X876" s="68"/>
    </row>
    <row r="877" spans="18:24" x14ac:dyDescent="0.25">
      <c r="R877" s="46"/>
      <c r="T877" s="47"/>
      <c r="V877" s="47"/>
      <c r="X877" s="68"/>
    </row>
    <row r="878" spans="18:24" x14ac:dyDescent="0.25">
      <c r="R878" s="46"/>
      <c r="T878" s="47"/>
      <c r="V878" s="47"/>
      <c r="X878" s="68"/>
    </row>
    <row r="879" spans="18:24" x14ac:dyDescent="0.25">
      <c r="R879" s="46"/>
      <c r="T879" s="47"/>
      <c r="V879" s="47"/>
      <c r="X879" s="68"/>
    </row>
    <row r="880" spans="18:24" x14ac:dyDescent="0.25">
      <c r="R880" s="46"/>
      <c r="T880" s="47"/>
      <c r="V880" s="47"/>
      <c r="X880" s="68"/>
    </row>
    <row r="881" spans="18:24" x14ac:dyDescent="0.25">
      <c r="R881" s="46"/>
      <c r="T881" s="47"/>
      <c r="V881" s="47"/>
      <c r="X881" s="68"/>
    </row>
    <row r="882" spans="18:24" x14ac:dyDescent="0.25">
      <c r="R882" s="46"/>
      <c r="T882" s="47"/>
      <c r="V882" s="47"/>
      <c r="X882" s="68"/>
    </row>
    <row r="883" spans="18:24" x14ac:dyDescent="0.25">
      <c r="R883" s="46"/>
      <c r="T883" s="47"/>
      <c r="V883" s="47"/>
      <c r="X883" s="68"/>
    </row>
    <row r="884" spans="18:24" x14ac:dyDescent="0.25">
      <c r="R884" s="46"/>
      <c r="T884" s="47"/>
      <c r="V884" s="47"/>
      <c r="X884" s="68"/>
    </row>
    <row r="885" spans="18:24" x14ac:dyDescent="0.25">
      <c r="R885" s="46"/>
      <c r="T885" s="47"/>
      <c r="V885" s="47"/>
      <c r="X885" s="68"/>
    </row>
    <row r="886" spans="18:24" x14ac:dyDescent="0.25">
      <c r="R886" s="46"/>
      <c r="T886" s="47"/>
      <c r="V886" s="47"/>
      <c r="X886" s="68"/>
    </row>
    <row r="887" spans="18:24" x14ac:dyDescent="0.25">
      <c r="R887" s="46"/>
      <c r="T887" s="47"/>
      <c r="V887" s="47"/>
      <c r="X887" s="68"/>
    </row>
    <row r="888" spans="18:24" x14ac:dyDescent="0.25">
      <c r="R888" s="46"/>
      <c r="T888" s="47"/>
      <c r="V888" s="47"/>
      <c r="X888" s="68"/>
    </row>
    <row r="889" spans="18:24" x14ac:dyDescent="0.25">
      <c r="R889" s="46"/>
      <c r="T889" s="47"/>
      <c r="V889" s="47"/>
      <c r="X889" s="68"/>
    </row>
    <row r="890" spans="18:24" x14ac:dyDescent="0.25">
      <c r="R890" s="46"/>
      <c r="T890" s="47"/>
      <c r="V890" s="47"/>
      <c r="X890" s="68"/>
    </row>
    <row r="891" spans="18:24" x14ac:dyDescent="0.25">
      <c r="R891" s="46"/>
      <c r="T891" s="47"/>
      <c r="V891" s="47"/>
      <c r="X891" s="68"/>
    </row>
    <row r="892" spans="18:24" x14ac:dyDescent="0.25">
      <c r="R892" s="46"/>
      <c r="T892" s="47"/>
      <c r="V892" s="47"/>
      <c r="X892" s="68"/>
    </row>
    <row r="893" spans="18:24" x14ac:dyDescent="0.25">
      <c r="R893" s="46"/>
      <c r="T893" s="47"/>
      <c r="V893" s="47"/>
      <c r="X893" s="68"/>
    </row>
    <row r="894" spans="18:24" x14ac:dyDescent="0.25">
      <c r="R894" s="46"/>
      <c r="T894" s="47"/>
      <c r="V894" s="47"/>
      <c r="X894" s="68"/>
    </row>
    <row r="895" spans="18:24" x14ac:dyDescent="0.25">
      <c r="R895" s="46"/>
      <c r="T895" s="47"/>
      <c r="V895" s="47"/>
      <c r="X895" s="68"/>
    </row>
    <row r="896" spans="18:24" x14ac:dyDescent="0.25">
      <c r="R896" s="46"/>
      <c r="T896" s="47"/>
      <c r="V896" s="47"/>
      <c r="X896" s="68"/>
    </row>
    <row r="897" spans="18:24" x14ac:dyDescent="0.25">
      <c r="R897" s="46"/>
      <c r="T897" s="47"/>
      <c r="V897" s="47"/>
      <c r="X897" s="68"/>
    </row>
    <row r="898" spans="18:24" x14ac:dyDescent="0.25">
      <c r="R898" s="46"/>
      <c r="T898" s="47"/>
      <c r="V898" s="47"/>
      <c r="X898" s="68"/>
    </row>
    <row r="899" spans="18:24" x14ac:dyDescent="0.25">
      <c r="R899" s="46"/>
      <c r="T899" s="47"/>
      <c r="V899" s="47"/>
      <c r="X899" s="68"/>
    </row>
    <row r="900" spans="18:24" x14ac:dyDescent="0.25">
      <c r="R900" s="46"/>
      <c r="T900" s="47"/>
      <c r="V900" s="47"/>
      <c r="X900" s="68"/>
    </row>
    <row r="901" spans="18:24" x14ac:dyDescent="0.25">
      <c r="R901" s="46"/>
      <c r="T901" s="47"/>
      <c r="V901" s="47"/>
      <c r="X901" s="68"/>
    </row>
    <row r="902" spans="18:24" x14ac:dyDescent="0.25">
      <c r="R902" s="46"/>
      <c r="T902" s="47"/>
      <c r="V902" s="47"/>
      <c r="X902" s="68"/>
    </row>
    <row r="903" spans="18:24" x14ac:dyDescent="0.25">
      <c r="R903" s="46"/>
      <c r="T903" s="47"/>
      <c r="V903" s="47"/>
      <c r="X903" s="68"/>
    </row>
    <row r="904" spans="18:24" x14ac:dyDescent="0.25">
      <c r="R904" s="46"/>
      <c r="T904" s="47"/>
      <c r="V904" s="47"/>
      <c r="X904" s="68"/>
    </row>
    <row r="905" spans="18:24" x14ac:dyDescent="0.25">
      <c r="R905" s="46"/>
      <c r="T905" s="47"/>
      <c r="V905" s="47"/>
      <c r="X905" s="68"/>
    </row>
    <row r="906" spans="18:24" x14ac:dyDescent="0.25">
      <c r="R906" s="46"/>
      <c r="T906" s="47"/>
      <c r="V906" s="47"/>
      <c r="X906" s="68"/>
    </row>
    <row r="907" spans="18:24" x14ac:dyDescent="0.25">
      <c r="R907" s="46"/>
      <c r="T907" s="47"/>
      <c r="V907" s="47"/>
      <c r="X907" s="68"/>
    </row>
    <row r="908" spans="18:24" x14ac:dyDescent="0.25">
      <c r="R908" s="46"/>
      <c r="T908" s="47"/>
      <c r="V908" s="47"/>
      <c r="X908" s="68"/>
    </row>
    <row r="909" spans="18:24" x14ac:dyDescent="0.25">
      <c r="R909" s="46"/>
      <c r="T909" s="47"/>
      <c r="V909" s="47"/>
      <c r="X909" s="68"/>
    </row>
    <row r="910" spans="18:24" x14ac:dyDescent="0.25">
      <c r="R910" s="46"/>
      <c r="T910" s="47"/>
      <c r="V910" s="47"/>
      <c r="X910" s="68"/>
    </row>
    <row r="911" spans="18:24" x14ac:dyDescent="0.25">
      <c r="R911" s="46"/>
      <c r="T911" s="47"/>
      <c r="V911" s="47"/>
      <c r="X911" s="68"/>
    </row>
    <row r="912" spans="18:24" x14ac:dyDescent="0.25">
      <c r="R912" s="46"/>
      <c r="T912" s="47"/>
      <c r="V912" s="47"/>
      <c r="X912" s="68"/>
    </row>
    <row r="913" spans="18:24" x14ac:dyDescent="0.25">
      <c r="R913" s="46"/>
      <c r="T913" s="47"/>
      <c r="V913" s="47"/>
      <c r="X913" s="68"/>
    </row>
    <row r="914" spans="18:24" x14ac:dyDescent="0.25">
      <c r="R914" s="46"/>
      <c r="T914" s="47"/>
      <c r="V914" s="47"/>
      <c r="X914" s="68"/>
    </row>
    <row r="915" spans="18:24" x14ac:dyDescent="0.25">
      <c r="R915" s="46"/>
      <c r="T915" s="47"/>
      <c r="V915" s="47"/>
      <c r="X915" s="68"/>
    </row>
    <row r="916" spans="18:24" x14ac:dyDescent="0.25">
      <c r="R916" s="46"/>
      <c r="T916" s="47"/>
      <c r="V916" s="47"/>
      <c r="X916" s="68"/>
    </row>
    <row r="917" spans="18:24" x14ac:dyDescent="0.25">
      <c r="R917" s="46"/>
      <c r="T917" s="47"/>
      <c r="V917" s="47"/>
      <c r="X917" s="68"/>
    </row>
    <row r="918" spans="18:24" x14ac:dyDescent="0.25">
      <c r="R918" s="46"/>
      <c r="T918" s="47"/>
      <c r="V918" s="47"/>
      <c r="X918" s="68"/>
    </row>
    <row r="919" spans="18:24" x14ac:dyDescent="0.25">
      <c r="R919" s="46"/>
      <c r="T919" s="47"/>
      <c r="V919" s="47"/>
      <c r="X919" s="68"/>
    </row>
    <row r="920" spans="18:24" x14ac:dyDescent="0.25">
      <c r="R920" s="46"/>
      <c r="T920" s="47"/>
      <c r="V920" s="47"/>
      <c r="X920" s="68"/>
    </row>
    <row r="921" spans="18:24" x14ac:dyDescent="0.25">
      <c r="R921" s="46"/>
      <c r="T921" s="47"/>
      <c r="V921" s="47"/>
      <c r="X921" s="68"/>
    </row>
    <row r="922" spans="18:24" x14ac:dyDescent="0.25">
      <c r="R922" s="46"/>
      <c r="T922" s="47"/>
      <c r="V922" s="47"/>
      <c r="X922" s="68"/>
    </row>
    <row r="923" spans="18:24" x14ac:dyDescent="0.25">
      <c r="R923" s="46"/>
      <c r="T923" s="47"/>
      <c r="V923" s="36"/>
      <c r="X923" s="68"/>
    </row>
    <row r="924" spans="18:24" x14ac:dyDescent="0.25">
      <c r="R924" s="46"/>
      <c r="T924" s="47"/>
      <c r="V924" s="36"/>
      <c r="X924" s="68"/>
    </row>
    <row r="925" spans="18:24" x14ac:dyDescent="0.25">
      <c r="R925" s="46"/>
      <c r="T925" s="47"/>
      <c r="V925" s="36"/>
      <c r="X925" s="68"/>
    </row>
    <row r="926" spans="18:24" x14ac:dyDescent="0.25">
      <c r="R926" s="46"/>
      <c r="T926" s="47"/>
      <c r="V926" s="36"/>
      <c r="X926" s="68"/>
    </row>
    <row r="927" spans="18:24" x14ac:dyDescent="0.25">
      <c r="R927" s="46"/>
      <c r="T927" s="47"/>
      <c r="V927" s="36"/>
      <c r="X927" s="68"/>
    </row>
    <row r="928" spans="18:24" x14ac:dyDescent="0.25">
      <c r="R928" s="46"/>
      <c r="T928" s="47"/>
      <c r="V928" s="36"/>
      <c r="X928" s="68"/>
    </row>
    <row r="929" spans="18:24" x14ac:dyDescent="0.25">
      <c r="R929" s="46"/>
      <c r="T929" s="47"/>
      <c r="V929" s="36"/>
      <c r="X929" s="68"/>
    </row>
    <row r="930" spans="18:24" x14ac:dyDescent="0.25">
      <c r="R930" s="46"/>
      <c r="T930" s="47"/>
      <c r="V930" s="36"/>
      <c r="X930" s="68"/>
    </row>
    <row r="931" spans="18:24" x14ac:dyDescent="0.25">
      <c r="R931" s="46"/>
      <c r="T931" s="47"/>
      <c r="V931" s="36"/>
      <c r="X931" s="68"/>
    </row>
    <row r="932" spans="18:24" x14ac:dyDescent="0.25">
      <c r="R932" s="46"/>
      <c r="T932" s="47"/>
      <c r="V932" s="36"/>
      <c r="X932" s="68"/>
    </row>
    <row r="933" spans="18:24" x14ac:dyDescent="0.25">
      <c r="R933" s="46"/>
      <c r="T933" s="47"/>
      <c r="V933" s="36"/>
      <c r="X933" s="68"/>
    </row>
    <row r="934" spans="18:24" x14ac:dyDescent="0.25">
      <c r="R934" s="46"/>
      <c r="T934" s="47"/>
      <c r="V934" s="36"/>
      <c r="X934" s="68"/>
    </row>
    <row r="935" spans="18:24" x14ac:dyDescent="0.25">
      <c r="R935" s="46"/>
      <c r="T935" s="47"/>
      <c r="V935" s="36"/>
      <c r="X935" s="68"/>
    </row>
    <row r="936" spans="18:24" x14ac:dyDescent="0.25">
      <c r="R936" s="46"/>
      <c r="T936" s="47"/>
      <c r="V936" s="36"/>
      <c r="X936" s="68"/>
    </row>
    <row r="937" spans="18:24" x14ac:dyDescent="0.25">
      <c r="R937" s="46"/>
      <c r="T937" s="47"/>
      <c r="V937" s="36"/>
      <c r="X937" s="68"/>
    </row>
    <row r="938" spans="18:24" x14ac:dyDescent="0.25">
      <c r="R938" s="46"/>
      <c r="T938" s="47"/>
      <c r="V938" s="36"/>
      <c r="X938" s="68"/>
    </row>
    <row r="939" spans="18:24" x14ac:dyDescent="0.25">
      <c r="R939" s="46"/>
      <c r="T939" s="47"/>
      <c r="V939" s="36"/>
      <c r="X939" s="68"/>
    </row>
    <row r="940" spans="18:24" x14ac:dyDescent="0.25">
      <c r="R940" s="46"/>
      <c r="T940" s="47"/>
      <c r="V940" s="36"/>
      <c r="X940" s="68"/>
    </row>
    <row r="941" spans="18:24" x14ac:dyDescent="0.25">
      <c r="R941" s="46"/>
      <c r="T941" s="47"/>
      <c r="V941" s="36"/>
      <c r="X941" s="68"/>
    </row>
    <row r="942" spans="18:24" x14ac:dyDescent="0.25">
      <c r="R942" s="46"/>
      <c r="T942" s="47"/>
      <c r="V942" s="36"/>
      <c r="X942" s="68"/>
    </row>
    <row r="943" spans="18:24" x14ac:dyDescent="0.25">
      <c r="R943" s="46"/>
      <c r="T943" s="47"/>
      <c r="V943" s="36"/>
      <c r="X943" s="68"/>
    </row>
    <row r="944" spans="18:24" x14ac:dyDescent="0.25">
      <c r="R944" s="46"/>
      <c r="T944" s="47"/>
      <c r="V944" s="36"/>
      <c r="X944" s="68"/>
    </row>
    <row r="945" spans="18:24" x14ac:dyDescent="0.25">
      <c r="R945" s="46"/>
      <c r="T945" s="47"/>
      <c r="V945" s="36"/>
      <c r="X945" s="68"/>
    </row>
    <row r="946" spans="18:24" x14ac:dyDescent="0.25">
      <c r="R946" s="46"/>
      <c r="T946" s="47"/>
      <c r="V946" s="36"/>
      <c r="X946" s="68"/>
    </row>
    <row r="947" spans="18:24" x14ac:dyDescent="0.25">
      <c r="R947" s="46"/>
      <c r="T947" s="47"/>
      <c r="V947" s="36"/>
      <c r="X947" s="68"/>
    </row>
    <row r="948" spans="18:24" x14ac:dyDescent="0.25">
      <c r="R948" s="46"/>
      <c r="T948" s="47"/>
      <c r="V948" s="36"/>
      <c r="X948" s="68"/>
    </row>
    <row r="949" spans="18:24" x14ac:dyDescent="0.25">
      <c r="R949" s="46"/>
      <c r="T949" s="47"/>
      <c r="V949" s="36"/>
      <c r="X949" s="68"/>
    </row>
    <row r="950" spans="18:24" x14ac:dyDescent="0.25">
      <c r="R950" s="46"/>
      <c r="T950" s="47"/>
      <c r="V950" s="36"/>
      <c r="X950" s="68"/>
    </row>
    <row r="951" spans="18:24" x14ac:dyDescent="0.25">
      <c r="R951" s="46"/>
      <c r="T951" s="47"/>
      <c r="V951" s="36"/>
      <c r="X951" s="68"/>
    </row>
    <row r="952" spans="18:24" x14ac:dyDescent="0.25">
      <c r="R952" s="46"/>
      <c r="T952" s="47"/>
      <c r="V952" s="36"/>
      <c r="X952" s="68"/>
    </row>
    <row r="953" spans="18:24" x14ac:dyDescent="0.25">
      <c r="R953" s="46"/>
      <c r="T953" s="47"/>
      <c r="V953" s="36"/>
      <c r="X953" s="68"/>
    </row>
    <row r="954" spans="18:24" x14ac:dyDescent="0.25">
      <c r="R954" s="46"/>
      <c r="T954" s="47"/>
      <c r="V954" s="36"/>
      <c r="X954" s="68"/>
    </row>
    <row r="955" spans="18:24" x14ac:dyDescent="0.25">
      <c r="R955" s="46"/>
      <c r="T955" s="47"/>
      <c r="V955" s="36"/>
      <c r="X955" s="68"/>
    </row>
    <row r="956" spans="18:24" x14ac:dyDescent="0.25">
      <c r="R956" s="46"/>
      <c r="T956" s="47"/>
      <c r="V956" s="36"/>
      <c r="X956" s="68"/>
    </row>
    <row r="957" spans="18:24" x14ac:dyDescent="0.25">
      <c r="R957" s="46"/>
      <c r="T957" s="47"/>
      <c r="V957" s="36"/>
      <c r="X957" s="68"/>
    </row>
    <row r="958" spans="18:24" x14ac:dyDescent="0.25">
      <c r="R958" s="46"/>
      <c r="T958" s="47"/>
      <c r="V958" s="36"/>
      <c r="X958" s="68"/>
    </row>
    <row r="959" spans="18:24" x14ac:dyDescent="0.25">
      <c r="R959" s="46"/>
      <c r="T959" s="47"/>
      <c r="V959" s="36"/>
      <c r="X959" s="68"/>
    </row>
    <row r="960" spans="18:24" x14ac:dyDescent="0.25">
      <c r="R960" s="46"/>
      <c r="T960" s="47"/>
      <c r="V960" s="36"/>
      <c r="X960" s="68"/>
    </row>
    <row r="961" spans="18:24" x14ac:dyDescent="0.25">
      <c r="R961" s="46"/>
      <c r="T961" s="47"/>
      <c r="V961" s="36"/>
      <c r="X961" s="68"/>
    </row>
    <row r="962" spans="18:24" x14ac:dyDescent="0.25">
      <c r="R962" s="46"/>
      <c r="T962" s="47"/>
      <c r="V962" s="36"/>
      <c r="X962" s="68"/>
    </row>
    <row r="963" spans="18:24" x14ac:dyDescent="0.25">
      <c r="R963" s="46"/>
      <c r="T963" s="47"/>
      <c r="V963" s="36"/>
      <c r="X963" s="68"/>
    </row>
    <row r="964" spans="18:24" x14ac:dyDescent="0.25">
      <c r="R964" s="46"/>
      <c r="T964" s="47"/>
      <c r="V964" s="36"/>
      <c r="X964" s="68"/>
    </row>
    <row r="965" spans="18:24" x14ac:dyDescent="0.25">
      <c r="R965" s="46"/>
      <c r="T965" s="47"/>
      <c r="V965" s="36"/>
      <c r="X965" s="68"/>
    </row>
    <row r="966" spans="18:24" x14ac:dyDescent="0.25">
      <c r="R966" s="46"/>
      <c r="T966" s="47"/>
      <c r="V966" s="36"/>
      <c r="X966" s="68"/>
    </row>
    <row r="967" spans="18:24" x14ac:dyDescent="0.25">
      <c r="R967" s="46"/>
      <c r="T967" s="47"/>
      <c r="V967" s="36"/>
      <c r="X967" s="68"/>
    </row>
    <row r="968" spans="18:24" x14ac:dyDescent="0.25">
      <c r="R968" s="46"/>
      <c r="T968" s="47"/>
      <c r="V968" s="36"/>
      <c r="X968" s="68"/>
    </row>
    <row r="969" spans="18:24" x14ac:dyDescent="0.25">
      <c r="R969" s="46"/>
      <c r="T969" s="47"/>
      <c r="V969" s="36"/>
      <c r="X969" s="68"/>
    </row>
    <row r="970" spans="18:24" x14ac:dyDescent="0.25">
      <c r="R970" s="46"/>
      <c r="T970" s="47"/>
      <c r="V970" s="36"/>
      <c r="X970" s="68"/>
    </row>
    <row r="971" spans="18:24" x14ac:dyDescent="0.25">
      <c r="R971" s="46"/>
      <c r="T971" s="47"/>
      <c r="V971" s="36"/>
      <c r="X971" s="68"/>
    </row>
    <row r="972" spans="18:24" x14ac:dyDescent="0.25">
      <c r="R972" s="46"/>
      <c r="T972" s="47"/>
      <c r="V972" s="36"/>
      <c r="X972" s="68"/>
    </row>
    <row r="973" spans="18:24" x14ac:dyDescent="0.25">
      <c r="R973" s="46"/>
      <c r="T973" s="47"/>
      <c r="V973" s="36"/>
      <c r="X973" s="68"/>
    </row>
    <row r="974" spans="18:24" x14ac:dyDescent="0.25">
      <c r="R974" s="46"/>
      <c r="T974" s="47"/>
      <c r="V974" s="36"/>
      <c r="X974" s="68"/>
    </row>
    <row r="975" spans="18:24" x14ac:dyDescent="0.25">
      <c r="R975" s="46"/>
      <c r="T975" s="47"/>
      <c r="V975" s="36"/>
      <c r="X975" s="68"/>
    </row>
    <row r="976" spans="18:24" x14ac:dyDescent="0.25">
      <c r="R976" s="46"/>
      <c r="T976" s="47"/>
      <c r="V976" s="36"/>
      <c r="X976" s="68"/>
    </row>
    <row r="977" spans="18:24" x14ac:dyDescent="0.25">
      <c r="R977" s="46"/>
      <c r="T977" s="47"/>
      <c r="V977" s="36"/>
      <c r="X977" s="68"/>
    </row>
    <row r="978" spans="18:24" x14ac:dyDescent="0.25">
      <c r="R978" s="46"/>
      <c r="T978" s="47"/>
      <c r="V978" s="36"/>
      <c r="X978" s="68"/>
    </row>
    <row r="979" spans="18:24" x14ac:dyDescent="0.25">
      <c r="R979" s="46"/>
      <c r="T979" s="47"/>
      <c r="V979" s="36"/>
      <c r="X979" s="68"/>
    </row>
    <row r="980" spans="18:24" x14ac:dyDescent="0.25">
      <c r="R980" s="46"/>
      <c r="T980" s="47"/>
      <c r="V980" s="36"/>
      <c r="X980" s="68"/>
    </row>
    <row r="981" spans="18:24" x14ac:dyDescent="0.25">
      <c r="R981" s="46"/>
      <c r="T981" s="47"/>
      <c r="V981" s="36"/>
      <c r="X981" s="68"/>
    </row>
    <row r="982" spans="18:24" x14ac:dyDescent="0.25">
      <c r="R982" s="46"/>
      <c r="T982" s="47"/>
      <c r="V982" s="36"/>
      <c r="X982" s="68"/>
    </row>
    <row r="983" spans="18:24" x14ac:dyDescent="0.25">
      <c r="R983" s="46"/>
      <c r="T983" s="47"/>
      <c r="V983" s="36"/>
      <c r="X983" s="68"/>
    </row>
    <row r="984" spans="18:24" x14ac:dyDescent="0.25">
      <c r="R984" s="46"/>
      <c r="T984" s="47"/>
      <c r="V984" s="36"/>
      <c r="X984" s="68"/>
    </row>
    <row r="985" spans="18:24" x14ac:dyDescent="0.25">
      <c r="R985" s="46"/>
      <c r="T985" s="47"/>
      <c r="V985" s="36"/>
      <c r="X985" s="68"/>
    </row>
    <row r="986" spans="18:24" x14ac:dyDescent="0.25">
      <c r="R986" s="46"/>
      <c r="T986" s="47"/>
      <c r="V986" s="36"/>
      <c r="X986" s="68"/>
    </row>
    <row r="987" spans="18:24" x14ac:dyDescent="0.25">
      <c r="R987" s="46"/>
      <c r="T987" s="47"/>
      <c r="V987" s="36"/>
      <c r="X987" s="68"/>
    </row>
    <row r="988" spans="18:24" x14ac:dyDescent="0.25">
      <c r="R988" s="46"/>
      <c r="T988" s="47"/>
      <c r="V988" s="36"/>
      <c r="X988" s="68"/>
    </row>
    <row r="989" spans="18:24" x14ac:dyDescent="0.25">
      <c r="R989" s="46"/>
      <c r="T989" s="47"/>
      <c r="V989" s="36"/>
      <c r="X989" s="68"/>
    </row>
    <row r="990" spans="18:24" x14ac:dyDescent="0.25">
      <c r="R990" s="46"/>
      <c r="T990" s="47"/>
      <c r="V990" s="36"/>
      <c r="X990" s="68"/>
    </row>
    <row r="991" spans="18:24" x14ac:dyDescent="0.25">
      <c r="R991" s="46"/>
      <c r="T991" s="47"/>
      <c r="V991" s="36"/>
      <c r="X991" s="68"/>
    </row>
    <row r="992" spans="18:24" x14ac:dyDescent="0.25">
      <c r="R992" s="46"/>
      <c r="T992" s="47"/>
      <c r="V992" s="36"/>
      <c r="X992" s="68"/>
    </row>
    <row r="993" spans="18:24" x14ac:dyDescent="0.25">
      <c r="R993" s="46"/>
      <c r="T993" s="47"/>
      <c r="V993" s="36"/>
      <c r="X993" s="68"/>
    </row>
    <row r="994" spans="18:24" x14ac:dyDescent="0.25">
      <c r="R994" s="46"/>
      <c r="T994" s="47"/>
      <c r="V994" s="36"/>
      <c r="X994" s="68"/>
    </row>
    <row r="995" spans="18:24" x14ac:dyDescent="0.25">
      <c r="R995" s="46"/>
      <c r="T995" s="47"/>
      <c r="V995" s="36"/>
      <c r="X995" s="68"/>
    </row>
    <row r="996" spans="18:24" x14ac:dyDescent="0.25">
      <c r="R996" s="46"/>
      <c r="T996" s="47"/>
      <c r="V996" s="36"/>
      <c r="X996" s="68"/>
    </row>
    <row r="997" spans="18:24" x14ac:dyDescent="0.25">
      <c r="R997" s="46"/>
      <c r="T997" s="47"/>
      <c r="V997" s="36"/>
      <c r="X997" s="68"/>
    </row>
    <row r="998" spans="18:24" x14ac:dyDescent="0.25">
      <c r="R998" s="46"/>
      <c r="T998" s="47"/>
      <c r="V998" s="36"/>
      <c r="X998" s="68"/>
    </row>
    <row r="999" spans="18:24" x14ac:dyDescent="0.25">
      <c r="R999" s="46"/>
      <c r="T999" s="47"/>
      <c r="V999" s="36"/>
      <c r="X999" s="68"/>
    </row>
    <row r="1000" spans="18:24" x14ac:dyDescent="0.25">
      <c r="R1000" s="46"/>
      <c r="T1000" s="47"/>
      <c r="V1000" s="36"/>
      <c r="X1000" s="68"/>
    </row>
    <row r="1001" spans="18:24" x14ac:dyDescent="0.25">
      <c r="R1001" s="46"/>
      <c r="T1001" s="47"/>
      <c r="V1001" s="36"/>
      <c r="X1001" s="68"/>
    </row>
    <row r="1002" spans="18:24" x14ac:dyDescent="0.25">
      <c r="R1002" s="46"/>
      <c r="T1002" s="47"/>
      <c r="V1002" s="36"/>
      <c r="X1002" s="68"/>
    </row>
    <row r="1003" spans="18:24" x14ac:dyDescent="0.25">
      <c r="R1003" s="46"/>
      <c r="T1003" s="47"/>
      <c r="V1003" s="36"/>
      <c r="X1003" s="68"/>
    </row>
    <row r="1004" spans="18:24" x14ac:dyDescent="0.25">
      <c r="R1004" s="46"/>
      <c r="T1004" s="47"/>
      <c r="V1004" s="36"/>
      <c r="X1004" s="68"/>
    </row>
    <row r="1005" spans="18:24" x14ac:dyDescent="0.25">
      <c r="R1005" s="46"/>
      <c r="T1005" s="47"/>
      <c r="V1005" s="36"/>
      <c r="X1005" s="68"/>
    </row>
    <row r="1006" spans="18:24" x14ac:dyDescent="0.25">
      <c r="R1006" s="46"/>
      <c r="T1006" s="47"/>
      <c r="V1006" s="36"/>
      <c r="X1006" s="68"/>
    </row>
    <row r="1007" spans="18:24" x14ac:dyDescent="0.25">
      <c r="R1007" s="46"/>
      <c r="T1007" s="47"/>
      <c r="V1007" s="36"/>
      <c r="X1007" s="68"/>
    </row>
    <row r="1008" spans="18:24" x14ac:dyDescent="0.25">
      <c r="R1008" s="46"/>
      <c r="T1008" s="47"/>
      <c r="V1008" s="36"/>
      <c r="X1008" s="68"/>
    </row>
    <row r="1009" spans="18:24" x14ac:dyDescent="0.25">
      <c r="R1009" s="46"/>
      <c r="T1009" s="47"/>
      <c r="V1009" s="36"/>
      <c r="X1009" s="68"/>
    </row>
    <row r="1010" spans="18:24" x14ac:dyDescent="0.25">
      <c r="R1010" s="46"/>
      <c r="T1010" s="47"/>
      <c r="V1010" s="36"/>
      <c r="X1010" s="68"/>
    </row>
    <row r="1011" spans="18:24" x14ac:dyDescent="0.25">
      <c r="R1011" s="46"/>
      <c r="T1011" s="47"/>
      <c r="V1011" s="36"/>
      <c r="X1011" s="68"/>
    </row>
    <row r="1012" spans="18:24" x14ac:dyDescent="0.25">
      <c r="R1012" s="46"/>
      <c r="T1012" s="47"/>
      <c r="V1012" s="36"/>
      <c r="X1012" s="68"/>
    </row>
    <row r="1013" spans="18:24" x14ac:dyDescent="0.25">
      <c r="R1013" s="46"/>
      <c r="T1013" s="47"/>
      <c r="V1013" s="36"/>
      <c r="X1013" s="68"/>
    </row>
    <row r="1014" spans="18:24" x14ac:dyDescent="0.25">
      <c r="R1014" s="46"/>
      <c r="T1014" s="47"/>
      <c r="V1014" s="36"/>
      <c r="X1014" s="68"/>
    </row>
    <row r="1015" spans="18:24" x14ac:dyDescent="0.25">
      <c r="R1015" s="46"/>
      <c r="T1015" s="47"/>
      <c r="V1015" s="36"/>
      <c r="X1015" s="68"/>
    </row>
    <row r="1016" spans="18:24" x14ac:dyDescent="0.25">
      <c r="R1016" s="46"/>
      <c r="T1016" s="47"/>
      <c r="V1016" s="36"/>
      <c r="X1016" s="68"/>
    </row>
    <row r="1017" spans="18:24" x14ac:dyDescent="0.25">
      <c r="R1017" s="46"/>
      <c r="T1017" s="47"/>
      <c r="V1017" s="36"/>
      <c r="X1017" s="68"/>
    </row>
    <row r="1018" spans="18:24" x14ac:dyDescent="0.25">
      <c r="R1018" s="46"/>
      <c r="T1018" s="47"/>
      <c r="V1018" s="36"/>
      <c r="X1018" s="68"/>
    </row>
    <row r="1019" spans="18:24" x14ac:dyDescent="0.25">
      <c r="R1019" s="46"/>
      <c r="T1019" s="47"/>
      <c r="V1019" s="36"/>
      <c r="X1019" s="68"/>
    </row>
    <row r="1020" spans="18:24" x14ac:dyDescent="0.25">
      <c r="R1020" s="46"/>
      <c r="T1020" s="47"/>
      <c r="V1020" s="36"/>
      <c r="X1020" s="68"/>
    </row>
    <row r="1021" spans="18:24" x14ac:dyDescent="0.25">
      <c r="R1021" s="46"/>
      <c r="T1021" s="47"/>
      <c r="V1021" s="36"/>
      <c r="X1021" s="68"/>
    </row>
    <row r="1022" spans="18:24" x14ac:dyDescent="0.25">
      <c r="R1022" s="46"/>
      <c r="T1022" s="47"/>
      <c r="V1022" s="36"/>
      <c r="X1022" s="68"/>
    </row>
    <row r="1023" spans="18:24" x14ac:dyDescent="0.25">
      <c r="R1023" s="46"/>
      <c r="T1023" s="47"/>
      <c r="V1023" s="36"/>
      <c r="X1023" s="68"/>
    </row>
    <row r="1024" spans="18:24" x14ac:dyDescent="0.25">
      <c r="R1024" s="46"/>
      <c r="T1024" s="47"/>
      <c r="V1024" s="36"/>
      <c r="X1024" s="68"/>
    </row>
    <row r="1025" spans="18:24" x14ac:dyDescent="0.25">
      <c r="R1025" s="46"/>
      <c r="T1025" s="47"/>
      <c r="V1025" s="36"/>
      <c r="X1025" s="68"/>
    </row>
    <row r="1026" spans="18:24" x14ac:dyDescent="0.25">
      <c r="R1026" s="46"/>
      <c r="T1026" s="47"/>
      <c r="V1026" s="36"/>
      <c r="X1026" s="68"/>
    </row>
    <row r="1027" spans="18:24" x14ac:dyDescent="0.25">
      <c r="R1027" s="46"/>
      <c r="T1027" s="47"/>
      <c r="V1027" s="36"/>
      <c r="X1027" s="68"/>
    </row>
    <row r="1028" spans="18:24" x14ac:dyDescent="0.25">
      <c r="R1028" s="46"/>
      <c r="T1028" s="47"/>
      <c r="V1028" s="36"/>
      <c r="X1028" s="68"/>
    </row>
    <row r="1029" spans="18:24" x14ac:dyDescent="0.25">
      <c r="R1029" s="46"/>
      <c r="T1029" s="47"/>
      <c r="V1029" s="36"/>
      <c r="X1029" s="68"/>
    </row>
    <row r="1030" spans="18:24" x14ac:dyDescent="0.25">
      <c r="R1030" s="46"/>
      <c r="T1030" s="47"/>
      <c r="V1030" s="36"/>
      <c r="X1030" s="68"/>
    </row>
    <row r="1031" spans="18:24" x14ac:dyDescent="0.25">
      <c r="R1031" s="46"/>
      <c r="T1031" s="47"/>
      <c r="V1031" s="36"/>
      <c r="X1031" s="68"/>
    </row>
    <row r="1032" spans="18:24" x14ac:dyDescent="0.25">
      <c r="R1032" s="46"/>
      <c r="T1032" s="47"/>
      <c r="V1032" s="36"/>
      <c r="X1032" s="68"/>
    </row>
    <row r="1033" spans="18:24" x14ac:dyDescent="0.25">
      <c r="R1033" s="46"/>
      <c r="T1033" s="47"/>
      <c r="V1033" s="36"/>
      <c r="X1033" s="68"/>
    </row>
    <row r="1034" spans="18:24" x14ac:dyDescent="0.25">
      <c r="R1034" s="46"/>
      <c r="T1034" s="47"/>
      <c r="V1034" s="36"/>
      <c r="X1034" s="68"/>
    </row>
    <row r="1035" spans="18:24" x14ac:dyDescent="0.25">
      <c r="R1035" s="46"/>
      <c r="T1035" s="47"/>
      <c r="V1035" s="36"/>
      <c r="X1035" s="68"/>
    </row>
    <row r="1036" spans="18:24" x14ac:dyDescent="0.25">
      <c r="R1036" s="46"/>
      <c r="T1036" s="47"/>
      <c r="V1036" s="36"/>
      <c r="X1036" s="68"/>
    </row>
    <row r="1037" spans="18:24" x14ac:dyDescent="0.25">
      <c r="R1037" s="46"/>
      <c r="T1037" s="47"/>
      <c r="V1037" s="36"/>
      <c r="X1037" s="68"/>
    </row>
    <row r="1038" spans="18:24" x14ac:dyDescent="0.25">
      <c r="R1038" s="46"/>
      <c r="T1038" s="47"/>
      <c r="V1038" s="36"/>
      <c r="X1038" s="68"/>
    </row>
    <row r="1039" spans="18:24" x14ac:dyDescent="0.25">
      <c r="R1039" s="46"/>
      <c r="T1039" s="47"/>
      <c r="V1039" s="36"/>
      <c r="X1039" s="68"/>
    </row>
    <row r="1040" spans="18:24" x14ac:dyDescent="0.25">
      <c r="R1040" s="46"/>
      <c r="T1040" s="47"/>
      <c r="V1040" s="36"/>
      <c r="X1040" s="68"/>
    </row>
    <row r="1041" spans="18:24" x14ac:dyDescent="0.25">
      <c r="R1041" s="46"/>
      <c r="T1041" s="47"/>
      <c r="V1041" s="36"/>
      <c r="X1041" s="68"/>
    </row>
    <row r="1042" spans="18:24" x14ac:dyDescent="0.25">
      <c r="R1042" s="46"/>
      <c r="T1042" s="47"/>
      <c r="V1042" s="36"/>
      <c r="X1042" s="68"/>
    </row>
    <row r="1043" spans="18:24" x14ac:dyDescent="0.25">
      <c r="R1043" s="46"/>
      <c r="T1043" s="47"/>
      <c r="V1043" s="36"/>
      <c r="X1043" s="68"/>
    </row>
    <row r="1044" spans="18:24" x14ac:dyDescent="0.25">
      <c r="R1044" s="46"/>
      <c r="T1044" s="47"/>
      <c r="V1044" s="36"/>
      <c r="X1044" s="68"/>
    </row>
    <row r="1045" spans="18:24" x14ac:dyDescent="0.25">
      <c r="R1045" s="46"/>
      <c r="T1045" s="47"/>
      <c r="V1045" s="36"/>
      <c r="X1045" s="68"/>
    </row>
    <row r="1046" spans="18:24" x14ac:dyDescent="0.25">
      <c r="R1046" s="46"/>
      <c r="T1046" s="47"/>
      <c r="V1046" s="36"/>
      <c r="X1046" s="68"/>
    </row>
    <row r="1047" spans="18:24" x14ac:dyDescent="0.25">
      <c r="R1047" s="46"/>
      <c r="T1047" s="47"/>
      <c r="V1047" s="36"/>
      <c r="X1047" s="68"/>
    </row>
    <row r="1048" spans="18:24" x14ac:dyDescent="0.25">
      <c r="R1048" s="46"/>
      <c r="T1048" s="47"/>
      <c r="V1048" s="36"/>
      <c r="X1048" s="68"/>
    </row>
    <row r="1049" spans="18:24" x14ac:dyDescent="0.25">
      <c r="R1049" s="46"/>
      <c r="T1049" s="47"/>
      <c r="V1049" s="36"/>
      <c r="X1049" s="68"/>
    </row>
    <row r="1050" spans="18:24" x14ac:dyDescent="0.25">
      <c r="R1050" s="46"/>
      <c r="T1050" s="47"/>
      <c r="V1050" s="36"/>
      <c r="X1050" s="68"/>
    </row>
    <row r="1051" spans="18:24" x14ac:dyDescent="0.25">
      <c r="R1051" s="46"/>
      <c r="T1051" s="47"/>
      <c r="V1051" s="36"/>
      <c r="X1051" s="68"/>
    </row>
    <row r="1052" spans="18:24" x14ac:dyDescent="0.25">
      <c r="R1052" s="46"/>
      <c r="T1052" s="47"/>
      <c r="V1052" s="36"/>
      <c r="X1052" s="68"/>
    </row>
    <row r="1053" spans="18:24" x14ac:dyDescent="0.25">
      <c r="R1053" s="46"/>
      <c r="T1053" s="47"/>
      <c r="V1053" s="36"/>
      <c r="X1053" s="68"/>
    </row>
    <row r="1054" spans="18:24" x14ac:dyDescent="0.25">
      <c r="R1054" s="46"/>
      <c r="T1054" s="47"/>
      <c r="V1054" s="36"/>
      <c r="X1054" s="68"/>
    </row>
  </sheetData>
  <pageMargins left="0.7" right="0.7" top="0.75" bottom="0.75" header="0.3" footer="0.3"/>
  <pageSetup scale="42" fitToHeight="0" orientation="landscape" r:id="rId1"/>
  <rowBreaks count="9" manualBreakCount="9">
    <brk id="78" max="16383" man="1"/>
    <brk id="159" max="16383" man="1"/>
    <brk id="221" max="16383" man="1"/>
    <brk id="292" max="16383" man="1"/>
    <brk id="350" max="16383" man="1"/>
    <brk id="398" max="16383" man="1"/>
    <brk id="442" max="16383" man="1"/>
    <brk id="489" max="16383" man="1"/>
    <brk id="568"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621"/>
  <sheetViews>
    <sheetView topLeftCell="A4" zoomScale="85" zoomScaleNormal="85" zoomScaleSheetLayoutView="85" workbookViewId="0">
      <selection activeCell="B40" sqref="B40:B41"/>
    </sheetView>
  </sheetViews>
  <sheetFormatPr defaultColWidth="9.109375" defaultRowHeight="13.2" x14ac:dyDescent="0.25"/>
  <cols>
    <col min="1" max="1" width="9.44140625" style="2" bestFit="1" customWidth="1"/>
    <col min="2" max="2" width="56.6640625" style="2" customWidth="1"/>
    <col min="3" max="3" width="7.6640625" style="2" customWidth="1"/>
    <col min="4" max="4" width="21.5546875" style="2" customWidth="1"/>
    <col min="5" max="5" width="7.6640625" style="2" customWidth="1"/>
    <col min="6" max="6" width="19" style="2" customWidth="1"/>
    <col min="7" max="7" width="7.6640625" style="33" customWidth="1"/>
    <col min="8" max="8" width="20.5546875" style="2" customWidth="1"/>
    <col min="9" max="9" width="7.6640625" style="2" customWidth="1"/>
    <col min="10" max="10" width="18.109375" style="58" customWidth="1"/>
    <col min="11" max="11" width="18.109375" style="2" customWidth="1"/>
    <col min="12" max="12" width="18" style="2" bestFit="1" customWidth="1"/>
    <col min="13" max="15" width="9.109375" style="2"/>
    <col min="16" max="16" width="14.33203125" style="2" bestFit="1" customWidth="1"/>
    <col min="17" max="16384" width="9.109375" style="2"/>
  </cols>
  <sheetData>
    <row r="1" spans="1:11" s="33" customFormat="1" x14ac:dyDescent="0.25">
      <c r="A1" s="35" t="s">
        <v>333</v>
      </c>
      <c r="J1" s="58"/>
    </row>
    <row r="2" spans="1:11" s="33" customFormat="1" x14ac:dyDescent="0.25">
      <c r="A2" s="35" t="s">
        <v>329</v>
      </c>
      <c r="J2" s="58"/>
    </row>
    <row r="3" spans="1:11" ht="17.399999999999999" x14ac:dyDescent="0.3">
      <c r="A3" s="1" t="s">
        <v>216</v>
      </c>
      <c r="B3" s="3"/>
      <c r="C3" s="3"/>
      <c r="D3" s="3"/>
      <c r="E3" s="3"/>
      <c r="F3" s="3"/>
      <c r="G3" s="34"/>
      <c r="H3" s="3"/>
      <c r="I3" s="3"/>
      <c r="J3" s="169"/>
    </row>
    <row r="4" spans="1:11" x14ac:dyDescent="0.25">
      <c r="A4" s="3" t="s">
        <v>6</v>
      </c>
      <c r="B4" s="3"/>
      <c r="C4" s="3"/>
      <c r="D4" s="3"/>
      <c r="E4" s="3"/>
      <c r="F4" s="3"/>
      <c r="G4" s="34"/>
      <c r="H4" s="3"/>
      <c r="I4" s="3"/>
      <c r="J4" s="169"/>
      <c r="K4" s="33"/>
    </row>
    <row r="5" spans="1:11" x14ac:dyDescent="0.25">
      <c r="A5" s="34" t="s">
        <v>325</v>
      </c>
      <c r="B5" s="34"/>
      <c r="C5" s="34"/>
      <c r="D5" s="34"/>
      <c r="E5" s="34"/>
      <c r="F5" s="34"/>
      <c r="G5" s="34"/>
      <c r="H5" s="34"/>
      <c r="I5" s="34"/>
      <c r="J5" s="169"/>
      <c r="K5" s="33"/>
    </row>
    <row r="6" spans="1:11" s="33" customFormat="1" x14ac:dyDescent="0.25">
      <c r="A6" s="34"/>
      <c r="B6" s="44"/>
      <c r="C6" s="44"/>
      <c r="D6" s="44"/>
      <c r="E6" s="44"/>
      <c r="F6" s="44"/>
      <c r="G6" s="44"/>
      <c r="H6" s="44"/>
      <c r="I6" s="44"/>
      <c r="J6" s="101"/>
    </row>
    <row r="7" spans="1:11" x14ac:dyDescent="0.25">
      <c r="J7" s="111" t="s">
        <v>223</v>
      </c>
    </row>
    <row r="8" spans="1:11" x14ac:dyDescent="0.25">
      <c r="D8" s="5" t="s">
        <v>224</v>
      </c>
      <c r="F8" s="5" t="s">
        <v>209</v>
      </c>
      <c r="H8" s="5" t="s">
        <v>223</v>
      </c>
      <c r="J8" s="111" t="s">
        <v>210</v>
      </c>
      <c r="K8" s="5"/>
    </row>
    <row r="9" spans="1:11" x14ac:dyDescent="0.25">
      <c r="D9" s="6" t="s">
        <v>208</v>
      </c>
      <c r="F9" s="6" t="s">
        <v>210</v>
      </c>
      <c r="H9" s="6" t="s">
        <v>210</v>
      </c>
      <c r="J9" s="98" t="s">
        <v>225</v>
      </c>
      <c r="K9" s="5"/>
    </row>
    <row r="10" spans="1:11" x14ac:dyDescent="0.25">
      <c r="D10" s="7">
        <v>-1</v>
      </c>
      <c r="E10" s="7"/>
      <c r="F10" s="7">
        <v>-2</v>
      </c>
      <c r="G10" s="7"/>
      <c r="H10" s="7">
        <v>-3</v>
      </c>
      <c r="I10" s="7"/>
      <c r="J10" s="160" t="s">
        <v>298</v>
      </c>
      <c r="K10" s="7"/>
    </row>
    <row r="11" spans="1:11" x14ac:dyDescent="0.25">
      <c r="D11" s="5"/>
      <c r="F11" s="19"/>
      <c r="H11" s="19"/>
      <c r="I11" s="19"/>
      <c r="J11" s="161"/>
      <c r="K11" s="20"/>
    </row>
    <row r="12" spans="1:11" x14ac:dyDescent="0.25">
      <c r="A12" s="8" t="s">
        <v>0</v>
      </c>
    </row>
    <row r="14" spans="1:11" s="16" customFormat="1" x14ac:dyDescent="0.25">
      <c r="A14" s="25" t="s">
        <v>172</v>
      </c>
      <c r="D14" s="18"/>
      <c r="F14" s="18"/>
      <c r="G14" s="38"/>
      <c r="H14" s="18"/>
      <c r="J14" s="65"/>
      <c r="K14" s="18"/>
    </row>
    <row r="15" spans="1:11" x14ac:dyDescent="0.25">
      <c r="A15" s="2" t="s">
        <v>6</v>
      </c>
      <c r="B15" s="2" t="s">
        <v>6</v>
      </c>
    </row>
    <row r="16" spans="1:11" s="16" customFormat="1" x14ac:dyDescent="0.25">
      <c r="A16" s="16" t="s">
        <v>6</v>
      </c>
      <c r="B16" s="16" t="s">
        <v>41</v>
      </c>
      <c r="G16" s="38"/>
      <c r="J16" s="73"/>
    </row>
    <row r="17" spans="1:11" x14ac:dyDescent="0.25">
      <c r="A17" s="2">
        <v>311</v>
      </c>
      <c r="B17" s="2" t="s">
        <v>42</v>
      </c>
      <c r="D17" s="9">
        <v>112114270.75</v>
      </c>
      <c r="F17" s="9">
        <v>73128598.018876269</v>
      </c>
      <c r="H17" s="9">
        <v>66216171</v>
      </c>
      <c r="J17" s="85">
        <f>+F17-H17</f>
        <v>6912427.0188762695</v>
      </c>
      <c r="K17" s="11"/>
    </row>
    <row r="18" spans="1:11" x14ac:dyDescent="0.25">
      <c r="A18" s="2">
        <v>312</v>
      </c>
      <c r="B18" s="2" t="s">
        <v>43</v>
      </c>
      <c r="D18" s="9">
        <v>7715627.6299999999</v>
      </c>
      <c r="F18" s="9">
        <v>1329813.4977175002</v>
      </c>
      <c r="H18" s="9">
        <v>2046045</v>
      </c>
      <c r="J18" s="85">
        <f>+F18-H18</f>
        <v>-716231.5022824998</v>
      </c>
      <c r="K18" s="11"/>
    </row>
    <row r="19" spans="1:11" x14ac:dyDescent="0.25">
      <c r="A19" s="2">
        <v>314</v>
      </c>
      <c r="B19" s="2" t="s">
        <v>44</v>
      </c>
      <c r="D19" s="9">
        <v>9652310.3100000005</v>
      </c>
      <c r="F19" s="9">
        <v>7657288.3671349995</v>
      </c>
      <c r="H19" s="9">
        <v>6080941</v>
      </c>
      <c r="J19" s="85">
        <f>+F19-H19</f>
        <v>1576347.3671349995</v>
      </c>
      <c r="K19" s="11"/>
    </row>
    <row r="20" spans="1:11" x14ac:dyDescent="0.25">
      <c r="A20" s="2">
        <v>315</v>
      </c>
      <c r="B20" s="2" t="s">
        <v>45</v>
      </c>
      <c r="D20" s="9">
        <v>9646847.9499999993</v>
      </c>
      <c r="F20" s="9">
        <v>7389490.1803400004</v>
      </c>
      <c r="H20" s="9">
        <v>6678052</v>
      </c>
      <c r="J20" s="85">
        <f>+F20-H20</f>
        <v>711438.18034000043</v>
      </c>
      <c r="K20" s="11"/>
    </row>
    <row r="21" spans="1:11" x14ac:dyDescent="0.25">
      <c r="A21" s="2">
        <v>316</v>
      </c>
      <c r="B21" s="2" t="s">
        <v>281</v>
      </c>
      <c r="D21" s="12">
        <v>2450703.12</v>
      </c>
      <c r="F21" s="12">
        <v>1919505.5114499999</v>
      </c>
      <c r="H21" s="12">
        <v>1600947</v>
      </c>
      <c r="J21" s="86">
        <f>+F21-H21</f>
        <v>318558.51144999987</v>
      </c>
      <c r="K21" s="30"/>
    </row>
    <row r="22" spans="1:11" s="16" customFormat="1" x14ac:dyDescent="0.25">
      <c r="A22" s="16" t="s">
        <v>6</v>
      </c>
      <c r="B22" s="16" t="s">
        <v>46</v>
      </c>
      <c r="D22" s="18">
        <f>+SUBTOTAL(9,D17:D21)</f>
        <v>141579759.75999999</v>
      </c>
      <c r="F22" s="18">
        <f>+SUBTOTAL(9,F17:F21)</f>
        <v>91424695.575518772</v>
      </c>
      <c r="G22" s="38"/>
      <c r="H22" s="18">
        <f>+SUBTOTAL(9,H17:H21)</f>
        <v>82622156</v>
      </c>
      <c r="J22" s="65">
        <f>+SUBTOTAL(9,J17:J21)</f>
        <v>8802539.5755187683</v>
      </c>
      <c r="K22" s="18"/>
    </row>
    <row r="23" spans="1:11" x14ac:dyDescent="0.25">
      <c r="A23" s="2" t="s">
        <v>6</v>
      </c>
      <c r="B23" s="2" t="s">
        <v>6</v>
      </c>
    </row>
    <row r="24" spans="1:11" s="16" customFormat="1" x14ac:dyDescent="0.25">
      <c r="A24" s="16" t="s">
        <v>6</v>
      </c>
      <c r="B24" s="16" t="s">
        <v>47</v>
      </c>
      <c r="G24" s="38"/>
      <c r="J24" s="73"/>
    </row>
    <row r="25" spans="1:11" x14ac:dyDescent="0.25">
      <c r="A25" s="2">
        <v>311</v>
      </c>
      <c r="B25" s="2" t="s">
        <v>42</v>
      </c>
      <c r="D25" s="9">
        <v>6836328</v>
      </c>
      <c r="F25" s="36">
        <v>5584431.539401249</v>
      </c>
      <c r="H25" s="9">
        <v>5132719</v>
      </c>
      <c r="J25" s="85">
        <f>+F25-H25</f>
        <v>451712.53940124903</v>
      </c>
      <c r="K25" s="11"/>
    </row>
    <row r="26" spans="1:11" x14ac:dyDescent="0.25">
      <c r="A26" s="2">
        <v>312</v>
      </c>
      <c r="B26" s="2" t="s">
        <v>43</v>
      </c>
      <c r="D26" s="9">
        <v>181481969.46000001</v>
      </c>
      <c r="F26" s="36">
        <v>93495502.326087505</v>
      </c>
      <c r="H26" s="9">
        <v>90737380</v>
      </c>
      <c r="J26" s="85">
        <f>+F26-H26</f>
        <v>2758122.3260875046</v>
      </c>
      <c r="K26" s="11"/>
    </row>
    <row r="27" spans="1:11" x14ac:dyDescent="0.25">
      <c r="A27" s="2">
        <v>314</v>
      </c>
      <c r="B27" s="2" t="s">
        <v>44</v>
      </c>
      <c r="D27" s="9">
        <v>72660531.120000005</v>
      </c>
      <c r="F27" s="36">
        <v>41616766.584077507</v>
      </c>
      <c r="H27" s="9">
        <v>39290074</v>
      </c>
      <c r="J27" s="85">
        <f>+F27-H27</f>
        <v>2326692.5840775073</v>
      </c>
      <c r="K27" s="11"/>
    </row>
    <row r="28" spans="1:11" x14ac:dyDescent="0.25">
      <c r="A28" s="2">
        <v>315</v>
      </c>
      <c r="B28" s="2" t="s">
        <v>45</v>
      </c>
      <c r="D28" s="9">
        <v>14261783.880000001</v>
      </c>
      <c r="F28" s="36">
        <v>8023680.4138099998</v>
      </c>
      <c r="H28" s="9">
        <v>7261523</v>
      </c>
      <c r="J28" s="85">
        <f>+F28-H28</f>
        <v>762157.41380999982</v>
      </c>
      <c r="K28" s="11"/>
    </row>
    <row r="29" spans="1:11" x14ac:dyDescent="0.25">
      <c r="A29" s="2">
        <v>316</v>
      </c>
      <c r="B29" s="33" t="s">
        <v>281</v>
      </c>
      <c r="D29" s="12">
        <v>3924406.56</v>
      </c>
      <c r="F29" s="32">
        <v>2278882.8602100001</v>
      </c>
      <c r="H29" s="12">
        <v>2265993</v>
      </c>
      <c r="J29" s="86">
        <f>+F29-H29</f>
        <v>12889.860210000072</v>
      </c>
      <c r="K29" s="30"/>
    </row>
    <row r="30" spans="1:11" s="16" customFormat="1" x14ac:dyDescent="0.25">
      <c r="A30" s="16" t="s">
        <v>6</v>
      </c>
      <c r="B30" s="16" t="s">
        <v>48</v>
      </c>
      <c r="D30" s="18">
        <f>+SUBTOTAL(9,D25:D29)</f>
        <v>279165019.02000004</v>
      </c>
      <c r="F30" s="18">
        <f>+SUBTOTAL(9,F25:F29)</f>
        <v>150999263.72358626</v>
      </c>
      <c r="G30" s="38"/>
      <c r="H30" s="18">
        <f>+SUBTOTAL(9,H25:H29)</f>
        <v>144687689</v>
      </c>
      <c r="J30" s="65">
        <f>+SUBTOTAL(9,J25:J29)</f>
        <v>6311574.7235862613</v>
      </c>
      <c r="K30" s="18"/>
    </row>
    <row r="31" spans="1:11" x14ac:dyDescent="0.25">
      <c r="A31" s="2" t="s">
        <v>6</v>
      </c>
      <c r="B31" s="2" t="s">
        <v>6</v>
      </c>
    </row>
    <row r="32" spans="1:11" s="16" customFormat="1" x14ac:dyDescent="0.25">
      <c r="A32" s="16" t="s">
        <v>6</v>
      </c>
      <c r="B32" s="16" t="s">
        <v>49</v>
      </c>
      <c r="G32" s="38"/>
      <c r="J32" s="73"/>
    </row>
    <row r="33" spans="1:11" x14ac:dyDescent="0.25">
      <c r="A33" s="2">
        <v>311</v>
      </c>
      <c r="B33" s="2" t="s">
        <v>42</v>
      </c>
      <c r="D33" s="9">
        <v>4986744.41</v>
      </c>
      <c r="F33" s="36">
        <v>4017695.8266787501</v>
      </c>
      <c r="H33" s="9">
        <v>3713478</v>
      </c>
      <c r="J33" s="85">
        <f>+F33-H33</f>
        <v>304217.82667875011</v>
      </c>
      <c r="K33" s="11"/>
    </row>
    <row r="34" spans="1:11" x14ac:dyDescent="0.25">
      <c r="A34" s="2">
        <v>312</v>
      </c>
      <c r="B34" s="2" t="s">
        <v>43</v>
      </c>
      <c r="D34" s="9">
        <v>183957417.50999999</v>
      </c>
      <c r="F34" s="36">
        <v>87494699.837052509</v>
      </c>
      <c r="H34" s="9">
        <v>88348078</v>
      </c>
      <c r="J34" s="85">
        <f>+F34-H34</f>
        <v>-853378.16294749081</v>
      </c>
      <c r="K34" s="11"/>
    </row>
    <row r="35" spans="1:11" x14ac:dyDescent="0.25">
      <c r="A35" s="2">
        <v>314</v>
      </c>
      <c r="B35" s="2" t="s">
        <v>44</v>
      </c>
      <c r="D35" s="9">
        <v>70765381.489999995</v>
      </c>
      <c r="F35" s="36">
        <v>42942307.877105005</v>
      </c>
      <c r="H35" s="9">
        <v>40284566</v>
      </c>
      <c r="J35" s="85">
        <f>+F35-H35</f>
        <v>2657741.8771050051</v>
      </c>
      <c r="K35" s="11"/>
    </row>
    <row r="36" spans="1:11" x14ac:dyDescent="0.25">
      <c r="A36" s="2">
        <v>315</v>
      </c>
      <c r="B36" s="2" t="s">
        <v>45</v>
      </c>
      <c r="D36" s="9">
        <v>12273816.32</v>
      </c>
      <c r="F36" s="36">
        <v>6398865.7119800001</v>
      </c>
      <c r="H36" s="9">
        <v>5873713</v>
      </c>
      <c r="J36" s="85">
        <f>+F36-H36</f>
        <v>525152.71198000014</v>
      </c>
      <c r="K36" s="11"/>
    </row>
    <row r="37" spans="1:11" x14ac:dyDescent="0.25">
      <c r="A37" s="2">
        <v>316</v>
      </c>
      <c r="B37" s="33" t="s">
        <v>281</v>
      </c>
      <c r="D37" s="12">
        <v>3453781.77</v>
      </c>
      <c r="F37" s="32">
        <v>1668499.1969099999</v>
      </c>
      <c r="H37" s="12">
        <v>1809688</v>
      </c>
      <c r="J37" s="86">
        <f>+F37-H37</f>
        <v>-141188.80309000006</v>
      </c>
      <c r="K37" s="30"/>
    </row>
    <row r="38" spans="1:11" s="16" customFormat="1" x14ac:dyDescent="0.25">
      <c r="A38" s="16" t="s">
        <v>6</v>
      </c>
      <c r="B38" s="16" t="s">
        <v>50</v>
      </c>
      <c r="D38" s="23">
        <f>+SUBTOTAL(9,D33:D37)</f>
        <v>275437141.49999994</v>
      </c>
      <c r="F38" s="23">
        <f>+SUBTOTAL(9,F33:F37)</f>
        <v>142522068.44972625</v>
      </c>
      <c r="G38" s="38"/>
      <c r="H38" s="23">
        <f>+SUBTOTAL(9,H33:H37)</f>
        <v>140029523</v>
      </c>
      <c r="J38" s="83">
        <f>+SUBTOTAL(9,J33:J37)</f>
        <v>2492545.4497262645</v>
      </c>
      <c r="K38" s="24"/>
    </row>
    <row r="39" spans="1:11" s="16" customFormat="1" x14ac:dyDescent="0.25">
      <c r="B39" s="16" t="s">
        <v>6</v>
      </c>
      <c r="D39" s="18"/>
      <c r="F39" s="18"/>
      <c r="G39" s="38"/>
      <c r="H39" s="18"/>
      <c r="J39" s="65"/>
      <c r="K39" s="18"/>
    </row>
    <row r="40" spans="1:11" s="16" customFormat="1" x14ac:dyDescent="0.25">
      <c r="A40" s="25" t="s">
        <v>173</v>
      </c>
      <c r="D40" s="27">
        <f>+SUBTOTAL(9,D16:D39)</f>
        <v>696181920.28000009</v>
      </c>
      <c r="F40" s="27">
        <f>+SUBTOTAL(9,F16:F39)</f>
        <v>384946027.74883133</v>
      </c>
      <c r="G40" s="38"/>
      <c r="H40" s="27">
        <f>+SUBTOTAL(9,H16:H39)</f>
        <v>367339368</v>
      </c>
      <c r="J40" s="121">
        <f>+SUBTOTAL(9,J16:J39)</f>
        <v>17606659.748831294</v>
      </c>
      <c r="K40" s="27"/>
    </row>
    <row r="41" spans="1:11" s="16" customFormat="1" x14ac:dyDescent="0.25">
      <c r="B41" s="16" t="s">
        <v>6</v>
      </c>
      <c r="D41" s="18"/>
      <c r="F41" s="18"/>
      <c r="G41" s="38"/>
      <c r="H41" s="18"/>
      <c r="J41" s="65"/>
      <c r="K41" s="18"/>
    </row>
    <row r="42" spans="1:11" s="16" customFormat="1" x14ac:dyDescent="0.25">
      <c r="B42" s="16" t="s">
        <v>6</v>
      </c>
      <c r="D42" s="18"/>
      <c r="F42" s="18"/>
      <c r="G42" s="38"/>
      <c r="H42" s="18"/>
      <c r="J42" s="65"/>
      <c r="K42" s="18"/>
    </row>
    <row r="43" spans="1:11" s="16" customFormat="1" x14ac:dyDescent="0.25">
      <c r="A43" s="25" t="s">
        <v>174</v>
      </c>
      <c r="D43" s="18"/>
      <c r="F43" s="18"/>
      <c r="G43" s="38"/>
      <c r="H43" s="18"/>
      <c r="J43" s="65"/>
      <c r="K43" s="18"/>
    </row>
    <row r="44" spans="1:11" x14ac:dyDescent="0.25">
      <c r="A44" s="2" t="s">
        <v>6</v>
      </c>
      <c r="B44" s="2" t="s">
        <v>6</v>
      </c>
    </row>
    <row r="45" spans="1:11" s="16" customFormat="1" x14ac:dyDescent="0.25">
      <c r="A45" s="16" t="s">
        <v>6</v>
      </c>
      <c r="B45" s="16" t="s">
        <v>51</v>
      </c>
      <c r="G45" s="38"/>
      <c r="J45" s="73"/>
    </row>
    <row r="46" spans="1:11" x14ac:dyDescent="0.25">
      <c r="A46" s="2">
        <v>311</v>
      </c>
      <c r="B46" s="2" t="s">
        <v>42</v>
      </c>
      <c r="D46" s="9">
        <v>241950141.44999999</v>
      </c>
      <c r="F46" s="36">
        <v>158600993.76826</v>
      </c>
      <c r="H46" s="9">
        <v>157024180</v>
      </c>
      <c r="J46" s="85">
        <f>+F46-H46</f>
        <v>1576813.7682600021</v>
      </c>
      <c r="K46" s="11"/>
    </row>
    <row r="47" spans="1:11" x14ac:dyDescent="0.25">
      <c r="A47" s="2">
        <v>312</v>
      </c>
      <c r="B47" s="2" t="s">
        <v>43</v>
      </c>
      <c r="D47" s="9">
        <v>7068506.2800000003</v>
      </c>
      <c r="F47" s="36">
        <v>2944758.5996100004</v>
      </c>
      <c r="H47" s="9">
        <v>2961071</v>
      </c>
      <c r="J47" s="85">
        <f>+F47-H47</f>
        <v>-16312.400389999617</v>
      </c>
      <c r="K47" s="11"/>
    </row>
    <row r="48" spans="1:11" x14ac:dyDescent="0.25">
      <c r="A48" s="2">
        <v>314</v>
      </c>
      <c r="B48" s="2" t="s">
        <v>44</v>
      </c>
      <c r="D48" s="9">
        <v>27474256.510000002</v>
      </c>
      <c r="F48" s="36">
        <v>14912383.762407498</v>
      </c>
      <c r="H48" s="9">
        <v>14791800</v>
      </c>
      <c r="J48" s="85">
        <f>+F48-H48</f>
        <v>120583.76240749843</v>
      </c>
      <c r="K48" s="11"/>
    </row>
    <row r="49" spans="1:11" x14ac:dyDescent="0.25">
      <c r="A49" s="2">
        <v>315</v>
      </c>
      <c r="B49" s="2" t="s">
        <v>45</v>
      </c>
      <c r="D49" s="9">
        <v>10295313.210000001</v>
      </c>
      <c r="F49" s="36">
        <v>5435308.7892399998</v>
      </c>
      <c r="H49" s="9">
        <v>5252636</v>
      </c>
      <c r="J49" s="85">
        <f>+F49-H49</f>
        <v>182672.78923999984</v>
      </c>
      <c r="K49" s="11"/>
    </row>
    <row r="50" spans="1:11" x14ac:dyDescent="0.25">
      <c r="A50" s="2">
        <v>316</v>
      </c>
      <c r="B50" s="33" t="s">
        <v>281</v>
      </c>
      <c r="D50" s="12">
        <v>3888458.89</v>
      </c>
      <c r="F50" s="32">
        <v>1913639.33559</v>
      </c>
      <c r="H50" s="12">
        <v>1969348</v>
      </c>
      <c r="J50" s="86">
        <f>+F50-H50</f>
        <v>-55708.664409999968</v>
      </c>
      <c r="K50" s="30"/>
    </row>
    <row r="51" spans="1:11" s="16" customFormat="1" x14ac:dyDescent="0.25">
      <c r="A51" s="16" t="s">
        <v>6</v>
      </c>
      <c r="B51" s="16" t="s">
        <v>52</v>
      </c>
      <c r="D51" s="18">
        <f>+SUBTOTAL(9,D46:D50)</f>
        <v>290676676.33999997</v>
      </c>
      <c r="F51" s="18">
        <f>+SUBTOTAL(9,F46:F50)</f>
        <v>183807084.25510752</v>
      </c>
      <c r="G51" s="38"/>
      <c r="H51" s="18">
        <f>+SUBTOTAL(9,H46:H50)</f>
        <v>181999035</v>
      </c>
      <c r="J51" s="65">
        <f>+SUBTOTAL(9,J46:J50)</f>
        <v>1808049.2551075008</v>
      </c>
      <c r="K51" s="18"/>
    </row>
    <row r="52" spans="1:11" x14ac:dyDescent="0.25">
      <c r="A52" s="2" t="s">
        <v>6</v>
      </c>
      <c r="B52" s="2" t="s">
        <v>6</v>
      </c>
    </row>
    <row r="53" spans="1:11" s="16" customFormat="1" x14ac:dyDescent="0.25">
      <c r="A53" s="16" t="s">
        <v>6</v>
      </c>
      <c r="B53" s="16" t="s">
        <v>53</v>
      </c>
      <c r="G53" s="38"/>
      <c r="J53" s="73"/>
    </row>
    <row r="54" spans="1:11" x14ac:dyDescent="0.25">
      <c r="A54" s="2">
        <v>312</v>
      </c>
      <c r="B54" s="2" t="s">
        <v>43</v>
      </c>
      <c r="D54" s="12">
        <v>370941.56</v>
      </c>
      <c r="F54" s="12">
        <v>370941.56</v>
      </c>
      <c r="H54" s="12">
        <v>224898</v>
      </c>
      <c r="J54" s="86">
        <f>+F54-H54</f>
        <v>146043.56</v>
      </c>
      <c r="K54" s="30"/>
    </row>
    <row r="55" spans="1:11" s="16" customFormat="1" x14ac:dyDescent="0.25">
      <c r="A55" s="16" t="s">
        <v>6</v>
      </c>
      <c r="B55" s="16" t="s">
        <v>54</v>
      </c>
      <c r="D55" s="18">
        <f>+SUBTOTAL(9,D54:D54)</f>
        <v>370941.56</v>
      </c>
      <c r="F55" s="18">
        <f>+SUBTOTAL(9,F54:F54)</f>
        <v>370941.56</v>
      </c>
      <c r="G55" s="38"/>
      <c r="H55" s="18">
        <f>+SUBTOTAL(9,H54:H54)</f>
        <v>224898</v>
      </c>
      <c r="J55" s="65">
        <f>+SUBTOTAL(9,J54:J54)</f>
        <v>146043.56</v>
      </c>
      <c r="K55" s="18"/>
    </row>
    <row r="56" spans="1:11" x14ac:dyDescent="0.25">
      <c r="A56" s="2" t="s">
        <v>6</v>
      </c>
      <c r="B56" s="2" t="s">
        <v>6</v>
      </c>
    </row>
    <row r="57" spans="1:11" s="16" customFormat="1" x14ac:dyDescent="0.25">
      <c r="A57" s="16" t="s">
        <v>6</v>
      </c>
      <c r="B57" s="16" t="s">
        <v>55</v>
      </c>
      <c r="G57" s="38"/>
      <c r="J57" s="73"/>
    </row>
    <row r="58" spans="1:11" x14ac:dyDescent="0.25">
      <c r="A58" s="2">
        <v>311</v>
      </c>
      <c r="B58" s="2" t="s">
        <v>42</v>
      </c>
      <c r="D58" s="9">
        <v>16404681.25</v>
      </c>
      <c r="F58" s="36">
        <v>10400296.804245001</v>
      </c>
      <c r="H58" s="9">
        <v>10739007</v>
      </c>
      <c r="J58" s="85">
        <f>+F58-H58</f>
        <v>-338710.19575499929</v>
      </c>
      <c r="K58" s="11"/>
    </row>
    <row r="59" spans="1:11" x14ac:dyDescent="0.25">
      <c r="A59" s="2">
        <v>312</v>
      </c>
      <c r="B59" s="2" t="s">
        <v>43</v>
      </c>
      <c r="D59" s="9">
        <v>212830964.69</v>
      </c>
      <c r="F59" s="36">
        <v>87624020.201769993</v>
      </c>
      <c r="H59" s="9">
        <v>98738722</v>
      </c>
      <c r="J59" s="85">
        <f>+F59-H59</f>
        <v>-11114701.798230007</v>
      </c>
      <c r="K59" s="11"/>
    </row>
    <row r="60" spans="1:11" x14ac:dyDescent="0.25">
      <c r="A60" s="2">
        <v>314</v>
      </c>
      <c r="B60" s="2" t="s">
        <v>44</v>
      </c>
      <c r="D60" s="9">
        <v>90120382.590000004</v>
      </c>
      <c r="F60" s="36">
        <v>50448064.765040003</v>
      </c>
      <c r="H60" s="9">
        <v>46914427</v>
      </c>
      <c r="J60" s="85">
        <f>+F60-H60</f>
        <v>3533637.7650400028</v>
      </c>
      <c r="K60" s="11"/>
    </row>
    <row r="61" spans="1:11" x14ac:dyDescent="0.25">
      <c r="A61" s="2">
        <v>315</v>
      </c>
      <c r="B61" s="2" t="s">
        <v>45</v>
      </c>
      <c r="D61" s="9">
        <v>24391136.829999998</v>
      </c>
      <c r="F61" s="36">
        <v>14440332.960110001</v>
      </c>
      <c r="H61" s="9">
        <v>13322397</v>
      </c>
      <c r="J61" s="85">
        <f>+F61-H61</f>
        <v>1117935.9601100013</v>
      </c>
      <c r="K61" s="11"/>
    </row>
    <row r="62" spans="1:11" x14ac:dyDescent="0.25">
      <c r="A62" s="2">
        <v>316</v>
      </c>
      <c r="B62" s="33" t="s">
        <v>281</v>
      </c>
      <c r="D62" s="12">
        <v>3594164.92</v>
      </c>
      <c r="F62" s="32">
        <v>1758499.6341200001</v>
      </c>
      <c r="H62" s="12">
        <v>1759583</v>
      </c>
      <c r="J62" s="86">
        <f>+F62-H62</f>
        <v>-1083.3658799999394</v>
      </c>
      <c r="K62" s="30"/>
    </row>
    <row r="63" spans="1:11" s="16" customFormat="1" x14ac:dyDescent="0.25">
      <c r="A63" s="16" t="s">
        <v>6</v>
      </c>
      <c r="B63" s="16" t="s">
        <v>56</v>
      </c>
      <c r="D63" s="18">
        <f>+SUBTOTAL(9,D58:D62)</f>
        <v>347341330.27999997</v>
      </c>
      <c r="F63" s="18">
        <f>+SUBTOTAL(9,F58:F62)</f>
        <v>164671214.36528498</v>
      </c>
      <c r="G63" s="38"/>
      <c r="H63" s="18">
        <f>+SUBTOTAL(9,H58:H62)</f>
        <v>171474136</v>
      </c>
      <c r="J63" s="65">
        <f>+SUBTOTAL(9,J58:J62)</f>
        <v>-6802921.634715002</v>
      </c>
      <c r="K63" s="18"/>
    </row>
    <row r="64" spans="1:11" x14ac:dyDescent="0.25">
      <c r="A64" s="2" t="s">
        <v>6</v>
      </c>
      <c r="B64" s="2" t="s">
        <v>6</v>
      </c>
    </row>
    <row r="65" spans="1:11" s="16" customFormat="1" x14ac:dyDescent="0.25">
      <c r="A65" s="16" t="s">
        <v>6</v>
      </c>
      <c r="B65" s="16" t="s">
        <v>57</v>
      </c>
      <c r="G65" s="38"/>
      <c r="J65" s="73"/>
    </row>
    <row r="66" spans="1:11" x14ac:dyDescent="0.25">
      <c r="A66" s="2">
        <v>311</v>
      </c>
      <c r="B66" s="2" t="s">
        <v>42</v>
      </c>
      <c r="D66" s="9">
        <v>11266842.33</v>
      </c>
      <c r="F66" s="36">
        <v>7618892.6930574998</v>
      </c>
      <c r="H66" s="9">
        <v>7602514</v>
      </c>
      <c r="J66" s="85">
        <f>+F66-H66</f>
        <v>16378.693057499826</v>
      </c>
      <c r="K66" s="11"/>
    </row>
    <row r="67" spans="1:11" x14ac:dyDescent="0.25">
      <c r="A67" s="2">
        <v>312</v>
      </c>
      <c r="B67" s="2" t="s">
        <v>43</v>
      </c>
      <c r="D67" s="9">
        <v>215154507.72</v>
      </c>
      <c r="F67" s="36">
        <v>84744455.578730002</v>
      </c>
      <c r="H67" s="9">
        <v>96857949</v>
      </c>
      <c r="J67" s="85">
        <f>+F67-H67</f>
        <v>-12113493.421269998</v>
      </c>
      <c r="K67" s="11"/>
    </row>
    <row r="68" spans="1:11" x14ac:dyDescent="0.25">
      <c r="A68" s="2">
        <v>314</v>
      </c>
      <c r="B68" s="2" t="s">
        <v>44</v>
      </c>
      <c r="D68" s="9">
        <v>82856948.930000007</v>
      </c>
      <c r="F68" s="36">
        <v>30043133.578564994</v>
      </c>
      <c r="H68" s="9">
        <v>36456356</v>
      </c>
      <c r="J68" s="85">
        <f>+F68-H68</f>
        <v>-6413222.421435006</v>
      </c>
      <c r="K68" s="11"/>
    </row>
    <row r="69" spans="1:11" x14ac:dyDescent="0.25">
      <c r="A69" s="2">
        <v>315</v>
      </c>
      <c r="B69" s="2" t="s">
        <v>45</v>
      </c>
      <c r="D69" s="9">
        <v>23045155.719999999</v>
      </c>
      <c r="F69" s="36">
        <v>12167492.52342</v>
      </c>
      <c r="H69" s="9">
        <v>11012140</v>
      </c>
      <c r="J69" s="85">
        <f>+F69-H69</f>
        <v>1155352.5234200004</v>
      </c>
      <c r="K69" s="11"/>
    </row>
    <row r="70" spans="1:11" x14ac:dyDescent="0.25">
      <c r="A70" s="2">
        <v>316</v>
      </c>
      <c r="B70" s="33" t="s">
        <v>281</v>
      </c>
      <c r="D70" s="12">
        <v>3280815.68</v>
      </c>
      <c r="F70" s="32">
        <v>1374669.59109</v>
      </c>
      <c r="H70" s="12">
        <v>1520592</v>
      </c>
      <c r="J70" s="86">
        <f>+F70-H70</f>
        <v>-145922.40891</v>
      </c>
      <c r="K70" s="30"/>
    </row>
    <row r="71" spans="1:11" s="16" customFormat="1" x14ac:dyDescent="0.25">
      <c r="A71" s="16" t="s">
        <v>6</v>
      </c>
      <c r="B71" s="16" t="s">
        <v>58</v>
      </c>
      <c r="D71" s="23">
        <f>+SUBTOTAL(9,D66:D70)</f>
        <v>335604270.38000005</v>
      </c>
      <c r="F71" s="23">
        <f>+SUBTOTAL(9,F66:F70)</f>
        <v>135948643.9648625</v>
      </c>
      <c r="G71" s="38"/>
      <c r="H71" s="23">
        <f>+SUBTOTAL(9,H66:H70)</f>
        <v>153449551</v>
      </c>
      <c r="J71" s="83">
        <f>+SUBTOTAL(9,J66:J70)</f>
        <v>-17500907.035137504</v>
      </c>
      <c r="K71" s="24"/>
    </row>
    <row r="72" spans="1:11" s="16" customFormat="1" x14ac:dyDescent="0.25">
      <c r="B72" s="16" t="s">
        <v>6</v>
      </c>
      <c r="D72" s="18"/>
      <c r="F72" s="18"/>
      <c r="G72" s="38"/>
      <c r="H72" s="18"/>
      <c r="J72" s="65"/>
      <c r="K72" s="18"/>
    </row>
    <row r="73" spans="1:11" s="16" customFormat="1" x14ac:dyDescent="0.25">
      <c r="A73" s="25" t="s">
        <v>175</v>
      </c>
      <c r="D73" s="27">
        <f>+SUBTOTAL(9,D45:D72)</f>
        <v>973993218.56000006</v>
      </c>
      <c r="F73" s="27">
        <f>+SUBTOTAL(9,F45:F72)</f>
        <v>484797884.14525497</v>
      </c>
      <c r="G73" s="38"/>
      <c r="H73" s="27">
        <f>+SUBTOTAL(9,H45:H72)</f>
        <v>507147620</v>
      </c>
      <c r="J73" s="121">
        <f>+SUBTOTAL(9,J45:J72)</f>
        <v>-22349735.854745008</v>
      </c>
      <c r="K73" s="27"/>
    </row>
    <row r="74" spans="1:11" s="16" customFormat="1" x14ac:dyDescent="0.25">
      <c r="A74" s="25"/>
      <c r="B74" s="16" t="s">
        <v>6</v>
      </c>
      <c r="D74" s="18"/>
      <c r="F74" s="18"/>
      <c r="G74" s="38"/>
      <c r="H74" s="18"/>
      <c r="J74" s="65"/>
      <c r="K74" s="18"/>
    </row>
    <row r="75" spans="1:11" s="16" customFormat="1" x14ac:dyDescent="0.25">
      <c r="A75" s="25"/>
      <c r="B75" s="16" t="s">
        <v>6</v>
      </c>
      <c r="D75" s="18"/>
      <c r="F75" s="18"/>
      <c r="G75" s="38"/>
      <c r="H75" s="18"/>
      <c r="J75" s="65"/>
      <c r="K75" s="18"/>
    </row>
    <row r="76" spans="1:11" s="16" customFormat="1" x14ac:dyDescent="0.25">
      <c r="A76" s="25" t="s">
        <v>176</v>
      </c>
      <c r="D76" s="18"/>
      <c r="F76" s="18"/>
      <c r="G76" s="38"/>
      <c r="H76" s="18"/>
      <c r="J76" s="65"/>
      <c r="K76" s="18"/>
    </row>
    <row r="77" spans="1:11" x14ac:dyDescent="0.25">
      <c r="A77" s="2" t="s">
        <v>6</v>
      </c>
      <c r="B77" s="2" t="s">
        <v>6</v>
      </c>
    </row>
    <row r="78" spans="1:11" s="16" customFormat="1" x14ac:dyDescent="0.25">
      <c r="A78" s="16" t="s">
        <v>6</v>
      </c>
      <c r="B78" s="16" t="s">
        <v>59</v>
      </c>
      <c r="G78" s="38"/>
      <c r="J78" s="73"/>
    </row>
    <row r="79" spans="1:11" x14ac:dyDescent="0.25">
      <c r="A79" s="2">
        <v>312</v>
      </c>
      <c r="B79" s="2" t="s">
        <v>43</v>
      </c>
      <c r="D79" s="12">
        <v>33149442.199999999</v>
      </c>
      <c r="F79" s="12">
        <v>33149442.199999999</v>
      </c>
      <c r="H79" s="12">
        <v>15009847</v>
      </c>
      <c r="J79" s="86">
        <f>+F79-H79</f>
        <v>18139595.199999999</v>
      </c>
      <c r="K79" s="39"/>
    </row>
    <row r="80" spans="1:11" s="16" customFormat="1" x14ac:dyDescent="0.25">
      <c r="A80" s="16" t="s">
        <v>6</v>
      </c>
      <c r="B80" s="16" t="s">
        <v>60</v>
      </c>
      <c r="D80" s="18">
        <f>+SUBTOTAL(9,D79:D79)</f>
        <v>33149442.199999999</v>
      </c>
      <c r="F80" s="18">
        <f>+SUBTOTAL(9,F79:F79)</f>
        <v>33149442.199999999</v>
      </c>
      <c r="G80" s="38"/>
      <c r="H80" s="18">
        <f>+SUBTOTAL(9,H79:H79)</f>
        <v>15009847</v>
      </c>
      <c r="J80" s="65">
        <f>+SUBTOTAL(9,J79:J79)</f>
        <v>18139595.199999999</v>
      </c>
      <c r="K80" s="18"/>
    </row>
    <row r="81" spans="1:11" x14ac:dyDescent="0.25">
      <c r="A81" s="2" t="s">
        <v>6</v>
      </c>
      <c r="B81" s="2" t="s">
        <v>6</v>
      </c>
    </row>
    <row r="82" spans="1:11" s="16" customFormat="1" x14ac:dyDescent="0.25">
      <c r="A82" s="16" t="s">
        <v>6</v>
      </c>
      <c r="B82" s="16" t="s">
        <v>61</v>
      </c>
      <c r="G82" s="38"/>
      <c r="J82" s="73"/>
    </row>
    <row r="83" spans="1:11" x14ac:dyDescent="0.25">
      <c r="A83" s="2">
        <v>311</v>
      </c>
      <c r="B83" s="2" t="s">
        <v>42</v>
      </c>
      <c r="D83" s="9">
        <v>39391667.200000003</v>
      </c>
      <c r="F83" s="9">
        <v>20717188.462825</v>
      </c>
      <c r="H83" s="9">
        <v>18689897</v>
      </c>
      <c r="J83" s="85">
        <f>+F83-H83</f>
        <v>2027291.4628250003</v>
      </c>
      <c r="K83" s="11"/>
    </row>
    <row r="84" spans="1:11" x14ac:dyDescent="0.25">
      <c r="A84" s="2">
        <v>312</v>
      </c>
      <c r="B84" s="2" t="s">
        <v>43</v>
      </c>
      <c r="D84" s="9">
        <v>25844054.559999999</v>
      </c>
      <c r="F84" s="9">
        <v>12070574.645397501</v>
      </c>
      <c r="H84" s="9">
        <v>11763795</v>
      </c>
      <c r="J84" s="85">
        <f>+F84-H84</f>
        <v>306779.64539750107</v>
      </c>
      <c r="K84" s="11"/>
    </row>
    <row r="85" spans="1:11" x14ac:dyDescent="0.25">
      <c r="A85" s="2">
        <v>314</v>
      </c>
      <c r="B85" s="2" t="s">
        <v>44</v>
      </c>
      <c r="D85" s="9">
        <v>4336717.7699999996</v>
      </c>
      <c r="F85" s="9">
        <v>1830763.5695450001</v>
      </c>
      <c r="H85" s="9">
        <v>1888600</v>
      </c>
      <c r="J85" s="85">
        <f>+F85-H85</f>
        <v>-57836.430454999907</v>
      </c>
      <c r="K85" s="11"/>
    </row>
    <row r="86" spans="1:11" x14ac:dyDescent="0.25">
      <c r="A86" s="2">
        <v>315</v>
      </c>
      <c r="B86" s="2" t="s">
        <v>45</v>
      </c>
      <c r="D86" s="9">
        <v>1226256.73</v>
      </c>
      <c r="F86" s="9">
        <v>679211.75988000014</v>
      </c>
      <c r="H86" s="9">
        <v>624070</v>
      </c>
      <c r="J86" s="85">
        <f>+F86-H86</f>
        <v>55141.759880000143</v>
      </c>
      <c r="K86" s="11"/>
    </row>
    <row r="87" spans="1:11" x14ac:dyDescent="0.25">
      <c r="A87" s="2">
        <v>316</v>
      </c>
      <c r="B87" s="33" t="s">
        <v>281</v>
      </c>
      <c r="D87" s="12">
        <v>3659825.14</v>
      </c>
      <c r="F87" s="12">
        <v>1735161.74969</v>
      </c>
      <c r="H87" s="12">
        <v>1585006</v>
      </c>
      <c r="J87" s="86">
        <f>+F87-H87</f>
        <v>150155.74968999997</v>
      </c>
      <c r="K87" s="30"/>
    </row>
    <row r="88" spans="1:11" s="16" customFormat="1" x14ac:dyDescent="0.25">
      <c r="A88" s="16" t="s">
        <v>6</v>
      </c>
      <c r="B88" s="16" t="s">
        <v>62</v>
      </c>
      <c r="D88" s="18">
        <f>+SUBTOTAL(9,D83:D87)</f>
        <v>74458521.400000006</v>
      </c>
      <c r="F88" s="18">
        <f>+SUBTOTAL(9,F83:F87)</f>
        <v>37032900.187337503</v>
      </c>
      <c r="G88" s="38"/>
      <c r="H88" s="18">
        <f>+SUBTOTAL(9,H83:H87)</f>
        <v>34551368</v>
      </c>
      <c r="J88" s="65">
        <f>+SUBTOTAL(9,J83:J87)</f>
        <v>2481532.1873375014</v>
      </c>
      <c r="K88" s="18"/>
    </row>
    <row r="89" spans="1:11" x14ac:dyDescent="0.25">
      <c r="A89" s="2" t="s">
        <v>6</v>
      </c>
      <c r="B89" s="2" t="s">
        <v>6</v>
      </c>
    </row>
    <row r="90" spans="1:11" s="16" customFormat="1" x14ac:dyDescent="0.25">
      <c r="A90" s="16" t="s">
        <v>6</v>
      </c>
      <c r="B90" s="16" t="s">
        <v>283</v>
      </c>
      <c r="G90" s="38"/>
      <c r="J90" s="73"/>
    </row>
    <row r="91" spans="1:11" x14ac:dyDescent="0.25">
      <c r="A91" s="2">
        <v>311</v>
      </c>
      <c r="B91" s="2" t="s">
        <v>42</v>
      </c>
      <c r="D91" s="9">
        <v>2999448.55</v>
      </c>
      <c r="F91" s="9">
        <v>1646857.8454449996</v>
      </c>
      <c r="H91" s="9">
        <v>1479572</v>
      </c>
      <c r="J91" s="85">
        <f>+F91-H91</f>
        <v>167285.84544499964</v>
      </c>
      <c r="K91" s="11"/>
    </row>
    <row r="92" spans="1:11" x14ac:dyDescent="0.25">
      <c r="A92" s="2">
        <v>312</v>
      </c>
      <c r="B92" s="2" t="s">
        <v>43</v>
      </c>
      <c r="D92" s="9">
        <v>22335967.510000002</v>
      </c>
      <c r="F92" s="9">
        <v>9614112.6092112511</v>
      </c>
      <c r="H92" s="9">
        <v>9275525</v>
      </c>
      <c r="J92" s="85">
        <f>+F92-H92</f>
        <v>338587.60921125114</v>
      </c>
      <c r="K92" s="11"/>
    </row>
    <row r="93" spans="1:11" x14ac:dyDescent="0.25">
      <c r="A93" s="2">
        <v>314</v>
      </c>
      <c r="B93" s="2" t="s">
        <v>44</v>
      </c>
      <c r="D93" s="9">
        <v>2831158.34</v>
      </c>
      <c r="F93" s="9">
        <v>224639.38413000005</v>
      </c>
      <c r="H93" s="9">
        <v>287713</v>
      </c>
      <c r="J93" s="85">
        <f>+F93-H93</f>
        <v>-63073.615869999951</v>
      </c>
      <c r="K93" s="11"/>
    </row>
    <row r="94" spans="1:11" x14ac:dyDescent="0.25">
      <c r="A94" s="2">
        <v>315</v>
      </c>
      <c r="B94" s="2" t="s">
        <v>45</v>
      </c>
      <c r="D94" s="12">
        <v>2818574.78</v>
      </c>
      <c r="F94" s="12">
        <v>245785.78332000002</v>
      </c>
      <c r="H94" s="12">
        <v>310655</v>
      </c>
      <c r="J94" s="86">
        <f>+F94-H94</f>
        <v>-64869.216679999983</v>
      </c>
      <c r="K94" s="30"/>
    </row>
    <row r="95" spans="1:11" s="16" customFormat="1" x14ac:dyDescent="0.25">
      <c r="A95" s="16" t="s">
        <v>6</v>
      </c>
      <c r="B95" s="16" t="s">
        <v>282</v>
      </c>
      <c r="D95" s="18">
        <f>+SUBTOTAL(9,D91:D94)</f>
        <v>30985149.180000003</v>
      </c>
      <c r="F95" s="18">
        <f>+SUBTOTAL(9,F91:F94)</f>
        <v>11731395.62210625</v>
      </c>
      <c r="G95" s="38"/>
      <c r="H95" s="18">
        <f>+SUBTOTAL(9,H91:H94)</f>
        <v>11353465</v>
      </c>
      <c r="J95" s="65">
        <f>+SUBTOTAL(9,J91:J94)</f>
        <v>377930.62210625084</v>
      </c>
      <c r="K95" s="18"/>
    </row>
    <row r="96" spans="1:11" x14ac:dyDescent="0.25">
      <c r="A96" s="2" t="s">
        <v>6</v>
      </c>
      <c r="B96" s="2" t="s">
        <v>6</v>
      </c>
    </row>
    <row r="97" spans="1:11" s="16" customFormat="1" x14ac:dyDescent="0.25">
      <c r="A97" s="16" t="s">
        <v>6</v>
      </c>
      <c r="B97" s="16" t="s">
        <v>63</v>
      </c>
      <c r="G97" s="38"/>
      <c r="J97" s="73"/>
    </row>
    <row r="98" spans="1:11" x14ac:dyDescent="0.25">
      <c r="A98" s="2">
        <v>311</v>
      </c>
      <c r="B98" s="2" t="s">
        <v>42</v>
      </c>
      <c r="D98" s="9">
        <v>159104427.31999999</v>
      </c>
      <c r="F98" s="9">
        <v>39437114.967728756</v>
      </c>
      <c r="H98" s="9">
        <v>46444574</v>
      </c>
      <c r="J98" s="85">
        <f>+F98-H98</f>
        <v>-7007459.0322712436</v>
      </c>
      <c r="K98" s="11"/>
    </row>
    <row r="99" spans="1:11" x14ac:dyDescent="0.25">
      <c r="A99" s="2">
        <v>312</v>
      </c>
      <c r="B99" s="2" t="s">
        <v>43</v>
      </c>
      <c r="D99" s="9">
        <v>671515648.32000005</v>
      </c>
      <c r="F99" s="9">
        <v>178043156.76914498</v>
      </c>
      <c r="H99" s="9">
        <v>208633408</v>
      </c>
      <c r="J99" s="85">
        <f>+F99-H99</f>
        <v>-30590251.230855018</v>
      </c>
      <c r="K99" s="11"/>
    </row>
    <row r="100" spans="1:11" x14ac:dyDescent="0.25">
      <c r="A100" s="2">
        <v>314</v>
      </c>
      <c r="B100" s="2" t="s">
        <v>44</v>
      </c>
      <c r="D100" s="9">
        <v>122853490.73999999</v>
      </c>
      <c r="F100" s="9">
        <v>58668053.404270008</v>
      </c>
      <c r="H100" s="9">
        <v>54470074</v>
      </c>
      <c r="J100" s="85">
        <f>+F100-H100</f>
        <v>4197979.4042700082</v>
      </c>
      <c r="K100" s="11"/>
    </row>
    <row r="101" spans="1:11" x14ac:dyDescent="0.25">
      <c r="A101" s="2">
        <v>315</v>
      </c>
      <c r="B101" s="2" t="s">
        <v>45</v>
      </c>
      <c r="D101" s="9">
        <v>49374419.450000003</v>
      </c>
      <c r="F101" s="9">
        <v>14135035.000359999</v>
      </c>
      <c r="H101" s="9">
        <v>15966566</v>
      </c>
      <c r="J101" s="85">
        <f>+F101-H101</f>
        <v>-1831530.999640001</v>
      </c>
      <c r="K101" s="11"/>
    </row>
    <row r="102" spans="1:11" x14ac:dyDescent="0.25">
      <c r="A102" s="2">
        <v>316</v>
      </c>
      <c r="B102" s="33" t="s">
        <v>281</v>
      </c>
      <c r="D102" s="12">
        <v>5117266.41</v>
      </c>
      <c r="F102" s="12">
        <v>2275998.9421600001</v>
      </c>
      <c r="H102" s="12">
        <v>1788757</v>
      </c>
      <c r="J102" s="86">
        <f>+F102-H102</f>
        <v>487241.94216000009</v>
      </c>
      <c r="K102" s="30"/>
    </row>
    <row r="103" spans="1:11" s="16" customFormat="1" x14ac:dyDescent="0.25">
      <c r="A103" s="16" t="s">
        <v>6</v>
      </c>
      <c r="B103" s="16" t="s">
        <v>64</v>
      </c>
      <c r="D103" s="23">
        <f>+SUBTOTAL(9,D98:D102)</f>
        <v>1007965252.2400001</v>
      </c>
      <c r="F103" s="23">
        <f>+SUBTOTAL(9,F98:F102)</f>
        <v>292559359.08366376</v>
      </c>
      <c r="G103" s="38"/>
      <c r="H103" s="23">
        <f>+SUBTOTAL(9,H98:H102)</f>
        <v>327303379</v>
      </c>
      <c r="J103" s="83">
        <f>+SUBTOTAL(9,J98:J102)</f>
        <v>-34744019.916336253</v>
      </c>
      <c r="K103" s="24"/>
    </row>
    <row r="104" spans="1:11" s="16" customFormat="1" x14ac:dyDescent="0.25">
      <c r="B104" s="16" t="s">
        <v>6</v>
      </c>
      <c r="D104" s="18"/>
      <c r="F104" s="18"/>
      <c r="G104" s="38"/>
      <c r="H104" s="18"/>
      <c r="J104" s="65"/>
      <c r="K104" s="18"/>
    </row>
    <row r="105" spans="1:11" s="16" customFormat="1" x14ac:dyDescent="0.25">
      <c r="A105" s="25" t="s">
        <v>177</v>
      </c>
      <c r="D105" s="27">
        <f>+SUBTOTAL(9,D77:D104)</f>
        <v>1146558365.0200002</v>
      </c>
      <c r="F105" s="27">
        <f>+SUBTOTAL(9,F77:F104)</f>
        <v>374473097.09310752</v>
      </c>
      <c r="G105" s="38"/>
      <c r="H105" s="27">
        <f>+SUBTOTAL(9,H77:H104)</f>
        <v>388218059</v>
      </c>
      <c r="J105" s="121">
        <f>+SUBTOTAL(9,J77:J104)</f>
        <v>-13744961.906892501</v>
      </c>
      <c r="K105" s="27"/>
    </row>
    <row r="106" spans="1:11" s="16" customFormat="1" x14ac:dyDescent="0.25">
      <c r="B106" s="16" t="s">
        <v>6</v>
      </c>
      <c r="D106" s="18"/>
      <c r="F106" s="18"/>
      <c r="G106" s="38"/>
      <c r="H106" s="18"/>
      <c r="J106" s="65"/>
      <c r="K106" s="18"/>
    </row>
    <row r="107" spans="1:11" s="16" customFormat="1" x14ac:dyDescent="0.25">
      <c r="B107" s="16" t="s">
        <v>6</v>
      </c>
      <c r="D107" s="18"/>
      <c r="F107" s="18"/>
      <c r="G107" s="38"/>
      <c r="H107" s="18"/>
      <c r="J107" s="65"/>
      <c r="K107" s="18"/>
    </row>
    <row r="108" spans="1:11" s="16" customFormat="1" x14ac:dyDescent="0.25">
      <c r="A108" s="25" t="s">
        <v>178</v>
      </c>
      <c r="D108" s="18"/>
      <c r="F108" s="18"/>
      <c r="G108" s="38"/>
      <c r="H108" s="18"/>
      <c r="J108" s="65"/>
      <c r="K108" s="18"/>
    </row>
    <row r="109" spans="1:11" x14ac:dyDescent="0.25">
      <c r="A109" s="2" t="s">
        <v>6</v>
      </c>
      <c r="B109" s="2" t="s">
        <v>6</v>
      </c>
    </row>
    <row r="110" spans="1:11" s="16" customFormat="1" x14ac:dyDescent="0.25">
      <c r="A110" s="16" t="s">
        <v>6</v>
      </c>
      <c r="B110" s="16" t="s">
        <v>294</v>
      </c>
      <c r="G110" s="38"/>
      <c r="J110" s="73"/>
    </row>
    <row r="111" spans="1:11" x14ac:dyDescent="0.25">
      <c r="A111" s="2">
        <v>311</v>
      </c>
      <c r="B111" s="2" t="s">
        <v>42</v>
      </c>
      <c r="D111" s="9">
        <v>3562390.7</v>
      </c>
      <c r="F111" s="9">
        <v>1817205.51</v>
      </c>
      <c r="H111" s="9">
        <v>1957124</v>
      </c>
      <c r="J111" s="85">
        <f>+F111-H111</f>
        <v>-139918.49</v>
      </c>
      <c r="K111" s="11"/>
    </row>
    <row r="112" spans="1:11" x14ac:dyDescent="0.25">
      <c r="A112" s="2">
        <v>312</v>
      </c>
      <c r="B112" s="2" t="s">
        <v>43</v>
      </c>
      <c r="D112" s="9">
        <v>30883388.949999999</v>
      </c>
      <c r="F112" s="9">
        <v>15259113.99</v>
      </c>
      <c r="H112" s="9">
        <v>16779272</v>
      </c>
      <c r="J112" s="85">
        <f>+F112-H112</f>
        <v>-1520158.0099999998</v>
      </c>
      <c r="K112" s="11"/>
    </row>
    <row r="113" spans="1:11" x14ac:dyDescent="0.25">
      <c r="A113" s="2">
        <v>315</v>
      </c>
      <c r="B113" s="2" t="s">
        <v>45</v>
      </c>
      <c r="D113" s="9">
        <v>3773251.87</v>
      </c>
      <c r="F113" s="9">
        <v>2142570.04</v>
      </c>
      <c r="H113" s="9">
        <v>2145214</v>
      </c>
      <c r="J113" s="85">
        <f>+F113-H113</f>
        <v>-2643.9599999999627</v>
      </c>
      <c r="K113" s="11"/>
    </row>
    <row r="114" spans="1:11" x14ac:dyDescent="0.25">
      <c r="A114" s="2">
        <v>316</v>
      </c>
      <c r="B114" s="33" t="s">
        <v>281</v>
      </c>
      <c r="D114" s="12">
        <v>300302.01</v>
      </c>
      <c r="F114" s="12">
        <v>161831.04000000001</v>
      </c>
      <c r="H114" s="12">
        <v>164197</v>
      </c>
      <c r="J114" s="86">
        <f>+F114-H114</f>
        <v>-2365.9599999999919</v>
      </c>
      <c r="K114" s="30"/>
    </row>
    <row r="115" spans="1:11" s="16" customFormat="1" x14ac:dyDescent="0.25">
      <c r="A115" s="16" t="s">
        <v>6</v>
      </c>
      <c r="B115" s="16" t="s">
        <v>295</v>
      </c>
      <c r="D115" s="18">
        <f>+SUBTOTAL(9,D111:D114)</f>
        <v>38519333.529999994</v>
      </c>
      <c r="F115" s="18">
        <f>+SUBTOTAL(9,F111:F114)</f>
        <v>19380720.579999998</v>
      </c>
      <c r="G115" s="38"/>
      <c r="H115" s="18">
        <f>+SUBTOTAL(9,H111:H114)</f>
        <v>21045807</v>
      </c>
      <c r="J115" s="65">
        <f>+SUBTOTAL(9,J111:J114)</f>
        <v>-1665086.4199999997</v>
      </c>
      <c r="K115" s="18"/>
    </row>
    <row r="116" spans="1:11" x14ac:dyDescent="0.25">
      <c r="A116" s="2" t="s">
        <v>6</v>
      </c>
      <c r="B116" s="2" t="s">
        <v>6</v>
      </c>
    </row>
    <row r="117" spans="1:11" s="16" customFormat="1" x14ac:dyDescent="0.25">
      <c r="A117" s="16" t="s">
        <v>6</v>
      </c>
      <c r="B117" s="16" t="s">
        <v>65</v>
      </c>
      <c r="G117" s="38"/>
      <c r="J117" s="73"/>
    </row>
    <row r="118" spans="1:11" x14ac:dyDescent="0.25">
      <c r="A118" s="2">
        <v>312</v>
      </c>
      <c r="B118" s="2" t="s">
        <v>43</v>
      </c>
      <c r="D118" s="12">
        <v>52104.91</v>
      </c>
      <c r="F118" s="12">
        <v>52104.93</v>
      </c>
      <c r="H118" s="12">
        <v>28219</v>
      </c>
      <c r="J118" s="86">
        <f>+F118-H118</f>
        <v>23885.93</v>
      </c>
      <c r="K118" s="30"/>
    </row>
    <row r="119" spans="1:11" s="16" customFormat="1" x14ac:dyDescent="0.25">
      <c r="A119" s="16" t="s">
        <v>6</v>
      </c>
      <c r="B119" s="16" t="s">
        <v>66</v>
      </c>
      <c r="D119" s="18">
        <f>+SUBTOTAL(9,D118:D118)</f>
        <v>52104.91</v>
      </c>
      <c r="F119" s="18">
        <f>+SUBTOTAL(9,F118:F118)</f>
        <v>52104.93</v>
      </c>
      <c r="G119" s="38"/>
      <c r="H119" s="18">
        <f>+SUBTOTAL(9,H118:H118)</f>
        <v>28219</v>
      </c>
      <c r="J119" s="65">
        <f>+SUBTOTAL(9,J118:J118)</f>
        <v>23885.93</v>
      </c>
      <c r="K119" s="18"/>
    </row>
    <row r="120" spans="1:11" x14ac:dyDescent="0.25">
      <c r="A120" s="2" t="s">
        <v>6</v>
      </c>
      <c r="B120" s="2" t="s">
        <v>6</v>
      </c>
    </row>
    <row r="121" spans="1:11" s="16" customFormat="1" x14ac:dyDescent="0.25">
      <c r="A121" s="16" t="s">
        <v>6</v>
      </c>
      <c r="B121" s="16" t="s">
        <v>67</v>
      </c>
      <c r="G121" s="38"/>
      <c r="J121" s="73"/>
    </row>
    <row r="122" spans="1:11" x14ac:dyDescent="0.25">
      <c r="A122" s="2">
        <v>311</v>
      </c>
      <c r="B122" s="2" t="s">
        <v>42</v>
      </c>
      <c r="D122" s="9">
        <v>33146529.48</v>
      </c>
      <c r="F122" s="9">
        <v>22171911.777131252</v>
      </c>
      <c r="H122" s="9">
        <v>17609732</v>
      </c>
      <c r="J122" s="85">
        <f>+F122-H122</f>
        <v>4562179.777131252</v>
      </c>
      <c r="K122" s="11"/>
    </row>
    <row r="123" spans="1:11" x14ac:dyDescent="0.25">
      <c r="A123" s="2">
        <v>312</v>
      </c>
      <c r="B123" s="2" t="s">
        <v>43</v>
      </c>
      <c r="D123" s="9">
        <v>3694842.87</v>
      </c>
      <c r="F123" s="9">
        <v>2563468.1440975</v>
      </c>
      <c r="H123" s="9">
        <v>1899199</v>
      </c>
      <c r="J123" s="85">
        <f>+F123-H123</f>
        <v>664269.14409750002</v>
      </c>
      <c r="K123" s="11"/>
    </row>
    <row r="124" spans="1:11" x14ac:dyDescent="0.25">
      <c r="A124" s="2">
        <v>314</v>
      </c>
      <c r="B124" s="2" t="s">
        <v>44</v>
      </c>
      <c r="D124" s="9">
        <v>2497877.73</v>
      </c>
      <c r="F124" s="9">
        <v>1684863.5259475003</v>
      </c>
      <c r="H124" s="9">
        <v>1321065</v>
      </c>
      <c r="J124" s="85">
        <f>+F124-H124</f>
        <v>363798.52594750025</v>
      </c>
      <c r="K124" s="11"/>
    </row>
    <row r="125" spans="1:11" x14ac:dyDescent="0.25">
      <c r="A125" s="2">
        <v>315</v>
      </c>
      <c r="B125" s="2" t="s">
        <v>45</v>
      </c>
      <c r="D125" s="9">
        <v>5833698.1299999999</v>
      </c>
      <c r="F125" s="9">
        <v>3990700.5509400005</v>
      </c>
      <c r="H125" s="9">
        <v>3208339</v>
      </c>
      <c r="J125" s="85">
        <f>+F125-H125</f>
        <v>782361.55094000045</v>
      </c>
      <c r="K125" s="11"/>
    </row>
    <row r="126" spans="1:11" x14ac:dyDescent="0.25">
      <c r="A126" s="2">
        <v>316</v>
      </c>
      <c r="B126" s="33" t="s">
        <v>281</v>
      </c>
      <c r="D126" s="12">
        <v>1598862.14</v>
      </c>
      <c r="F126" s="12">
        <v>1006657.7832000001</v>
      </c>
      <c r="H126" s="12">
        <v>782381</v>
      </c>
      <c r="J126" s="86">
        <f>+F126-H126</f>
        <v>224276.78320000006</v>
      </c>
      <c r="K126" s="30"/>
    </row>
    <row r="127" spans="1:11" s="16" customFormat="1" x14ac:dyDescent="0.25">
      <c r="A127" s="16" t="s">
        <v>6</v>
      </c>
      <c r="B127" s="16" t="s">
        <v>68</v>
      </c>
      <c r="D127" s="18">
        <f>+SUBTOTAL(9,D122:D126)</f>
        <v>46771810.350000001</v>
      </c>
      <c r="F127" s="18">
        <f>+SUBTOTAL(9,F122:F126)</f>
        <v>31417601.781316251</v>
      </c>
      <c r="G127" s="38"/>
      <c r="H127" s="18">
        <f>+SUBTOTAL(9,H122:H126)</f>
        <v>24820716</v>
      </c>
      <c r="J127" s="65">
        <f>+SUBTOTAL(9,J122:J126)</f>
        <v>6596885.7813162524</v>
      </c>
      <c r="K127" s="18"/>
    </row>
    <row r="128" spans="1:11" x14ac:dyDescent="0.25">
      <c r="A128" s="2" t="s">
        <v>6</v>
      </c>
      <c r="B128" s="2" t="s">
        <v>6</v>
      </c>
    </row>
    <row r="129" spans="1:11" s="16" customFormat="1" x14ac:dyDescent="0.25">
      <c r="A129" s="16" t="s">
        <v>6</v>
      </c>
      <c r="B129" s="16" t="s">
        <v>296</v>
      </c>
      <c r="G129" s="38"/>
      <c r="J129" s="73"/>
    </row>
    <row r="130" spans="1:11" x14ac:dyDescent="0.25">
      <c r="A130" s="2">
        <v>311</v>
      </c>
      <c r="B130" s="2" t="s">
        <v>42</v>
      </c>
      <c r="D130" s="9">
        <v>2172988.92</v>
      </c>
      <c r="F130" s="9">
        <v>1122276.7899999998</v>
      </c>
      <c r="H130" s="9">
        <v>1155876</v>
      </c>
      <c r="J130" s="85">
        <f>+F130-H130</f>
        <v>-33599.210000000196</v>
      </c>
      <c r="K130" s="11"/>
    </row>
    <row r="131" spans="1:11" x14ac:dyDescent="0.25">
      <c r="A131" s="2">
        <v>312</v>
      </c>
      <c r="B131" s="2" t="s">
        <v>43</v>
      </c>
      <c r="D131" s="9">
        <v>17085256.690000001</v>
      </c>
      <c r="F131" s="9">
        <v>9494175.0900000017</v>
      </c>
      <c r="H131" s="9">
        <v>9529384</v>
      </c>
      <c r="J131" s="85">
        <f>+F131-H131</f>
        <v>-35208.909999998286</v>
      </c>
      <c r="K131" s="11"/>
    </row>
    <row r="132" spans="1:11" x14ac:dyDescent="0.25">
      <c r="A132" s="2">
        <v>315</v>
      </c>
      <c r="B132" s="2" t="s">
        <v>45</v>
      </c>
      <c r="D132" s="9">
        <v>52571.14</v>
      </c>
      <c r="F132" s="9">
        <v>31681.53</v>
      </c>
      <c r="H132" s="9">
        <v>28055</v>
      </c>
      <c r="J132" s="85">
        <f>+F132-H132</f>
        <v>3626.5299999999988</v>
      </c>
      <c r="K132" s="11"/>
    </row>
    <row r="133" spans="1:11" x14ac:dyDescent="0.25">
      <c r="A133" s="2">
        <v>316</v>
      </c>
      <c r="B133" s="33" t="s">
        <v>281</v>
      </c>
      <c r="D133" s="12">
        <v>154892.04999999999</v>
      </c>
      <c r="F133" s="12">
        <v>64476.420000000006</v>
      </c>
      <c r="H133" s="12">
        <v>64604</v>
      </c>
      <c r="J133" s="86">
        <f>+F133-H133</f>
        <v>-127.57999999999447</v>
      </c>
      <c r="K133" s="30"/>
    </row>
    <row r="134" spans="1:11" s="16" customFormat="1" x14ac:dyDescent="0.25">
      <c r="A134" s="16" t="s">
        <v>6</v>
      </c>
      <c r="B134" s="16" t="s">
        <v>297</v>
      </c>
      <c r="D134" s="18">
        <f>+SUBTOTAL(9,D130:D133)</f>
        <v>19465708.800000001</v>
      </c>
      <c r="F134" s="18">
        <f>+SUBTOTAL(9,F130:F133)</f>
        <v>10712609.83</v>
      </c>
      <c r="G134" s="38"/>
      <c r="H134" s="18">
        <f>+SUBTOTAL(9,H130:H133)</f>
        <v>10777919</v>
      </c>
      <c r="J134" s="65">
        <f>+SUBTOTAL(9,J130:J133)</f>
        <v>-65309.169999998478</v>
      </c>
      <c r="K134" s="18"/>
    </row>
    <row r="135" spans="1:11" x14ac:dyDescent="0.25">
      <c r="A135" s="2" t="s">
        <v>6</v>
      </c>
      <c r="B135" s="2" t="s">
        <v>6</v>
      </c>
    </row>
    <row r="136" spans="1:11" s="16" customFormat="1" x14ac:dyDescent="0.25">
      <c r="A136" s="16" t="s">
        <v>6</v>
      </c>
      <c r="B136" s="16" t="s">
        <v>69</v>
      </c>
      <c r="G136" s="38"/>
      <c r="J136" s="73"/>
    </row>
    <row r="137" spans="1:11" x14ac:dyDescent="0.25">
      <c r="A137" s="2">
        <v>311</v>
      </c>
      <c r="B137" s="2" t="s">
        <v>42</v>
      </c>
      <c r="D137" s="9">
        <v>9049629.2100000009</v>
      </c>
      <c r="F137" s="9">
        <v>6497954.1703650001</v>
      </c>
      <c r="H137" s="9">
        <v>5112579</v>
      </c>
      <c r="J137" s="85">
        <f>+F137-H137</f>
        <v>1385375.1703650001</v>
      </c>
      <c r="K137" s="11"/>
    </row>
    <row r="138" spans="1:11" x14ac:dyDescent="0.25">
      <c r="A138" s="2">
        <v>312</v>
      </c>
      <c r="B138" s="2" t="s">
        <v>43</v>
      </c>
      <c r="D138" s="9">
        <v>99626681.170000002</v>
      </c>
      <c r="F138" s="9">
        <v>50079303.25728751</v>
      </c>
      <c r="H138" s="9">
        <v>46567786</v>
      </c>
      <c r="J138" s="85">
        <f>+F138-H138</f>
        <v>3511517.2572875097</v>
      </c>
      <c r="K138" s="11"/>
    </row>
    <row r="139" spans="1:11" x14ac:dyDescent="0.25">
      <c r="A139" s="2">
        <v>314</v>
      </c>
      <c r="B139" s="2" t="s">
        <v>44</v>
      </c>
      <c r="D139" s="9">
        <v>31463410.16</v>
      </c>
      <c r="F139" s="9">
        <v>15259034.088384999</v>
      </c>
      <c r="H139" s="9">
        <v>12528019</v>
      </c>
      <c r="J139" s="85">
        <f>+F139-H139</f>
        <v>2731015.088384999</v>
      </c>
      <c r="K139" s="11"/>
    </row>
    <row r="140" spans="1:11" x14ac:dyDescent="0.25">
      <c r="A140" s="2">
        <v>315</v>
      </c>
      <c r="B140" s="2" t="s">
        <v>45</v>
      </c>
      <c r="D140" s="9">
        <v>12475837</v>
      </c>
      <c r="F140" s="9">
        <v>7908662.5180499991</v>
      </c>
      <c r="H140" s="9">
        <v>6635390</v>
      </c>
      <c r="J140" s="85">
        <f>+F140-H140</f>
        <v>1273272.5180499991</v>
      </c>
      <c r="K140" s="11"/>
    </row>
    <row r="141" spans="1:11" x14ac:dyDescent="0.25">
      <c r="A141" s="2">
        <v>316</v>
      </c>
      <c r="B141" s="33" t="s">
        <v>281</v>
      </c>
      <c r="D141" s="12">
        <v>2038425.44</v>
      </c>
      <c r="F141" s="12">
        <v>1391601.09947</v>
      </c>
      <c r="H141" s="12">
        <v>1066758</v>
      </c>
      <c r="J141" s="86">
        <f>+F141-H141</f>
        <v>324843.09947000002</v>
      </c>
      <c r="K141" s="30"/>
    </row>
    <row r="142" spans="1:11" s="16" customFormat="1" x14ac:dyDescent="0.25">
      <c r="A142" s="16" t="s">
        <v>6</v>
      </c>
      <c r="B142" s="16" t="s">
        <v>70</v>
      </c>
      <c r="D142" s="18">
        <f>+SUBTOTAL(9,D137:D141)</f>
        <v>154653982.97999999</v>
      </c>
      <c r="F142" s="18">
        <f>+SUBTOTAL(9,F137:F141)</f>
        <v>81136555.133557513</v>
      </c>
      <c r="G142" s="38"/>
      <c r="H142" s="18">
        <f>+SUBTOTAL(9,H137:H141)</f>
        <v>71910532</v>
      </c>
      <c r="J142" s="65">
        <f>+SUBTOTAL(9,J137:J141)</f>
        <v>9226023.1335575096</v>
      </c>
      <c r="K142" s="18"/>
    </row>
    <row r="143" spans="1:11" x14ac:dyDescent="0.25">
      <c r="A143" s="2" t="s">
        <v>6</v>
      </c>
      <c r="B143" s="2" t="s">
        <v>6</v>
      </c>
    </row>
    <row r="144" spans="1:11" s="16" customFormat="1" x14ac:dyDescent="0.25">
      <c r="A144" s="16" t="s">
        <v>6</v>
      </c>
      <c r="B144" s="16" t="s">
        <v>71</v>
      </c>
      <c r="G144" s="38"/>
      <c r="J144" s="73"/>
    </row>
    <row r="145" spans="1:12" x14ac:dyDescent="0.25">
      <c r="A145" s="2">
        <v>311</v>
      </c>
      <c r="B145" s="2" t="s">
        <v>42</v>
      </c>
      <c r="D145" s="9">
        <v>7177145.4400000004</v>
      </c>
      <c r="F145" s="36">
        <v>4116166.28</v>
      </c>
      <c r="H145" s="9">
        <v>4074211</v>
      </c>
      <c r="J145" s="85">
        <f>+F145-H145</f>
        <v>41955.279999999795</v>
      </c>
      <c r="K145" s="11"/>
    </row>
    <row r="146" spans="1:12" x14ac:dyDescent="0.25">
      <c r="A146" s="2">
        <v>312</v>
      </c>
      <c r="B146" s="2" t="s">
        <v>43</v>
      </c>
      <c r="D146" s="9">
        <v>90153231.239999995</v>
      </c>
      <c r="F146" s="36">
        <v>39507420.039999992</v>
      </c>
      <c r="H146" s="9">
        <v>42081111</v>
      </c>
      <c r="J146" s="85">
        <f>+F146-H146</f>
        <v>-2573690.9600000083</v>
      </c>
      <c r="K146" s="11"/>
    </row>
    <row r="147" spans="1:12" x14ac:dyDescent="0.25">
      <c r="A147" s="2">
        <v>314</v>
      </c>
      <c r="B147" s="2" t="s">
        <v>44</v>
      </c>
      <c r="D147" s="9">
        <v>28479810.359999999</v>
      </c>
      <c r="F147" s="36">
        <v>10690425.079999998</v>
      </c>
      <c r="H147" s="9">
        <v>11221140</v>
      </c>
      <c r="J147" s="85">
        <f>+F147-H147</f>
        <v>-530714.92000000179</v>
      </c>
      <c r="K147" s="11"/>
    </row>
    <row r="148" spans="1:12" x14ac:dyDescent="0.25">
      <c r="A148" s="2">
        <v>315</v>
      </c>
      <c r="B148" s="2" t="s">
        <v>45</v>
      </c>
      <c r="D148" s="9">
        <v>10105911.57</v>
      </c>
      <c r="F148" s="36">
        <v>5314627.8899999987</v>
      </c>
      <c r="H148" s="9">
        <v>5490126</v>
      </c>
      <c r="J148" s="85">
        <f>+F148-H148</f>
        <v>-175498.11000000127</v>
      </c>
      <c r="K148" s="11"/>
    </row>
    <row r="149" spans="1:12" x14ac:dyDescent="0.25">
      <c r="A149" s="2">
        <v>316</v>
      </c>
      <c r="B149" s="33" t="s">
        <v>281</v>
      </c>
      <c r="D149" s="12">
        <v>1571821.5</v>
      </c>
      <c r="F149" s="32">
        <v>869236.10000000009</v>
      </c>
      <c r="H149" s="12">
        <v>826613</v>
      </c>
      <c r="J149" s="86">
        <f>+F149-H149</f>
        <v>42623.100000000093</v>
      </c>
      <c r="K149" s="30"/>
    </row>
    <row r="150" spans="1:12" s="16" customFormat="1" x14ac:dyDescent="0.25">
      <c r="A150" s="16" t="s">
        <v>6</v>
      </c>
      <c r="B150" s="16" t="s">
        <v>72</v>
      </c>
      <c r="D150" s="23">
        <f>+SUBTOTAL(9,D145:D149)</f>
        <v>137487920.10999998</v>
      </c>
      <c r="F150" s="23">
        <f>+SUBTOTAL(9,F145:F149)</f>
        <v>60497875.389999993</v>
      </c>
      <c r="G150" s="38"/>
      <c r="H150" s="23">
        <f>+SUBTOTAL(9,H145:H149)</f>
        <v>63693201</v>
      </c>
      <c r="J150" s="83">
        <f>+SUBTOTAL(9,J145:J149)</f>
        <v>-3195325.6100000115</v>
      </c>
      <c r="K150" s="24"/>
    </row>
    <row r="151" spans="1:12" s="16" customFormat="1" x14ac:dyDescent="0.25">
      <c r="B151" s="16" t="s">
        <v>6</v>
      </c>
      <c r="D151" s="18"/>
      <c r="F151" s="18"/>
      <c r="G151" s="38"/>
      <c r="H151" s="18"/>
      <c r="J151" s="65"/>
      <c r="K151" s="18"/>
    </row>
    <row r="152" spans="1:12" s="16" customFormat="1" x14ac:dyDescent="0.25">
      <c r="A152" s="25" t="s">
        <v>179</v>
      </c>
      <c r="D152" s="28">
        <f>+SUBTOTAL(9,D110:D151)</f>
        <v>396950860.67999995</v>
      </c>
      <c r="F152" s="28">
        <f>+SUBTOTAL(9,F110:F151)</f>
        <v>203197467.64487371</v>
      </c>
      <c r="G152" s="38"/>
      <c r="H152" s="28">
        <f>+SUBTOTAL(9,H110:H151)</f>
        <v>192276394</v>
      </c>
      <c r="J152" s="162">
        <f>+SUBTOTAL(9,J110:J151)</f>
        <v>10921073.644873751</v>
      </c>
      <c r="K152" s="27"/>
    </row>
    <row r="153" spans="1:12" x14ac:dyDescent="0.25">
      <c r="A153" s="2" t="s">
        <v>6</v>
      </c>
      <c r="B153" s="2" t="s">
        <v>6</v>
      </c>
    </row>
    <row r="154" spans="1:12" ht="13.8" thickBot="1" x14ac:dyDescent="0.3">
      <c r="A154" s="8" t="s">
        <v>1</v>
      </c>
      <c r="D154" s="15">
        <f>+SUBTOTAL(9,D14:D153)</f>
        <v>3213684364.539999</v>
      </c>
      <c r="F154" s="15">
        <f>+SUBTOTAL(9,F14:F153)</f>
        <v>1447414476.6320674</v>
      </c>
      <c r="H154" s="15">
        <f>+SUBTOTAL(9,H14:H153)</f>
        <v>1454981441</v>
      </c>
      <c r="J154" s="90">
        <f>+SUBTOTAL(9,J14:J153)</f>
        <v>-7566964.3679324705</v>
      </c>
      <c r="K154" s="26"/>
      <c r="L154" s="69"/>
    </row>
    <row r="155" spans="1:12" ht="13.8" thickTop="1" x14ac:dyDescent="0.25">
      <c r="B155" s="2" t="s">
        <v>6</v>
      </c>
    </row>
    <row r="156" spans="1:12" x14ac:dyDescent="0.25">
      <c r="B156" s="2" t="s">
        <v>6</v>
      </c>
    </row>
    <row r="157" spans="1:12" x14ac:dyDescent="0.25">
      <c r="A157" s="8" t="s">
        <v>2</v>
      </c>
    </row>
    <row r="159" spans="1:12" x14ac:dyDescent="0.25">
      <c r="A159" s="25" t="s">
        <v>180</v>
      </c>
    </row>
    <row r="160" spans="1:12" x14ac:dyDescent="0.25">
      <c r="B160" s="2" t="s">
        <v>6</v>
      </c>
    </row>
    <row r="161" spans="1:11" s="16" customFormat="1" x14ac:dyDescent="0.25">
      <c r="B161" s="16" t="s">
        <v>75</v>
      </c>
      <c r="G161" s="38"/>
      <c r="J161" s="73"/>
    </row>
    <row r="162" spans="1:11" x14ac:dyDescent="0.25">
      <c r="A162" s="2">
        <v>321</v>
      </c>
      <c r="B162" s="2" t="s">
        <v>42</v>
      </c>
      <c r="D162" s="9">
        <v>396984357.25999999</v>
      </c>
      <c r="F162" s="36">
        <v>176282725.68863252</v>
      </c>
      <c r="H162" s="9">
        <v>175475861</v>
      </c>
      <c r="J162" s="85">
        <f>+F162-H162</f>
        <v>806864.68863251805</v>
      </c>
      <c r="K162" s="11"/>
    </row>
    <row r="163" spans="1:11" x14ac:dyDescent="0.25">
      <c r="A163" s="2">
        <v>322</v>
      </c>
      <c r="B163" s="2" t="s">
        <v>76</v>
      </c>
      <c r="D163" s="9">
        <v>55565218.140000001</v>
      </c>
      <c r="F163" s="36">
        <v>31403212.718224999</v>
      </c>
      <c r="H163" s="9">
        <v>17605964</v>
      </c>
      <c r="J163" s="85">
        <f>+F163-H163</f>
        <v>13797248.718224999</v>
      </c>
      <c r="K163" s="11"/>
    </row>
    <row r="164" spans="1:11" x14ac:dyDescent="0.25">
      <c r="A164" s="2">
        <v>323</v>
      </c>
      <c r="B164" s="2" t="s">
        <v>44</v>
      </c>
      <c r="D164" s="9">
        <v>12402699.85</v>
      </c>
      <c r="F164" s="36">
        <v>-7534767.8673100006</v>
      </c>
      <c r="H164" s="9">
        <v>2844691</v>
      </c>
      <c r="J164" s="85">
        <f>+F164-H164</f>
        <v>-10379458.867310001</v>
      </c>
      <c r="K164" s="11"/>
    </row>
    <row r="165" spans="1:11" x14ac:dyDescent="0.25">
      <c r="A165" s="2">
        <v>324</v>
      </c>
      <c r="B165" s="2" t="s">
        <v>45</v>
      </c>
      <c r="D165" s="9">
        <v>34367942.979999997</v>
      </c>
      <c r="F165" s="36">
        <v>16891518.187435001</v>
      </c>
      <c r="H165" s="9">
        <v>16263499</v>
      </c>
      <c r="J165" s="85">
        <f>+F165-H165</f>
        <v>628019.18743500113</v>
      </c>
      <c r="K165" s="11"/>
    </row>
    <row r="166" spans="1:11" x14ac:dyDescent="0.25">
      <c r="A166" s="2">
        <v>325</v>
      </c>
      <c r="B166" s="33" t="s">
        <v>281</v>
      </c>
      <c r="D166" s="12">
        <v>20722316.710000001</v>
      </c>
      <c r="F166" s="32">
        <v>2245774.8103899998</v>
      </c>
      <c r="H166" s="12">
        <v>7598070</v>
      </c>
      <c r="J166" s="86">
        <f>+F166-H166</f>
        <v>-5352295.1896100007</v>
      </c>
      <c r="K166" s="30"/>
    </row>
    <row r="167" spans="1:11" s="16" customFormat="1" x14ac:dyDescent="0.25">
      <c r="A167" s="16" t="s">
        <v>6</v>
      </c>
      <c r="B167" s="16" t="s">
        <v>77</v>
      </c>
      <c r="D167" s="18">
        <f>+SUBTOTAL(9,D162:D166)</f>
        <v>520042534.94</v>
      </c>
      <c r="F167" s="18">
        <f>+SUBTOTAL(9,F162:F166)</f>
        <v>219288463.53737253</v>
      </c>
      <c r="G167" s="38"/>
      <c r="H167" s="18">
        <f>+SUBTOTAL(9,H162:H166)</f>
        <v>219788085</v>
      </c>
      <c r="J167" s="65">
        <f>+SUBTOTAL(9,J162:J166)</f>
        <v>-499621.46262748353</v>
      </c>
      <c r="K167" s="18"/>
    </row>
    <row r="168" spans="1:11" x14ac:dyDescent="0.25">
      <c r="A168" s="2" t="s">
        <v>6</v>
      </c>
      <c r="B168" s="2" t="s">
        <v>6</v>
      </c>
    </row>
    <row r="169" spans="1:11" s="16" customFormat="1" x14ac:dyDescent="0.25">
      <c r="A169" s="16" t="s">
        <v>6</v>
      </c>
      <c r="B169" s="16" t="s">
        <v>78</v>
      </c>
      <c r="G169" s="38"/>
      <c r="J169" s="73"/>
    </row>
    <row r="170" spans="1:11" x14ac:dyDescent="0.25">
      <c r="A170" s="2">
        <v>321</v>
      </c>
      <c r="B170" s="2" t="s">
        <v>42</v>
      </c>
      <c r="D170" s="9">
        <v>194729785.75999999</v>
      </c>
      <c r="F170" s="36">
        <v>100039207.20624749</v>
      </c>
      <c r="H170" s="9">
        <v>98130550</v>
      </c>
      <c r="J170" s="85">
        <f>+F170-H170</f>
        <v>1908657.2062474936</v>
      </c>
      <c r="K170" s="11"/>
    </row>
    <row r="171" spans="1:11" x14ac:dyDescent="0.25">
      <c r="A171" s="2">
        <v>322</v>
      </c>
      <c r="B171" s="2" t="s">
        <v>76</v>
      </c>
      <c r="D171" s="9">
        <v>838073831.14999998</v>
      </c>
      <c r="F171" s="36">
        <v>293588601.66264999</v>
      </c>
      <c r="H171" s="9">
        <v>296841653</v>
      </c>
      <c r="J171" s="85">
        <f>+F171-H171</f>
        <v>-3253051.3373500109</v>
      </c>
      <c r="K171" s="11"/>
    </row>
    <row r="172" spans="1:11" x14ac:dyDescent="0.25">
      <c r="A172" s="2">
        <v>323</v>
      </c>
      <c r="B172" s="2" t="s">
        <v>44</v>
      </c>
      <c r="D172" s="9">
        <v>412318466.63999999</v>
      </c>
      <c r="F172" s="36">
        <v>47813094.579740003</v>
      </c>
      <c r="H172" s="9">
        <v>92420728</v>
      </c>
      <c r="J172" s="85">
        <f>+F172-H172</f>
        <v>-44607633.420259997</v>
      </c>
      <c r="K172" s="11"/>
    </row>
    <row r="173" spans="1:11" x14ac:dyDescent="0.25">
      <c r="A173" s="2">
        <v>324</v>
      </c>
      <c r="B173" s="2" t="s">
        <v>45</v>
      </c>
      <c r="D173" s="9">
        <v>119762438.11</v>
      </c>
      <c r="F173" s="36">
        <v>49415234.345734999</v>
      </c>
      <c r="H173" s="9">
        <v>52866594</v>
      </c>
      <c r="J173" s="85">
        <f>+F173-H173</f>
        <v>-3451359.6542650014</v>
      </c>
      <c r="K173" s="11"/>
    </row>
    <row r="174" spans="1:11" x14ac:dyDescent="0.25">
      <c r="A174" s="2">
        <v>325</v>
      </c>
      <c r="B174" s="33" t="s">
        <v>281</v>
      </c>
      <c r="D174" s="12">
        <v>11320231.970000001</v>
      </c>
      <c r="F174" s="32">
        <v>6997958.1787100006</v>
      </c>
      <c r="H174" s="12">
        <v>7030949</v>
      </c>
      <c r="J174" s="86">
        <f>+F174-H174</f>
        <v>-32990.821289999411</v>
      </c>
      <c r="K174" s="30"/>
    </row>
    <row r="175" spans="1:11" s="16" customFormat="1" x14ac:dyDescent="0.25">
      <c r="A175" s="16" t="s">
        <v>6</v>
      </c>
      <c r="B175" s="16" t="s">
        <v>79</v>
      </c>
      <c r="D175" s="18">
        <f>+SUBTOTAL(9,D170:D174)</f>
        <v>1576204753.6299999</v>
      </c>
      <c r="F175" s="18">
        <f>+SUBTOTAL(9,F170:F174)</f>
        <v>497854095.97308248</v>
      </c>
      <c r="G175" s="38"/>
      <c r="H175" s="18">
        <f>+SUBTOTAL(9,H170:H174)</f>
        <v>547290474</v>
      </c>
      <c r="J175" s="65">
        <f>+SUBTOTAL(9,J170:J174)</f>
        <v>-49436378.026917517</v>
      </c>
      <c r="K175" s="18"/>
    </row>
    <row r="176" spans="1:11" x14ac:dyDescent="0.25">
      <c r="A176" s="2" t="s">
        <v>6</v>
      </c>
      <c r="B176" s="2" t="s">
        <v>6</v>
      </c>
    </row>
    <row r="177" spans="1:11" s="16" customFormat="1" x14ac:dyDescent="0.25">
      <c r="A177" s="16" t="s">
        <v>6</v>
      </c>
      <c r="B177" s="16" t="s">
        <v>80</v>
      </c>
      <c r="G177" s="38"/>
      <c r="J177" s="73"/>
    </row>
    <row r="178" spans="1:11" x14ac:dyDescent="0.25">
      <c r="A178" s="2">
        <v>321</v>
      </c>
      <c r="B178" s="2" t="s">
        <v>42</v>
      </c>
      <c r="D178" s="9">
        <v>297759843.98000002</v>
      </c>
      <c r="F178" s="36">
        <v>130332823.31197</v>
      </c>
      <c r="H178" s="9">
        <v>137734028</v>
      </c>
      <c r="J178" s="85">
        <f>+F178-H178</f>
        <v>-7401204.6880300045</v>
      </c>
      <c r="K178" s="11"/>
    </row>
    <row r="179" spans="1:11" x14ac:dyDescent="0.25">
      <c r="A179" s="2">
        <v>322</v>
      </c>
      <c r="B179" s="2" t="s">
        <v>76</v>
      </c>
      <c r="D179" s="9">
        <v>1053686661.38</v>
      </c>
      <c r="F179" s="36">
        <v>387788728.4733749</v>
      </c>
      <c r="H179" s="9">
        <v>347558538</v>
      </c>
      <c r="J179" s="85">
        <f>+F179-H179</f>
        <v>40230190.473374903</v>
      </c>
      <c r="K179" s="11"/>
    </row>
    <row r="180" spans="1:11" x14ac:dyDescent="0.25">
      <c r="A180" s="2">
        <v>323</v>
      </c>
      <c r="B180" s="2" t="s">
        <v>44</v>
      </c>
      <c r="D180" s="9">
        <v>350014044.14999998</v>
      </c>
      <c r="F180" s="36">
        <v>46854391.850579999</v>
      </c>
      <c r="H180" s="9">
        <v>74803815</v>
      </c>
      <c r="J180" s="85">
        <f>+F180-H180</f>
        <v>-27949423.149420001</v>
      </c>
      <c r="K180" s="11"/>
    </row>
    <row r="181" spans="1:11" x14ac:dyDescent="0.25">
      <c r="A181" s="2">
        <v>324</v>
      </c>
      <c r="B181" s="2" t="s">
        <v>45</v>
      </c>
      <c r="D181" s="9">
        <v>188938114.94</v>
      </c>
      <c r="F181" s="36">
        <v>84917441.750014991</v>
      </c>
      <c r="H181" s="9">
        <v>91937709</v>
      </c>
      <c r="J181" s="85">
        <f>+F181-H181</f>
        <v>-7020267.2499850094</v>
      </c>
      <c r="K181" s="11"/>
    </row>
    <row r="182" spans="1:11" x14ac:dyDescent="0.25">
      <c r="A182" s="2">
        <v>325</v>
      </c>
      <c r="B182" s="33" t="s">
        <v>281</v>
      </c>
      <c r="D182" s="12">
        <v>24130684.219999999</v>
      </c>
      <c r="F182" s="32">
        <v>11189066.0804825</v>
      </c>
      <c r="H182" s="12">
        <v>12628535</v>
      </c>
      <c r="J182" s="86">
        <f>+F182-H182</f>
        <v>-1439468.9195175003</v>
      </c>
      <c r="K182" s="30"/>
    </row>
    <row r="183" spans="1:11" s="16" customFormat="1" x14ac:dyDescent="0.25">
      <c r="A183" s="16" t="s">
        <v>6</v>
      </c>
      <c r="B183" s="16" t="s">
        <v>81</v>
      </c>
      <c r="D183" s="23">
        <f>+SUBTOTAL(9,D178:D182)</f>
        <v>1914529348.6700003</v>
      </c>
      <c r="F183" s="23">
        <f>+SUBTOTAL(9,F178:F182)</f>
        <v>661082451.46642244</v>
      </c>
      <c r="G183" s="38"/>
      <c r="H183" s="23">
        <f>+SUBTOTAL(9,H178:H182)</f>
        <v>664662625</v>
      </c>
      <c r="J183" s="83">
        <f>+SUBTOTAL(9,J178:J182)</f>
        <v>-3580173.5335776117</v>
      </c>
      <c r="K183" s="24"/>
    </row>
    <row r="184" spans="1:11" s="16" customFormat="1" x14ac:dyDescent="0.25">
      <c r="B184" s="16" t="s">
        <v>6</v>
      </c>
      <c r="D184" s="18"/>
      <c r="F184" s="18"/>
      <c r="G184" s="38"/>
      <c r="H184" s="18"/>
      <c r="J184" s="65"/>
      <c r="K184" s="18"/>
    </row>
    <row r="185" spans="1:11" s="16" customFormat="1" x14ac:dyDescent="0.25">
      <c r="A185" s="25" t="s">
        <v>181</v>
      </c>
      <c r="D185" s="27">
        <f>+SUBTOTAL(9,D162:D184)</f>
        <v>4010776637.2399998</v>
      </c>
      <c r="F185" s="27">
        <f>+SUBTOTAL(9,F162:F184)</f>
        <v>1378225010.9768775</v>
      </c>
      <c r="G185" s="38"/>
      <c r="H185" s="27">
        <f>+SUBTOTAL(9,H162:H184)</f>
        <v>1431741184</v>
      </c>
      <c r="J185" s="121">
        <f>+SUBTOTAL(9,J162:J184)</f>
        <v>-53516173.023122616</v>
      </c>
      <c r="K185" s="55"/>
    </row>
    <row r="186" spans="1:11" s="16" customFormat="1" x14ac:dyDescent="0.25">
      <c r="A186" s="25"/>
      <c r="B186" s="16" t="s">
        <v>6</v>
      </c>
      <c r="D186" s="18"/>
      <c r="F186" s="18"/>
      <c r="G186" s="38"/>
      <c r="H186" s="18"/>
      <c r="J186" s="65"/>
      <c r="K186" s="18"/>
    </row>
    <row r="187" spans="1:11" s="16" customFormat="1" x14ac:dyDescent="0.25">
      <c r="A187" s="25"/>
      <c r="B187" s="16" t="s">
        <v>6</v>
      </c>
      <c r="D187" s="18"/>
      <c r="F187" s="18"/>
      <c r="G187" s="38"/>
      <c r="H187" s="18"/>
      <c r="J187" s="65"/>
      <c r="K187" s="18"/>
    </row>
    <row r="188" spans="1:11" s="16" customFormat="1" x14ac:dyDescent="0.25">
      <c r="A188" s="25" t="s">
        <v>182</v>
      </c>
      <c r="D188" s="18"/>
      <c r="F188" s="18"/>
      <c r="G188" s="38"/>
      <c r="H188" s="18"/>
      <c r="J188" s="65"/>
      <c r="K188" s="18"/>
    </row>
    <row r="189" spans="1:11" x14ac:dyDescent="0.25">
      <c r="A189" s="2" t="s">
        <v>6</v>
      </c>
      <c r="B189" s="2" t="s">
        <v>6</v>
      </c>
    </row>
    <row r="190" spans="1:11" s="16" customFormat="1" x14ac:dyDescent="0.25">
      <c r="A190" s="16" t="s">
        <v>6</v>
      </c>
      <c r="B190" s="16" t="s">
        <v>73</v>
      </c>
      <c r="D190" s="18"/>
      <c r="G190" s="38"/>
      <c r="H190" s="18"/>
      <c r="J190" s="163"/>
      <c r="K190" s="17"/>
    </row>
    <row r="191" spans="1:11" x14ac:dyDescent="0.25">
      <c r="A191" s="2">
        <v>321</v>
      </c>
      <c r="B191" s="2" t="s">
        <v>42</v>
      </c>
      <c r="D191" s="9">
        <v>360056131.68000001</v>
      </c>
      <c r="F191" s="36">
        <v>183734298.68243501</v>
      </c>
      <c r="H191" s="9">
        <v>156727193</v>
      </c>
      <c r="J191" s="85">
        <f>+F191-H191</f>
        <v>27007105.682435006</v>
      </c>
      <c r="K191" s="11"/>
    </row>
    <row r="192" spans="1:11" x14ac:dyDescent="0.25">
      <c r="A192" s="2">
        <v>322</v>
      </c>
      <c r="B192" s="2" t="s">
        <v>76</v>
      </c>
      <c r="D192" s="9">
        <v>137627468.56</v>
      </c>
      <c r="F192" s="36">
        <v>24011346.918924998</v>
      </c>
      <c r="H192" s="9">
        <v>36308226</v>
      </c>
      <c r="J192" s="85">
        <f>+F192-H192</f>
        <v>-12296879.081075002</v>
      </c>
      <c r="K192" s="11"/>
    </row>
    <row r="193" spans="1:11" x14ac:dyDescent="0.25">
      <c r="A193" s="2">
        <v>323</v>
      </c>
      <c r="B193" s="2" t="s">
        <v>44</v>
      </c>
      <c r="D193" s="9">
        <v>21825766.920000002</v>
      </c>
      <c r="F193" s="36">
        <v>5398453.5291799996</v>
      </c>
      <c r="H193" s="9">
        <v>6058260</v>
      </c>
      <c r="J193" s="85">
        <f>+F193-H193</f>
        <v>-659806.4708200004</v>
      </c>
      <c r="K193" s="11"/>
    </row>
    <row r="194" spans="1:11" x14ac:dyDescent="0.25">
      <c r="A194" s="2">
        <v>324</v>
      </c>
      <c r="B194" s="2" t="s">
        <v>45</v>
      </c>
      <c r="D194" s="9">
        <v>53673511.619999997</v>
      </c>
      <c r="F194" s="36">
        <v>34021888.019345</v>
      </c>
      <c r="H194" s="9">
        <v>26448817</v>
      </c>
      <c r="J194" s="85">
        <f>+F194-H194</f>
        <v>7573071.0193450004</v>
      </c>
      <c r="K194" s="11"/>
    </row>
    <row r="195" spans="1:11" x14ac:dyDescent="0.25">
      <c r="A195" s="2">
        <v>325</v>
      </c>
      <c r="B195" s="33" t="s">
        <v>281</v>
      </c>
      <c r="D195" s="12">
        <v>37213998.409999996</v>
      </c>
      <c r="F195" s="32">
        <v>17421763.968767501</v>
      </c>
      <c r="H195" s="12">
        <v>14764756</v>
      </c>
      <c r="J195" s="86">
        <f>+F195-H195</f>
        <v>2657007.9687675014</v>
      </c>
      <c r="K195" s="30"/>
    </row>
    <row r="196" spans="1:11" s="16" customFormat="1" x14ac:dyDescent="0.25">
      <c r="A196" s="16" t="s">
        <v>6</v>
      </c>
      <c r="B196" s="16" t="s">
        <v>74</v>
      </c>
      <c r="D196" s="18">
        <f>+SUBTOTAL(9,D191:D195)</f>
        <v>610396877.18999994</v>
      </c>
      <c r="F196" s="18">
        <f>+SUBTOTAL(9,F191:F195)</f>
        <v>264587751.11865249</v>
      </c>
      <c r="G196" s="38"/>
      <c r="H196" s="18">
        <f>+SUBTOTAL(9,H191:H195)</f>
        <v>240307252</v>
      </c>
      <c r="J196" s="65">
        <f>+SUBTOTAL(9,J191:J195)</f>
        <v>24280499.118652508</v>
      </c>
      <c r="K196" s="18"/>
    </row>
    <row r="197" spans="1:11" x14ac:dyDescent="0.25">
      <c r="A197" s="2" t="s">
        <v>6</v>
      </c>
      <c r="B197" s="2" t="s">
        <v>6</v>
      </c>
    </row>
    <row r="198" spans="1:11" s="16" customFormat="1" x14ac:dyDescent="0.25">
      <c r="A198" s="16" t="s">
        <v>6</v>
      </c>
      <c r="B198" s="16" t="s">
        <v>82</v>
      </c>
      <c r="G198" s="38"/>
      <c r="J198" s="73"/>
    </row>
    <row r="199" spans="1:11" x14ac:dyDescent="0.25">
      <c r="A199" s="2">
        <v>321</v>
      </c>
      <c r="B199" s="2" t="s">
        <v>42</v>
      </c>
      <c r="D199" s="9">
        <v>183462252.38</v>
      </c>
      <c r="F199" s="36">
        <v>38437467.454240002</v>
      </c>
      <c r="H199" s="9">
        <v>57330885</v>
      </c>
      <c r="J199" s="85">
        <f>+F199-H199</f>
        <v>-18893417.545759998</v>
      </c>
      <c r="K199" s="11"/>
    </row>
    <row r="200" spans="1:11" x14ac:dyDescent="0.25">
      <c r="A200" s="2">
        <v>322</v>
      </c>
      <c r="B200" s="2" t="s">
        <v>76</v>
      </c>
      <c r="D200" s="9">
        <v>586039766.78999996</v>
      </c>
      <c r="F200" s="36">
        <v>168441241.32372496</v>
      </c>
      <c r="H200" s="9">
        <v>209439178</v>
      </c>
      <c r="J200" s="85">
        <f>+F200-H200</f>
        <v>-40997936.676275045</v>
      </c>
      <c r="K200" s="11"/>
    </row>
    <row r="201" spans="1:11" x14ac:dyDescent="0.25">
      <c r="A201" s="2">
        <v>323</v>
      </c>
      <c r="B201" s="2" t="s">
        <v>44</v>
      </c>
      <c r="D201" s="9">
        <v>756080929.11000001</v>
      </c>
      <c r="F201" s="36">
        <v>81959596.585809991</v>
      </c>
      <c r="H201" s="9">
        <v>171964897</v>
      </c>
      <c r="J201" s="85">
        <f>+F201-H201</f>
        <v>-90005300.414190009</v>
      </c>
      <c r="K201" s="11"/>
    </row>
    <row r="202" spans="1:11" x14ac:dyDescent="0.25">
      <c r="A202" s="2">
        <v>324</v>
      </c>
      <c r="B202" s="2" t="s">
        <v>45</v>
      </c>
      <c r="D202" s="9">
        <v>150385799.33000001</v>
      </c>
      <c r="F202" s="36">
        <v>72326463.215882495</v>
      </c>
      <c r="H202" s="9">
        <v>72629850</v>
      </c>
      <c r="J202" s="85">
        <f>+F202-H202</f>
        <v>-303386.78411750495</v>
      </c>
      <c r="K202" s="11"/>
    </row>
    <row r="203" spans="1:11" x14ac:dyDescent="0.25">
      <c r="A203" s="2">
        <v>325</v>
      </c>
      <c r="B203" s="33" t="s">
        <v>281</v>
      </c>
      <c r="D203" s="12">
        <v>15687982.359999999</v>
      </c>
      <c r="F203" s="32">
        <v>752238.4792099999</v>
      </c>
      <c r="H203" s="12">
        <v>4245584</v>
      </c>
      <c r="J203" s="86">
        <f>+F203-H203</f>
        <v>-3493345.52079</v>
      </c>
      <c r="K203" s="30"/>
    </row>
    <row r="204" spans="1:11" s="16" customFormat="1" x14ac:dyDescent="0.25">
      <c r="A204" s="16" t="s">
        <v>6</v>
      </c>
      <c r="B204" s="16" t="s">
        <v>83</v>
      </c>
      <c r="D204" s="18">
        <f>+SUBTOTAL(9,D199:D203)</f>
        <v>1691656729.9699998</v>
      </c>
      <c r="F204" s="18">
        <f>+SUBTOTAL(9,F199:F203)</f>
        <v>361917007.05886745</v>
      </c>
      <c r="G204" s="38"/>
      <c r="H204" s="18">
        <f>+SUBTOTAL(9,H199:H203)</f>
        <v>515610394</v>
      </c>
      <c r="J204" s="65">
        <f>+SUBTOTAL(9,J199:J203)</f>
        <v>-153693386.94113258</v>
      </c>
      <c r="K204" s="18"/>
    </row>
    <row r="205" spans="1:11" x14ac:dyDescent="0.25">
      <c r="A205" s="2" t="s">
        <v>6</v>
      </c>
      <c r="B205" s="2" t="s">
        <v>6</v>
      </c>
    </row>
    <row r="206" spans="1:11" s="16" customFormat="1" x14ac:dyDescent="0.25">
      <c r="A206" s="16" t="s">
        <v>6</v>
      </c>
      <c r="B206" s="16" t="s">
        <v>84</v>
      </c>
      <c r="G206" s="38"/>
      <c r="J206" s="73"/>
    </row>
    <row r="207" spans="1:11" x14ac:dyDescent="0.25">
      <c r="A207" s="2">
        <v>321</v>
      </c>
      <c r="B207" s="2" t="s">
        <v>42</v>
      </c>
      <c r="D207" s="9">
        <v>128297844.45</v>
      </c>
      <c r="F207" s="36">
        <v>49379171.36946249</v>
      </c>
      <c r="H207" s="9">
        <v>51084933</v>
      </c>
      <c r="J207" s="85">
        <f>+F207-H207</f>
        <v>-1705761.6305375099</v>
      </c>
      <c r="K207" s="11"/>
    </row>
    <row r="208" spans="1:11" x14ac:dyDescent="0.25">
      <c r="A208" s="2">
        <v>322</v>
      </c>
      <c r="B208" s="2" t="s">
        <v>76</v>
      </c>
      <c r="D208" s="9">
        <v>514072789.70999998</v>
      </c>
      <c r="F208" s="36">
        <v>183833791.76192501</v>
      </c>
      <c r="H208" s="9">
        <v>183239225</v>
      </c>
      <c r="J208" s="85">
        <f>+F208-H208</f>
        <v>594566.76192501187</v>
      </c>
      <c r="K208" s="11"/>
    </row>
    <row r="209" spans="1:12" x14ac:dyDescent="0.25">
      <c r="A209" s="2">
        <v>323</v>
      </c>
      <c r="B209" s="2" t="s">
        <v>44</v>
      </c>
      <c r="D209" s="9">
        <v>599706205.85000002</v>
      </c>
      <c r="F209" s="36">
        <v>78908562.513570011</v>
      </c>
      <c r="H209" s="9">
        <v>124386621</v>
      </c>
      <c r="J209" s="85">
        <f>+F209-H209</f>
        <v>-45478058.486429989</v>
      </c>
      <c r="K209" s="11"/>
    </row>
    <row r="210" spans="1:12" x14ac:dyDescent="0.25">
      <c r="A210" s="2">
        <v>324</v>
      </c>
      <c r="B210" s="2" t="s">
        <v>45</v>
      </c>
      <c r="D210" s="9">
        <v>175176467.40000001</v>
      </c>
      <c r="F210" s="36">
        <v>103877312.15649499</v>
      </c>
      <c r="H210" s="9">
        <v>93387753</v>
      </c>
      <c r="J210" s="85">
        <f>+F210-H210</f>
        <v>10489559.15649499</v>
      </c>
      <c r="K210" s="11"/>
    </row>
    <row r="211" spans="1:12" x14ac:dyDescent="0.25">
      <c r="A211" s="2">
        <v>325</v>
      </c>
      <c r="B211" s="33" t="s">
        <v>281</v>
      </c>
      <c r="D211" s="12">
        <v>11936246.869999999</v>
      </c>
      <c r="F211" s="32">
        <v>187687.97677499999</v>
      </c>
      <c r="H211" s="12">
        <v>3701637</v>
      </c>
      <c r="J211" s="86">
        <f>+F211-H211</f>
        <v>-3513949.0232250001</v>
      </c>
      <c r="K211" s="30"/>
    </row>
    <row r="212" spans="1:12" s="16" customFormat="1" x14ac:dyDescent="0.25">
      <c r="A212" s="16" t="s">
        <v>6</v>
      </c>
      <c r="B212" s="16" t="s">
        <v>85</v>
      </c>
      <c r="D212" s="23">
        <f>+SUBTOTAL(9,D207:D211)</f>
        <v>1429189554.28</v>
      </c>
      <c r="F212" s="23">
        <f>+SUBTOTAL(9,F207:F211)</f>
        <v>416186525.77822751</v>
      </c>
      <c r="G212" s="38"/>
      <c r="H212" s="23">
        <f>+SUBTOTAL(9,H207:H211)</f>
        <v>455800169</v>
      </c>
      <c r="J212" s="83">
        <f>+SUBTOTAL(9,J207:J211)</f>
        <v>-39613643.221772499</v>
      </c>
      <c r="K212" s="24"/>
    </row>
    <row r="213" spans="1:12" s="16" customFormat="1" x14ac:dyDescent="0.25">
      <c r="B213" s="16" t="s">
        <v>6</v>
      </c>
      <c r="D213" s="24"/>
      <c r="F213" s="24"/>
      <c r="G213" s="38"/>
      <c r="H213" s="24"/>
      <c r="J213" s="88"/>
      <c r="K213" s="24"/>
    </row>
    <row r="214" spans="1:12" x14ac:dyDescent="0.25">
      <c r="A214" s="25" t="s">
        <v>183</v>
      </c>
      <c r="D214" s="28">
        <f>+SUBTOTAL(9,D190:D213)</f>
        <v>3731243161.4399996</v>
      </c>
      <c r="F214" s="28">
        <f>+SUBTOTAL(9,F190:F213)</f>
        <v>1042691283.9557474</v>
      </c>
      <c r="H214" s="28">
        <f>+SUBTOTAL(9,H190:H213)</f>
        <v>1211717815</v>
      </c>
      <c r="J214" s="162">
        <f>+SUBTOTAL(9,J190:J213)</f>
        <v>-169026531.04425257</v>
      </c>
      <c r="K214" s="55"/>
    </row>
    <row r="215" spans="1:12" x14ac:dyDescent="0.25">
      <c r="B215" s="2" t="s">
        <v>6</v>
      </c>
    </row>
    <row r="216" spans="1:12" s="8" customFormat="1" ht="13.8" thickBot="1" x14ac:dyDescent="0.3">
      <c r="A216" s="8" t="s">
        <v>3</v>
      </c>
      <c r="D216" s="15">
        <f>+SUBTOTAL(9,D162:D215)</f>
        <v>7742019798.6799994</v>
      </c>
      <c r="F216" s="15">
        <f>+SUBTOTAL(9,F162:F215)</f>
        <v>2420916294.9326253</v>
      </c>
      <c r="G216" s="35"/>
      <c r="H216" s="15">
        <f>+SUBTOTAL(9,H162:H215)</f>
        <v>2643458999</v>
      </c>
      <c r="J216" s="90">
        <f>+SUBTOTAL(9,J162:J215)</f>
        <v>-222542704.06737524</v>
      </c>
      <c r="K216" s="26"/>
      <c r="L216" s="69"/>
    </row>
    <row r="217" spans="1:12" ht="13.8" thickTop="1" x14ac:dyDescent="0.25">
      <c r="B217" s="2" t="s">
        <v>6</v>
      </c>
    </row>
    <row r="218" spans="1:12" x14ac:dyDescent="0.25">
      <c r="B218" s="2" t="s">
        <v>6</v>
      </c>
      <c r="J218" s="85"/>
    </row>
    <row r="219" spans="1:12" x14ac:dyDescent="0.25">
      <c r="A219" s="8" t="s">
        <v>7</v>
      </c>
    </row>
    <row r="220" spans="1:12" x14ac:dyDescent="0.25">
      <c r="B220" s="2" t="s">
        <v>6</v>
      </c>
      <c r="D220" s="16"/>
      <c r="E220" s="16"/>
      <c r="F220" s="16"/>
      <c r="G220" s="38"/>
      <c r="H220" s="16"/>
      <c r="I220" s="16"/>
      <c r="J220" s="73"/>
      <c r="K220" s="16"/>
    </row>
    <row r="221" spans="1:12" x14ac:dyDescent="0.25">
      <c r="A221" s="25" t="s">
        <v>184</v>
      </c>
      <c r="D221" s="16"/>
      <c r="E221" s="16"/>
      <c r="F221" s="16"/>
      <c r="G221" s="38"/>
      <c r="H221" s="16"/>
      <c r="I221" s="16"/>
      <c r="J221" s="73"/>
      <c r="K221" s="16"/>
    </row>
    <row r="222" spans="1:12" x14ac:dyDescent="0.25">
      <c r="B222" s="2" t="s">
        <v>6</v>
      </c>
      <c r="D222" s="16"/>
      <c r="E222" s="16"/>
      <c r="F222" s="16"/>
      <c r="G222" s="38"/>
      <c r="H222" s="16"/>
      <c r="I222" s="16"/>
      <c r="J222" s="73"/>
      <c r="K222" s="16"/>
    </row>
    <row r="223" spans="1:12" s="16" customFormat="1" x14ac:dyDescent="0.25">
      <c r="B223" s="16" t="s">
        <v>86</v>
      </c>
      <c r="D223" s="9"/>
      <c r="E223" s="2"/>
      <c r="F223" s="2"/>
      <c r="G223" s="33"/>
      <c r="H223" s="9"/>
      <c r="I223" s="2"/>
      <c r="J223" s="117"/>
      <c r="K223" s="10"/>
    </row>
    <row r="224" spans="1:12" x14ac:dyDescent="0.25">
      <c r="A224" s="2">
        <v>341</v>
      </c>
      <c r="B224" s="2" t="s">
        <v>42</v>
      </c>
      <c r="D224" s="9">
        <v>84760736.079999998</v>
      </c>
      <c r="F224" s="9">
        <v>56466914.676100001</v>
      </c>
      <c r="H224" s="9">
        <v>43286101</v>
      </c>
      <c r="J224" s="85">
        <f t="shared" ref="J224:J230" si="0">+F224-H224</f>
        <v>13180813.676100001</v>
      </c>
      <c r="K224" s="11"/>
    </row>
    <row r="225" spans="1:12" x14ac:dyDescent="0.25">
      <c r="A225" s="2">
        <v>342</v>
      </c>
      <c r="B225" s="2" t="s">
        <v>87</v>
      </c>
      <c r="D225" s="9">
        <v>11513770.92</v>
      </c>
      <c r="F225" s="9">
        <v>6416277.5938774999</v>
      </c>
      <c r="H225" s="9">
        <v>5265108</v>
      </c>
      <c r="J225" s="85">
        <f t="shared" si="0"/>
        <v>1151169.5938774999</v>
      </c>
      <c r="K225" s="11"/>
    </row>
    <row r="226" spans="1:12" x14ac:dyDescent="0.25">
      <c r="A226" s="2">
        <v>343</v>
      </c>
      <c r="B226" s="2" t="s">
        <v>88</v>
      </c>
      <c r="D226" s="9">
        <v>27106050.559999999</v>
      </c>
      <c r="F226" s="9">
        <v>5912888.6765202424</v>
      </c>
      <c r="H226" s="9">
        <v>3904041</v>
      </c>
      <c r="J226" s="85">
        <f t="shared" si="0"/>
        <v>2008847.6765202424</v>
      </c>
      <c r="K226" s="11"/>
    </row>
    <row r="227" spans="1:12" x14ac:dyDescent="0.25">
      <c r="A227" s="2">
        <v>343.2</v>
      </c>
      <c r="B227" s="2" t="s">
        <v>280</v>
      </c>
      <c r="D227" s="9">
        <v>37564239.130000003</v>
      </c>
      <c r="F227" s="36">
        <v>7262311.1111797579</v>
      </c>
      <c r="H227" s="9">
        <v>4795010</v>
      </c>
      <c r="J227" s="85">
        <f t="shared" si="0"/>
        <v>2467301.1111797579</v>
      </c>
      <c r="K227" s="11"/>
    </row>
    <row r="228" spans="1:12" x14ac:dyDescent="0.25">
      <c r="A228" s="2">
        <v>344</v>
      </c>
      <c r="B228" s="2" t="s">
        <v>89</v>
      </c>
      <c r="D228" s="9">
        <v>680446.36</v>
      </c>
      <c r="F228" s="9">
        <v>405161.83305500005</v>
      </c>
      <c r="H228" s="9">
        <v>299621</v>
      </c>
      <c r="J228" s="85">
        <f t="shared" si="0"/>
        <v>105540.83305500005</v>
      </c>
      <c r="K228" s="11"/>
    </row>
    <row r="229" spans="1:12" x14ac:dyDescent="0.25">
      <c r="A229" s="2">
        <v>345</v>
      </c>
      <c r="B229" s="2" t="s">
        <v>45</v>
      </c>
      <c r="D229" s="9">
        <v>12121302.66</v>
      </c>
      <c r="F229" s="9">
        <v>9401591.5924850013</v>
      </c>
      <c r="H229" s="9">
        <v>6957890</v>
      </c>
      <c r="J229" s="85">
        <f t="shared" si="0"/>
        <v>2443701.5924850013</v>
      </c>
      <c r="K229" s="11"/>
    </row>
    <row r="230" spans="1:12" s="16" customFormat="1" x14ac:dyDescent="0.25">
      <c r="A230" s="2">
        <v>346</v>
      </c>
      <c r="B230" s="33" t="s">
        <v>281</v>
      </c>
      <c r="D230" s="12">
        <v>1234437.5900000001</v>
      </c>
      <c r="E230" s="2"/>
      <c r="F230" s="12">
        <v>609250.2290874999</v>
      </c>
      <c r="G230" s="33"/>
      <c r="H230" s="12">
        <v>499171</v>
      </c>
      <c r="I230" s="2"/>
      <c r="J230" s="86">
        <f t="shared" si="0"/>
        <v>110079.2290874999</v>
      </c>
      <c r="K230" s="30"/>
    </row>
    <row r="231" spans="1:12" x14ac:dyDescent="0.25">
      <c r="A231" s="2" t="s">
        <v>6</v>
      </c>
      <c r="B231" s="16" t="s">
        <v>91</v>
      </c>
      <c r="D231" s="18">
        <f>+SUBTOTAL(9,D224:D230)</f>
        <v>174980983.30000001</v>
      </c>
      <c r="E231" s="16"/>
      <c r="F231" s="18">
        <f>+SUBTOTAL(9,F224:F230)</f>
        <v>86474395.712304994</v>
      </c>
      <c r="G231" s="38"/>
      <c r="H231" s="18">
        <f>+SUBTOTAL(9,H224:H230)</f>
        <v>65006942</v>
      </c>
      <c r="I231" s="16"/>
      <c r="J231" s="65">
        <f>+SUBTOTAL(9,J224:J230)</f>
        <v>21467453.712305002</v>
      </c>
      <c r="K231" s="18"/>
    </row>
    <row r="232" spans="1:12" s="16" customFormat="1" x14ac:dyDescent="0.25">
      <c r="A232" s="16" t="s">
        <v>6</v>
      </c>
      <c r="B232" s="16" t="s">
        <v>6</v>
      </c>
      <c r="D232" s="2"/>
      <c r="E232" s="2"/>
      <c r="F232" s="2"/>
      <c r="G232" s="33"/>
      <c r="H232" s="2"/>
      <c r="I232" s="2"/>
      <c r="J232" s="58"/>
      <c r="K232" s="2"/>
    </row>
    <row r="233" spans="1:12" x14ac:dyDescent="0.25">
      <c r="A233" s="16" t="s">
        <v>6</v>
      </c>
      <c r="B233" s="16" t="s">
        <v>92</v>
      </c>
      <c r="D233" s="9"/>
      <c r="H233" s="9"/>
      <c r="J233" s="117"/>
      <c r="K233" s="10"/>
      <c r="L233" s="16"/>
    </row>
    <row r="234" spans="1:12" x14ac:dyDescent="0.25">
      <c r="A234" s="2">
        <v>341</v>
      </c>
      <c r="B234" s="2" t="s">
        <v>42</v>
      </c>
      <c r="D234" s="9">
        <v>5090644.67</v>
      </c>
      <c r="F234" s="36">
        <v>3478638.4194437498</v>
      </c>
      <c r="H234" s="9">
        <v>2682311</v>
      </c>
      <c r="J234" s="85">
        <f t="shared" ref="J234:J240" si="1">+F234-H234</f>
        <v>796327.41944374982</v>
      </c>
      <c r="K234" s="11"/>
    </row>
    <row r="235" spans="1:12" x14ac:dyDescent="0.25">
      <c r="A235" s="2">
        <v>342</v>
      </c>
      <c r="B235" s="2" t="s">
        <v>87</v>
      </c>
      <c r="D235" s="9">
        <v>673632.54</v>
      </c>
      <c r="F235" s="36">
        <v>511483.67270750005</v>
      </c>
      <c r="H235" s="9">
        <v>356472</v>
      </c>
      <c r="J235" s="85">
        <f t="shared" si="1"/>
        <v>155011.67270750005</v>
      </c>
      <c r="K235" s="11"/>
    </row>
    <row r="236" spans="1:12" x14ac:dyDescent="0.25">
      <c r="A236" s="2">
        <v>343</v>
      </c>
      <c r="B236" s="2" t="s">
        <v>88</v>
      </c>
      <c r="D236" s="9">
        <v>121376511.03</v>
      </c>
      <c r="F236" s="36">
        <v>49359730.567925498</v>
      </c>
      <c r="H236" s="9">
        <v>57655119</v>
      </c>
      <c r="J236" s="85">
        <f t="shared" si="1"/>
        <v>-8295388.4320745021</v>
      </c>
      <c r="K236" s="11"/>
    </row>
    <row r="237" spans="1:12" x14ac:dyDescent="0.25">
      <c r="A237" s="2">
        <v>343.2</v>
      </c>
      <c r="B237" s="2" t="s">
        <v>280</v>
      </c>
      <c r="D237" s="9">
        <v>64237235.289999999</v>
      </c>
      <c r="F237" s="36">
        <v>8573138.6828573085</v>
      </c>
      <c r="H237" s="9">
        <v>10013939</v>
      </c>
      <c r="J237" s="85">
        <f t="shared" si="1"/>
        <v>-1440800.3171426915</v>
      </c>
      <c r="K237" s="11"/>
    </row>
    <row r="238" spans="1:12" x14ac:dyDescent="0.25">
      <c r="A238" s="2">
        <v>344</v>
      </c>
      <c r="B238" s="2" t="s">
        <v>89</v>
      </c>
      <c r="D238" s="9">
        <v>28799679.809999999</v>
      </c>
      <c r="F238" s="36">
        <v>20523753.65216</v>
      </c>
      <c r="H238" s="9">
        <v>15705873</v>
      </c>
      <c r="J238" s="85">
        <f t="shared" si="1"/>
        <v>4817880.6521600001</v>
      </c>
      <c r="K238" s="11"/>
    </row>
    <row r="239" spans="1:12" s="16" customFormat="1" x14ac:dyDescent="0.25">
      <c r="A239" s="2">
        <v>345</v>
      </c>
      <c r="B239" s="2" t="s">
        <v>45</v>
      </c>
      <c r="D239" s="9">
        <v>29810853.449999999</v>
      </c>
      <c r="E239" s="2"/>
      <c r="F239" s="36">
        <v>19234928.801115002</v>
      </c>
      <c r="G239" s="33"/>
      <c r="H239" s="9">
        <v>15636950</v>
      </c>
      <c r="I239" s="2"/>
      <c r="J239" s="85">
        <f t="shared" si="1"/>
        <v>3597978.8011150025</v>
      </c>
      <c r="K239" s="11"/>
      <c r="L239" s="2"/>
    </row>
    <row r="240" spans="1:12" x14ac:dyDescent="0.25">
      <c r="A240" s="2">
        <v>346</v>
      </c>
      <c r="B240" s="33" t="s">
        <v>281</v>
      </c>
      <c r="D240" s="12">
        <v>2599157.79</v>
      </c>
      <c r="F240" s="32">
        <v>1902627.9844599999</v>
      </c>
      <c r="H240" s="12">
        <v>1409966</v>
      </c>
      <c r="J240" s="86">
        <f t="shared" si="1"/>
        <v>492661.98445999995</v>
      </c>
      <c r="K240" s="30"/>
      <c r="L240" s="16"/>
    </row>
    <row r="241" spans="1:12" s="16" customFormat="1" x14ac:dyDescent="0.25">
      <c r="A241" s="2" t="s">
        <v>6</v>
      </c>
      <c r="B241" s="16" t="s">
        <v>93</v>
      </c>
      <c r="D241" s="18">
        <f>+SUBTOTAL(9,D234:D240)</f>
        <v>252587714.57999998</v>
      </c>
      <c r="F241" s="18">
        <f>+SUBTOTAL(9,F234:F240)</f>
        <v>103584301.78066906</v>
      </c>
      <c r="G241" s="38"/>
      <c r="H241" s="18">
        <f>+SUBTOTAL(9,H234:H240)</f>
        <v>103460630</v>
      </c>
      <c r="J241" s="65">
        <f>+SUBTOTAL(9,J234:J240)</f>
        <v>123671.7806690596</v>
      </c>
      <c r="K241" s="18"/>
      <c r="L241" s="2"/>
    </row>
    <row r="242" spans="1:12" x14ac:dyDescent="0.25">
      <c r="A242" s="2" t="s">
        <v>6</v>
      </c>
      <c r="B242" s="2" t="s">
        <v>6</v>
      </c>
      <c r="L242" s="16"/>
    </row>
    <row r="243" spans="1:12" x14ac:dyDescent="0.25">
      <c r="A243" s="16" t="s">
        <v>6</v>
      </c>
      <c r="B243" s="16" t="s">
        <v>94</v>
      </c>
      <c r="D243" s="9"/>
      <c r="H243" s="9"/>
      <c r="J243" s="117"/>
      <c r="K243" s="10"/>
      <c r="L243" s="16"/>
    </row>
    <row r="244" spans="1:12" x14ac:dyDescent="0.25">
      <c r="A244" s="2">
        <v>341</v>
      </c>
      <c r="B244" s="2" t="s">
        <v>42</v>
      </c>
      <c r="D244" s="9">
        <v>3203159.07</v>
      </c>
      <c r="F244" s="36">
        <v>1949980.9453624994</v>
      </c>
      <c r="H244" s="9">
        <v>1553966</v>
      </c>
      <c r="J244" s="85">
        <f t="shared" ref="J244:J250" si="2">+F244-H244</f>
        <v>396014.94536249945</v>
      </c>
      <c r="K244" s="11"/>
    </row>
    <row r="245" spans="1:12" x14ac:dyDescent="0.25">
      <c r="A245" s="2">
        <v>342</v>
      </c>
      <c r="B245" s="2" t="s">
        <v>87</v>
      </c>
      <c r="D245" s="9">
        <v>742434</v>
      </c>
      <c r="F245" s="36">
        <v>503871.8135775</v>
      </c>
      <c r="H245" s="9">
        <v>353235</v>
      </c>
      <c r="J245" s="85">
        <f t="shared" si="2"/>
        <v>150636.8135775</v>
      </c>
      <c r="K245" s="11"/>
    </row>
    <row r="246" spans="1:12" x14ac:dyDescent="0.25">
      <c r="A246" s="2">
        <v>343</v>
      </c>
      <c r="B246" s="2" t="s">
        <v>88</v>
      </c>
      <c r="D246" s="9">
        <v>121964622.64</v>
      </c>
      <c r="F246" s="36">
        <v>33068494.782939143</v>
      </c>
      <c r="H246" s="9">
        <v>56773176</v>
      </c>
      <c r="J246" s="85">
        <f t="shared" si="2"/>
        <v>-23704681.217060857</v>
      </c>
      <c r="K246" s="11"/>
    </row>
    <row r="247" spans="1:12" x14ac:dyDescent="0.25">
      <c r="A247" s="2">
        <v>343.2</v>
      </c>
      <c r="B247" s="2" t="s">
        <v>280</v>
      </c>
      <c r="D247" s="9">
        <v>24160829.5</v>
      </c>
      <c r="F247" s="36">
        <v>1666193.6946186493</v>
      </c>
      <c r="H247" s="9">
        <v>2860581</v>
      </c>
      <c r="J247" s="85">
        <f t="shared" si="2"/>
        <v>-1194387.3053813507</v>
      </c>
      <c r="K247" s="11"/>
    </row>
    <row r="248" spans="1:12" s="16" customFormat="1" x14ac:dyDescent="0.25">
      <c r="A248" s="2">
        <v>344</v>
      </c>
      <c r="B248" s="2" t="s">
        <v>89</v>
      </c>
      <c r="D248" s="9">
        <v>31767828.210000001</v>
      </c>
      <c r="E248" s="2"/>
      <c r="F248" s="36">
        <v>22571172.423827499</v>
      </c>
      <c r="G248" s="33"/>
      <c r="H248" s="9">
        <v>16389998</v>
      </c>
      <c r="I248" s="2"/>
      <c r="J248" s="85">
        <f t="shared" si="2"/>
        <v>6181174.4238274992</v>
      </c>
      <c r="K248" s="11"/>
      <c r="L248" s="2"/>
    </row>
    <row r="249" spans="1:12" x14ac:dyDescent="0.25">
      <c r="A249" s="2">
        <v>345</v>
      </c>
      <c r="B249" s="2" t="s">
        <v>45</v>
      </c>
      <c r="D249" s="9">
        <v>24918022.579999998</v>
      </c>
      <c r="F249" s="36">
        <v>15461506.544155</v>
      </c>
      <c r="H249" s="9">
        <v>12572388</v>
      </c>
      <c r="J249" s="85">
        <f t="shared" si="2"/>
        <v>2889118.5441549998</v>
      </c>
      <c r="K249" s="11"/>
    </row>
    <row r="250" spans="1:12" s="16" customFormat="1" x14ac:dyDescent="0.25">
      <c r="A250" s="2">
        <v>346</v>
      </c>
      <c r="B250" s="33" t="s">
        <v>281</v>
      </c>
      <c r="D250" s="12">
        <v>1810688.03</v>
      </c>
      <c r="E250" s="2"/>
      <c r="F250" s="32">
        <v>1287343.3457350002</v>
      </c>
      <c r="G250" s="33"/>
      <c r="H250" s="12">
        <v>973472</v>
      </c>
      <c r="I250" s="2"/>
      <c r="J250" s="86">
        <f t="shared" si="2"/>
        <v>313871.34573500021</v>
      </c>
      <c r="K250" s="30"/>
    </row>
    <row r="251" spans="1:12" x14ac:dyDescent="0.25">
      <c r="A251" s="2" t="s">
        <v>6</v>
      </c>
      <c r="B251" s="16" t="s">
        <v>95</v>
      </c>
      <c r="D251" s="23">
        <f>+SUBTOTAL(9,D244:D250)</f>
        <v>208567584.03</v>
      </c>
      <c r="E251" s="16"/>
      <c r="F251" s="23">
        <f>+SUBTOTAL(9,F244:F250)</f>
        <v>76508563.550215289</v>
      </c>
      <c r="G251" s="38"/>
      <c r="H251" s="23">
        <f>+SUBTOTAL(9,H244:H250)</f>
        <v>91476816</v>
      </c>
      <c r="I251" s="16"/>
      <c r="J251" s="83">
        <f>+SUBTOTAL(9,J244:J250)</f>
        <v>-14968252.449784707</v>
      </c>
      <c r="K251" s="24"/>
    </row>
    <row r="252" spans="1:12" x14ac:dyDescent="0.25">
      <c r="B252" s="16" t="s">
        <v>6</v>
      </c>
      <c r="D252" s="18"/>
      <c r="E252" s="16"/>
      <c r="F252" s="18"/>
      <c r="G252" s="38"/>
      <c r="H252" s="18"/>
      <c r="I252" s="16"/>
      <c r="J252" s="65"/>
      <c r="K252" s="18"/>
    </row>
    <row r="253" spans="1:12" x14ac:dyDescent="0.25">
      <c r="A253" s="25" t="s">
        <v>185</v>
      </c>
      <c r="B253" s="16"/>
      <c r="D253" s="27">
        <f>+SUBTOTAL(9,D223:D252)</f>
        <v>636136281.91000009</v>
      </c>
      <c r="E253" s="16"/>
      <c r="F253" s="27">
        <f>+SUBTOTAL(9,F223:F252)</f>
        <v>266567261.04318935</v>
      </c>
      <c r="G253" s="38"/>
      <c r="H253" s="27">
        <f>+SUBTOTAL(9,H223:H252)</f>
        <v>259944388</v>
      </c>
      <c r="I253" s="16"/>
      <c r="J253" s="121">
        <f>+SUBTOTAL(9,J223:J252)</f>
        <v>6622873.0431893542</v>
      </c>
      <c r="K253" s="27"/>
    </row>
    <row r="254" spans="1:12" x14ac:dyDescent="0.25">
      <c r="A254" s="25"/>
      <c r="B254" s="16" t="s">
        <v>6</v>
      </c>
      <c r="D254" s="18"/>
      <c r="E254" s="16"/>
      <c r="F254" s="18"/>
      <c r="G254" s="38"/>
      <c r="H254" s="18"/>
      <c r="I254" s="16"/>
      <c r="J254" s="65"/>
      <c r="K254" s="18"/>
    </row>
    <row r="255" spans="1:12" x14ac:dyDescent="0.25">
      <c r="A255" s="25"/>
      <c r="B255" s="16" t="s">
        <v>6</v>
      </c>
      <c r="D255" s="18"/>
      <c r="E255" s="16"/>
      <c r="F255" s="18"/>
      <c r="G255" s="38"/>
      <c r="H255" s="18"/>
      <c r="I255" s="16"/>
      <c r="J255" s="65"/>
      <c r="K255" s="18"/>
    </row>
    <row r="256" spans="1:12" x14ac:dyDescent="0.25">
      <c r="A256" s="25" t="s">
        <v>186</v>
      </c>
      <c r="B256" s="16"/>
      <c r="D256" s="18"/>
      <c r="E256" s="16"/>
      <c r="F256" s="18"/>
      <c r="G256" s="38"/>
      <c r="H256" s="18"/>
      <c r="I256" s="16"/>
      <c r="J256" s="65"/>
      <c r="K256" s="18"/>
    </row>
    <row r="257" spans="1:12" x14ac:dyDescent="0.25">
      <c r="A257" s="2" t="s">
        <v>6</v>
      </c>
      <c r="B257" s="2" t="s">
        <v>6</v>
      </c>
      <c r="L257" s="16"/>
    </row>
    <row r="258" spans="1:12" x14ac:dyDescent="0.25">
      <c r="A258" s="16" t="s">
        <v>6</v>
      </c>
      <c r="B258" s="16" t="s">
        <v>96</v>
      </c>
      <c r="D258" s="9"/>
      <c r="H258" s="9"/>
      <c r="J258" s="117"/>
      <c r="K258" s="10"/>
      <c r="L258" s="16"/>
    </row>
    <row r="259" spans="1:12" x14ac:dyDescent="0.25">
      <c r="A259" s="2">
        <v>341</v>
      </c>
      <c r="B259" s="2" t="s">
        <v>42</v>
      </c>
      <c r="D259" s="9">
        <v>8824311.5299999993</v>
      </c>
      <c r="F259" s="36">
        <v>2131885.8237000001</v>
      </c>
      <c r="H259" s="9">
        <v>3500191</v>
      </c>
      <c r="J259" s="85">
        <f t="shared" ref="J259:J265" si="3">+F259-H259</f>
        <v>-1368305.1762999999</v>
      </c>
      <c r="K259" s="11"/>
    </row>
    <row r="260" spans="1:12" x14ac:dyDescent="0.25">
      <c r="A260" s="2">
        <v>342</v>
      </c>
      <c r="B260" s="2" t="s">
        <v>87</v>
      </c>
      <c r="D260" s="9">
        <v>794049.27</v>
      </c>
      <c r="F260" s="36">
        <v>284358.18738999998</v>
      </c>
      <c r="H260" s="9">
        <v>540796</v>
      </c>
      <c r="J260" s="85">
        <f t="shared" si="3"/>
        <v>-256437.81261000002</v>
      </c>
      <c r="K260" s="11"/>
    </row>
    <row r="261" spans="1:12" x14ac:dyDescent="0.25">
      <c r="A261" s="2">
        <v>343</v>
      </c>
      <c r="B261" s="2" t="s">
        <v>88</v>
      </c>
      <c r="D261" s="9">
        <v>3709607.1</v>
      </c>
      <c r="F261" s="36">
        <v>1045250.4988049084</v>
      </c>
      <c r="H261" s="9">
        <v>457525</v>
      </c>
      <c r="J261" s="85">
        <f t="shared" si="3"/>
        <v>587725.49880490836</v>
      </c>
      <c r="K261" s="11"/>
    </row>
    <row r="262" spans="1:12" s="16" customFormat="1" x14ac:dyDescent="0.25">
      <c r="A262" s="2">
        <v>343.2</v>
      </c>
      <c r="B262" s="2" t="s">
        <v>280</v>
      </c>
      <c r="D262" s="9">
        <v>441576.73</v>
      </c>
      <c r="E262" s="2"/>
      <c r="F262" s="36">
        <v>231377.25811259166</v>
      </c>
      <c r="G262" s="33"/>
      <c r="H262" s="9">
        <v>101278</v>
      </c>
      <c r="I262" s="2"/>
      <c r="J262" s="85">
        <f t="shared" si="3"/>
        <v>130099.25811259166</v>
      </c>
      <c r="K262" s="11"/>
      <c r="L262" s="2"/>
    </row>
    <row r="263" spans="1:12" x14ac:dyDescent="0.25">
      <c r="A263" s="2">
        <v>344</v>
      </c>
      <c r="B263" s="2" t="s">
        <v>89</v>
      </c>
      <c r="D263" s="9">
        <v>230729.01</v>
      </c>
      <c r="F263" s="36">
        <v>16353.841362499998</v>
      </c>
      <c r="H263" s="9">
        <v>22908</v>
      </c>
      <c r="J263" s="85">
        <f t="shared" si="3"/>
        <v>-6554.1586375000024</v>
      </c>
      <c r="K263" s="11"/>
    </row>
    <row r="264" spans="1:12" s="16" customFormat="1" x14ac:dyDescent="0.25">
      <c r="A264" s="2">
        <v>345</v>
      </c>
      <c r="B264" s="2" t="s">
        <v>45</v>
      </c>
      <c r="D264" s="9">
        <v>1163312.03</v>
      </c>
      <c r="E264" s="2"/>
      <c r="F264" s="36">
        <v>139908.13377500002</v>
      </c>
      <c r="G264" s="33"/>
      <c r="H264" s="9">
        <v>163248</v>
      </c>
      <c r="I264" s="2"/>
      <c r="J264" s="85">
        <f t="shared" si="3"/>
        <v>-23339.866224999976</v>
      </c>
      <c r="K264" s="11"/>
      <c r="L264" s="2"/>
    </row>
    <row r="265" spans="1:12" x14ac:dyDescent="0.25">
      <c r="A265" s="2">
        <v>346</v>
      </c>
      <c r="B265" s="33" t="s">
        <v>281</v>
      </c>
      <c r="D265" s="12">
        <v>768814.83</v>
      </c>
      <c r="F265" s="32">
        <v>197971.39508250004</v>
      </c>
      <c r="H265" s="12">
        <v>260388</v>
      </c>
      <c r="J265" s="86">
        <f t="shared" si="3"/>
        <v>-62416.604917499964</v>
      </c>
      <c r="K265" s="30"/>
      <c r="L265" s="16"/>
    </row>
    <row r="266" spans="1:12" x14ac:dyDescent="0.25">
      <c r="A266" s="2" t="s">
        <v>6</v>
      </c>
      <c r="B266" s="16" t="s">
        <v>97</v>
      </c>
      <c r="D266" s="18">
        <f>+SUBTOTAL(9,D259:D265)</f>
        <v>15932400.499999998</v>
      </c>
      <c r="E266" s="16"/>
      <c r="F266" s="18">
        <f>+SUBTOTAL(9,F259:F265)</f>
        <v>4047105.1382275</v>
      </c>
      <c r="G266" s="38"/>
      <c r="H266" s="18">
        <f>+SUBTOTAL(9,H259:H265)</f>
        <v>5046334</v>
      </c>
      <c r="I266" s="16"/>
      <c r="J266" s="65">
        <f>+SUBTOTAL(9,J259:J265)</f>
        <v>-999228.86177249975</v>
      </c>
      <c r="K266" s="18"/>
    </row>
    <row r="267" spans="1:12" x14ac:dyDescent="0.25">
      <c r="A267" s="16" t="s">
        <v>6</v>
      </c>
      <c r="B267" s="16" t="s">
        <v>6</v>
      </c>
      <c r="L267" s="16"/>
    </row>
    <row r="268" spans="1:12" x14ac:dyDescent="0.25">
      <c r="A268" s="16" t="s">
        <v>6</v>
      </c>
      <c r="B268" s="16" t="s">
        <v>98</v>
      </c>
      <c r="D268" s="9"/>
      <c r="H268" s="9"/>
      <c r="J268" s="117"/>
      <c r="K268" s="10"/>
      <c r="L268" s="16"/>
    </row>
    <row r="269" spans="1:12" x14ac:dyDescent="0.25">
      <c r="A269" s="2">
        <v>341</v>
      </c>
      <c r="B269" s="2" t="s">
        <v>42</v>
      </c>
      <c r="D269" s="9">
        <v>28751597.359999999</v>
      </c>
      <c r="F269" s="36">
        <v>12204746.624056252</v>
      </c>
      <c r="H269" s="9">
        <v>9968648</v>
      </c>
      <c r="J269" s="85">
        <f t="shared" ref="J269:J275" si="4">+F269-H269</f>
        <v>2236098.6240562517</v>
      </c>
      <c r="K269" s="11"/>
    </row>
    <row r="270" spans="1:12" x14ac:dyDescent="0.25">
      <c r="A270" s="2">
        <v>342</v>
      </c>
      <c r="B270" s="2" t="s">
        <v>87</v>
      </c>
      <c r="D270" s="9">
        <v>6194174.5700000003</v>
      </c>
      <c r="F270" s="36">
        <v>1967815.4101275001</v>
      </c>
      <c r="H270" s="9">
        <v>2189065</v>
      </c>
      <c r="J270" s="85">
        <f t="shared" si="4"/>
        <v>-221249.58987249993</v>
      </c>
      <c r="K270" s="11"/>
    </row>
    <row r="271" spans="1:12" s="16" customFormat="1" x14ac:dyDescent="0.25">
      <c r="A271" s="2">
        <v>343</v>
      </c>
      <c r="B271" s="2" t="s">
        <v>88</v>
      </c>
      <c r="D271" s="9">
        <v>367522550.75</v>
      </c>
      <c r="E271" s="2"/>
      <c r="F271" s="36">
        <v>79088072.902759954</v>
      </c>
      <c r="G271" s="33"/>
      <c r="H271" s="9">
        <v>87596757</v>
      </c>
      <c r="I271" s="2"/>
      <c r="J271" s="85">
        <f t="shared" si="4"/>
        <v>-8508684.0972400457</v>
      </c>
      <c r="K271" s="11"/>
      <c r="L271" s="2"/>
    </row>
    <row r="272" spans="1:12" x14ac:dyDescent="0.25">
      <c r="A272" s="2">
        <v>343.2</v>
      </c>
      <c r="B272" s="2" t="s">
        <v>280</v>
      </c>
      <c r="D272" s="9">
        <v>302123630.85000002</v>
      </c>
      <c r="F272" s="36">
        <v>39131213.47842674</v>
      </c>
      <c r="H272" s="9">
        <v>43341142</v>
      </c>
      <c r="J272" s="85">
        <f t="shared" si="4"/>
        <v>-4209928.5215732604</v>
      </c>
      <c r="K272" s="11"/>
    </row>
    <row r="273" spans="1:12" s="16" customFormat="1" x14ac:dyDescent="0.25">
      <c r="A273" s="2">
        <v>344</v>
      </c>
      <c r="B273" s="2" t="s">
        <v>89</v>
      </c>
      <c r="D273" s="9">
        <v>57280634.57</v>
      </c>
      <c r="E273" s="2"/>
      <c r="F273" s="36">
        <v>19398986.114035003</v>
      </c>
      <c r="G273" s="33"/>
      <c r="H273" s="9">
        <v>17855754</v>
      </c>
      <c r="I273" s="2"/>
      <c r="J273" s="85">
        <f t="shared" si="4"/>
        <v>1543232.1140350029</v>
      </c>
      <c r="K273" s="11"/>
      <c r="L273" s="2"/>
    </row>
    <row r="274" spans="1:12" x14ac:dyDescent="0.25">
      <c r="A274" s="2">
        <v>345</v>
      </c>
      <c r="B274" s="2" t="s">
        <v>45</v>
      </c>
      <c r="D274" s="9">
        <v>55628984.539999999</v>
      </c>
      <c r="F274" s="36">
        <v>25417944.167822499</v>
      </c>
      <c r="H274" s="9">
        <v>19654721</v>
      </c>
      <c r="J274" s="85">
        <f t="shared" si="4"/>
        <v>5763223.1678224988</v>
      </c>
      <c r="K274" s="11"/>
    </row>
    <row r="275" spans="1:12" x14ac:dyDescent="0.25">
      <c r="A275" s="2">
        <v>346</v>
      </c>
      <c r="B275" s="33" t="s">
        <v>281</v>
      </c>
      <c r="D275" s="12">
        <v>3539475.86</v>
      </c>
      <c r="F275" s="32">
        <v>1628771.173555</v>
      </c>
      <c r="H275" s="12">
        <v>1256430</v>
      </c>
      <c r="J275" s="86">
        <f t="shared" si="4"/>
        <v>372341.17355499999</v>
      </c>
      <c r="K275" s="30"/>
      <c r="L275" s="16"/>
    </row>
    <row r="276" spans="1:12" x14ac:dyDescent="0.25">
      <c r="A276" s="2" t="s">
        <v>6</v>
      </c>
      <c r="B276" s="16" t="s">
        <v>99</v>
      </c>
      <c r="D276" s="18">
        <f>+SUBTOTAL(9,D269:D275)</f>
        <v>821041048.5</v>
      </c>
      <c r="E276" s="16"/>
      <c r="F276" s="18">
        <f>+SUBTOTAL(9,F269:F275)</f>
        <v>178837549.87078294</v>
      </c>
      <c r="G276" s="38"/>
      <c r="H276" s="18">
        <f>+SUBTOTAL(9,H269:H275)</f>
        <v>181862517</v>
      </c>
      <c r="I276" s="16"/>
      <c r="J276" s="65">
        <f>+SUBTOTAL(9,J269:J275)</f>
        <v>-3024967.1292170528</v>
      </c>
      <c r="K276" s="18"/>
    </row>
    <row r="277" spans="1:12" x14ac:dyDescent="0.25">
      <c r="A277" s="2" t="s">
        <v>6</v>
      </c>
      <c r="B277" s="2" t="s">
        <v>6</v>
      </c>
      <c r="L277" s="16"/>
    </row>
    <row r="278" spans="1:12" x14ac:dyDescent="0.25">
      <c r="A278" s="16" t="s">
        <v>6</v>
      </c>
      <c r="B278" s="16" t="s">
        <v>100</v>
      </c>
      <c r="D278" s="9"/>
      <c r="H278" s="9"/>
      <c r="J278" s="117"/>
      <c r="K278" s="10"/>
      <c r="L278" s="16"/>
    </row>
    <row r="279" spans="1:12" x14ac:dyDescent="0.25">
      <c r="A279" s="2">
        <v>341</v>
      </c>
      <c r="B279" s="2" t="s">
        <v>42</v>
      </c>
      <c r="D279" s="9">
        <v>10445289.15</v>
      </c>
      <c r="F279" s="36">
        <v>1539033.2831250001</v>
      </c>
      <c r="H279" s="9">
        <v>1133599</v>
      </c>
      <c r="J279" s="85">
        <f t="shared" ref="J279:J285" si="5">+F279-H279</f>
        <v>405434.28312500007</v>
      </c>
      <c r="K279" s="11"/>
    </row>
    <row r="280" spans="1:12" s="16" customFormat="1" x14ac:dyDescent="0.25">
      <c r="A280" s="2">
        <v>342</v>
      </c>
      <c r="B280" s="2" t="s">
        <v>87</v>
      </c>
      <c r="D280" s="9">
        <v>13425923.449999999</v>
      </c>
      <c r="E280" s="2"/>
      <c r="F280" s="36">
        <v>2081548.9519200001</v>
      </c>
      <c r="G280" s="33"/>
      <c r="H280" s="9">
        <v>1483561</v>
      </c>
      <c r="I280" s="2"/>
      <c r="J280" s="85">
        <f t="shared" si="5"/>
        <v>597987.95192000014</v>
      </c>
      <c r="K280" s="11"/>
      <c r="L280" s="2"/>
    </row>
    <row r="281" spans="1:12" x14ac:dyDescent="0.25">
      <c r="A281" s="2">
        <v>343</v>
      </c>
      <c r="B281" s="2" t="s">
        <v>88</v>
      </c>
      <c r="D281" s="9">
        <v>164165758.75999999</v>
      </c>
      <c r="F281" s="36">
        <v>-10456672.074317705</v>
      </c>
      <c r="H281" s="9">
        <v>10180429</v>
      </c>
      <c r="J281" s="85">
        <f t="shared" si="5"/>
        <v>-20637101.074317705</v>
      </c>
      <c r="K281" s="11"/>
    </row>
    <row r="282" spans="1:12" s="16" customFormat="1" x14ac:dyDescent="0.25">
      <c r="A282" s="2">
        <v>343.2</v>
      </c>
      <c r="B282" s="2" t="s">
        <v>280</v>
      </c>
      <c r="D282" s="9">
        <v>20183733.07</v>
      </c>
      <c r="E282" s="2"/>
      <c r="F282" s="36">
        <v>-1479151.0296297995</v>
      </c>
      <c r="G282" s="33"/>
      <c r="H282" s="9">
        <v>1440075</v>
      </c>
      <c r="I282" s="2"/>
      <c r="J282" s="85">
        <f t="shared" si="5"/>
        <v>-2919226.0296297995</v>
      </c>
      <c r="K282" s="11"/>
      <c r="L282" s="2"/>
    </row>
    <row r="283" spans="1:12" s="16" customFormat="1" x14ac:dyDescent="0.25">
      <c r="A283" s="2">
        <v>344</v>
      </c>
      <c r="B283" s="2" t="s">
        <v>89</v>
      </c>
      <c r="D283" s="9">
        <v>46926129.969999999</v>
      </c>
      <c r="E283" s="2"/>
      <c r="F283" s="36">
        <v>7152353.7714875014</v>
      </c>
      <c r="G283" s="33"/>
      <c r="H283" s="9">
        <v>5279936</v>
      </c>
      <c r="I283" s="2"/>
      <c r="J283" s="85">
        <f t="shared" si="5"/>
        <v>1872417.7714875014</v>
      </c>
      <c r="K283" s="11"/>
      <c r="L283" s="2"/>
    </row>
    <row r="284" spans="1:12" s="16" customFormat="1" x14ac:dyDescent="0.25">
      <c r="A284" s="2">
        <v>345</v>
      </c>
      <c r="B284" s="2" t="s">
        <v>45</v>
      </c>
      <c r="D284" s="9">
        <v>32964436.82</v>
      </c>
      <c r="E284" s="2"/>
      <c r="F284" s="36">
        <v>5278646.2265499998</v>
      </c>
      <c r="G284" s="33"/>
      <c r="H284" s="9">
        <v>3744594</v>
      </c>
      <c r="I284" s="2"/>
      <c r="J284" s="85">
        <f t="shared" si="5"/>
        <v>1534052.2265499998</v>
      </c>
      <c r="K284" s="11"/>
      <c r="L284" s="2"/>
    </row>
    <row r="285" spans="1:12" s="16" customFormat="1" x14ac:dyDescent="0.25">
      <c r="A285" s="2">
        <v>346</v>
      </c>
      <c r="B285" s="33" t="s">
        <v>281</v>
      </c>
      <c r="D285" s="12">
        <v>1734913.3</v>
      </c>
      <c r="E285" s="2"/>
      <c r="F285" s="32">
        <v>212247.19695000001</v>
      </c>
      <c r="G285" s="33"/>
      <c r="H285" s="12">
        <v>191486</v>
      </c>
      <c r="I285" s="2"/>
      <c r="J285" s="86">
        <f t="shared" si="5"/>
        <v>20761.196950000012</v>
      </c>
      <c r="K285" s="30"/>
    </row>
    <row r="286" spans="1:12" s="16" customFormat="1" x14ac:dyDescent="0.25">
      <c r="A286" s="2" t="s">
        <v>6</v>
      </c>
      <c r="B286" s="16" t="s">
        <v>101</v>
      </c>
      <c r="D286" s="23">
        <f>+SUBTOTAL(9,D279:D285)</f>
        <v>289846184.51999998</v>
      </c>
      <c r="F286" s="23">
        <f>+SUBTOTAL(9,F279:F285)</f>
        <v>4328006.3260849966</v>
      </c>
      <c r="G286" s="38"/>
      <c r="H286" s="23">
        <f>+SUBTOTAL(9,H279:H285)</f>
        <v>23453680</v>
      </c>
      <c r="J286" s="83">
        <f>+SUBTOTAL(9,J279:J285)</f>
        <v>-19125673.673915002</v>
      </c>
      <c r="K286" s="24"/>
      <c r="L286" s="2"/>
    </row>
    <row r="287" spans="1:12" s="16" customFormat="1" x14ac:dyDescent="0.25">
      <c r="A287" s="2"/>
      <c r="B287" s="16" t="s">
        <v>6</v>
      </c>
      <c r="D287" s="18"/>
      <c r="F287" s="18"/>
      <c r="G287" s="38"/>
      <c r="H287" s="18"/>
      <c r="J287" s="65"/>
      <c r="K287" s="18"/>
      <c r="L287" s="2"/>
    </row>
    <row r="288" spans="1:12" s="16" customFormat="1" x14ac:dyDescent="0.25">
      <c r="A288" s="25" t="s">
        <v>187</v>
      </c>
      <c r="D288" s="27">
        <f>+SUBTOTAL(9,D257:D287)</f>
        <v>1126819633.52</v>
      </c>
      <c r="F288" s="27">
        <f>+SUBTOTAL(9,F257:F287)</f>
        <v>187212661.33509547</v>
      </c>
      <c r="G288" s="38"/>
      <c r="H288" s="27">
        <f>+SUBTOTAL(9,H257:H287)</f>
        <v>210362531</v>
      </c>
      <c r="J288" s="121">
        <f>+SUBTOTAL(9,J257:J287)</f>
        <v>-23149869.664904561</v>
      </c>
      <c r="K288" s="27"/>
      <c r="L288" s="2"/>
    </row>
    <row r="289" spans="1:12" s="38" customFormat="1" x14ac:dyDescent="0.25">
      <c r="A289" s="41"/>
      <c r="D289" s="27"/>
      <c r="F289" s="27"/>
      <c r="H289" s="27"/>
      <c r="J289" s="121"/>
      <c r="K289" s="27"/>
      <c r="L289" s="33"/>
    </row>
    <row r="290" spans="1:12" s="38" customFormat="1" x14ac:dyDescent="0.25">
      <c r="A290" s="41"/>
      <c r="B290" s="38" t="s">
        <v>6</v>
      </c>
      <c r="D290" s="27"/>
      <c r="F290" s="27"/>
      <c r="H290" s="27"/>
      <c r="J290" s="121"/>
      <c r="K290" s="27"/>
      <c r="L290" s="33"/>
    </row>
    <row r="291" spans="1:12" s="16" customFormat="1" x14ac:dyDescent="0.25">
      <c r="A291" s="25" t="s">
        <v>188</v>
      </c>
      <c r="D291" s="2"/>
      <c r="E291" s="2"/>
      <c r="F291" s="2"/>
      <c r="G291" s="33"/>
      <c r="H291" s="2"/>
      <c r="I291" s="2"/>
      <c r="J291" s="58"/>
      <c r="K291" s="2"/>
    </row>
    <row r="292" spans="1:12" s="38" customFormat="1" x14ac:dyDescent="0.25">
      <c r="A292" s="41"/>
      <c r="D292" s="33"/>
      <c r="E292" s="33"/>
      <c r="F292" s="33"/>
      <c r="G292" s="33"/>
      <c r="H292" s="33"/>
      <c r="I292" s="33"/>
      <c r="J292" s="58"/>
      <c r="K292" s="33"/>
    </row>
    <row r="293" spans="1:12" s="16" customFormat="1" x14ac:dyDescent="0.25">
      <c r="A293" s="16" t="s">
        <v>6</v>
      </c>
      <c r="B293" s="16" t="s">
        <v>102</v>
      </c>
      <c r="D293" s="9"/>
      <c r="E293" s="2"/>
      <c r="F293" s="2"/>
      <c r="G293" s="33"/>
      <c r="H293" s="9"/>
      <c r="I293" s="2"/>
      <c r="J293" s="117"/>
      <c r="K293" s="10"/>
    </row>
    <row r="294" spans="1:12" x14ac:dyDescent="0.25">
      <c r="A294" s="2">
        <v>341</v>
      </c>
      <c r="B294" s="2" t="s">
        <v>42</v>
      </c>
      <c r="D294" s="9">
        <v>28927928.829999998</v>
      </c>
      <c r="F294" s="36">
        <v>10726313.22046875</v>
      </c>
      <c r="H294" s="9">
        <v>8296002</v>
      </c>
      <c r="J294" s="85">
        <f t="shared" ref="J294:J300" si="6">+F294-H294</f>
        <v>2430311.2204687502</v>
      </c>
      <c r="K294" s="11"/>
    </row>
    <row r="295" spans="1:12" s="16" customFormat="1" x14ac:dyDescent="0.25">
      <c r="A295" s="2">
        <v>342</v>
      </c>
      <c r="B295" s="2" t="s">
        <v>87</v>
      </c>
      <c r="D295" s="9">
        <v>4008361.1</v>
      </c>
      <c r="E295" s="2"/>
      <c r="F295" s="36">
        <v>1497583.7612925</v>
      </c>
      <c r="G295" s="33"/>
      <c r="H295" s="9">
        <v>1159898</v>
      </c>
      <c r="I295" s="2"/>
      <c r="J295" s="85">
        <f t="shared" si="6"/>
        <v>337685.76129249996</v>
      </c>
      <c r="K295" s="11"/>
      <c r="L295" s="2"/>
    </row>
    <row r="296" spans="1:12" x14ac:dyDescent="0.25">
      <c r="A296" s="2">
        <v>343</v>
      </c>
      <c r="B296" s="2" t="s">
        <v>88</v>
      </c>
      <c r="D296" s="9">
        <v>236795037.63999999</v>
      </c>
      <c r="F296" s="36">
        <v>46167493.305591486</v>
      </c>
      <c r="H296" s="9">
        <v>61506546</v>
      </c>
      <c r="J296" s="85">
        <f t="shared" si="6"/>
        <v>-15339052.694408514</v>
      </c>
      <c r="K296" s="11"/>
    </row>
    <row r="297" spans="1:12" x14ac:dyDescent="0.25">
      <c r="A297" s="2">
        <v>343.2</v>
      </c>
      <c r="B297" s="2" t="s">
        <v>280</v>
      </c>
      <c r="D297" s="9">
        <v>146248667.56</v>
      </c>
      <c r="F297" s="36">
        <v>19013518.43144976</v>
      </c>
      <c r="H297" s="9">
        <v>25330720</v>
      </c>
      <c r="J297" s="85">
        <f t="shared" si="6"/>
        <v>-6317201.5685502402</v>
      </c>
      <c r="K297" s="11"/>
    </row>
    <row r="298" spans="1:12" x14ac:dyDescent="0.25">
      <c r="A298" s="2">
        <v>344</v>
      </c>
      <c r="B298" s="2" t="s">
        <v>89</v>
      </c>
      <c r="D298" s="9">
        <v>41417901.789999999</v>
      </c>
      <c r="F298" s="36">
        <v>16420596.423272502</v>
      </c>
      <c r="H298" s="9">
        <v>12133154</v>
      </c>
      <c r="J298" s="85">
        <f t="shared" si="6"/>
        <v>4287442.4232725017</v>
      </c>
      <c r="K298" s="11"/>
    </row>
    <row r="299" spans="1:12" x14ac:dyDescent="0.25">
      <c r="A299" s="2">
        <v>345</v>
      </c>
      <c r="B299" s="2" t="s">
        <v>45</v>
      </c>
      <c r="D299" s="9">
        <v>45110148.490000002</v>
      </c>
      <c r="F299" s="36">
        <v>16629259.061324999</v>
      </c>
      <c r="H299" s="9">
        <v>12885118</v>
      </c>
      <c r="J299" s="85">
        <f t="shared" si="6"/>
        <v>3744141.0613249987</v>
      </c>
      <c r="K299" s="11"/>
    </row>
    <row r="300" spans="1:12" x14ac:dyDescent="0.25">
      <c r="A300" s="2">
        <v>346</v>
      </c>
      <c r="B300" s="33" t="s">
        <v>281</v>
      </c>
      <c r="D300" s="12">
        <v>10976397.029999999</v>
      </c>
      <c r="F300" s="32">
        <v>3676138.0378625002</v>
      </c>
      <c r="H300" s="12">
        <v>3262339</v>
      </c>
      <c r="J300" s="86">
        <f t="shared" si="6"/>
        <v>413799.03786250018</v>
      </c>
      <c r="K300" s="30"/>
      <c r="L300" s="16"/>
    </row>
    <row r="301" spans="1:12" x14ac:dyDescent="0.25">
      <c r="A301" s="2" t="s">
        <v>6</v>
      </c>
      <c r="B301" s="16" t="s">
        <v>103</v>
      </c>
      <c r="D301" s="23">
        <f>+SUBTOTAL(9,D294:D300)</f>
        <v>513484442.44</v>
      </c>
      <c r="E301" s="16"/>
      <c r="F301" s="23">
        <f>+SUBTOTAL(9,F294:F300)</f>
        <v>114130902.2412625</v>
      </c>
      <c r="G301" s="38"/>
      <c r="H301" s="23">
        <f>+SUBTOTAL(9,H294:H300)</f>
        <v>124573777</v>
      </c>
      <c r="I301" s="16"/>
      <c r="J301" s="83">
        <f>+SUBTOTAL(9,J294:J300)</f>
        <v>-10442874.758737503</v>
      </c>
      <c r="K301" s="24"/>
    </row>
    <row r="302" spans="1:12" x14ac:dyDescent="0.25">
      <c r="B302" s="16" t="s">
        <v>6</v>
      </c>
      <c r="D302" s="18"/>
      <c r="E302" s="16"/>
      <c r="F302" s="18"/>
      <c r="G302" s="38"/>
      <c r="H302" s="18"/>
      <c r="I302" s="16"/>
      <c r="J302" s="65"/>
      <c r="K302" s="18"/>
    </row>
    <row r="303" spans="1:12" x14ac:dyDescent="0.25">
      <c r="A303" s="25" t="s">
        <v>189</v>
      </c>
      <c r="B303" s="16"/>
      <c r="D303" s="27">
        <f>+SUBTOTAL(9,D293:D302)</f>
        <v>513484442.44</v>
      </c>
      <c r="E303" s="16"/>
      <c r="F303" s="27">
        <f>+SUBTOTAL(9,F293:F302)</f>
        <v>114130902.2412625</v>
      </c>
      <c r="G303" s="38"/>
      <c r="H303" s="27">
        <f>+SUBTOTAL(9,H293:H302)</f>
        <v>124573777</v>
      </c>
      <c r="I303" s="16"/>
      <c r="J303" s="121">
        <f>+SUBTOTAL(9,J293:J302)</f>
        <v>-10442874.758737503</v>
      </c>
      <c r="K303" s="27"/>
    </row>
    <row r="304" spans="1:12" x14ac:dyDescent="0.25">
      <c r="A304" s="25"/>
      <c r="B304" s="16" t="s">
        <v>6</v>
      </c>
      <c r="D304" s="18"/>
      <c r="E304" s="16"/>
      <c r="F304" s="18"/>
      <c r="G304" s="38"/>
      <c r="H304" s="18"/>
      <c r="I304" s="16"/>
      <c r="J304" s="65"/>
      <c r="K304" s="18"/>
    </row>
    <row r="305" spans="1:12" x14ac:dyDescent="0.25">
      <c r="A305" s="25"/>
      <c r="B305" s="16" t="s">
        <v>6</v>
      </c>
      <c r="D305" s="18"/>
      <c r="E305" s="16"/>
      <c r="F305" s="18"/>
      <c r="G305" s="38"/>
      <c r="H305" s="18"/>
      <c r="I305" s="16"/>
      <c r="J305" s="65"/>
      <c r="K305" s="18"/>
    </row>
    <row r="306" spans="1:12" x14ac:dyDescent="0.25">
      <c r="A306" s="25" t="s">
        <v>190</v>
      </c>
      <c r="B306" s="16"/>
      <c r="D306" s="18"/>
      <c r="E306" s="16"/>
      <c r="F306" s="18"/>
      <c r="G306" s="38"/>
      <c r="H306" s="18"/>
      <c r="I306" s="16"/>
      <c r="J306" s="65"/>
      <c r="K306" s="18"/>
    </row>
    <row r="307" spans="1:12" s="16" customFormat="1" x14ac:dyDescent="0.25">
      <c r="A307" s="16" t="s">
        <v>6</v>
      </c>
      <c r="B307" s="16" t="s">
        <v>6</v>
      </c>
      <c r="D307" s="2"/>
      <c r="E307" s="2"/>
      <c r="F307" s="2"/>
      <c r="G307" s="33"/>
      <c r="H307" s="2"/>
      <c r="I307" s="2"/>
      <c r="J307" s="58"/>
      <c r="K307" s="2"/>
    </row>
    <row r="308" spans="1:12" x14ac:dyDescent="0.25">
      <c r="A308" s="16" t="s">
        <v>6</v>
      </c>
      <c r="B308" s="16" t="s">
        <v>51</v>
      </c>
      <c r="D308" s="9"/>
      <c r="H308" s="9"/>
      <c r="J308" s="117"/>
      <c r="K308" s="10"/>
      <c r="L308" s="16"/>
    </row>
    <row r="309" spans="1:12" s="16" customFormat="1" x14ac:dyDescent="0.25">
      <c r="A309" s="2">
        <v>341</v>
      </c>
      <c r="B309" s="2" t="s">
        <v>42</v>
      </c>
      <c r="D309" s="9">
        <v>49379840.009999998</v>
      </c>
      <c r="E309" s="2"/>
      <c r="F309" s="36">
        <v>31469364.546612501</v>
      </c>
      <c r="G309" s="33"/>
      <c r="H309" s="9">
        <v>23773916</v>
      </c>
      <c r="I309" s="2"/>
      <c r="J309" s="85">
        <f t="shared" ref="J309:J314" si="7">+F309-H309</f>
        <v>7695448.5466125011</v>
      </c>
      <c r="K309" s="11"/>
      <c r="L309" s="2"/>
    </row>
    <row r="310" spans="1:12" x14ac:dyDescent="0.25">
      <c r="A310" s="2">
        <v>342</v>
      </c>
      <c r="B310" s="2" t="s">
        <v>87</v>
      </c>
      <c r="D310" s="9">
        <v>4766330.58</v>
      </c>
      <c r="F310" s="36">
        <v>3048070.2899525007</v>
      </c>
      <c r="H310" s="9">
        <v>2253102</v>
      </c>
      <c r="J310" s="85">
        <f t="shared" si="7"/>
        <v>794968.28995250072</v>
      </c>
      <c r="K310" s="11"/>
    </row>
    <row r="311" spans="1:12" x14ac:dyDescent="0.25">
      <c r="A311" s="2">
        <v>343</v>
      </c>
      <c r="B311" s="2" t="s">
        <v>88</v>
      </c>
      <c r="D311" s="9">
        <v>22788939.550000001</v>
      </c>
      <c r="F311" s="36">
        <v>14037911.259213613</v>
      </c>
      <c r="H311" s="9">
        <v>8729373</v>
      </c>
      <c r="J311" s="85">
        <f t="shared" si="7"/>
        <v>5308538.2592136133</v>
      </c>
      <c r="K311" s="11"/>
    </row>
    <row r="312" spans="1:12" x14ac:dyDescent="0.25">
      <c r="A312" s="2">
        <v>343.2</v>
      </c>
      <c r="B312" s="2" t="s">
        <v>280</v>
      </c>
      <c r="D312" s="9">
        <v>2230421.5499999998</v>
      </c>
      <c r="F312" s="36">
        <v>770616.07417138456</v>
      </c>
      <c r="H312" s="9">
        <v>479202</v>
      </c>
      <c r="J312" s="85">
        <f t="shared" si="7"/>
        <v>291414.07417138456</v>
      </c>
      <c r="K312" s="11"/>
    </row>
    <row r="313" spans="1:12" x14ac:dyDescent="0.25">
      <c r="A313" s="2">
        <v>345</v>
      </c>
      <c r="B313" s="2" t="s">
        <v>45</v>
      </c>
      <c r="D313" s="9">
        <v>5321992.45</v>
      </c>
      <c r="F313" s="36">
        <v>3662479.8617849997</v>
      </c>
      <c r="H313" s="9">
        <v>2766537</v>
      </c>
      <c r="J313" s="85">
        <f t="shared" si="7"/>
        <v>895942.86178499972</v>
      </c>
      <c r="K313" s="11"/>
    </row>
    <row r="314" spans="1:12" x14ac:dyDescent="0.25">
      <c r="A314" s="2">
        <v>346</v>
      </c>
      <c r="B314" s="33" t="s">
        <v>281</v>
      </c>
      <c r="D314" s="12">
        <v>4194043.23</v>
      </c>
      <c r="F314" s="32">
        <v>2750672.6897574998</v>
      </c>
      <c r="H314" s="12">
        <v>2151278</v>
      </c>
      <c r="J314" s="86">
        <f t="shared" si="7"/>
        <v>599394.68975749984</v>
      </c>
      <c r="K314" s="30"/>
      <c r="L314" s="16"/>
    </row>
    <row r="315" spans="1:12" s="16" customFormat="1" x14ac:dyDescent="0.25">
      <c r="A315" s="2" t="s">
        <v>6</v>
      </c>
      <c r="B315" s="16" t="s">
        <v>52</v>
      </c>
      <c r="D315" s="18">
        <f>+SUBTOTAL(9,D309:D314)</f>
        <v>88681567.370000005</v>
      </c>
      <c r="F315" s="18">
        <f>+SUBTOTAL(9,F309:F314)</f>
        <v>55739114.721492499</v>
      </c>
      <c r="G315" s="38"/>
      <c r="H315" s="18">
        <f>+SUBTOTAL(9,H309:H314)</f>
        <v>40153408</v>
      </c>
      <c r="J315" s="65">
        <f>+SUBTOTAL(9,J309:J314)</f>
        <v>15585706.721492501</v>
      </c>
      <c r="K315" s="18"/>
      <c r="L315" s="2"/>
    </row>
    <row r="316" spans="1:12" x14ac:dyDescent="0.25">
      <c r="A316" s="2" t="s">
        <v>6</v>
      </c>
      <c r="B316" s="2" t="s">
        <v>6</v>
      </c>
      <c r="L316" s="16"/>
    </row>
    <row r="317" spans="1:12" x14ac:dyDescent="0.25">
      <c r="A317" s="16" t="s">
        <v>6</v>
      </c>
      <c r="B317" s="16" t="s">
        <v>104</v>
      </c>
      <c r="D317" s="9"/>
      <c r="H317" s="9"/>
      <c r="J317" s="117"/>
      <c r="K317" s="10"/>
      <c r="L317" s="16"/>
    </row>
    <row r="318" spans="1:12" x14ac:dyDescent="0.25">
      <c r="A318" s="2">
        <v>341</v>
      </c>
      <c r="B318" s="2" t="s">
        <v>42</v>
      </c>
      <c r="D318" s="9">
        <v>1660027.77</v>
      </c>
      <c r="F318" s="36">
        <v>1129405.7805937501</v>
      </c>
      <c r="H318" s="9">
        <v>850807</v>
      </c>
      <c r="J318" s="85">
        <f t="shared" ref="J318:J324" si="8">+F318-H318</f>
        <v>278598.78059375007</v>
      </c>
      <c r="K318" s="11"/>
    </row>
    <row r="319" spans="1:12" x14ac:dyDescent="0.25">
      <c r="A319" s="2">
        <v>342</v>
      </c>
      <c r="B319" s="2" t="s">
        <v>87</v>
      </c>
      <c r="D319" s="9">
        <v>178721.42</v>
      </c>
      <c r="F319" s="36">
        <v>126139.88409000001</v>
      </c>
      <c r="H319" s="9">
        <v>94320</v>
      </c>
      <c r="J319" s="85">
        <f t="shared" si="8"/>
        <v>31819.884090000007</v>
      </c>
      <c r="K319" s="11"/>
    </row>
    <row r="320" spans="1:12" x14ac:dyDescent="0.25">
      <c r="A320" s="2">
        <v>343</v>
      </c>
      <c r="B320" s="2" t="s">
        <v>88</v>
      </c>
      <c r="D320" s="9">
        <v>152279614.02000001</v>
      </c>
      <c r="F320" s="36">
        <v>46856498.668307595</v>
      </c>
      <c r="H320" s="9">
        <v>63714248</v>
      </c>
      <c r="J320" s="85">
        <f t="shared" si="8"/>
        <v>-16857749.331692405</v>
      </c>
      <c r="K320" s="11"/>
    </row>
    <row r="321" spans="1:12" x14ac:dyDescent="0.25">
      <c r="A321" s="2">
        <v>343.2</v>
      </c>
      <c r="B321" s="2" t="s">
        <v>280</v>
      </c>
      <c r="D321" s="9">
        <v>67628798.829999998</v>
      </c>
      <c r="F321" s="36">
        <v>4931416.5922226291</v>
      </c>
      <c r="H321" s="9">
        <v>6705612</v>
      </c>
      <c r="J321" s="85">
        <f t="shared" si="8"/>
        <v>-1774195.4077773709</v>
      </c>
      <c r="K321" s="11"/>
    </row>
    <row r="322" spans="1:12" x14ac:dyDescent="0.25">
      <c r="A322" s="2">
        <v>344</v>
      </c>
      <c r="B322" s="2" t="s">
        <v>89</v>
      </c>
      <c r="D322" s="9">
        <v>26577658.120000001</v>
      </c>
      <c r="F322" s="36">
        <v>12491844.188529998</v>
      </c>
      <c r="H322" s="9">
        <v>10709993</v>
      </c>
      <c r="J322" s="85">
        <f t="shared" si="8"/>
        <v>1781851.1885299981</v>
      </c>
      <c r="K322" s="11"/>
    </row>
    <row r="323" spans="1:12" s="16" customFormat="1" x14ac:dyDescent="0.25">
      <c r="A323" s="2">
        <v>345</v>
      </c>
      <c r="B323" s="2" t="s">
        <v>45</v>
      </c>
      <c r="D323" s="9">
        <v>28440137.609999999</v>
      </c>
      <c r="E323" s="2"/>
      <c r="F323" s="36">
        <v>16413360.784037499</v>
      </c>
      <c r="G323" s="33"/>
      <c r="H323" s="9">
        <v>13422597</v>
      </c>
      <c r="I323" s="2"/>
      <c r="J323" s="85">
        <f t="shared" si="8"/>
        <v>2990763.7840374988</v>
      </c>
      <c r="K323" s="11"/>
      <c r="L323" s="2"/>
    </row>
    <row r="324" spans="1:12" x14ac:dyDescent="0.25">
      <c r="A324" s="2">
        <v>346</v>
      </c>
      <c r="B324" s="33" t="s">
        <v>281</v>
      </c>
      <c r="D324" s="12">
        <v>569569.49</v>
      </c>
      <c r="F324" s="32">
        <v>403368.06485999998</v>
      </c>
      <c r="H324" s="12">
        <v>304135</v>
      </c>
      <c r="J324" s="86">
        <f t="shared" si="8"/>
        <v>99233.064859999984</v>
      </c>
      <c r="K324" s="30"/>
      <c r="L324" s="16"/>
    </row>
    <row r="325" spans="1:12" s="16" customFormat="1" x14ac:dyDescent="0.25">
      <c r="A325" s="2" t="s">
        <v>6</v>
      </c>
      <c r="B325" s="16" t="s">
        <v>105</v>
      </c>
      <c r="D325" s="18">
        <f>+SUBTOTAL(9,D318:D324)</f>
        <v>277334527.26000005</v>
      </c>
      <c r="F325" s="18">
        <f>+SUBTOTAL(9,F318:F324)</f>
        <v>82352033.962641478</v>
      </c>
      <c r="G325" s="38"/>
      <c r="H325" s="18">
        <f>+SUBTOTAL(9,H318:H324)</f>
        <v>95801712</v>
      </c>
      <c r="J325" s="65">
        <f>+SUBTOTAL(9,J318:J324)</f>
        <v>-13449678.03735853</v>
      </c>
      <c r="K325" s="18"/>
      <c r="L325" s="2"/>
    </row>
    <row r="326" spans="1:12" x14ac:dyDescent="0.25">
      <c r="A326" s="2" t="s">
        <v>6</v>
      </c>
      <c r="B326" s="2" t="s">
        <v>6</v>
      </c>
      <c r="L326" s="16"/>
    </row>
    <row r="327" spans="1:12" x14ac:dyDescent="0.25">
      <c r="A327" s="16" t="s">
        <v>6</v>
      </c>
      <c r="B327" s="16" t="s">
        <v>106</v>
      </c>
      <c r="D327" s="9"/>
      <c r="H327" s="9"/>
      <c r="J327" s="117"/>
      <c r="K327" s="10"/>
      <c r="L327" s="16"/>
    </row>
    <row r="328" spans="1:12" x14ac:dyDescent="0.25">
      <c r="A328" s="2">
        <v>341</v>
      </c>
      <c r="B328" s="2" t="s">
        <v>42</v>
      </c>
      <c r="D328" s="9">
        <v>1498689.69</v>
      </c>
      <c r="F328" s="36">
        <v>779399.37722500006</v>
      </c>
      <c r="H328" s="9">
        <v>668566</v>
      </c>
      <c r="J328" s="85">
        <f t="shared" ref="J328:J334" si="9">+F328-H328</f>
        <v>110833.37722500006</v>
      </c>
      <c r="K328" s="11"/>
    </row>
    <row r="329" spans="1:12" x14ac:dyDescent="0.25">
      <c r="A329" s="2">
        <v>342</v>
      </c>
      <c r="B329" s="2" t="s">
        <v>87</v>
      </c>
      <c r="D329" s="9">
        <v>178314.5</v>
      </c>
      <c r="F329" s="36">
        <v>125767.1296975</v>
      </c>
      <c r="H329" s="9">
        <v>94105</v>
      </c>
      <c r="J329" s="85">
        <f t="shared" si="9"/>
        <v>31662.1296975</v>
      </c>
      <c r="K329" s="11"/>
    </row>
    <row r="330" spans="1:12" x14ac:dyDescent="0.25">
      <c r="A330" s="2">
        <v>343</v>
      </c>
      <c r="B330" s="2" t="s">
        <v>88</v>
      </c>
      <c r="D330" s="9">
        <v>157866532.25</v>
      </c>
      <c r="F330" s="36">
        <v>62665792.343947843</v>
      </c>
      <c r="H330" s="9">
        <v>61237920</v>
      </c>
      <c r="J330" s="85">
        <f t="shared" si="9"/>
        <v>1427872.3439478427</v>
      </c>
      <c r="K330" s="11"/>
    </row>
    <row r="331" spans="1:12" x14ac:dyDescent="0.25">
      <c r="A331" s="2">
        <v>343.2</v>
      </c>
      <c r="B331" s="2" t="s">
        <v>280</v>
      </c>
      <c r="D331" s="9">
        <v>100540569.59999999</v>
      </c>
      <c r="F331" s="36">
        <v>14593389.902786056</v>
      </c>
      <c r="H331" s="9">
        <v>14260872</v>
      </c>
      <c r="J331" s="85">
        <f t="shared" si="9"/>
        <v>332517.90278605558</v>
      </c>
      <c r="K331" s="11"/>
    </row>
    <row r="332" spans="1:12" s="16" customFormat="1" x14ac:dyDescent="0.25">
      <c r="A332" s="2">
        <v>344</v>
      </c>
      <c r="B332" s="2" t="s">
        <v>89</v>
      </c>
      <c r="D332" s="9">
        <v>32812956.829999998</v>
      </c>
      <c r="E332" s="2"/>
      <c r="F332" s="36">
        <v>17243431.162684999</v>
      </c>
      <c r="G332" s="33"/>
      <c r="H332" s="9">
        <v>13769800</v>
      </c>
      <c r="I332" s="2"/>
      <c r="J332" s="85">
        <f t="shared" si="9"/>
        <v>3473631.1626849994</v>
      </c>
      <c r="K332" s="11"/>
      <c r="L332" s="2"/>
    </row>
    <row r="333" spans="1:12" x14ac:dyDescent="0.25">
      <c r="A333" s="2">
        <v>345</v>
      </c>
      <c r="B333" s="2" t="s">
        <v>45</v>
      </c>
      <c r="D333" s="9">
        <v>25564310.940000001</v>
      </c>
      <c r="F333" s="36">
        <v>14499925.763430001</v>
      </c>
      <c r="H333" s="9">
        <v>11957393</v>
      </c>
      <c r="J333" s="85">
        <f t="shared" si="9"/>
        <v>2542532.7634300012</v>
      </c>
      <c r="K333" s="11"/>
    </row>
    <row r="334" spans="1:12" s="16" customFormat="1" x14ac:dyDescent="0.25">
      <c r="A334" s="2">
        <v>346</v>
      </c>
      <c r="B334" s="33" t="s">
        <v>281</v>
      </c>
      <c r="D334" s="12">
        <v>826193.83</v>
      </c>
      <c r="E334" s="2"/>
      <c r="F334" s="32">
        <v>416189.65436749993</v>
      </c>
      <c r="G334" s="33"/>
      <c r="H334" s="12">
        <v>333167</v>
      </c>
      <c r="I334" s="2"/>
      <c r="J334" s="86">
        <f t="shared" si="9"/>
        <v>83022.654367499927</v>
      </c>
      <c r="K334" s="30"/>
    </row>
    <row r="335" spans="1:12" x14ac:dyDescent="0.25">
      <c r="A335" s="2" t="s">
        <v>6</v>
      </c>
      <c r="B335" s="16" t="s">
        <v>107</v>
      </c>
      <c r="D335" s="18">
        <f>+SUBTOTAL(9,D328:D334)</f>
        <v>319287567.63999999</v>
      </c>
      <c r="E335" s="16"/>
      <c r="F335" s="18">
        <f>+SUBTOTAL(9,F328:F334)</f>
        <v>110323895.3341389</v>
      </c>
      <c r="G335" s="38"/>
      <c r="H335" s="18">
        <f>+SUBTOTAL(9,H328:H334)</f>
        <v>102321823</v>
      </c>
      <c r="I335" s="16"/>
      <c r="J335" s="65">
        <f>+SUBTOTAL(9,J328:J334)</f>
        <v>8002072.3341388991</v>
      </c>
      <c r="K335" s="18"/>
    </row>
    <row r="336" spans="1:12" x14ac:dyDescent="0.25">
      <c r="A336" s="2" t="s">
        <v>6</v>
      </c>
      <c r="B336" s="2" t="s">
        <v>6</v>
      </c>
      <c r="L336" s="16"/>
    </row>
    <row r="337" spans="1:12" x14ac:dyDescent="0.25">
      <c r="A337" s="16" t="s">
        <v>6</v>
      </c>
      <c r="B337" s="16" t="s">
        <v>108</v>
      </c>
      <c r="D337" s="9"/>
      <c r="H337" s="9"/>
      <c r="J337" s="117"/>
      <c r="K337" s="10"/>
      <c r="L337" s="16"/>
    </row>
    <row r="338" spans="1:12" x14ac:dyDescent="0.25">
      <c r="A338" s="2">
        <v>341</v>
      </c>
      <c r="B338" s="2" t="s">
        <v>42</v>
      </c>
      <c r="D338" s="9">
        <v>23755210.07</v>
      </c>
      <c r="F338" s="36">
        <v>8515386.2435562499</v>
      </c>
      <c r="H338" s="9">
        <v>6775384</v>
      </c>
      <c r="J338" s="85">
        <f t="shared" ref="J338:J344" si="10">+F338-H338</f>
        <v>1740002.2435562499</v>
      </c>
      <c r="K338" s="11"/>
    </row>
    <row r="339" spans="1:12" x14ac:dyDescent="0.25">
      <c r="A339" s="2">
        <v>342</v>
      </c>
      <c r="B339" s="2" t="s">
        <v>87</v>
      </c>
      <c r="D339" s="9">
        <v>11392824.300000001</v>
      </c>
      <c r="F339" s="36">
        <v>3970615.2358324998</v>
      </c>
      <c r="H339" s="9">
        <v>3321100</v>
      </c>
      <c r="J339" s="85">
        <f t="shared" si="10"/>
        <v>649515.23583249981</v>
      </c>
      <c r="K339" s="11"/>
    </row>
    <row r="340" spans="1:12" x14ac:dyDescent="0.25">
      <c r="A340" s="2">
        <v>343</v>
      </c>
      <c r="B340" s="2" t="s">
        <v>88</v>
      </c>
      <c r="D340" s="9">
        <v>256002412.31999999</v>
      </c>
      <c r="F340" s="36">
        <v>48218164.221816607</v>
      </c>
      <c r="H340" s="9">
        <v>63970845</v>
      </c>
      <c r="J340" s="85">
        <f t="shared" si="10"/>
        <v>-15752680.778183393</v>
      </c>
      <c r="K340" s="11"/>
    </row>
    <row r="341" spans="1:12" s="16" customFormat="1" x14ac:dyDescent="0.25">
      <c r="A341" s="2">
        <v>343.2</v>
      </c>
      <c r="B341" s="2" t="s">
        <v>280</v>
      </c>
      <c r="D341" s="9">
        <v>213276993.65000001</v>
      </c>
      <c r="E341" s="2"/>
      <c r="F341" s="36">
        <v>24119658.384698004</v>
      </c>
      <c r="G341" s="33"/>
      <c r="H341" s="9">
        <v>31999454</v>
      </c>
      <c r="I341" s="2"/>
      <c r="J341" s="85">
        <f t="shared" si="10"/>
        <v>-7879795.6153019965</v>
      </c>
      <c r="K341" s="11"/>
      <c r="L341" s="2"/>
    </row>
    <row r="342" spans="1:12" x14ac:dyDescent="0.25">
      <c r="A342" s="2">
        <v>344</v>
      </c>
      <c r="B342" s="2" t="s">
        <v>89</v>
      </c>
      <c r="D342" s="9">
        <v>41069899.539999999</v>
      </c>
      <c r="F342" s="36">
        <v>13445958.3374725</v>
      </c>
      <c r="H342" s="9">
        <v>11982297</v>
      </c>
      <c r="J342" s="85">
        <f t="shared" si="10"/>
        <v>1463661.3374725003</v>
      </c>
      <c r="K342" s="11"/>
    </row>
    <row r="343" spans="1:12" s="16" customFormat="1" x14ac:dyDescent="0.25">
      <c r="A343" s="2">
        <v>345</v>
      </c>
      <c r="B343" s="2" t="s">
        <v>45</v>
      </c>
      <c r="D343" s="9">
        <v>51655997.960000001</v>
      </c>
      <c r="E343" s="2"/>
      <c r="F343" s="36">
        <v>17489445.472504996</v>
      </c>
      <c r="G343" s="33"/>
      <c r="H343" s="9">
        <v>15243347</v>
      </c>
      <c r="I343" s="2"/>
      <c r="J343" s="85">
        <f t="shared" si="10"/>
        <v>2246098.4725049958</v>
      </c>
      <c r="K343" s="11"/>
      <c r="L343" s="2"/>
    </row>
    <row r="344" spans="1:12" x14ac:dyDescent="0.25">
      <c r="A344" s="2">
        <v>346</v>
      </c>
      <c r="B344" s="33" t="s">
        <v>281</v>
      </c>
      <c r="D344" s="12">
        <v>4899016.78</v>
      </c>
      <c r="F344" s="32">
        <v>1751981.4699350002</v>
      </c>
      <c r="H344" s="12">
        <v>1359801</v>
      </c>
      <c r="J344" s="86">
        <f t="shared" si="10"/>
        <v>392180.46993500018</v>
      </c>
      <c r="K344" s="30"/>
      <c r="L344" s="16"/>
    </row>
    <row r="345" spans="1:12" x14ac:dyDescent="0.25">
      <c r="A345" s="2" t="s">
        <v>6</v>
      </c>
      <c r="B345" s="16" t="s">
        <v>109</v>
      </c>
      <c r="D345" s="23">
        <f>+SUBTOTAL(9,D338:D344)</f>
        <v>602052354.62</v>
      </c>
      <c r="E345" s="16"/>
      <c r="F345" s="23">
        <f>+SUBTOTAL(9,F338:F344)</f>
        <v>117511209.36581585</v>
      </c>
      <c r="G345" s="38"/>
      <c r="H345" s="23">
        <f>+SUBTOTAL(9,H338:H344)</f>
        <v>134652228</v>
      </c>
      <c r="I345" s="16"/>
      <c r="J345" s="83">
        <f>+SUBTOTAL(9,J338:J344)</f>
        <v>-17141018.634184144</v>
      </c>
      <c r="K345" s="24"/>
    </row>
    <row r="346" spans="1:12" s="33" customFormat="1" x14ac:dyDescent="0.25">
      <c r="B346" s="38" t="s">
        <v>6</v>
      </c>
      <c r="D346" s="24"/>
      <c r="E346" s="38"/>
      <c r="F346" s="24"/>
      <c r="G346" s="38"/>
      <c r="H346" s="24"/>
      <c r="I346" s="38"/>
      <c r="J346" s="88"/>
      <c r="K346" s="24"/>
    </row>
    <row r="347" spans="1:12" x14ac:dyDescent="0.25">
      <c r="A347" s="25" t="s">
        <v>191</v>
      </c>
      <c r="B347" s="16"/>
      <c r="D347" s="27">
        <f>+SUBTOTAL(9,D308:D345)</f>
        <v>1287356016.8900003</v>
      </c>
      <c r="E347" s="16"/>
      <c r="F347" s="27">
        <f>+SUBTOTAL(9,F308:F345)</f>
        <v>365926253.38408875</v>
      </c>
      <c r="G347" s="38"/>
      <c r="H347" s="27">
        <f>+SUBTOTAL(9,H308:H345)</f>
        <v>372929171</v>
      </c>
      <c r="I347" s="16"/>
      <c r="J347" s="121">
        <f>+SUBTOTAL(9,J308:J345)</f>
        <v>-7002917.6159112733</v>
      </c>
      <c r="K347" s="27"/>
    </row>
    <row r="348" spans="1:12" x14ac:dyDescent="0.25">
      <c r="A348" s="25"/>
      <c r="B348" s="16" t="s">
        <v>6</v>
      </c>
      <c r="D348" s="18"/>
      <c r="E348" s="16"/>
      <c r="F348" s="18"/>
      <c r="G348" s="38"/>
      <c r="H348" s="18"/>
      <c r="I348" s="16"/>
      <c r="J348" s="65"/>
      <c r="K348" s="18"/>
    </row>
    <row r="349" spans="1:12" x14ac:dyDescent="0.25">
      <c r="A349" s="25" t="s">
        <v>192</v>
      </c>
      <c r="B349" s="16"/>
      <c r="D349" s="18"/>
      <c r="E349" s="16"/>
      <c r="F349" s="18"/>
      <c r="G349" s="38"/>
      <c r="H349" s="18"/>
      <c r="I349" s="16"/>
      <c r="J349" s="65"/>
      <c r="K349" s="18"/>
    </row>
    <row r="350" spans="1:12" x14ac:dyDescent="0.25">
      <c r="A350" s="2" t="s">
        <v>6</v>
      </c>
      <c r="B350" s="2" t="s">
        <v>6</v>
      </c>
      <c r="L350" s="16"/>
    </row>
    <row r="351" spans="1:12" s="16" customFormat="1" x14ac:dyDescent="0.25">
      <c r="A351" s="16" t="s">
        <v>6</v>
      </c>
      <c r="B351" s="16" t="s">
        <v>110</v>
      </c>
      <c r="D351" s="9"/>
      <c r="E351" s="2"/>
      <c r="F351" s="2"/>
      <c r="G351" s="33"/>
      <c r="H351" s="9"/>
      <c r="I351" s="2"/>
      <c r="J351" s="117"/>
      <c r="K351" s="10"/>
    </row>
    <row r="352" spans="1:12" x14ac:dyDescent="0.25">
      <c r="A352" s="2">
        <v>341</v>
      </c>
      <c r="B352" s="2" t="s">
        <v>42</v>
      </c>
      <c r="D352" s="9">
        <v>71585766.140000001</v>
      </c>
      <c r="F352" s="36">
        <v>29616249.110081255</v>
      </c>
      <c r="H352" s="9">
        <v>26805292</v>
      </c>
      <c r="J352" s="85">
        <f t="shared" ref="J352:J357" si="11">+F352-H352</f>
        <v>2810957.1100812554</v>
      </c>
      <c r="K352" s="11"/>
    </row>
    <row r="353" spans="1:12" s="16" customFormat="1" x14ac:dyDescent="0.25">
      <c r="A353" s="2">
        <v>342</v>
      </c>
      <c r="B353" s="2" t="s">
        <v>87</v>
      </c>
      <c r="D353" s="9">
        <v>88874.62</v>
      </c>
      <c r="E353" s="2"/>
      <c r="F353" s="36">
        <v>42745.144930000002</v>
      </c>
      <c r="G353" s="33"/>
      <c r="H353" s="9">
        <v>30212</v>
      </c>
      <c r="I353" s="2"/>
      <c r="J353" s="85">
        <f t="shared" si="11"/>
        <v>12533.144930000002</v>
      </c>
      <c r="K353" s="11"/>
      <c r="L353" s="2"/>
    </row>
    <row r="354" spans="1:12" x14ac:dyDescent="0.25">
      <c r="A354" s="2">
        <v>343</v>
      </c>
      <c r="B354" s="2" t="s">
        <v>88</v>
      </c>
      <c r="D354" s="9">
        <v>5932377.7999999998</v>
      </c>
      <c r="F354" s="36">
        <v>-4737255.7860187497</v>
      </c>
      <c r="H354" s="9">
        <v>1505411</v>
      </c>
      <c r="J354" s="85">
        <f t="shared" si="11"/>
        <v>-6242666.7860187497</v>
      </c>
      <c r="K354" s="11"/>
    </row>
    <row r="355" spans="1:12" x14ac:dyDescent="0.25">
      <c r="A355" s="2">
        <v>344</v>
      </c>
      <c r="B355" s="2" t="s">
        <v>89</v>
      </c>
      <c r="D355" s="36">
        <v>200500.19</v>
      </c>
      <c r="E355" s="33"/>
      <c r="F355" s="36">
        <v>36233.052962500005</v>
      </c>
      <c r="H355" s="36">
        <v>33682</v>
      </c>
      <c r="I355" s="33"/>
      <c r="J355" s="85">
        <f t="shared" si="11"/>
        <v>2551.0529625000054</v>
      </c>
      <c r="K355" s="11"/>
    </row>
    <row r="356" spans="1:12" x14ac:dyDescent="0.25">
      <c r="A356" s="2">
        <v>345</v>
      </c>
      <c r="B356" s="2" t="s">
        <v>45</v>
      </c>
      <c r="D356" s="9">
        <v>2142788.61</v>
      </c>
      <c r="F356" s="36">
        <v>643154.84325999999</v>
      </c>
      <c r="H356" s="9">
        <v>647388</v>
      </c>
      <c r="J356" s="85">
        <f t="shared" si="11"/>
        <v>-4233.1567400000058</v>
      </c>
      <c r="K356" s="11"/>
    </row>
    <row r="357" spans="1:12" x14ac:dyDescent="0.25">
      <c r="A357" s="2">
        <v>346</v>
      </c>
      <c r="B357" s="33" t="s">
        <v>281</v>
      </c>
      <c r="D357" s="12">
        <v>2233761.73</v>
      </c>
      <c r="F357" s="32">
        <v>820160.62927249982</v>
      </c>
      <c r="H357" s="12">
        <v>687839</v>
      </c>
      <c r="J357" s="86">
        <f t="shared" si="11"/>
        <v>132321.62927249982</v>
      </c>
      <c r="K357" s="30"/>
      <c r="L357" s="16"/>
    </row>
    <row r="358" spans="1:12" x14ac:dyDescent="0.25">
      <c r="A358" s="2" t="s">
        <v>6</v>
      </c>
      <c r="B358" s="16" t="s">
        <v>111</v>
      </c>
      <c r="D358" s="18">
        <f>+SUBTOTAL(9,D352:D357)</f>
        <v>82184069.090000004</v>
      </c>
      <c r="E358" s="16"/>
      <c r="F358" s="18">
        <f>+SUBTOTAL(9,F352:F357)</f>
        <v>26421286.994487509</v>
      </c>
      <c r="G358" s="38"/>
      <c r="H358" s="18">
        <f>+SUBTOTAL(9,H352:H357)</f>
        <v>29709824</v>
      </c>
      <c r="I358" s="16"/>
      <c r="J358" s="65">
        <f>+SUBTOTAL(9,J352:J357)</f>
        <v>-3288537.0055124946</v>
      </c>
      <c r="K358" s="18"/>
    </row>
    <row r="359" spans="1:12" x14ac:dyDescent="0.25">
      <c r="A359" s="2" t="s">
        <v>6</v>
      </c>
      <c r="B359" s="2" t="s">
        <v>6</v>
      </c>
      <c r="L359" s="16"/>
    </row>
    <row r="360" spans="1:12" x14ac:dyDescent="0.25">
      <c r="A360" s="16" t="s">
        <v>6</v>
      </c>
      <c r="B360" s="16" t="s">
        <v>112</v>
      </c>
      <c r="D360" s="9"/>
      <c r="H360" s="9"/>
      <c r="J360" s="117"/>
      <c r="K360" s="10"/>
      <c r="L360" s="16"/>
    </row>
    <row r="361" spans="1:12" x14ac:dyDescent="0.25">
      <c r="A361" s="2">
        <v>341</v>
      </c>
      <c r="B361" s="2" t="s">
        <v>42</v>
      </c>
      <c r="C361" s="16"/>
      <c r="D361" s="9">
        <v>7424610.4400000004</v>
      </c>
      <c r="F361" s="36">
        <v>3124500.9158124998</v>
      </c>
      <c r="H361" s="9">
        <v>3085189</v>
      </c>
      <c r="J361" s="85">
        <f t="shared" ref="J361:J367" si="12">+F361-H361</f>
        <v>39311.915812499821</v>
      </c>
      <c r="K361" s="11"/>
    </row>
    <row r="362" spans="1:12" x14ac:dyDescent="0.25">
      <c r="A362" s="2">
        <v>342</v>
      </c>
      <c r="B362" s="2" t="s">
        <v>87</v>
      </c>
      <c r="D362" s="9">
        <v>1803716.55</v>
      </c>
      <c r="F362" s="36">
        <v>789469.32281249994</v>
      </c>
      <c r="H362" s="9">
        <v>584574</v>
      </c>
      <c r="J362" s="85">
        <f t="shared" si="12"/>
        <v>204895.32281249994</v>
      </c>
      <c r="K362" s="11"/>
    </row>
    <row r="363" spans="1:12" x14ac:dyDescent="0.25">
      <c r="A363" s="2">
        <v>343</v>
      </c>
      <c r="B363" s="2" t="s">
        <v>88</v>
      </c>
      <c r="C363" s="16"/>
      <c r="D363" s="9">
        <v>196875732.49000001</v>
      </c>
      <c r="F363" s="36">
        <v>18672683.873895489</v>
      </c>
      <c r="H363" s="9">
        <v>55094575</v>
      </c>
      <c r="J363" s="85">
        <f t="shared" si="12"/>
        <v>-36421891.126104511</v>
      </c>
      <c r="K363" s="11"/>
    </row>
    <row r="364" spans="1:12" x14ac:dyDescent="0.25">
      <c r="A364" s="2">
        <v>343.2</v>
      </c>
      <c r="B364" s="2" t="s">
        <v>322</v>
      </c>
      <c r="D364" s="9">
        <v>140077308</v>
      </c>
      <c r="F364" s="36">
        <v>7071392.9835887095</v>
      </c>
      <c r="H364" s="9">
        <v>20864456</v>
      </c>
      <c r="J364" s="85">
        <f t="shared" si="12"/>
        <v>-13793063.01641129</v>
      </c>
      <c r="K364" s="11"/>
    </row>
    <row r="365" spans="1:12" x14ac:dyDescent="0.25">
      <c r="A365" s="2">
        <v>344</v>
      </c>
      <c r="B365" s="2" t="s">
        <v>89</v>
      </c>
      <c r="D365" s="9">
        <v>32820452.030000001</v>
      </c>
      <c r="F365" s="36">
        <v>10272329.082809998</v>
      </c>
      <c r="H365" s="9">
        <v>9720338</v>
      </c>
      <c r="J365" s="85">
        <f t="shared" si="12"/>
        <v>551991.08280999772</v>
      </c>
      <c r="K365" s="11"/>
    </row>
    <row r="366" spans="1:12" x14ac:dyDescent="0.25">
      <c r="A366" s="2">
        <v>345</v>
      </c>
      <c r="B366" s="2" t="s">
        <v>45</v>
      </c>
      <c r="D366" s="9">
        <v>35200492.32</v>
      </c>
      <c r="F366" s="36">
        <v>14915271.714362498</v>
      </c>
      <c r="H366" s="9">
        <v>12253817</v>
      </c>
      <c r="J366" s="85">
        <f t="shared" si="12"/>
        <v>2661454.7143624984</v>
      </c>
      <c r="K366" s="11"/>
    </row>
    <row r="367" spans="1:12" x14ac:dyDescent="0.25">
      <c r="A367" s="2">
        <v>346</v>
      </c>
      <c r="B367" s="33" t="s">
        <v>281</v>
      </c>
      <c r="D367" s="12">
        <v>3326652.74</v>
      </c>
      <c r="F367" s="32">
        <v>1415406.7567100001</v>
      </c>
      <c r="H367" s="12">
        <v>1131257</v>
      </c>
      <c r="J367" s="86">
        <f t="shared" si="12"/>
        <v>284149.7567100001</v>
      </c>
      <c r="K367" s="30"/>
      <c r="L367" s="16"/>
    </row>
    <row r="368" spans="1:12" x14ac:dyDescent="0.25">
      <c r="A368" s="2" t="s">
        <v>6</v>
      </c>
      <c r="B368" s="16" t="s">
        <v>113</v>
      </c>
      <c r="D368" s="18">
        <f>+SUBTOTAL(9,D361:D367)</f>
        <v>417528964.56999999</v>
      </c>
      <c r="E368" s="16"/>
      <c r="F368" s="18">
        <f>+SUBTOTAL(9,F361:F367)</f>
        <v>56261054.649991699</v>
      </c>
      <c r="G368" s="38"/>
      <c r="H368" s="18">
        <f>+SUBTOTAL(9,H361:H367)</f>
        <v>102734206</v>
      </c>
      <c r="I368" s="16"/>
      <c r="J368" s="65">
        <f>+SUBTOTAL(9,J361:J367)</f>
        <v>-46473151.350008301</v>
      </c>
      <c r="K368" s="18"/>
    </row>
    <row r="369" spans="1:12" x14ac:dyDescent="0.25">
      <c r="A369" s="2" t="s">
        <v>6</v>
      </c>
      <c r="B369" s="2" t="s">
        <v>6</v>
      </c>
      <c r="L369" s="16"/>
    </row>
    <row r="370" spans="1:12" x14ac:dyDescent="0.25">
      <c r="A370" s="16" t="s">
        <v>6</v>
      </c>
      <c r="B370" s="16" t="s">
        <v>114</v>
      </c>
      <c r="D370" s="9"/>
      <c r="H370" s="9"/>
      <c r="J370" s="117"/>
      <c r="K370" s="10"/>
      <c r="L370" s="16"/>
    </row>
    <row r="371" spans="1:12" x14ac:dyDescent="0.25">
      <c r="A371" s="2">
        <v>341</v>
      </c>
      <c r="B371" s="2" t="s">
        <v>42</v>
      </c>
      <c r="C371" s="16"/>
      <c r="D371" s="9">
        <v>7275952.9800000004</v>
      </c>
      <c r="F371" s="36">
        <v>3148967.1621375</v>
      </c>
      <c r="H371" s="9">
        <v>3010875</v>
      </c>
      <c r="J371" s="85">
        <f t="shared" ref="J371:J377" si="13">+F371-H371</f>
        <v>138092.16213750001</v>
      </c>
      <c r="K371" s="11"/>
    </row>
    <row r="372" spans="1:12" x14ac:dyDescent="0.25">
      <c r="A372" s="2">
        <v>342</v>
      </c>
      <c r="B372" s="2" t="s">
        <v>87</v>
      </c>
      <c r="D372" s="9">
        <v>1814775.85</v>
      </c>
      <c r="F372" s="36">
        <v>859918.14655250008</v>
      </c>
      <c r="H372" s="9">
        <v>631373</v>
      </c>
      <c r="J372" s="85">
        <f t="shared" si="13"/>
        <v>228545.14655250008</v>
      </c>
      <c r="K372" s="11"/>
    </row>
    <row r="373" spans="1:12" x14ac:dyDescent="0.25">
      <c r="A373" s="2">
        <v>343</v>
      </c>
      <c r="B373" s="2" t="s">
        <v>88</v>
      </c>
      <c r="C373" s="16"/>
      <c r="D373" s="9">
        <v>214894007.50999999</v>
      </c>
      <c r="F373" s="36">
        <v>20990061.141785722</v>
      </c>
      <c r="H373" s="9">
        <v>61244253</v>
      </c>
      <c r="J373" s="85">
        <f t="shared" si="13"/>
        <v>-40254191.858214274</v>
      </c>
      <c r="K373" s="11"/>
    </row>
    <row r="374" spans="1:12" x14ac:dyDescent="0.25">
      <c r="A374" s="2">
        <v>343.2</v>
      </c>
      <c r="B374" s="2" t="s">
        <v>322</v>
      </c>
      <c r="D374" s="9">
        <v>126367537.97</v>
      </c>
      <c r="F374" s="36">
        <v>6255267.0268759867</v>
      </c>
      <c r="H374" s="9">
        <v>18251455</v>
      </c>
      <c r="J374" s="85">
        <f t="shared" si="13"/>
        <v>-11996187.973124012</v>
      </c>
      <c r="K374" s="11"/>
    </row>
    <row r="375" spans="1:12" x14ac:dyDescent="0.25">
      <c r="A375" s="2">
        <v>344</v>
      </c>
      <c r="B375" s="2" t="s">
        <v>89</v>
      </c>
      <c r="D375" s="9">
        <v>32632811.859999999</v>
      </c>
      <c r="F375" s="36">
        <v>11677845.366357498</v>
      </c>
      <c r="H375" s="9">
        <v>10454876</v>
      </c>
      <c r="J375" s="85">
        <f t="shared" si="13"/>
        <v>1222969.3663574979</v>
      </c>
      <c r="K375" s="11"/>
    </row>
    <row r="376" spans="1:12" x14ac:dyDescent="0.25">
      <c r="A376" s="2">
        <v>345</v>
      </c>
      <c r="B376" s="2" t="s">
        <v>45</v>
      </c>
      <c r="D376" s="9">
        <v>34685483.280000001</v>
      </c>
      <c r="F376" s="36">
        <v>14818331.17375</v>
      </c>
      <c r="H376" s="9">
        <v>12467391</v>
      </c>
      <c r="J376" s="85">
        <f t="shared" si="13"/>
        <v>2350940.1737500001</v>
      </c>
      <c r="K376" s="11"/>
    </row>
    <row r="377" spans="1:12" x14ac:dyDescent="0.25">
      <c r="A377" s="2">
        <v>346</v>
      </c>
      <c r="B377" s="33" t="s">
        <v>281</v>
      </c>
      <c r="D377" s="12">
        <v>2899894.15</v>
      </c>
      <c r="F377" s="32">
        <v>1243697.6172550002</v>
      </c>
      <c r="H377" s="12">
        <v>1016194</v>
      </c>
      <c r="J377" s="86">
        <f t="shared" si="13"/>
        <v>227503.61725500016</v>
      </c>
      <c r="K377" s="30"/>
      <c r="L377" s="16"/>
    </row>
    <row r="378" spans="1:12" s="16" customFormat="1" x14ac:dyDescent="0.25">
      <c r="A378" s="2" t="s">
        <v>6</v>
      </c>
      <c r="B378" s="16" t="s">
        <v>115</v>
      </c>
      <c r="C378" s="2"/>
      <c r="D378" s="23">
        <f>+SUBTOTAL(9,D371:D377)</f>
        <v>420570463.60000002</v>
      </c>
      <c r="F378" s="23">
        <f>+SUBTOTAL(9,F371:F377)</f>
        <v>58994087.634714209</v>
      </c>
      <c r="G378" s="38"/>
      <c r="H378" s="23">
        <f>+SUBTOTAL(9,H371:H377)</f>
        <v>107076417</v>
      </c>
      <c r="J378" s="83">
        <f>+SUBTOTAL(9,J371:J377)</f>
        <v>-48082329.365285791</v>
      </c>
      <c r="K378" s="24"/>
      <c r="L378" s="2"/>
    </row>
    <row r="379" spans="1:12" s="16" customFormat="1" x14ac:dyDescent="0.25">
      <c r="A379" s="2"/>
      <c r="B379" s="16" t="s">
        <v>6</v>
      </c>
      <c r="C379" s="2"/>
      <c r="D379" s="18"/>
      <c r="F379" s="18"/>
      <c r="G379" s="38"/>
      <c r="H379" s="18"/>
      <c r="J379" s="65"/>
      <c r="K379" s="18"/>
      <c r="L379" s="2"/>
    </row>
    <row r="380" spans="1:12" s="16" customFormat="1" x14ac:dyDescent="0.25">
      <c r="A380" s="25" t="s">
        <v>193</v>
      </c>
      <c r="C380" s="2"/>
      <c r="D380" s="27">
        <f>+SUBTOTAL(9,D351:D379)</f>
        <v>920283497.25999999</v>
      </c>
      <c r="E380" s="25"/>
      <c r="F380" s="27">
        <f>+SUBTOTAL(9,F351:F379)</f>
        <v>141676429.27919343</v>
      </c>
      <c r="G380" s="41"/>
      <c r="H380" s="27">
        <f>+SUBTOTAL(9,H351:H379)</f>
        <v>239520447</v>
      </c>
      <c r="I380" s="25"/>
      <c r="J380" s="121">
        <f>+SUBTOTAL(9,J351:J379)</f>
        <v>-97844017.720806584</v>
      </c>
      <c r="K380" s="27"/>
      <c r="L380" s="2"/>
    </row>
    <row r="381" spans="1:12" s="16" customFormat="1" x14ac:dyDescent="0.25">
      <c r="A381" s="25"/>
      <c r="B381" s="16" t="s">
        <v>6</v>
      </c>
      <c r="C381" s="2"/>
      <c r="D381" s="18"/>
      <c r="F381" s="18"/>
      <c r="G381" s="38"/>
      <c r="H381" s="18"/>
      <c r="J381" s="65"/>
      <c r="K381" s="18"/>
      <c r="L381" s="2"/>
    </row>
    <row r="382" spans="1:12" s="16" customFormat="1" x14ac:dyDescent="0.25">
      <c r="A382" s="25"/>
      <c r="B382" s="16" t="s">
        <v>6</v>
      </c>
      <c r="C382" s="2"/>
      <c r="D382" s="18"/>
      <c r="F382" s="18"/>
      <c r="G382" s="38"/>
      <c r="H382" s="18"/>
      <c r="J382" s="65"/>
      <c r="K382" s="18"/>
      <c r="L382" s="2"/>
    </row>
    <row r="383" spans="1:12" s="16" customFormat="1" x14ac:dyDescent="0.25">
      <c r="A383" s="25" t="s">
        <v>194</v>
      </c>
      <c r="C383" s="2"/>
      <c r="D383" s="18"/>
      <c r="F383" s="18"/>
      <c r="G383" s="38"/>
      <c r="H383" s="18"/>
      <c r="J383" s="65"/>
      <c r="K383" s="18"/>
      <c r="L383" s="2"/>
    </row>
    <row r="384" spans="1:12" x14ac:dyDescent="0.25">
      <c r="A384" s="2" t="s">
        <v>6</v>
      </c>
      <c r="B384" s="2" t="s">
        <v>6</v>
      </c>
      <c r="L384" s="16"/>
    </row>
    <row r="385" spans="1:14" s="16" customFormat="1" x14ac:dyDescent="0.25">
      <c r="A385" s="16" t="s">
        <v>6</v>
      </c>
      <c r="B385" s="16" t="s">
        <v>116</v>
      </c>
      <c r="D385" s="9"/>
      <c r="E385" s="2"/>
      <c r="F385" s="9"/>
      <c r="G385" s="33"/>
      <c r="H385" s="9"/>
      <c r="I385" s="2"/>
      <c r="J385" s="85"/>
      <c r="K385" s="11"/>
      <c r="L385" s="2"/>
    </row>
    <row r="386" spans="1:14" x14ac:dyDescent="0.25">
      <c r="A386" s="2">
        <v>341</v>
      </c>
      <c r="B386" s="2" t="s">
        <v>42</v>
      </c>
      <c r="D386" s="9">
        <v>32284854.75</v>
      </c>
      <c r="F386" s="36">
        <v>10891633.014867501</v>
      </c>
      <c r="H386" s="9">
        <v>7680779</v>
      </c>
      <c r="J386" s="85">
        <f t="shared" ref="J386:J392" si="14">+F386-H386</f>
        <v>3210854.0148675013</v>
      </c>
      <c r="K386" s="11"/>
    </row>
    <row r="387" spans="1:14" x14ac:dyDescent="0.25">
      <c r="A387" s="2">
        <v>342</v>
      </c>
      <c r="B387" s="2" t="s">
        <v>87</v>
      </c>
      <c r="D387" s="9">
        <v>12410130.619999999</v>
      </c>
      <c r="F387" s="36">
        <v>4106991.8148399997</v>
      </c>
      <c r="H387" s="9">
        <v>2942223</v>
      </c>
      <c r="J387" s="85">
        <f t="shared" si="14"/>
        <v>1164768.8148399997</v>
      </c>
      <c r="K387" s="11"/>
    </row>
    <row r="388" spans="1:14" x14ac:dyDescent="0.25">
      <c r="A388" s="2">
        <v>343</v>
      </c>
      <c r="B388" s="2" t="s">
        <v>88</v>
      </c>
      <c r="D388" s="9">
        <v>250685263.56999999</v>
      </c>
      <c r="F388" s="36">
        <v>39618917.262414701</v>
      </c>
      <c r="H388" s="9">
        <v>54613714</v>
      </c>
      <c r="J388" s="85">
        <f t="shared" si="14"/>
        <v>-14994796.737585299</v>
      </c>
      <c r="K388" s="11"/>
    </row>
    <row r="389" spans="1:14" x14ac:dyDescent="0.25">
      <c r="A389" s="2">
        <v>343.2</v>
      </c>
      <c r="B389" s="2" t="s">
        <v>280</v>
      </c>
      <c r="D389" s="9">
        <v>128220285.16</v>
      </c>
      <c r="F389" s="36">
        <v>12943273.668752795</v>
      </c>
      <c r="H389" s="9">
        <v>17841988</v>
      </c>
      <c r="J389" s="85">
        <f t="shared" si="14"/>
        <v>-4898714.3312472049</v>
      </c>
      <c r="K389" s="11"/>
    </row>
    <row r="390" spans="1:14" x14ac:dyDescent="0.25">
      <c r="A390" s="2">
        <v>344</v>
      </c>
      <c r="B390" s="2" t="s">
        <v>89</v>
      </c>
      <c r="D390" s="9">
        <v>41669541.859999999</v>
      </c>
      <c r="F390" s="36">
        <v>11132485.218637498</v>
      </c>
      <c r="H390" s="9">
        <v>10041485</v>
      </c>
      <c r="J390" s="85">
        <f t="shared" si="14"/>
        <v>1091000.2186374981</v>
      </c>
      <c r="K390" s="11"/>
    </row>
    <row r="391" spans="1:14" x14ac:dyDescent="0.25">
      <c r="A391" s="2">
        <v>345</v>
      </c>
      <c r="B391" s="2" t="s">
        <v>45</v>
      </c>
      <c r="D391" s="9">
        <v>51980474.600000001</v>
      </c>
      <c r="F391" s="36">
        <v>16506638.777855001</v>
      </c>
      <c r="H391" s="9">
        <v>12621247</v>
      </c>
      <c r="J391" s="85">
        <f t="shared" si="14"/>
        <v>3885391.7778550014</v>
      </c>
      <c r="K391" s="11"/>
    </row>
    <row r="392" spans="1:14" s="16" customFormat="1" x14ac:dyDescent="0.25">
      <c r="A392" s="2">
        <v>346</v>
      </c>
      <c r="B392" s="33" t="s">
        <v>281</v>
      </c>
      <c r="D392" s="12">
        <v>12433804.029999999</v>
      </c>
      <c r="E392" s="2"/>
      <c r="F392" s="32">
        <v>3613736.2298899996</v>
      </c>
      <c r="G392" s="33"/>
      <c r="H392" s="12">
        <v>3059400</v>
      </c>
      <c r="I392" s="2"/>
      <c r="J392" s="86">
        <f t="shared" si="14"/>
        <v>554336.22988999961</v>
      </c>
      <c r="K392" s="30"/>
    </row>
    <row r="393" spans="1:14" s="16" customFormat="1" x14ac:dyDescent="0.25">
      <c r="A393" s="2" t="s">
        <v>6</v>
      </c>
      <c r="B393" s="16" t="s">
        <v>117</v>
      </c>
      <c r="D393" s="23">
        <f>+SUBTOTAL(9,D386:D392)</f>
        <v>529684354.59000003</v>
      </c>
      <c r="F393" s="23">
        <f>+SUBTOTAL(9,F386:F392)</f>
        <v>98813675.987257496</v>
      </c>
      <c r="G393" s="38"/>
      <c r="H393" s="23">
        <f>+SUBTOTAL(9,H386:H392)</f>
        <v>108800836</v>
      </c>
      <c r="J393" s="83">
        <f>+SUBTOTAL(9,J386:J392)</f>
        <v>-9987160.0127425026</v>
      </c>
      <c r="K393" s="24"/>
      <c r="L393" s="2"/>
    </row>
    <row r="394" spans="1:14" s="16" customFormat="1" x14ac:dyDescent="0.25">
      <c r="A394" s="2"/>
      <c r="B394" s="16" t="s">
        <v>6</v>
      </c>
      <c r="D394" s="24"/>
      <c r="F394" s="24"/>
      <c r="G394" s="38"/>
      <c r="H394" s="24"/>
      <c r="J394" s="88"/>
      <c r="K394" s="24"/>
      <c r="L394" s="2"/>
    </row>
    <row r="395" spans="1:14" s="16" customFormat="1" x14ac:dyDescent="0.25">
      <c r="A395" s="25" t="s">
        <v>195</v>
      </c>
      <c r="D395" s="43">
        <f>+SUBTOTAL(9,D386:D394)</f>
        <v>529684354.59000003</v>
      </c>
      <c r="E395" s="104"/>
      <c r="F395" s="43">
        <f>+SUBTOTAL(9,F386:F394)</f>
        <v>98813675.987257496</v>
      </c>
      <c r="G395" s="104"/>
      <c r="H395" s="43">
        <f>+SUBTOTAL(9,H386:H394)</f>
        <v>108800836</v>
      </c>
      <c r="I395" s="104"/>
      <c r="J395" s="87">
        <f>+SUBTOTAL(9,J386:J394)</f>
        <v>-9987160.0127425026</v>
      </c>
      <c r="K395" s="31"/>
      <c r="L395" s="2"/>
    </row>
    <row r="396" spans="1:14" s="38" customFormat="1" x14ac:dyDescent="0.25">
      <c r="A396" s="41"/>
      <c r="B396" s="38" t="s">
        <v>6</v>
      </c>
      <c r="D396" s="43"/>
      <c r="F396" s="43"/>
      <c r="H396" s="43"/>
      <c r="J396" s="87"/>
      <c r="K396" s="43"/>
      <c r="L396" s="33"/>
    </row>
    <row r="397" spans="1:14" s="38" customFormat="1" x14ac:dyDescent="0.25">
      <c r="A397" s="41" t="s">
        <v>196</v>
      </c>
      <c r="D397" s="43"/>
      <c r="F397" s="43"/>
      <c r="H397" s="43"/>
      <c r="J397" s="87"/>
      <c r="K397" s="43"/>
      <c r="L397" s="33"/>
    </row>
    <row r="398" spans="1:14" s="38" customFormat="1" x14ac:dyDescent="0.25">
      <c r="A398" s="33" t="s">
        <v>6</v>
      </c>
      <c r="B398" s="33" t="s">
        <v>6</v>
      </c>
      <c r="D398" s="43"/>
      <c r="F398" s="43"/>
      <c r="H398" s="43"/>
      <c r="J398" s="87"/>
      <c r="K398" s="43"/>
      <c r="L398" s="33"/>
    </row>
    <row r="399" spans="1:14" s="38" customFormat="1" x14ac:dyDescent="0.25">
      <c r="B399" s="38" t="s">
        <v>118</v>
      </c>
      <c r="D399" s="43"/>
      <c r="F399" s="43"/>
      <c r="H399" s="43"/>
      <c r="J399" s="87"/>
      <c r="K399" s="43"/>
      <c r="L399" s="33"/>
    </row>
    <row r="400" spans="1:14" s="38" customFormat="1" x14ac:dyDescent="0.25">
      <c r="A400" s="33">
        <v>341</v>
      </c>
      <c r="B400" s="33" t="s">
        <v>42</v>
      </c>
      <c r="D400" s="36">
        <v>3120797.9</v>
      </c>
      <c r="E400" s="33"/>
      <c r="F400" s="36">
        <v>482629.58683875005</v>
      </c>
      <c r="G400" s="33"/>
      <c r="H400" s="36">
        <v>406752</v>
      </c>
      <c r="I400" s="33"/>
      <c r="J400" s="85">
        <f t="shared" ref="J400:J405" si="15">+F400-H400</f>
        <v>75877.586838750052</v>
      </c>
      <c r="K400" s="37"/>
      <c r="L400" s="33"/>
      <c r="M400" s="33"/>
      <c r="N400" s="33"/>
    </row>
    <row r="401" spans="1:14" s="38" customFormat="1" x14ac:dyDescent="0.25">
      <c r="A401" s="33">
        <v>342</v>
      </c>
      <c r="B401" s="33" t="s">
        <v>87</v>
      </c>
      <c r="D401" s="36">
        <v>450604.22</v>
      </c>
      <c r="E401" s="33"/>
      <c r="F401" s="36">
        <v>68019.611455000006</v>
      </c>
      <c r="G401" s="33"/>
      <c r="H401" s="36">
        <v>61455</v>
      </c>
      <c r="I401" s="33"/>
      <c r="J401" s="85">
        <f t="shared" si="15"/>
        <v>6564.6114550000057</v>
      </c>
      <c r="K401" s="37"/>
      <c r="L401" s="33"/>
      <c r="M401" s="33"/>
      <c r="N401" s="33"/>
    </row>
    <row r="402" spans="1:14" s="38" customFormat="1" x14ac:dyDescent="0.25">
      <c r="A402" s="33">
        <v>343</v>
      </c>
      <c r="B402" s="33" t="s">
        <v>88</v>
      </c>
      <c r="D402" s="36">
        <v>31206902.010000002</v>
      </c>
      <c r="E402" s="33"/>
      <c r="F402" s="36">
        <v>1389968.8339941257</v>
      </c>
      <c r="G402" s="33"/>
      <c r="H402" s="36">
        <v>1678318</v>
      </c>
      <c r="I402" s="33"/>
      <c r="J402" s="85">
        <f t="shared" si="15"/>
        <v>-288349.16600587429</v>
      </c>
      <c r="K402" s="37"/>
      <c r="L402" s="33"/>
      <c r="M402" s="33"/>
      <c r="N402" s="33"/>
    </row>
    <row r="403" spans="1:14" s="38" customFormat="1" x14ac:dyDescent="0.25">
      <c r="A403" s="33">
        <v>343.2</v>
      </c>
      <c r="B403" s="33" t="s">
        <v>280</v>
      </c>
      <c r="D403" s="36">
        <v>126771982.41</v>
      </c>
      <c r="E403" s="33"/>
      <c r="F403" s="36">
        <v>12726021.613324625</v>
      </c>
      <c r="G403" s="33"/>
      <c r="H403" s="36">
        <v>15366036</v>
      </c>
      <c r="I403" s="33"/>
      <c r="J403" s="85">
        <f t="shared" si="15"/>
        <v>-2640014.3866753746</v>
      </c>
      <c r="K403" s="37"/>
      <c r="L403" s="33"/>
      <c r="M403" s="33"/>
      <c r="N403" s="33"/>
    </row>
    <row r="404" spans="1:14" s="38" customFormat="1" x14ac:dyDescent="0.25">
      <c r="A404" s="33">
        <v>345</v>
      </c>
      <c r="B404" s="33" t="s">
        <v>45</v>
      </c>
      <c r="D404" s="36">
        <v>1291341.6599999999</v>
      </c>
      <c r="E404" s="33"/>
      <c r="F404" s="36">
        <v>107199.38931875001</v>
      </c>
      <c r="G404" s="33"/>
      <c r="H404" s="36">
        <v>108498</v>
      </c>
      <c r="I404" s="33"/>
      <c r="J404" s="85">
        <f t="shared" si="15"/>
        <v>-1298.6106812499929</v>
      </c>
      <c r="K404" s="37"/>
      <c r="L404" s="33"/>
      <c r="M404" s="33"/>
      <c r="N404" s="33"/>
    </row>
    <row r="405" spans="1:14" s="38" customFormat="1" x14ac:dyDescent="0.25">
      <c r="A405" s="33">
        <v>346</v>
      </c>
      <c r="B405" s="33" t="s">
        <v>281</v>
      </c>
      <c r="D405" s="32">
        <v>836533.1</v>
      </c>
      <c r="E405" s="33"/>
      <c r="F405" s="32">
        <v>111542.8522525</v>
      </c>
      <c r="G405" s="33"/>
      <c r="H405" s="32">
        <v>101460</v>
      </c>
      <c r="I405" s="33"/>
      <c r="J405" s="86">
        <f t="shared" si="15"/>
        <v>10082.852252500001</v>
      </c>
      <c r="K405" s="30"/>
      <c r="M405" s="33"/>
      <c r="N405" s="33"/>
    </row>
    <row r="406" spans="1:14" s="38" customFormat="1" x14ac:dyDescent="0.25">
      <c r="A406" s="33" t="s">
        <v>6</v>
      </c>
      <c r="B406" s="38" t="s">
        <v>119</v>
      </c>
      <c r="D406" s="39">
        <f>+SUBTOTAL(9,D400:D405)</f>
        <v>163678161.29999998</v>
      </c>
      <c r="F406" s="39">
        <f>+SUBTOTAL(9,F400:F405)</f>
        <v>14885381.88718375</v>
      </c>
      <c r="H406" s="39">
        <f>+SUBTOTAL(9,H400:H405)</f>
        <v>17722519</v>
      </c>
      <c r="J406" s="65">
        <f>+SUBTOTAL(9,J400:J405)</f>
        <v>-2837137.112816249</v>
      </c>
      <c r="K406" s="39"/>
      <c r="L406" s="33"/>
      <c r="M406" s="33"/>
      <c r="N406" s="33"/>
    </row>
    <row r="407" spans="1:14" s="38" customFormat="1" x14ac:dyDescent="0.25">
      <c r="A407" s="33" t="s">
        <v>6</v>
      </c>
      <c r="B407" s="33" t="s">
        <v>6</v>
      </c>
      <c r="D407" s="43"/>
      <c r="F407" s="43"/>
      <c r="H407" s="43"/>
      <c r="J407" s="87"/>
      <c r="K407" s="43"/>
      <c r="L407" s="33"/>
    </row>
    <row r="408" spans="1:14" s="38" customFormat="1" x14ac:dyDescent="0.25">
      <c r="A408" s="38" t="s">
        <v>6</v>
      </c>
      <c r="B408" s="38" t="s">
        <v>120</v>
      </c>
      <c r="D408" s="43"/>
      <c r="F408" s="43"/>
      <c r="H408" s="43"/>
      <c r="J408" s="87"/>
      <c r="K408" s="43"/>
      <c r="L408" s="33"/>
    </row>
    <row r="409" spans="1:14" s="38" customFormat="1" x14ac:dyDescent="0.25">
      <c r="A409" s="33">
        <v>341</v>
      </c>
      <c r="B409" s="33" t="s">
        <v>42</v>
      </c>
      <c r="D409" s="36">
        <v>109835743.86</v>
      </c>
      <c r="E409" s="33"/>
      <c r="F409" s="36">
        <v>20012781.618511252</v>
      </c>
      <c r="G409" s="33"/>
      <c r="H409" s="36">
        <v>20210641</v>
      </c>
      <c r="I409" s="33"/>
      <c r="J409" s="85">
        <f t="shared" ref="J409:J415" si="16">+F409-H409</f>
        <v>-197859.38148874789</v>
      </c>
      <c r="K409" s="37"/>
      <c r="L409" s="33"/>
      <c r="M409" s="33"/>
      <c r="N409" s="33"/>
    </row>
    <row r="410" spans="1:14" s="38" customFormat="1" x14ac:dyDescent="0.25">
      <c r="A410" s="33">
        <v>342</v>
      </c>
      <c r="B410" s="33" t="s">
        <v>87</v>
      </c>
      <c r="D410" s="36">
        <v>21806446.600000001</v>
      </c>
      <c r="E410" s="33"/>
      <c r="F410" s="36">
        <v>2710693.9235450001</v>
      </c>
      <c r="G410" s="33"/>
      <c r="H410" s="36">
        <v>3919620</v>
      </c>
      <c r="I410" s="33"/>
      <c r="J410" s="85">
        <f t="shared" si="16"/>
        <v>-1208926.0764549999</v>
      </c>
      <c r="K410" s="37"/>
      <c r="L410" s="33"/>
      <c r="M410" s="33"/>
      <c r="N410" s="33"/>
    </row>
    <row r="411" spans="1:14" s="38" customFormat="1" x14ac:dyDescent="0.25">
      <c r="A411" s="33">
        <v>343</v>
      </c>
      <c r="B411" s="33" t="s">
        <v>88</v>
      </c>
      <c r="D411" s="36">
        <v>300710821.35000002</v>
      </c>
      <c r="E411" s="33"/>
      <c r="F411" s="36">
        <v>-22756245.42644329</v>
      </c>
      <c r="G411" s="33"/>
      <c r="H411" s="36">
        <v>50044321</v>
      </c>
      <c r="I411" s="33"/>
      <c r="J411" s="85">
        <f t="shared" si="16"/>
        <v>-72800566.426443294</v>
      </c>
      <c r="K411" s="37"/>
      <c r="L411" s="33"/>
      <c r="M411" s="33"/>
      <c r="N411" s="33"/>
    </row>
    <row r="412" spans="1:14" s="38" customFormat="1" x14ac:dyDescent="0.25">
      <c r="A412" s="33">
        <v>343.2</v>
      </c>
      <c r="B412" s="33" t="s">
        <v>280</v>
      </c>
      <c r="D412" s="36">
        <v>81954082.890000001</v>
      </c>
      <c r="E412" s="33"/>
      <c r="F412" s="36">
        <v>-7349276.5780117167</v>
      </c>
      <c r="G412" s="33"/>
      <c r="H412" s="36">
        <v>16162137</v>
      </c>
      <c r="I412" s="33"/>
      <c r="J412" s="85">
        <f t="shared" si="16"/>
        <v>-23511413.578011718</v>
      </c>
      <c r="K412" s="37"/>
      <c r="L412" s="33"/>
      <c r="M412" s="33"/>
      <c r="N412" s="33"/>
    </row>
    <row r="413" spans="1:14" s="38" customFormat="1" x14ac:dyDescent="0.25">
      <c r="A413" s="33">
        <v>344</v>
      </c>
      <c r="B413" s="33" t="s">
        <v>89</v>
      </c>
      <c r="D413" s="36">
        <v>49469104.689999998</v>
      </c>
      <c r="E413" s="33"/>
      <c r="F413" s="36">
        <v>7847275.8206537496</v>
      </c>
      <c r="G413" s="33"/>
      <c r="H413" s="36">
        <v>9286257</v>
      </c>
      <c r="I413" s="33"/>
      <c r="J413" s="85">
        <f t="shared" si="16"/>
        <v>-1438981.1793462504</v>
      </c>
      <c r="K413" s="37"/>
      <c r="L413" s="33"/>
      <c r="M413" s="33"/>
      <c r="N413" s="33"/>
    </row>
    <row r="414" spans="1:14" s="38" customFormat="1" x14ac:dyDescent="0.25">
      <c r="A414" s="33">
        <v>345</v>
      </c>
      <c r="B414" s="33" t="s">
        <v>45</v>
      </c>
      <c r="D414" s="36">
        <v>72300016.409999996</v>
      </c>
      <c r="E414" s="33"/>
      <c r="F414" s="36">
        <v>12231626.744862502</v>
      </c>
      <c r="G414" s="33"/>
      <c r="H414" s="36">
        <v>13794840</v>
      </c>
      <c r="I414" s="33"/>
      <c r="J414" s="85">
        <f t="shared" si="16"/>
        <v>-1563213.2551374976</v>
      </c>
      <c r="K414" s="37"/>
      <c r="L414" s="33"/>
      <c r="M414" s="33"/>
      <c r="N414" s="33"/>
    </row>
    <row r="415" spans="1:14" s="38" customFormat="1" x14ac:dyDescent="0.25">
      <c r="A415" s="33">
        <v>346</v>
      </c>
      <c r="B415" s="33" t="s">
        <v>281</v>
      </c>
      <c r="D415" s="32">
        <v>8042081.4800000004</v>
      </c>
      <c r="E415" s="33"/>
      <c r="F415" s="32">
        <v>1335110.12274375</v>
      </c>
      <c r="G415" s="33"/>
      <c r="H415" s="32">
        <v>1591865</v>
      </c>
      <c r="I415" s="33"/>
      <c r="J415" s="86">
        <f t="shared" si="16"/>
        <v>-256754.87725625001</v>
      </c>
      <c r="K415" s="30"/>
      <c r="M415" s="33"/>
      <c r="N415" s="33"/>
    </row>
    <row r="416" spans="1:14" s="38" customFormat="1" x14ac:dyDescent="0.25">
      <c r="A416" s="33" t="s">
        <v>6</v>
      </c>
      <c r="B416" s="38" t="s">
        <v>121</v>
      </c>
      <c r="D416" s="39">
        <f>+SUBTOTAL(9,D409:D415)</f>
        <v>644118297.28000009</v>
      </c>
      <c r="F416" s="39">
        <f>+SUBTOTAL(9,F409:F415)</f>
        <v>14031966.225861246</v>
      </c>
      <c r="H416" s="39">
        <f>+SUBTOTAL(9,H409:H415)</f>
        <v>115009681</v>
      </c>
      <c r="J416" s="65">
        <f>+SUBTOTAL(9,J409:J415)</f>
        <v>-100977714.77413876</v>
      </c>
      <c r="K416" s="39"/>
      <c r="L416" s="33"/>
      <c r="M416" s="33"/>
      <c r="N416" s="33"/>
    </row>
    <row r="417" spans="1:14" s="38" customFormat="1" x14ac:dyDescent="0.25">
      <c r="A417" s="33" t="s">
        <v>6</v>
      </c>
      <c r="B417" s="33" t="s">
        <v>6</v>
      </c>
      <c r="D417" s="43"/>
      <c r="F417" s="43"/>
      <c r="H417" s="43"/>
      <c r="J417" s="87"/>
      <c r="K417" s="43"/>
      <c r="L417" s="33"/>
    </row>
    <row r="418" spans="1:14" s="38" customFormat="1" x14ac:dyDescent="0.25">
      <c r="A418" s="38" t="s">
        <v>6</v>
      </c>
      <c r="B418" s="38" t="s">
        <v>122</v>
      </c>
      <c r="D418" s="43"/>
      <c r="F418" s="43"/>
      <c r="H418" s="43"/>
      <c r="J418" s="87"/>
      <c r="K418" s="43"/>
      <c r="L418" s="33"/>
    </row>
    <row r="419" spans="1:14" s="38" customFormat="1" x14ac:dyDescent="0.25">
      <c r="A419" s="33">
        <v>341</v>
      </c>
      <c r="B419" s="33" t="s">
        <v>42</v>
      </c>
      <c r="D419" s="36">
        <v>39659645.950000003</v>
      </c>
      <c r="E419" s="33"/>
      <c r="F419" s="36">
        <v>6204493.3234037487</v>
      </c>
      <c r="G419" s="33"/>
      <c r="H419" s="36">
        <v>7297431</v>
      </c>
      <c r="I419" s="33"/>
      <c r="J419" s="85">
        <f t="shared" ref="J419:J425" si="17">+F419-H419</f>
        <v>-1092937.6765962513</v>
      </c>
      <c r="K419" s="37"/>
      <c r="L419" s="33"/>
      <c r="M419" s="33"/>
      <c r="N419" s="33"/>
    </row>
    <row r="420" spans="1:14" s="38" customFormat="1" x14ac:dyDescent="0.25">
      <c r="A420" s="33">
        <v>342</v>
      </c>
      <c r="B420" s="33" t="s">
        <v>87</v>
      </c>
      <c r="D420" s="36">
        <v>7471457.0199999996</v>
      </c>
      <c r="E420" s="33"/>
      <c r="F420" s="36">
        <v>284961.40186249994</v>
      </c>
      <c r="G420" s="33"/>
      <c r="H420" s="36">
        <v>1255472</v>
      </c>
      <c r="I420" s="33"/>
      <c r="J420" s="85">
        <f t="shared" si="17"/>
        <v>-970510.5981375</v>
      </c>
      <c r="K420" s="37"/>
      <c r="L420" s="33"/>
      <c r="M420" s="33"/>
      <c r="N420" s="33"/>
    </row>
    <row r="421" spans="1:14" s="38" customFormat="1" x14ac:dyDescent="0.25">
      <c r="A421" s="33">
        <v>343</v>
      </c>
      <c r="B421" s="33" t="s">
        <v>88</v>
      </c>
      <c r="D421" s="36">
        <v>255637284.5</v>
      </c>
      <c r="E421" s="33"/>
      <c r="F421" s="36">
        <v>17744809.15212458</v>
      </c>
      <c r="G421" s="33"/>
      <c r="H421" s="36">
        <v>43270480</v>
      </c>
      <c r="I421" s="33"/>
      <c r="J421" s="85">
        <f t="shared" si="17"/>
        <v>-25525670.84787542</v>
      </c>
      <c r="K421" s="37"/>
      <c r="L421" s="33"/>
      <c r="M421" s="33"/>
      <c r="N421" s="33"/>
    </row>
    <row r="422" spans="1:14" s="38" customFormat="1" x14ac:dyDescent="0.25">
      <c r="A422" s="33">
        <v>343.2</v>
      </c>
      <c r="B422" s="33" t="s">
        <v>280</v>
      </c>
      <c r="D422" s="36">
        <v>149878251.36000001</v>
      </c>
      <c r="E422" s="33"/>
      <c r="F422" s="36">
        <v>12481511.907287918</v>
      </c>
      <c r="G422" s="33"/>
      <c r="H422" s="36">
        <v>30436000</v>
      </c>
      <c r="I422" s="33"/>
      <c r="J422" s="85">
        <f t="shared" si="17"/>
        <v>-17954488.092712082</v>
      </c>
      <c r="K422" s="37"/>
      <c r="L422" s="33"/>
      <c r="M422" s="33"/>
      <c r="N422" s="33"/>
    </row>
    <row r="423" spans="1:14" s="38" customFormat="1" x14ac:dyDescent="0.25">
      <c r="A423" s="33">
        <v>344</v>
      </c>
      <c r="B423" s="33" t="s">
        <v>89</v>
      </c>
      <c r="D423" s="36">
        <v>43599022.960000001</v>
      </c>
      <c r="E423" s="33"/>
      <c r="F423" s="36">
        <v>6676877.784598751</v>
      </c>
      <c r="G423" s="33"/>
      <c r="H423" s="36">
        <v>8128379</v>
      </c>
      <c r="I423" s="33"/>
      <c r="J423" s="85">
        <f t="shared" si="17"/>
        <v>-1451501.215401249</v>
      </c>
      <c r="K423" s="37"/>
      <c r="L423" s="33"/>
      <c r="M423" s="33"/>
      <c r="N423" s="33"/>
    </row>
    <row r="424" spans="1:14" s="38" customFormat="1" x14ac:dyDescent="0.25">
      <c r="A424" s="33">
        <v>345</v>
      </c>
      <c r="B424" s="33" t="s">
        <v>45</v>
      </c>
      <c r="D424" s="36">
        <v>33177135.609999999</v>
      </c>
      <c r="E424" s="33"/>
      <c r="F424" s="36">
        <v>5335501.9044974996</v>
      </c>
      <c r="G424" s="33"/>
      <c r="H424" s="36">
        <v>6332294</v>
      </c>
      <c r="I424" s="33"/>
      <c r="J424" s="85">
        <f t="shared" si="17"/>
        <v>-996792.09550250042</v>
      </c>
      <c r="K424" s="37"/>
      <c r="L424" s="33"/>
      <c r="M424" s="33"/>
      <c r="N424" s="33"/>
    </row>
    <row r="425" spans="1:14" s="38" customFormat="1" x14ac:dyDescent="0.25">
      <c r="A425" s="33">
        <v>346</v>
      </c>
      <c r="B425" s="33" t="s">
        <v>281</v>
      </c>
      <c r="D425" s="32">
        <v>11893351.16</v>
      </c>
      <c r="E425" s="33"/>
      <c r="F425" s="32">
        <v>1719195.9363024998</v>
      </c>
      <c r="G425" s="33"/>
      <c r="H425" s="32">
        <v>2122037</v>
      </c>
      <c r="I425" s="33"/>
      <c r="J425" s="86">
        <f t="shared" si="17"/>
        <v>-402841.06369750015</v>
      </c>
      <c r="K425" s="30"/>
      <c r="M425" s="33"/>
      <c r="N425" s="33"/>
    </row>
    <row r="426" spans="1:14" s="38" customFormat="1" x14ac:dyDescent="0.25">
      <c r="A426" s="33" t="s">
        <v>6</v>
      </c>
      <c r="B426" s="38" t="s">
        <v>123</v>
      </c>
      <c r="D426" s="39">
        <f>+SUBTOTAL(9,D419:D425)</f>
        <v>541316148.56000006</v>
      </c>
      <c r="F426" s="39">
        <f>+SUBTOTAL(9,F419:F425)</f>
        <v>50447351.41007749</v>
      </c>
      <c r="H426" s="39">
        <f>+SUBTOTAL(9,H419:H425)</f>
        <v>98842093</v>
      </c>
      <c r="J426" s="65">
        <f>+SUBTOTAL(9,J419:J425)</f>
        <v>-48394741.58992251</v>
      </c>
      <c r="K426" s="39"/>
      <c r="L426" s="33"/>
      <c r="M426" s="33"/>
      <c r="N426" s="33"/>
    </row>
    <row r="427" spans="1:14" s="38" customFormat="1" x14ac:dyDescent="0.25">
      <c r="A427" s="33" t="s">
        <v>6</v>
      </c>
      <c r="B427" s="38" t="s">
        <v>6</v>
      </c>
      <c r="D427" s="43"/>
      <c r="F427" s="43"/>
      <c r="H427" s="43"/>
      <c r="J427" s="87"/>
      <c r="K427" s="43"/>
      <c r="L427" s="33"/>
    </row>
    <row r="428" spans="1:14" s="38" customFormat="1" x14ac:dyDescent="0.25">
      <c r="A428" s="33" t="s">
        <v>6</v>
      </c>
      <c r="B428" s="38" t="s">
        <v>124</v>
      </c>
      <c r="D428" s="43"/>
      <c r="F428" s="43"/>
      <c r="H428" s="43"/>
      <c r="J428" s="87"/>
      <c r="K428" s="43"/>
      <c r="L428" s="33"/>
    </row>
    <row r="429" spans="1:14" s="38" customFormat="1" x14ac:dyDescent="0.25">
      <c r="A429" s="33">
        <v>341</v>
      </c>
      <c r="B429" s="33" t="s">
        <v>42</v>
      </c>
      <c r="D429" s="36">
        <v>57671242.119999997</v>
      </c>
      <c r="E429" s="33"/>
      <c r="F429" s="36">
        <v>8518121.7318225019</v>
      </c>
      <c r="G429" s="33"/>
      <c r="H429" s="36">
        <v>7968373</v>
      </c>
      <c r="I429" s="33"/>
      <c r="J429" s="85">
        <f t="shared" ref="J429:J435" si="18">+F429-H429</f>
        <v>549748.73182250187</v>
      </c>
      <c r="K429" s="37"/>
      <c r="L429" s="33"/>
      <c r="M429" s="33"/>
      <c r="N429" s="33"/>
    </row>
    <row r="430" spans="1:14" s="38" customFormat="1" x14ac:dyDescent="0.25">
      <c r="A430" s="33">
        <v>342</v>
      </c>
      <c r="B430" s="33" t="s">
        <v>87</v>
      </c>
      <c r="D430" s="36">
        <v>10754858.289999999</v>
      </c>
      <c r="E430" s="33"/>
      <c r="F430" s="36">
        <v>742790.19422874996</v>
      </c>
      <c r="G430" s="33"/>
      <c r="H430" s="36">
        <v>1415063</v>
      </c>
      <c r="I430" s="33"/>
      <c r="J430" s="85">
        <f t="shared" si="18"/>
        <v>-672272.80577125004</v>
      </c>
      <c r="K430" s="37"/>
      <c r="L430" s="33"/>
      <c r="M430" s="33"/>
      <c r="N430" s="33"/>
    </row>
    <row r="431" spans="1:14" s="38" customFormat="1" x14ac:dyDescent="0.25">
      <c r="A431" s="33">
        <v>343</v>
      </c>
      <c r="B431" s="33" t="s">
        <v>88</v>
      </c>
      <c r="D431" s="36">
        <v>480389197</v>
      </c>
      <c r="E431" s="33"/>
      <c r="F431" s="36">
        <v>32738512.548035864</v>
      </c>
      <c r="G431" s="33"/>
      <c r="H431" s="36">
        <v>62928595</v>
      </c>
      <c r="I431" s="33"/>
      <c r="J431" s="85">
        <f t="shared" si="18"/>
        <v>-30190082.451964136</v>
      </c>
      <c r="K431" s="37"/>
      <c r="L431" s="33"/>
      <c r="M431" s="33"/>
      <c r="N431" s="33"/>
    </row>
    <row r="432" spans="1:14" s="38" customFormat="1" x14ac:dyDescent="0.25">
      <c r="A432" s="33">
        <v>343.2</v>
      </c>
      <c r="B432" s="33" t="s">
        <v>280</v>
      </c>
      <c r="D432" s="36">
        <v>98598036.450000003</v>
      </c>
      <c r="E432" s="33"/>
      <c r="F432" s="36">
        <v>8887180.8014091346</v>
      </c>
      <c r="G432" s="33"/>
      <c r="H432" s="36">
        <v>17082566</v>
      </c>
      <c r="I432" s="33"/>
      <c r="J432" s="85">
        <f t="shared" si="18"/>
        <v>-8195385.1985908654</v>
      </c>
      <c r="K432" s="37"/>
      <c r="L432" s="33"/>
      <c r="M432" s="33"/>
      <c r="N432" s="33"/>
    </row>
    <row r="433" spans="1:14" s="38" customFormat="1" x14ac:dyDescent="0.25">
      <c r="A433" s="33">
        <v>344</v>
      </c>
      <c r="B433" s="33" t="s">
        <v>89</v>
      </c>
      <c r="D433" s="36">
        <v>64525280.159999996</v>
      </c>
      <c r="E433" s="33"/>
      <c r="F433" s="36">
        <v>9184371.6842112485</v>
      </c>
      <c r="G433" s="33"/>
      <c r="H433" s="36">
        <v>8941870</v>
      </c>
      <c r="I433" s="33"/>
      <c r="J433" s="85">
        <f t="shared" si="18"/>
        <v>242501.68421124853</v>
      </c>
      <c r="K433" s="37"/>
      <c r="L433" s="33"/>
      <c r="M433" s="33"/>
      <c r="N433" s="33"/>
    </row>
    <row r="434" spans="1:14" s="38" customFormat="1" x14ac:dyDescent="0.25">
      <c r="A434" s="33">
        <v>345</v>
      </c>
      <c r="B434" s="33" t="s">
        <v>45</v>
      </c>
      <c r="D434" s="36">
        <v>48252609.780000001</v>
      </c>
      <c r="E434" s="33"/>
      <c r="F434" s="36">
        <v>7322266.5036474997</v>
      </c>
      <c r="G434" s="33"/>
      <c r="H434" s="36">
        <v>6918185</v>
      </c>
      <c r="I434" s="33"/>
      <c r="J434" s="85">
        <f t="shared" si="18"/>
        <v>404081.50364749972</v>
      </c>
      <c r="K434" s="37"/>
      <c r="L434" s="33"/>
      <c r="M434" s="33"/>
      <c r="N434" s="33"/>
    </row>
    <row r="435" spans="1:14" s="38" customFormat="1" x14ac:dyDescent="0.25">
      <c r="A435" s="33">
        <v>346</v>
      </c>
      <c r="B435" s="33" t="s">
        <v>281</v>
      </c>
      <c r="D435" s="32">
        <v>12454465.92</v>
      </c>
      <c r="E435" s="33"/>
      <c r="F435" s="32">
        <v>7732043.404241249</v>
      </c>
      <c r="G435" s="33"/>
      <c r="H435" s="32">
        <v>1877503</v>
      </c>
      <c r="I435" s="33"/>
      <c r="J435" s="86">
        <f t="shared" si="18"/>
        <v>5854540.404241249</v>
      </c>
      <c r="K435" s="30"/>
      <c r="M435" s="33"/>
      <c r="N435" s="33"/>
    </row>
    <row r="436" spans="1:14" s="38" customFormat="1" x14ac:dyDescent="0.25">
      <c r="A436" s="33" t="s">
        <v>6</v>
      </c>
      <c r="B436" s="38" t="s">
        <v>125</v>
      </c>
      <c r="D436" s="23">
        <f>+SUBTOTAL(9,D429:D435)</f>
        <v>772645689.71999991</v>
      </c>
      <c r="F436" s="23">
        <f>+SUBTOTAL(9,F429:F435)</f>
        <v>75125286.867596254</v>
      </c>
      <c r="H436" s="23">
        <f>+SUBTOTAL(9,H429:H435)</f>
        <v>107132155</v>
      </c>
      <c r="J436" s="83">
        <f>+SUBTOTAL(9,J429:J435)</f>
        <v>-32006868.132403754</v>
      </c>
      <c r="K436" s="39"/>
      <c r="L436" s="33"/>
      <c r="M436" s="33"/>
      <c r="N436" s="33"/>
    </row>
    <row r="437" spans="1:14" s="38" customFormat="1" x14ac:dyDescent="0.25">
      <c r="A437" s="33" t="s">
        <v>6</v>
      </c>
      <c r="B437" s="38" t="s">
        <v>6</v>
      </c>
      <c r="D437" s="43"/>
      <c r="F437" s="43"/>
      <c r="H437" s="43"/>
      <c r="J437" s="87"/>
      <c r="K437" s="43"/>
      <c r="L437" s="33"/>
    </row>
    <row r="438" spans="1:14" s="38" customFormat="1" x14ac:dyDescent="0.25">
      <c r="A438" s="41" t="s">
        <v>197</v>
      </c>
      <c r="D438" s="43">
        <f>+SUBTOTAL(9,D399:D437)</f>
        <v>2121758296.8600004</v>
      </c>
      <c r="F438" s="43">
        <f>+SUBTOTAL(9,F399:F437)</f>
        <v>154489986.39071876</v>
      </c>
      <c r="H438" s="43">
        <f>+SUBTOTAL(9,H399:H437)</f>
        <v>338706448</v>
      </c>
      <c r="J438" s="87">
        <f>+SUBTOTAL(9,J399:J437)</f>
        <v>-184216461.6092813</v>
      </c>
      <c r="K438" s="43"/>
      <c r="L438" s="33"/>
    </row>
    <row r="439" spans="1:14" s="38" customFormat="1" x14ac:dyDescent="0.25">
      <c r="A439" s="41"/>
      <c r="B439" s="38" t="s">
        <v>6</v>
      </c>
      <c r="D439" s="43"/>
      <c r="F439" s="43"/>
      <c r="H439" s="43"/>
      <c r="J439" s="87"/>
      <c r="K439" s="43"/>
      <c r="L439" s="33"/>
    </row>
    <row r="440" spans="1:14" s="38" customFormat="1" x14ac:dyDescent="0.25">
      <c r="A440" s="41"/>
      <c r="B440" s="38" t="s">
        <v>6</v>
      </c>
      <c r="D440" s="43"/>
      <c r="F440" s="43"/>
      <c r="H440" s="43"/>
      <c r="J440" s="87"/>
      <c r="K440" s="43"/>
      <c r="L440" s="33"/>
    </row>
    <row r="441" spans="1:14" s="38" customFormat="1" x14ac:dyDescent="0.25">
      <c r="A441" s="41" t="s">
        <v>198</v>
      </c>
      <c r="D441" s="43"/>
      <c r="F441" s="43"/>
      <c r="H441" s="43"/>
      <c r="J441" s="87"/>
      <c r="K441" s="43"/>
      <c r="L441" s="33"/>
    </row>
    <row r="442" spans="1:14" s="38" customFormat="1" x14ac:dyDescent="0.25">
      <c r="A442" s="41"/>
      <c r="B442" s="38" t="s">
        <v>6</v>
      </c>
      <c r="D442" s="43"/>
      <c r="F442" s="43"/>
      <c r="H442" s="43"/>
      <c r="J442" s="87"/>
      <c r="K442" s="43"/>
      <c r="L442" s="33"/>
    </row>
    <row r="443" spans="1:14" s="38" customFormat="1" x14ac:dyDescent="0.25">
      <c r="A443" s="33" t="s">
        <v>6</v>
      </c>
      <c r="B443" s="38" t="s">
        <v>126</v>
      </c>
      <c r="D443" s="43"/>
      <c r="F443" s="43"/>
      <c r="H443" s="43"/>
      <c r="J443" s="87"/>
      <c r="K443" s="43"/>
      <c r="L443" s="33"/>
    </row>
    <row r="444" spans="1:14" s="38" customFormat="1" x14ac:dyDescent="0.25">
      <c r="A444" s="33">
        <v>341</v>
      </c>
      <c r="B444" s="33" t="s">
        <v>42</v>
      </c>
      <c r="D444" s="36">
        <v>82092869.269999996</v>
      </c>
      <c r="E444" s="33"/>
      <c r="F444" s="36">
        <v>6368723.820968749</v>
      </c>
      <c r="G444" s="33"/>
      <c r="H444" s="36">
        <v>7013007</v>
      </c>
      <c r="I444" s="33"/>
      <c r="J444" s="85">
        <f t="shared" ref="J444:J450" si="19">+F444-H444</f>
        <v>-644283.179031251</v>
      </c>
      <c r="K444" s="37"/>
      <c r="L444" s="33"/>
      <c r="M444" s="33"/>
      <c r="N444" s="33"/>
    </row>
    <row r="445" spans="1:14" s="38" customFormat="1" x14ac:dyDescent="0.25">
      <c r="A445" s="33">
        <v>342</v>
      </c>
      <c r="B445" s="33" t="s">
        <v>87</v>
      </c>
      <c r="D445" s="36">
        <v>47723727.920000002</v>
      </c>
      <c r="E445" s="33"/>
      <c r="F445" s="36">
        <v>3579557.4410024998</v>
      </c>
      <c r="G445" s="33"/>
      <c r="H445" s="36">
        <v>4096291</v>
      </c>
      <c r="I445" s="33"/>
      <c r="J445" s="85">
        <f t="shared" si="19"/>
        <v>-516733.55899750022</v>
      </c>
      <c r="K445" s="37"/>
      <c r="L445" s="33"/>
      <c r="M445" s="33"/>
      <c r="N445" s="33"/>
    </row>
    <row r="446" spans="1:14" s="38" customFormat="1" x14ac:dyDescent="0.25">
      <c r="A446" s="33">
        <v>343</v>
      </c>
      <c r="B446" s="33" t="s">
        <v>88</v>
      </c>
      <c r="D446" s="36">
        <v>385108675.64999998</v>
      </c>
      <c r="E446" s="33"/>
      <c r="F446" s="36">
        <v>38729543.121233486</v>
      </c>
      <c r="G446" s="33"/>
      <c r="H446" s="36">
        <v>32829732</v>
      </c>
      <c r="I446" s="33"/>
      <c r="J446" s="85">
        <f t="shared" si="19"/>
        <v>5899811.1212334856</v>
      </c>
      <c r="K446" s="37"/>
      <c r="L446" s="33"/>
      <c r="M446" s="33"/>
      <c r="N446" s="33"/>
    </row>
    <row r="447" spans="1:14" s="38" customFormat="1" x14ac:dyDescent="0.25">
      <c r="A447" s="33">
        <v>343.2</v>
      </c>
      <c r="B447" s="33" t="s">
        <v>280</v>
      </c>
      <c r="D447" s="36">
        <v>206255249.11000001</v>
      </c>
      <c r="E447" s="33"/>
      <c r="F447" s="36">
        <v>28539905.897286527</v>
      </c>
      <c r="G447" s="33"/>
      <c r="H447" s="36">
        <v>24192319</v>
      </c>
      <c r="I447" s="33"/>
      <c r="J447" s="85">
        <f t="shared" si="19"/>
        <v>4347586.8972865269</v>
      </c>
      <c r="K447" s="37"/>
      <c r="L447" s="33"/>
      <c r="M447" s="33"/>
      <c r="N447" s="33"/>
    </row>
    <row r="448" spans="1:14" s="38" customFormat="1" x14ac:dyDescent="0.25">
      <c r="A448" s="33">
        <v>344</v>
      </c>
      <c r="B448" s="33" t="s">
        <v>89</v>
      </c>
      <c r="D448" s="36">
        <v>70269257.489999995</v>
      </c>
      <c r="E448" s="33"/>
      <c r="F448" s="36">
        <v>5194564.4841474993</v>
      </c>
      <c r="G448" s="33"/>
      <c r="H448" s="36">
        <v>6306711</v>
      </c>
      <c r="I448" s="33"/>
      <c r="J448" s="85">
        <f t="shared" si="19"/>
        <v>-1112146.5158525007</v>
      </c>
      <c r="K448" s="37"/>
      <c r="L448" s="33"/>
      <c r="M448" s="33"/>
      <c r="N448" s="33"/>
    </row>
    <row r="449" spans="1:14" s="38" customFormat="1" x14ac:dyDescent="0.25">
      <c r="A449" s="33">
        <v>345</v>
      </c>
      <c r="B449" s="33" t="s">
        <v>45</v>
      </c>
      <c r="D449" s="36">
        <v>111693784.62</v>
      </c>
      <c r="E449" s="33"/>
      <c r="F449" s="36">
        <v>8403919.9913375005</v>
      </c>
      <c r="G449" s="33"/>
      <c r="H449" s="36">
        <v>10028749</v>
      </c>
      <c r="I449" s="33"/>
      <c r="J449" s="85">
        <f t="shared" si="19"/>
        <v>-1624829.0086624995</v>
      </c>
      <c r="K449" s="37"/>
      <c r="L449" s="33"/>
      <c r="M449" s="33"/>
      <c r="N449" s="33"/>
    </row>
    <row r="450" spans="1:14" s="38" customFormat="1" x14ac:dyDescent="0.25">
      <c r="A450" s="33">
        <v>346</v>
      </c>
      <c r="B450" s="33" t="s">
        <v>281</v>
      </c>
      <c r="D450" s="32">
        <v>10309492.789999999</v>
      </c>
      <c r="E450" s="33"/>
      <c r="F450" s="32">
        <v>738998.96712875017</v>
      </c>
      <c r="G450" s="33"/>
      <c r="H450" s="32">
        <v>996517</v>
      </c>
      <c r="I450" s="33"/>
      <c r="J450" s="86">
        <f t="shared" si="19"/>
        <v>-257518.03287124983</v>
      </c>
      <c r="K450" s="30"/>
      <c r="M450" s="33"/>
      <c r="N450" s="33"/>
    </row>
    <row r="451" spans="1:14" s="38" customFormat="1" x14ac:dyDescent="0.25">
      <c r="A451" s="33" t="s">
        <v>6</v>
      </c>
      <c r="B451" s="38" t="s">
        <v>127</v>
      </c>
      <c r="D451" s="23">
        <f>+SUBTOTAL(9,D444:D450)</f>
        <v>913453056.85000002</v>
      </c>
      <c r="F451" s="23">
        <f>+SUBTOTAL(9,F444:F450)</f>
        <v>91555213.723105013</v>
      </c>
      <c r="H451" s="23">
        <f>+SUBTOTAL(9,H444:H450)</f>
        <v>85463326</v>
      </c>
      <c r="J451" s="83">
        <f>+SUBTOTAL(9,J444:J450)</f>
        <v>6091887.7231050106</v>
      </c>
      <c r="K451" s="59"/>
      <c r="L451" s="33"/>
      <c r="M451" s="33"/>
      <c r="N451" s="33"/>
    </row>
    <row r="452" spans="1:14" s="38" customFormat="1" x14ac:dyDescent="0.25">
      <c r="A452" s="33"/>
      <c r="B452" s="38" t="s">
        <v>6</v>
      </c>
      <c r="D452" s="43"/>
      <c r="F452" s="43"/>
      <c r="H452" s="43"/>
      <c r="J452" s="87"/>
      <c r="K452" s="43"/>
      <c r="L452" s="33"/>
    </row>
    <row r="453" spans="1:14" s="38" customFormat="1" x14ac:dyDescent="0.25">
      <c r="A453" s="41" t="s">
        <v>199</v>
      </c>
      <c r="D453" s="43">
        <f>+SUBTOTAL(9,D443:D452)</f>
        <v>913453056.85000002</v>
      </c>
      <c r="E453" s="104"/>
      <c r="F453" s="43">
        <f>+SUBTOTAL(9,F443:F452)</f>
        <v>91555213.723105013</v>
      </c>
      <c r="G453" s="104"/>
      <c r="H453" s="43">
        <f>+SUBTOTAL(9,H443:H452)</f>
        <v>85463326</v>
      </c>
      <c r="I453" s="104"/>
      <c r="J453" s="87">
        <f>+SUBTOTAL(9,J443:J452)</f>
        <v>6091887.7231050106</v>
      </c>
      <c r="K453" s="43"/>
      <c r="L453" s="33"/>
    </row>
    <row r="454" spans="1:14" s="38" customFormat="1" x14ac:dyDescent="0.25">
      <c r="A454" s="41"/>
      <c r="B454" s="38" t="s">
        <v>6</v>
      </c>
      <c r="D454" s="43"/>
      <c r="F454" s="43"/>
      <c r="H454" s="43"/>
      <c r="J454" s="87"/>
      <c r="K454" s="43"/>
      <c r="L454" s="33"/>
    </row>
    <row r="455" spans="1:14" s="38" customFormat="1" x14ac:dyDescent="0.25">
      <c r="A455" s="41"/>
      <c r="B455" s="38" t="s">
        <v>6</v>
      </c>
      <c r="D455" s="43"/>
      <c r="F455" s="43"/>
      <c r="H455" s="43"/>
      <c r="J455" s="87"/>
      <c r="K455" s="43"/>
      <c r="L455" s="33"/>
    </row>
    <row r="456" spans="1:14" s="38" customFormat="1" x14ac:dyDescent="0.25">
      <c r="A456" s="41" t="s">
        <v>200</v>
      </c>
      <c r="D456" s="43"/>
      <c r="F456" s="43"/>
      <c r="H456" s="43"/>
      <c r="J456" s="87"/>
      <c r="K456" s="43"/>
      <c r="L456" s="33"/>
    </row>
    <row r="457" spans="1:14" s="38" customFormat="1" x14ac:dyDescent="0.25">
      <c r="A457" s="41"/>
      <c r="B457" s="38" t="s">
        <v>6</v>
      </c>
      <c r="D457" s="43"/>
      <c r="F457" s="43"/>
      <c r="H457" s="43"/>
      <c r="J457" s="87"/>
      <c r="K457" s="43"/>
      <c r="L457" s="33"/>
    </row>
    <row r="458" spans="1:14" s="38" customFormat="1" x14ac:dyDescent="0.25">
      <c r="A458" s="33" t="s">
        <v>6</v>
      </c>
      <c r="B458" s="38" t="s">
        <v>128</v>
      </c>
      <c r="D458" s="43"/>
      <c r="F458" s="43"/>
      <c r="H458" s="43"/>
      <c r="J458" s="87"/>
      <c r="K458" s="43"/>
      <c r="L458" s="33"/>
    </row>
    <row r="459" spans="1:14" s="38" customFormat="1" x14ac:dyDescent="0.25">
      <c r="A459" s="33">
        <v>341</v>
      </c>
      <c r="B459" s="33" t="s">
        <v>42</v>
      </c>
      <c r="D459" s="36">
        <v>80630957.950000003</v>
      </c>
      <c r="E459" s="33"/>
      <c r="F459" s="36">
        <v>7456697.7299112501</v>
      </c>
      <c r="G459" s="33"/>
      <c r="H459" s="36">
        <v>5474267</v>
      </c>
      <c r="I459" s="33"/>
      <c r="J459" s="85">
        <f t="shared" ref="J459:J465" si="20">+F459-H459</f>
        <v>1982430.7299112501</v>
      </c>
      <c r="K459" s="37"/>
      <c r="L459" s="33"/>
      <c r="M459" s="33"/>
      <c r="N459" s="33"/>
    </row>
    <row r="460" spans="1:14" s="38" customFormat="1" x14ac:dyDescent="0.25">
      <c r="A460" s="33">
        <v>342</v>
      </c>
      <c r="B460" s="33" t="s">
        <v>87</v>
      </c>
      <c r="D460" s="36">
        <v>217306003.91</v>
      </c>
      <c r="E460" s="33"/>
      <c r="F460" s="36">
        <v>18577337.631567501</v>
      </c>
      <c r="G460" s="33"/>
      <c r="H460" s="36">
        <v>13486347</v>
      </c>
      <c r="I460" s="33"/>
      <c r="J460" s="85">
        <f t="shared" si="20"/>
        <v>5090990.6315675005</v>
      </c>
      <c r="K460" s="37"/>
      <c r="L460" s="33"/>
      <c r="M460" s="33"/>
      <c r="N460" s="33"/>
    </row>
    <row r="461" spans="1:14" s="38" customFormat="1" x14ac:dyDescent="0.25">
      <c r="A461" s="33">
        <v>343</v>
      </c>
      <c r="B461" s="33" t="s">
        <v>88</v>
      </c>
      <c r="D461" s="36">
        <v>525780411.58999997</v>
      </c>
      <c r="E461" s="33"/>
      <c r="F461" s="36">
        <v>35938895.681644335</v>
      </c>
      <c r="G461" s="33"/>
      <c r="H461" s="36">
        <v>31729157</v>
      </c>
      <c r="I461" s="33"/>
      <c r="J461" s="85">
        <f t="shared" si="20"/>
        <v>4209738.6816443354</v>
      </c>
      <c r="K461" s="37"/>
      <c r="L461" s="33"/>
      <c r="M461" s="33"/>
      <c r="N461" s="33"/>
    </row>
    <row r="462" spans="1:14" s="38" customFormat="1" x14ac:dyDescent="0.25">
      <c r="A462" s="33">
        <v>343.2</v>
      </c>
      <c r="B462" s="33" t="s">
        <v>280</v>
      </c>
      <c r="D462" s="36">
        <v>139494632.66</v>
      </c>
      <c r="E462" s="33"/>
      <c r="F462" s="36">
        <v>16409878.633614423</v>
      </c>
      <c r="G462" s="33"/>
      <c r="H462" s="36">
        <v>14487691</v>
      </c>
      <c r="I462" s="33"/>
      <c r="J462" s="85">
        <f t="shared" si="20"/>
        <v>1922187.6336144228</v>
      </c>
      <c r="K462" s="37"/>
      <c r="L462" s="33"/>
      <c r="M462" s="33"/>
      <c r="N462" s="33"/>
    </row>
    <row r="463" spans="1:14" s="38" customFormat="1" x14ac:dyDescent="0.25">
      <c r="A463" s="33">
        <v>344</v>
      </c>
      <c r="B463" s="33" t="s">
        <v>89</v>
      </c>
      <c r="D463" s="36">
        <v>79977232.180000007</v>
      </c>
      <c r="E463" s="33"/>
      <c r="F463" s="36">
        <v>5875063.1650599996</v>
      </c>
      <c r="G463" s="33"/>
      <c r="H463" s="36">
        <v>5110934</v>
      </c>
      <c r="I463" s="33"/>
      <c r="J463" s="85">
        <f t="shared" si="20"/>
        <v>764129.16505999956</v>
      </c>
      <c r="K463" s="37"/>
      <c r="L463" s="33"/>
      <c r="M463" s="33"/>
      <c r="N463" s="33"/>
    </row>
    <row r="464" spans="1:14" s="38" customFormat="1" x14ac:dyDescent="0.25">
      <c r="A464" s="33">
        <v>345</v>
      </c>
      <c r="B464" s="33" t="s">
        <v>45</v>
      </c>
      <c r="D464" s="36">
        <v>82800568.349999994</v>
      </c>
      <c r="E464" s="33"/>
      <c r="F464" s="36">
        <v>6849744.7930837497</v>
      </c>
      <c r="G464" s="33"/>
      <c r="H464" s="36">
        <v>5547650</v>
      </c>
      <c r="I464" s="33"/>
      <c r="J464" s="85">
        <f t="shared" si="20"/>
        <v>1302094.7930837497</v>
      </c>
      <c r="K464" s="37"/>
      <c r="L464" s="33"/>
      <c r="M464" s="33"/>
      <c r="N464" s="33"/>
    </row>
    <row r="465" spans="1:14" s="38" customFormat="1" x14ac:dyDescent="0.25">
      <c r="A465" s="33">
        <v>346</v>
      </c>
      <c r="B465" s="33" t="s">
        <v>281</v>
      </c>
      <c r="D465" s="32">
        <v>11446561.130000001</v>
      </c>
      <c r="E465" s="33"/>
      <c r="F465" s="32">
        <v>1663361.2957650002</v>
      </c>
      <c r="G465" s="33"/>
      <c r="H465" s="32">
        <v>792903</v>
      </c>
      <c r="I465" s="33"/>
      <c r="J465" s="86">
        <f t="shared" si="20"/>
        <v>870458.29576500016</v>
      </c>
      <c r="K465" s="30"/>
      <c r="M465" s="33"/>
      <c r="N465" s="33"/>
    </row>
    <row r="466" spans="1:14" s="38" customFormat="1" x14ac:dyDescent="0.25">
      <c r="A466" s="33" t="s">
        <v>6</v>
      </c>
      <c r="B466" s="38" t="s">
        <v>129</v>
      </c>
      <c r="D466" s="23">
        <f>+SUBTOTAL(9,D459:D465)</f>
        <v>1137436367.77</v>
      </c>
      <c r="F466" s="23">
        <f>+SUBTOTAL(9,F459:F465)</f>
        <v>92770978.930646256</v>
      </c>
      <c r="H466" s="23">
        <f>+SUBTOTAL(9,H459:H465)</f>
        <v>76628949</v>
      </c>
      <c r="J466" s="83">
        <f>+SUBTOTAL(9,J459:J465)</f>
        <v>16142029.930646257</v>
      </c>
      <c r="K466" s="59"/>
      <c r="L466" s="33"/>
      <c r="M466" s="33"/>
      <c r="N466" s="33"/>
    </row>
    <row r="467" spans="1:14" s="38" customFormat="1" x14ac:dyDescent="0.25">
      <c r="A467" s="33" t="s">
        <v>6</v>
      </c>
      <c r="B467" s="38" t="s">
        <v>6</v>
      </c>
      <c r="D467" s="43"/>
      <c r="F467" s="43"/>
      <c r="H467" s="43"/>
      <c r="J467" s="87"/>
      <c r="K467" s="43"/>
      <c r="L467" s="33"/>
    </row>
    <row r="468" spans="1:14" s="38" customFormat="1" x14ac:dyDescent="0.25">
      <c r="A468" s="41" t="s">
        <v>201</v>
      </c>
      <c r="D468" s="43">
        <f>+SUBTOTAL(9,D458:D467)</f>
        <v>1137436367.77</v>
      </c>
      <c r="E468" s="104"/>
      <c r="F468" s="43">
        <f>+SUBTOTAL(9,F458:F467)</f>
        <v>92770978.930646256</v>
      </c>
      <c r="G468" s="104"/>
      <c r="H468" s="43">
        <f>+SUBTOTAL(9,H458:H467)</f>
        <v>76628949</v>
      </c>
      <c r="I468" s="104"/>
      <c r="J468" s="87">
        <f>+SUBTOTAL(9,J458:J467)</f>
        <v>16142029.930646257</v>
      </c>
      <c r="K468" s="43"/>
      <c r="L468" s="33"/>
    </row>
    <row r="469" spans="1:14" s="38" customFormat="1" x14ac:dyDescent="0.25">
      <c r="A469" s="41"/>
      <c r="B469" s="38" t="s">
        <v>6</v>
      </c>
      <c r="D469" s="43"/>
      <c r="F469" s="43"/>
      <c r="H469" s="43"/>
      <c r="J469" s="87"/>
      <c r="K469" s="43"/>
      <c r="L469" s="33"/>
    </row>
    <row r="470" spans="1:14" s="38" customFormat="1" x14ac:dyDescent="0.25">
      <c r="A470" s="41"/>
      <c r="B470" s="38" t="s">
        <v>6</v>
      </c>
      <c r="D470" s="43"/>
      <c r="F470" s="43"/>
      <c r="H470" s="43"/>
      <c r="J470" s="87"/>
      <c r="K470" s="43"/>
      <c r="L470" s="33"/>
    </row>
    <row r="471" spans="1:14" s="38" customFormat="1" x14ac:dyDescent="0.25">
      <c r="A471" s="41" t="s">
        <v>202</v>
      </c>
      <c r="D471" s="43"/>
      <c r="F471" s="43"/>
      <c r="H471" s="43"/>
      <c r="J471" s="87"/>
      <c r="K471" s="43"/>
      <c r="L471" s="33"/>
    </row>
    <row r="472" spans="1:14" s="38" customFormat="1" x14ac:dyDescent="0.25">
      <c r="A472" s="41"/>
      <c r="B472" s="38" t="s">
        <v>6</v>
      </c>
      <c r="D472" s="43"/>
      <c r="F472" s="87"/>
      <c r="H472" s="43"/>
      <c r="J472" s="87"/>
      <c r="K472" s="43"/>
      <c r="L472" s="33"/>
    </row>
    <row r="473" spans="1:14" s="38" customFormat="1" x14ac:dyDescent="0.25">
      <c r="A473" s="33" t="s">
        <v>6</v>
      </c>
      <c r="B473" s="38" t="s">
        <v>130</v>
      </c>
      <c r="D473" s="43"/>
      <c r="E473" s="43"/>
      <c r="F473" s="87"/>
      <c r="G473" s="43"/>
      <c r="H473" s="43"/>
      <c r="I473" s="43"/>
      <c r="J473" s="87"/>
      <c r="K473" s="43"/>
      <c r="L473" s="33"/>
    </row>
    <row r="474" spans="1:14" s="38" customFormat="1" x14ac:dyDescent="0.25">
      <c r="A474" s="33">
        <v>341</v>
      </c>
      <c r="B474" s="33" t="s">
        <v>42</v>
      </c>
      <c r="D474" s="36">
        <v>101607532.01000001</v>
      </c>
      <c r="E474" s="33"/>
      <c r="F474" s="63">
        <v>2299667.0395569638</v>
      </c>
      <c r="G474" s="33"/>
      <c r="H474" s="36">
        <v>1310895</v>
      </c>
      <c r="I474" s="33"/>
      <c r="J474" s="85">
        <f t="shared" ref="J474:J480" si="21">+F474-H474</f>
        <v>988772.03955696383</v>
      </c>
      <c r="K474" s="37"/>
      <c r="L474" s="33"/>
      <c r="M474" s="33"/>
      <c r="N474" s="33"/>
    </row>
    <row r="475" spans="1:14" s="38" customFormat="1" x14ac:dyDescent="0.25">
      <c r="A475" s="33">
        <v>342</v>
      </c>
      <c r="B475" s="33" t="s">
        <v>87</v>
      </c>
      <c r="D475" s="36">
        <v>59665117.359999999</v>
      </c>
      <c r="E475" s="33"/>
      <c r="F475" s="63">
        <v>1350391.0693410612</v>
      </c>
      <c r="G475" s="33"/>
      <c r="H475" s="36">
        <v>767574</v>
      </c>
      <c r="I475" s="33"/>
      <c r="J475" s="85">
        <f t="shared" si="21"/>
        <v>582817.06934106117</v>
      </c>
      <c r="K475" s="37"/>
      <c r="L475" s="33"/>
      <c r="M475" s="33"/>
      <c r="N475" s="33"/>
    </row>
    <row r="476" spans="1:14" s="38" customFormat="1" x14ac:dyDescent="0.25">
      <c r="A476" s="33">
        <v>343</v>
      </c>
      <c r="B476" s="33" t="s">
        <v>88</v>
      </c>
      <c r="D476" s="36">
        <v>499500578.83999997</v>
      </c>
      <c r="E476" s="33"/>
      <c r="F476" s="36">
        <v>8382315.9533735877</v>
      </c>
      <c r="G476" s="33"/>
      <c r="H476" s="36">
        <v>6228069</v>
      </c>
      <c r="I476" s="33"/>
      <c r="J476" s="85">
        <f t="shared" si="21"/>
        <v>2154246.9533735877</v>
      </c>
      <c r="K476" s="37"/>
      <c r="L476" s="33"/>
      <c r="M476" s="33"/>
      <c r="N476" s="33"/>
    </row>
    <row r="477" spans="1:14" s="38" customFormat="1" x14ac:dyDescent="0.25">
      <c r="A477" s="33">
        <v>343.2</v>
      </c>
      <c r="B477" s="33" t="s">
        <v>280</v>
      </c>
      <c r="D477" s="36">
        <v>191363195.90000001</v>
      </c>
      <c r="E477" s="33"/>
      <c r="F477" s="36">
        <v>7253893.4905987633</v>
      </c>
      <c r="G477" s="33"/>
      <c r="H477" s="36">
        <v>5389650</v>
      </c>
      <c r="I477" s="33"/>
      <c r="J477" s="85">
        <f t="shared" si="21"/>
        <v>1864243.4905987633</v>
      </c>
      <c r="K477" s="37"/>
      <c r="L477" s="33"/>
      <c r="M477" s="33"/>
      <c r="N477" s="33"/>
    </row>
    <row r="478" spans="1:14" s="38" customFormat="1" x14ac:dyDescent="0.25">
      <c r="A478" s="33">
        <v>344</v>
      </c>
      <c r="B478" s="33" t="s">
        <v>89</v>
      </c>
      <c r="D478" s="36">
        <v>87208138.849999994</v>
      </c>
      <c r="E478" s="33"/>
      <c r="F478" s="63">
        <v>1973767.8745579061</v>
      </c>
      <c r="G478" s="33"/>
      <c r="H478" s="36">
        <v>1132685</v>
      </c>
      <c r="I478" s="33"/>
      <c r="J478" s="85">
        <f t="shared" si="21"/>
        <v>841082.87455790606</v>
      </c>
      <c r="K478" s="37"/>
      <c r="L478" s="33"/>
      <c r="M478" s="33"/>
      <c r="N478" s="33"/>
    </row>
    <row r="479" spans="1:14" s="38" customFormat="1" x14ac:dyDescent="0.25">
      <c r="A479" s="33">
        <v>345</v>
      </c>
      <c r="B479" s="33" t="s">
        <v>45</v>
      </c>
      <c r="D479" s="36">
        <v>138483955.50999999</v>
      </c>
      <c r="E479" s="33"/>
      <c r="F479" s="63">
        <v>3134285.2413980202</v>
      </c>
      <c r="G479" s="33"/>
      <c r="H479" s="36">
        <v>1834885</v>
      </c>
      <c r="I479" s="33"/>
      <c r="J479" s="85">
        <f t="shared" si="21"/>
        <v>1299400.2413980202</v>
      </c>
      <c r="K479" s="37"/>
      <c r="L479" s="33"/>
      <c r="M479" s="33"/>
      <c r="N479" s="33"/>
    </row>
    <row r="480" spans="1:14" s="38" customFormat="1" x14ac:dyDescent="0.25">
      <c r="A480" s="33">
        <v>346</v>
      </c>
      <c r="B480" s="33" t="s">
        <v>281</v>
      </c>
      <c r="D480" s="32">
        <v>12795087.470000001</v>
      </c>
      <c r="E480" s="33"/>
      <c r="F480" s="64">
        <v>289589.17061494431</v>
      </c>
      <c r="G480" s="33"/>
      <c r="H480" s="32">
        <v>181539</v>
      </c>
      <c r="I480" s="33"/>
      <c r="J480" s="86">
        <f t="shared" si="21"/>
        <v>108050.17061494431</v>
      </c>
      <c r="K480" s="30"/>
      <c r="M480" s="33"/>
      <c r="N480" s="33"/>
    </row>
    <row r="481" spans="1:14" s="38" customFormat="1" x14ac:dyDescent="0.25">
      <c r="A481" s="33" t="s">
        <v>6</v>
      </c>
      <c r="B481" s="38" t="s">
        <v>131</v>
      </c>
      <c r="D481" s="23">
        <f>+SUBTOTAL(9,D474:D480)</f>
        <v>1090623605.9400001</v>
      </c>
      <c r="F481" s="23">
        <f>+SUBTOTAL(9,F474:F480)</f>
        <v>24683909.839441247</v>
      </c>
      <c r="H481" s="23">
        <f>+SUBTOTAL(9,H474:H480)</f>
        <v>16845297</v>
      </c>
      <c r="J481" s="83">
        <f>+SUBTOTAL(9,J474:J480)</f>
        <v>7838612.8394412473</v>
      </c>
      <c r="K481" s="59"/>
      <c r="L481" s="33"/>
      <c r="M481" s="33"/>
      <c r="N481" s="33"/>
    </row>
    <row r="482" spans="1:14" s="38" customFormat="1" x14ac:dyDescent="0.25">
      <c r="A482" s="33" t="s">
        <v>6</v>
      </c>
      <c r="B482" s="38" t="s">
        <v>6</v>
      </c>
      <c r="D482" s="43"/>
      <c r="F482" s="43"/>
      <c r="H482" s="43"/>
      <c r="J482" s="87"/>
      <c r="K482" s="43"/>
      <c r="L482" s="33"/>
    </row>
    <row r="483" spans="1:14" s="38" customFormat="1" x14ac:dyDescent="0.25">
      <c r="A483" s="41" t="s">
        <v>203</v>
      </c>
      <c r="D483" s="28">
        <f>+SUBTOTAL(9,D473:D482)</f>
        <v>1090623605.9400001</v>
      </c>
      <c r="F483" s="28">
        <f>+SUBTOTAL(9,F473:F482)</f>
        <v>24683909.839441247</v>
      </c>
      <c r="H483" s="28">
        <f>+SUBTOTAL(9,H473:H482)</f>
        <v>16845297</v>
      </c>
      <c r="J483" s="162">
        <f>+SUBTOTAL(9,J473:J482)</f>
        <v>7838612.8394412473</v>
      </c>
      <c r="K483" s="43"/>
      <c r="L483" s="33"/>
    </row>
    <row r="484" spans="1:14" s="38" customFormat="1" x14ac:dyDescent="0.25">
      <c r="A484" s="41"/>
      <c r="B484" s="38" t="s">
        <v>6</v>
      </c>
      <c r="D484" s="43"/>
      <c r="F484" s="43"/>
      <c r="H484" s="43"/>
      <c r="J484" s="87"/>
      <c r="K484" s="43"/>
      <c r="L484" s="33"/>
    </row>
    <row r="485" spans="1:14" ht="13.8" thickBot="1" x14ac:dyDescent="0.3">
      <c r="A485" s="8" t="s">
        <v>10</v>
      </c>
      <c r="D485" s="15">
        <f>+SUBTOTAL(9,D224:D484)</f>
        <v>10277035554.029997</v>
      </c>
      <c r="F485" s="15">
        <f>+SUBTOTAL(9,F224:F484)</f>
        <v>1537827272.1539986</v>
      </c>
      <c r="H485" s="15">
        <f>+SUBTOTAL(9,H224:H484)</f>
        <v>1833775170</v>
      </c>
      <c r="J485" s="90">
        <f>+SUBTOTAL(9,J224:J484)</f>
        <v>-295947897.84600192</v>
      </c>
      <c r="K485" s="26"/>
      <c r="L485" s="69"/>
    </row>
    <row r="486" spans="1:14" ht="13.8" thickTop="1" x14ac:dyDescent="0.25">
      <c r="B486" s="2" t="s">
        <v>6</v>
      </c>
    </row>
    <row r="487" spans="1:14" x14ac:dyDescent="0.25">
      <c r="B487" s="2" t="s">
        <v>6</v>
      </c>
    </row>
    <row r="488" spans="1:14" x14ac:dyDescent="0.25">
      <c r="A488" s="8" t="s">
        <v>257</v>
      </c>
    </row>
    <row r="489" spans="1:14" x14ac:dyDescent="0.25">
      <c r="B489" s="2" t="s">
        <v>6</v>
      </c>
      <c r="D489" s="16"/>
      <c r="E489" s="16"/>
      <c r="F489" s="16"/>
      <c r="G489" s="38"/>
      <c r="H489" s="16"/>
      <c r="I489" s="16"/>
      <c r="J489" s="73"/>
      <c r="K489" s="16"/>
    </row>
    <row r="490" spans="1:14" s="16" customFormat="1" x14ac:dyDescent="0.25">
      <c r="A490" s="16" t="s">
        <v>6</v>
      </c>
      <c r="B490" s="16" t="s">
        <v>132</v>
      </c>
      <c r="C490" s="2"/>
      <c r="D490" s="9"/>
      <c r="E490" s="2"/>
      <c r="F490" s="2"/>
      <c r="G490" s="33"/>
      <c r="H490" s="9"/>
      <c r="I490" s="2"/>
      <c r="J490" s="117"/>
      <c r="K490" s="10"/>
    </row>
    <row r="491" spans="1:14" x14ac:dyDescent="0.25">
      <c r="A491" s="2">
        <v>341</v>
      </c>
      <c r="B491" s="2" t="s">
        <v>42</v>
      </c>
      <c r="C491" s="16"/>
      <c r="D491" s="36">
        <v>601221.5</v>
      </c>
      <c r="E491" s="33"/>
      <c r="F491" s="36">
        <v>330321.73522000009</v>
      </c>
      <c r="H491" s="36">
        <v>382344</v>
      </c>
      <c r="I491" s="33"/>
      <c r="J491" s="85">
        <v>-52022.26477999991</v>
      </c>
      <c r="K491" s="11"/>
    </row>
    <row r="492" spans="1:14" x14ac:dyDescent="0.25">
      <c r="A492" s="2">
        <v>342</v>
      </c>
      <c r="B492" s="2" t="s">
        <v>87</v>
      </c>
      <c r="D492" s="36">
        <v>194416.91</v>
      </c>
      <c r="E492" s="33"/>
      <c r="F492" s="36">
        <v>102092.6630855556</v>
      </c>
      <c r="H492" s="36">
        <v>123397</v>
      </c>
      <c r="I492" s="33"/>
      <c r="J492" s="85">
        <v>-21304.3369144444</v>
      </c>
      <c r="K492" s="11"/>
    </row>
    <row r="493" spans="1:14" x14ac:dyDescent="0.25">
      <c r="A493" s="2">
        <v>343</v>
      </c>
      <c r="B493" s="2" t="s">
        <v>88</v>
      </c>
      <c r="C493" s="16"/>
      <c r="D493" s="36">
        <v>14841925.279999999</v>
      </c>
      <c r="E493" s="33"/>
      <c r="F493" s="36">
        <v>1714580.9765210983</v>
      </c>
      <c r="H493" s="36">
        <v>1889396</v>
      </c>
      <c r="I493" s="33"/>
      <c r="J493" s="85">
        <v>-174815.02347890171</v>
      </c>
      <c r="K493" s="11"/>
    </row>
    <row r="494" spans="1:14" x14ac:dyDescent="0.25">
      <c r="A494" s="2">
        <v>343.2</v>
      </c>
      <c r="B494" s="2" t="s">
        <v>280</v>
      </c>
      <c r="D494" s="36">
        <v>1858778.65</v>
      </c>
      <c r="E494" s="33"/>
      <c r="F494" s="36">
        <v>673465.85611834633</v>
      </c>
      <c r="H494" s="36">
        <v>742131</v>
      </c>
      <c r="I494" s="33"/>
      <c r="J494" s="85">
        <v>-68665.143881653668</v>
      </c>
      <c r="K494" s="11"/>
    </row>
    <row r="495" spans="1:14" x14ac:dyDescent="0.25">
      <c r="A495" s="2">
        <v>344</v>
      </c>
      <c r="B495" s="2" t="s">
        <v>89</v>
      </c>
      <c r="D495" s="36">
        <v>1748135.45</v>
      </c>
      <c r="E495" s="33"/>
      <c r="F495" s="36">
        <v>750004.79137333401</v>
      </c>
      <c r="H495" s="36">
        <v>1341541</v>
      </c>
      <c r="I495" s="33"/>
      <c r="J495" s="85">
        <f t="shared" ref="J495:J497" si="22">+F495-H495</f>
        <v>-591536.20862666599</v>
      </c>
      <c r="K495" s="11"/>
    </row>
    <row r="496" spans="1:14" x14ac:dyDescent="0.25">
      <c r="A496" s="2">
        <v>345</v>
      </c>
      <c r="B496" s="2" t="s">
        <v>45</v>
      </c>
      <c r="D496" s="36">
        <v>420107.13</v>
      </c>
      <c r="E496" s="33"/>
      <c r="F496" s="36">
        <v>174656.81642166671</v>
      </c>
      <c r="H496" s="36">
        <v>310276</v>
      </c>
      <c r="I496" s="33"/>
      <c r="J496" s="85">
        <f t="shared" si="22"/>
        <v>-135619.18357833329</v>
      </c>
      <c r="K496" s="11"/>
    </row>
    <row r="497" spans="1:12" s="16" customFormat="1" x14ac:dyDescent="0.25">
      <c r="A497" s="2">
        <v>346</v>
      </c>
      <c r="B497" s="33" t="s">
        <v>281</v>
      </c>
      <c r="C497" s="2"/>
      <c r="D497" s="32">
        <v>20934.61</v>
      </c>
      <c r="E497" s="33"/>
      <c r="F497" s="32">
        <v>8569.5999233333496</v>
      </c>
      <c r="G497" s="33"/>
      <c r="H497" s="32">
        <v>16355</v>
      </c>
      <c r="I497" s="33"/>
      <c r="J497" s="86">
        <f t="shared" si="22"/>
        <v>-7785.4000766666504</v>
      </c>
      <c r="K497" s="30"/>
    </row>
    <row r="498" spans="1:12" x14ac:dyDescent="0.25">
      <c r="A498" s="2" t="s">
        <v>6</v>
      </c>
      <c r="B498" s="16" t="s">
        <v>133</v>
      </c>
      <c r="D498" s="24">
        <f>+SUBTOTAL(9,D491:D497)</f>
        <v>19685519.529999997</v>
      </c>
      <c r="E498" s="104"/>
      <c r="F498" s="24">
        <f>+SUBTOTAL(9,F491:F497)</f>
        <v>3753692.4386633341</v>
      </c>
      <c r="G498" s="104"/>
      <c r="H498" s="24">
        <f>+SUBTOTAL(9,H491:H497)</f>
        <v>4805440</v>
      </c>
      <c r="I498" s="104"/>
      <c r="J498" s="88">
        <f>+SUBTOTAL(9,J491:J497)</f>
        <v>-1051747.5613366656</v>
      </c>
      <c r="K498" s="18"/>
    </row>
    <row r="499" spans="1:12" s="16" customFormat="1" x14ac:dyDescent="0.25">
      <c r="A499" s="2" t="s">
        <v>6</v>
      </c>
      <c r="B499" s="2" t="s">
        <v>6</v>
      </c>
      <c r="C499" s="2"/>
      <c r="D499" s="2"/>
      <c r="E499" s="2"/>
      <c r="F499" s="2"/>
      <c r="G499" s="33"/>
      <c r="H499" s="2"/>
      <c r="I499" s="2"/>
      <c r="J499" s="58"/>
      <c r="K499" s="2"/>
    </row>
    <row r="500" spans="1:12" x14ac:dyDescent="0.25">
      <c r="A500" s="16" t="s">
        <v>6</v>
      </c>
      <c r="B500" s="16" t="s">
        <v>134</v>
      </c>
      <c r="D500" s="9"/>
      <c r="H500" s="9"/>
      <c r="J500" s="117"/>
      <c r="K500" s="10"/>
      <c r="L500" s="16"/>
    </row>
    <row r="501" spans="1:12" x14ac:dyDescent="0.25">
      <c r="A501" s="2">
        <v>341</v>
      </c>
      <c r="B501" s="2" t="s">
        <v>42</v>
      </c>
      <c r="C501" s="16"/>
      <c r="D501" s="36">
        <v>941092.66</v>
      </c>
      <c r="E501" s="33"/>
      <c r="F501" s="36">
        <v>168136.7018022222</v>
      </c>
      <c r="H501" s="36">
        <v>295660</v>
      </c>
      <c r="I501" s="33"/>
      <c r="J501" s="85">
        <f t="shared" ref="J501:J507" si="23">+F501-H501</f>
        <v>-127523.2981977778</v>
      </c>
      <c r="K501" s="11"/>
    </row>
    <row r="502" spans="1:12" x14ac:dyDescent="0.25">
      <c r="A502" s="2">
        <v>342</v>
      </c>
      <c r="B502" s="2" t="s">
        <v>87</v>
      </c>
      <c r="D502" s="36">
        <v>724317.88</v>
      </c>
      <c r="E502" s="33"/>
      <c r="F502" s="36">
        <v>117795.22069333334</v>
      </c>
      <c r="H502" s="36">
        <v>225606</v>
      </c>
      <c r="I502" s="33"/>
      <c r="J502" s="85">
        <f t="shared" si="23"/>
        <v>-107810.77930666666</v>
      </c>
      <c r="K502" s="11"/>
    </row>
    <row r="503" spans="1:12" x14ac:dyDescent="0.25">
      <c r="A503" s="2">
        <v>343</v>
      </c>
      <c r="B503" s="2" t="s">
        <v>88</v>
      </c>
      <c r="C503" s="16"/>
      <c r="D503" s="36">
        <v>10218902.539999999</v>
      </c>
      <c r="E503" s="33"/>
      <c r="F503" s="36">
        <v>1207169.6597349499</v>
      </c>
      <c r="H503" s="36">
        <v>1358142</v>
      </c>
      <c r="I503" s="33"/>
      <c r="J503" s="85">
        <f t="shared" si="23"/>
        <v>-150972.34026505006</v>
      </c>
      <c r="K503" s="11"/>
    </row>
    <row r="504" spans="1:12" x14ac:dyDescent="0.25">
      <c r="A504" s="2">
        <v>343.2</v>
      </c>
      <c r="B504" s="2" t="s">
        <v>280</v>
      </c>
      <c r="D504" s="36">
        <v>2807095.36</v>
      </c>
      <c r="E504" s="33"/>
      <c r="F504" s="36">
        <v>1254824.7659806071</v>
      </c>
      <c r="H504" s="36">
        <v>1411757</v>
      </c>
      <c r="I504" s="33"/>
      <c r="J504" s="85">
        <f t="shared" si="23"/>
        <v>-156932.23401939287</v>
      </c>
      <c r="K504" s="11"/>
    </row>
    <row r="505" spans="1:12" x14ac:dyDescent="0.25">
      <c r="A505" s="2">
        <v>344</v>
      </c>
      <c r="B505" s="2" t="s">
        <v>89</v>
      </c>
      <c r="D505" s="36">
        <v>4602021.84</v>
      </c>
      <c r="E505" s="33"/>
      <c r="F505" s="36">
        <v>551084.96720666671</v>
      </c>
      <c r="H505" s="36">
        <v>1475161</v>
      </c>
      <c r="I505" s="33"/>
      <c r="J505" s="85">
        <f t="shared" si="23"/>
        <v>-924076.03279333329</v>
      </c>
      <c r="K505" s="11"/>
    </row>
    <row r="506" spans="1:12" s="16" customFormat="1" x14ac:dyDescent="0.25">
      <c r="A506" s="2">
        <v>345</v>
      </c>
      <c r="B506" s="2" t="s">
        <v>45</v>
      </c>
      <c r="C506" s="2"/>
      <c r="D506" s="36">
        <v>3450437.53</v>
      </c>
      <c r="E506" s="33"/>
      <c r="F506" s="36">
        <v>485851.75085111149</v>
      </c>
      <c r="G506" s="33"/>
      <c r="H506" s="36">
        <v>852300</v>
      </c>
      <c r="I506" s="33"/>
      <c r="J506" s="85">
        <f t="shared" si="23"/>
        <v>-366448.24914888851</v>
      </c>
      <c r="K506" s="11"/>
      <c r="L506" s="2"/>
    </row>
    <row r="507" spans="1:12" x14ac:dyDescent="0.25">
      <c r="A507" s="2">
        <v>346</v>
      </c>
      <c r="B507" s="33" t="s">
        <v>281</v>
      </c>
      <c r="D507" s="32">
        <v>20936.09</v>
      </c>
      <c r="E507" s="33"/>
      <c r="F507" s="32">
        <v>2631.6411066666624</v>
      </c>
      <c r="H507" s="32">
        <v>7158</v>
      </c>
      <c r="I507" s="33"/>
      <c r="J507" s="86">
        <f t="shared" si="23"/>
        <v>-4526.3588933333376</v>
      </c>
      <c r="K507" s="30"/>
      <c r="L507" s="16"/>
    </row>
    <row r="508" spans="1:12" x14ac:dyDescent="0.25">
      <c r="A508" s="2" t="s">
        <v>6</v>
      </c>
      <c r="B508" s="16" t="s">
        <v>135</v>
      </c>
      <c r="D508" s="24">
        <f>+SUBTOTAL(9,D501:D507)</f>
        <v>22764803.899999999</v>
      </c>
      <c r="E508" s="104"/>
      <c r="F508" s="24">
        <f>+SUBTOTAL(9,F501:F507)</f>
        <v>3787494.7073755572</v>
      </c>
      <c r="G508" s="104"/>
      <c r="H508" s="24">
        <f>+SUBTOTAL(9,H501:H507)</f>
        <v>5625784</v>
      </c>
      <c r="I508" s="104"/>
      <c r="J508" s="88">
        <f>+SUBTOTAL(9,J501:J507)</f>
        <v>-1838289.2926244424</v>
      </c>
      <c r="K508" s="18"/>
    </row>
    <row r="509" spans="1:12" s="33" customFormat="1" x14ac:dyDescent="0.25">
      <c r="B509" s="38"/>
      <c r="D509" s="24"/>
      <c r="E509" s="104"/>
      <c r="F509" s="24"/>
      <c r="G509" s="104"/>
      <c r="H509" s="24"/>
      <c r="I509" s="104"/>
      <c r="J509" s="88"/>
      <c r="K509" s="39"/>
    </row>
    <row r="510" spans="1:12" s="33" customFormat="1" x14ac:dyDescent="0.25">
      <c r="A510" s="38" t="s">
        <v>6</v>
      </c>
      <c r="B510" s="38" t="s">
        <v>290</v>
      </c>
      <c r="D510" s="36"/>
      <c r="F510" s="58"/>
      <c r="H510" s="36"/>
      <c r="J510" s="117"/>
      <c r="K510" s="10"/>
      <c r="L510" s="38"/>
    </row>
    <row r="511" spans="1:12" s="33" customFormat="1" x14ac:dyDescent="0.25">
      <c r="A511" s="58">
        <v>341</v>
      </c>
      <c r="B511" s="58" t="s">
        <v>42</v>
      </c>
      <c r="C511" s="73"/>
      <c r="D511" s="63">
        <v>43805885.75</v>
      </c>
      <c r="E511" s="58"/>
      <c r="F511" s="63">
        <v>76824.347026980817</v>
      </c>
      <c r="G511" s="58"/>
      <c r="H511" s="63">
        <v>548248</v>
      </c>
      <c r="I511" s="58"/>
      <c r="J511" s="85">
        <f t="shared" ref="J511:J517" si="24">+F511-H511</f>
        <v>-471423.65297301917</v>
      </c>
      <c r="K511" s="37"/>
    </row>
    <row r="512" spans="1:12" s="33" customFormat="1" x14ac:dyDescent="0.25">
      <c r="A512" s="58">
        <v>342</v>
      </c>
      <c r="B512" s="58" t="s">
        <v>87</v>
      </c>
      <c r="C512" s="58"/>
      <c r="D512" s="63">
        <v>26150084.739999998</v>
      </c>
      <c r="E512" s="58"/>
      <c r="F512" s="63">
        <v>45860.576734274007</v>
      </c>
      <c r="G512" s="58"/>
      <c r="H512" s="63">
        <v>336413</v>
      </c>
      <c r="I512" s="58"/>
      <c r="J512" s="85">
        <f t="shared" si="24"/>
        <v>-290552.42326572601</v>
      </c>
      <c r="K512" s="37"/>
    </row>
    <row r="513" spans="1:12" s="33" customFormat="1" x14ac:dyDescent="0.25">
      <c r="A513" s="58">
        <v>343</v>
      </c>
      <c r="B513" s="58" t="s">
        <v>88</v>
      </c>
      <c r="C513" s="73"/>
      <c r="D513" s="63">
        <v>213843170.72</v>
      </c>
      <c r="E513" s="58"/>
      <c r="F513" s="36">
        <v>389972.34074156277</v>
      </c>
      <c r="G513" s="58"/>
      <c r="H513" s="63">
        <v>2634291</v>
      </c>
      <c r="I513" s="58"/>
      <c r="J513" s="85">
        <f t="shared" si="24"/>
        <v>-2244318.6592584373</v>
      </c>
      <c r="K513" s="37"/>
    </row>
    <row r="514" spans="1:12" s="33" customFormat="1" x14ac:dyDescent="0.25">
      <c r="A514" s="58">
        <v>343.2</v>
      </c>
      <c r="B514" s="58" t="s">
        <v>280</v>
      </c>
      <c r="C514" s="58"/>
      <c r="D514" s="63">
        <v>83870826.980000004</v>
      </c>
      <c r="E514" s="58"/>
      <c r="F514" s="36">
        <v>132142.0528498182</v>
      </c>
      <c r="G514" s="58"/>
      <c r="H514" s="63">
        <v>892629</v>
      </c>
      <c r="I514" s="58"/>
      <c r="J514" s="85">
        <f t="shared" si="24"/>
        <v>-760486.94715018175</v>
      </c>
      <c r="K514" s="37"/>
    </row>
    <row r="515" spans="1:12" s="33" customFormat="1" x14ac:dyDescent="0.25">
      <c r="A515" s="58">
        <v>344</v>
      </c>
      <c r="B515" s="58" t="s">
        <v>89</v>
      </c>
      <c r="C515" s="58"/>
      <c r="D515" s="63">
        <v>38221666.560000002</v>
      </c>
      <c r="E515" s="58"/>
      <c r="F515" s="63">
        <v>67031.051318371945</v>
      </c>
      <c r="G515" s="58"/>
      <c r="H515" s="63">
        <v>496434</v>
      </c>
      <c r="I515" s="58"/>
      <c r="J515" s="85">
        <f t="shared" si="24"/>
        <v>-429402.94868162804</v>
      </c>
      <c r="K515" s="37"/>
    </row>
    <row r="516" spans="1:12" s="33" customFormat="1" x14ac:dyDescent="0.25">
      <c r="A516" s="58">
        <v>345</v>
      </c>
      <c r="B516" s="58" t="s">
        <v>45</v>
      </c>
      <c r="C516" s="58"/>
      <c r="D516" s="63">
        <v>60694880.549999997</v>
      </c>
      <c r="E516" s="58"/>
      <c r="F516" s="63">
        <v>106443.33486931828</v>
      </c>
      <c r="G516" s="58"/>
      <c r="H516" s="63">
        <v>804195</v>
      </c>
      <c r="I516" s="58"/>
      <c r="J516" s="85">
        <f t="shared" si="24"/>
        <v>-697751.66513068171</v>
      </c>
      <c r="K516" s="37"/>
    </row>
    <row r="517" spans="1:12" s="33" customFormat="1" x14ac:dyDescent="0.25">
      <c r="A517" s="58">
        <v>346</v>
      </c>
      <c r="B517" s="33" t="s">
        <v>281</v>
      </c>
      <c r="C517" s="58"/>
      <c r="D517" s="64">
        <v>5607843.1799999997</v>
      </c>
      <c r="E517" s="58"/>
      <c r="F517" s="64">
        <v>9834.726159673819</v>
      </c>
      <c r="G517" s="58"/>
      <c r="H517" s="64">
        <v>79565</v>
      </c>
      <c r="I517" s="58"/>
      <c r="J517" s="86">
        <f t="shared" si="24"/>
        <v>-69730.273840326176</v>
      </c>
      <c r="K517" s="30"/>
      <c r="L517" s="38"/>
    </row>
    <row r="518" spans="1:12" s="33" customFormat="1" x14ac:dyDescent="0.25">
      <c r="A518" s="58" t="s">
        <v>6</v>
      </c>
      <c r="B518" s="73" t="s">
        <v>292</v>
      </c>
      <c r="C518" s="58"/>
      <c r="D518" s="83">
        <f>+SUBTOTAL(9,D511:D517)</f>
        <v>472194358.48000002</v>
      </c>
      <c r="E518" s="73"/>
      <c r="F518" s="83">
        <f>+SUBTOTAL(9,F511:F517)</f>
        <v>828108.42969999975</v>
      </c>
      <c r="G518" s="73"/>
      <c r="H518" s="83">
        <f>+SUBTOTAL(9,H511:H517)</f>
        <v>5791775</v>
      </c>
      <c r="I518" s="73"/>
      <c r="J518" s="83">
        <f>+SUBTOTAL(9,J511:J517)</f>
        <v>-4963666.5702999998</v>
      </c>
      <c r="K518" s="24"/>
    </row>
    <row r="519" spans="1:12" s="33" customFormat="1" x14ac:dyDescent="0.25">
      <c r="A519" s="58" t="s">
        <v>6</v>
      </c>
      <c r="B519" s="73"/>
      <c r="C519" s="58"/>
      <c r="D519" s="88"/>
      <c r="E519" s="73"/>
      <c r="F519" s="88"/>
      <c r="G519" s="73"/>
      <c r="H519" s="88"/>
      <c r="I519" s="73"/>
      <c r="J519" s="88"/>
      <c r="K519" s="24"/>
    </row>
    <row r="520" spans="1:12" ht="13.8" thickBot="1" x14ac:dyDescent="0.3">
      <c r="A520" s="89" t="s">
        <v>258</v>
      </c>
      <c r="B520" s="58"/>
      <c r="C520" s="58"/>
      <c r="D520" s="90">
        <f>+SUBTOTAL(9,D491:D519)</f>
        <v>514644681.91000003</v>
      </c>
      <c r="E520" s="58"/>
      <c r="F520" s="90">
        <f>+SUBTOTAL(9,F491:F519)</f>
        <v>8369295.575738891</v>
      </c>
      <c r="G520" s="58"/>
      <c r="H520" s="90">
        <f>+SUBTOTAL(9,H491:H519)</f>
        <v>16222999</v>
      </c>
      <c r="I520" s="58"/>
      <c r="J520" s="90">
        <f>+SUBTOTAL(9,J491:J519)</f>
        <v>-7853703.424261108</v>
      </c>
      <c r="K520" s="26"/>
      <c r="L520" s="69"/>
    </row>
    <row r="521" spans="1:12" s="33" customFormat="1" ht="13.8" thickTop="1" x14ac:dyDescent="0.25">
      <c r="A521" s="35"/>
      <c r="D521" s="42"/>
      <c r="F521" s="42"/>
      <c r="H521" s="42"/>
      <c r="J521" s="84"/>
      <c r="K521" s="42"/>
    </row>
    <row r="522" spans="1:12" s="33" customFormat="1" x14ac:dyDescent="0.25">
      <c r="A522" s="35"/>
      <c r="D522" s="42"/>
      <c r="F522" s="42"/>
      <c r="H522" s="42"/>
      <c r="J522" s="84"/>
      <c r="K522" s="42"/>
    </row>
    <row r="523" spans="1:12" s="33" customFormat="1" x14ac:dyDescent="0.25">
      <c r="A523" s="35" t="s">
        <v>13</v>
      </c>
      <c r="D523" s="42"/>
      <c r="F523" s="42"/>
      <c r="H523" s="42"/>
      <c r="J523" s="84"/>
      <c r="K523" s="42"/>
    </row>
    <row r="524" spans="1:12" s="33" customFormat="1" x14ac:dyDescent="0.25">
      <c r="A524" s="35"/>
      <c r="B524" s="33" t="s">
        <v>6</v>
      </c>
      <c r="D524" s="42"/>
      <c r="F524" s="42"/>
      <c r="H524" s="42"/>
      <c r="J524" s="84"/>
      <c r="K524" s="42"/>
    </row>
    <row r="525" spans="1:12" s="33" customFormat="1" x14ac:dyDescent="0.25">
      <c r="A525" s="41"/>
      <c r="B525" s="38" t="s">
        <v>136</v>
      </c>
      <c r="D525" s="42"/>
      <c r="F525" s="42"/>
      <c r="H525" s="42"/>
      <c r="J525" s="84"/>
      <c r="K525" s="42"/>
    </row>
    <row r="526" spans="1:12" s="33" customFormat="1" x14ac:dyDescent="0.25">
      <c r="A526" s="33">
        <v>341</v>
      </c>
      <c r="B526" s="33" t="s">
        <v>42</v>
      </c>
      <c r="D526" s="36">
        <v>4635208.53</v>
      </c>
      <c r="F526" s="36">
        <v>990040.23187500006</v>
      </c>
      <c r="H526" s="36">
        <v>1083432</v>
      </c>
      <c r="J526" s="85">
        <f>+F526-H526</f>
        <v>-93391.768124999944</v>
      </c>
      <c r="K526" s="37"/>
      <c r="L526" s="37"/>
    </row>
    <row r="527" spans="1:12" s="33" customFormat="1" x14ac:dyDescent="0.25">
      <c r="A527" s="33">
        <v>343</v>
      </c>
      <c r="B527" s="33" t="s">
        <v>88</v>
      </c>
      <c r="D527" s="36">
        <v>118689126.81</v>
      </c>
      <c r="F527" s="36">
        <v>28800157.011239998</v>
      </c>
      <c r="H527" s="36">
        <v>28981407</v>
      </c>
      <c r="J527" s="85">
        <f>+F527-H527</f>
        <v>-181249.98876000196</v>
      </c>
      <c r="K527" s="37"/>
      <c r="L527" s="37"/>
    </row>
    <row r="528" spans="1:12" s="33" customFormat="1" x14ac:dyDescent="0.25">
      <c r="A528" s="33">
        <v>345</v>
      </c>
      <c r="B528" s="33" t="s">
        <v>45</v>
      </c>
      <c r="D528" s="32">
        <v>27532944.870000001</v>
      </c>
      <c r="F528" s="32">
        <v>4878293.1971725002</v>
      </c>
      <c r="H528" s="32">
        <v>6672208</v>
      </c>
      <c r="J528" s="86">
        <f>+F528-H528</f>
        <v>-1793914.8028274998</v>
      </c>
      <c r="K528" s="37"/>
      <c r="L528" s="37"/>
    </row>
    <row r="529" spans="1:12" s="33" customFormat="1" x14ac:dyDescent="0.25">
      <c r="B529" s="38" t="s">
        <v>137</v>
      </c>
      <c r="D529" s="39">
        <f>+SUBTOTAL(9,D524:D528)</f>
        <v>150857280.21000001</v>
      </c>
      <c r="E529" s="38"/>
      <c r="F529" s="39">
        <f>+SUBTOTAL(9,F524:F528)</f>
        <v>34668490.440287501</v>
      </c>
      <c r="G529" s="38"/>
      <c r="H529" s="39">
        <f>+SUBTOTAL(9,H524:H528)</f>
        <v>36737047</v>
      </c>
      <c r="I529" s="38"/>
      <c r="J529" s="65">
        <f>+SUBTOTAL(9,J524:J528)</f>
        <v>-2068556.5597125017</v>
      </c>
      <c r="K529" s="39"/>
      <c r="L529" s="37"/>
    </row>
    <row r="530" spans="1:12" s="33" customFormat="1" x14ac:dyDescent="0.25">
      <c r="B530" s="33" t="s">
        <v>6</v>
      </c>
      <c r="D530" s="39"/>
      <c r="E530" s="38"/>
      <c r="F530" s="39"/>
      <c r="G530" s="38"/>
      <c r="H530" s="39"/>
      <c r="I530" s="38"/>
      <c r="J530" s="65"/>
      <c r="K530" s="39"/>
      <c r="L530" s="37"/>
    </row>
    <row r="531" spans="1:12" s="33" customFormat="1" x14ac:dyDescent="0.25">
      <c r="A531" s="38"/>
      <c r="B531" s="38" t="s">
        <v>138</v>
      </c>
      <c r="D531" s="42"/>
      <c r="F531" s="42"/>
      <c r="H531" s="42"/>
      <c r="J531" s="84"/>
      <c r="K531" s="42"/>
      <c r="L531" s="37"/>
    </row>
    <row r="532" spans="1:12" s="33" customFormat="1" x14ac:dyDescent="0.25">
      <c r="A532" s="33">
        <v>341</v>
      </c>
      <c r="B532" s="33" t="s">
        <v>42</v>
      </c>
      <c r="D532" s="36">
        <v>3986978.08</v>
      </c>
      <c r="F532" s="36">
        <v>748518.9577875</v>
      </c>
      <c r="H532" s="36">
        <v>847026</v>
      </c>
      <c r="J532" s="85">
        <f>+F532-H532</f>
        <v>-98507.042212500004</v>
      </c>
      <c r="K532" s="37"/>
      <c r="L532" s="37"/>
    </row>
    <row r="533" spans="1:12" s="33" customFormat="1" x14ac:dyDescent="0.25">
      <c r="A533" s="33">
        <v>343</v>
      </c>
      <c r="B533" s="33" t="s">
        <v>88</v>
      </c>
      <c r="D533" s="36">
        <v>52858698.509999998</v>
      </c>
      <c r="F533" s="36">
        <v>11827507.538885001</v>
      </c>
      <c r="H533" s="36">
        <v>11229727</v>
      </c>
      <c r="J533" s="85">
        <f>+F533-H533</f>
        <v>597780.53888500109</v>
      </c>
      <c r="K533" s="37"/>
      <c r="L533" s="37"/>
    </row>
    <row r="534" spans="1:12" s="33" customFormat="1" x14ac:dyDescent="0.25">
      <c r="A534" s="33">
        <v>345</v>
      </c>
      <c r="B534" s="33" t="s">
        <v>45</v>
      </c>
      <c r="D534" s="32">
        <v>6281495.8399999999</v>
      </c>
      <c r="F534" s="32">
        <v>1091797.4577599999</v>
      </c>
      <c r="H534" s="32">
        <v>1334492</v>
      </c>
      <c r="J534" s="86">
        <f>+F534-H534</f>
        <v>-242694.5422400001</v>
      </c>
      <c r="K534" s="37"/>
      <c r="L534" s="37"/>
    </row>
    <row r="535" spans="1:12" s="33" customFormat="1" x14ac:dyDescent="0.25">
      <c r="B535" s="38" t="s">
        <v>139</v>
      </c>
      <c r="D535" s="39">
        <f>+SUBTOTAL(9,D530:D534)</f>
        <v>63127172.429999992</v>
      </c>
      <c r="E535" s="38"/>
      <c r="F535" s="39">
        <f>+SUBTOTAL(9,F530:F534)</f>
        <v>13667823.954432502</v>
      </c>
      <c r="G535" s="38"/>
      <c r="H535" s="39">
        <f>+SUBTOTAL(9,H530:H534)</f>
        <v>13411245</v>
      </c>
      <c r="I535" s="38"/>
      <c r="J535" s="65">
        <f>+SUBTOTAL(9,J530:J534)</f>
        <v>256578.95443250099</v>
      </c>
      <c r="K535" s="39"/>
      <c r="L535" s="37"/>
    </row>
    <row r="536" spans="1:12" s="33" customFormat="1" x14ac:dyDescent="0.25">
      <c r="B536" s="33" t="s">
        <v>6</v>
      </c>
      <c r="D536" s="39"/>
      <c r="E536" s="38"/>
      <c r="F536" s="39"/>
      <c r="G536" s="38"/>
      <c r="H536" s="39"/>
      <c r="I536" s="38"/>
      <c r="J536" s="65"/>
      <c r="K536" s="39"/>
      <c r="L536" s="37"/>
    </row>
    <row r="537" spans="1:12" s="33" customFormat="1" x14ac:dyDescent="0.25">
      <c r="A537" s="38"/>
      <c r="B537" s="38" t="s">
        <v>140</v>
      </c>
      <c r="D537" s="42"/>
      <c r="F537" s="42"/>
      <c r="H537" s="42"/>
      <c r="J537" s="84"/>
      <c r="K537" s="42"/>
      <c r="L537" s="37"/>
    </row>
    <row r="538" spans="1:12" s="33" customFormat="1" x14ac:dyDescent="0.25">
      <c r="A538" s="33">
        <v>341</v>
      </c>
      <c r="B538" s="33" t="s">
        <v>42</v>
      </c>
      <c r="D538" s="36">
        <v>21320036.300000001</v>
      </c>
      <c r="F538" s="36">
        <v>3172446.8782525002</v>
      </c>
      <c r="H538" s="36">
        <v>3762432</v>
      </c>
      <c r="J538" s="85">
        <f>+F538-H538</f>
        <v>-589985.1217474998</v>
      </c>
      <c r="K538" s="37"/>
      <c r="L538" s="37"/>
    </row>
    <row r="539" spans="1:12" s="33" customFormat="1" x14ac:dyDescent="0.25">
      <c r="A539" s="33">
        <v>343</v>
      </c>
      <c r="B539" s="33" t="s">
        <v>88</v>
      </c>
      <c r="D539" s="36">
        <v>405752299.57999998</v>
      </c>
      <c r="F539" s="36">
        <v>73095003.809428751</v>
      </c>
      <c r="H539" s="36">
        <v>71714409</v>
      </c>
      <c r="J539" s="85">
        <f>+F539-H539</f>
        <v>1380594.8094287515</v>
      </c>
      <c r="K539" s="37"/>
      <c r="L539" s="37"/>
    </row>
    <row r="540" spans="1:12" s="33" customFormat="1" x14ac:dyDescent="0.25">
      <c r="A540" s="33">
        <v>345</v>
      </c>
      <c r="B540" s="33" t="s">
        <v>45</v>
      </c>
      <c r="D540" s="36">
        <v>4239215.1399999997</v>
      </c>
      <c r="F540" s="36">
        <v>633733.44200375001</v>
      </c>
      <c r="H540" s="36">
        <v>765617</v>
      </c>
      <c r="J540" s="85">
        <f>+F540-H540</f>
        <v>-131883.55799624999</v>
      </c>
      <c r="K540" s="37"/>
      <c r="L540" s="37"/>
    </row>
    <row r="541" spans="1:12" s="33" customFormat="1" x14ac:dyDescent="0.25">
      <c r="A541" s="33">
        <v>346</v>
      </c>
      <c r="B541" s="33" t="s">
        <v>281</v>
      </c>
      <c r="D541" s="32">
        <v>1335.27</v>
      </c>
      <c r="F541" s="32">
        <v>256.74905749999999</v>
      </c>
      <c r="H541" s="32">
        <v>242</v>
      </c>
      <c r="J541" s="86">
        <f>+F541-H541</f>
        <v>14.749057499999992</v>
      </c>
      <c r="K541" s="30"/>
      <c r="L541" s="37"/>
    </row>
    <row r="542" spans="1:12" s="33" customFormat="1" x14ac:dyDescent="0.25">
      <c r="B542" s="38" t="s">
        <v>141</v>
      </c>
      <c r="D542" s="39">
        <f>+SUBTOTAL(9,D536:D541)</f>
        <v>431312886.28999996</v>
      </c>
      <c r="E542" s="38"/>
      <c r="F542" s="39">
        <f>+SUBTOTAL(9,F536:F541)</f>
        <v>76901440.878742516</v>
      </c>
      <c r="G542" s="38"/>
      <c r="H542" s="39">
        <f>+SUBTOTAL(9,H536:H541)</f>
        <v>76242700</v>
      </c>
      <c r="I542" s="38"/>
      <c r="J542" s="65">
        <f>+SUBTOTAL(9,J536:J541)</f>
        <v>658740.87874250172</v>
      </c>
      <c r="K542" s="39"/>
      <c r="L542" s="37"/>
    </row>
    <row r="543" spans="1:12" s="33" customFormat="1" x14ac:dyDescent="0.25">
      <c r="B543" s="38" t="s">
        <v>6</v>
      </c>
      <c r="D543" s="39"/>
      <c r="E543" s="38"/>
      <c r="F543" s="39"/>
      <c r="G543" s="38"/>
      <c r="H543" s="39"/>
      <c r="I543" s="38"/>
      <c r="J543" s="65"/>
      <c r="K543" s="39"/>
      <c r="L543" s="37"/>
    </row>
    <row r="544" spans="1:12" s="33" customFormat="1" x14ac:dyDescent="0.25">
      <c r="A544" s="38"/>
      <c r="B544" s="38" t="s">
        <v>310</v>
      </c>
      <c r="D544" s="42"/>
      <c r="F544" s="42"/>
      <c r="H544" s="42"/>
      <c r="J544" s="84"/>
      <c r="K544" s="42"/>
      <c r="L544" s="37"/>
    </row>
    <row r="545" spans="1:12" s="33" customFormat="1" x14ac:dyDescent="0.25">
      <c r="A545" s="33">
        <v>341</v>
      </c>
      <c r="B545" s="33" t="s">
        <v>42</v>
      </c>
      <c r="D545" s="63">
        <v>4078183.73</v>
      </c>
      <c r="E545" s="58"/>
      <c r="F545" s="63">
        <v>18085.717052661887</v>
      </c>
      <c r="G545" s="58"/>
      <c r="H545" s="63">
        <v>67983</v>
      </c>
      <c r="I545" s="58"/>
      <c r="J545" s="85">
        <f>+F545-H545</f>
        <v>-49897.282947338113</v>
      </c>
      <c r="K545" s="37"/>
      <c r="L545" s="37"/>
    </row>
    <row r="546" spans="1:12" s="33" customFormat="1" x14ac:dyDescent="0.25">
      <c r="A546" s="33">
        <v>343</v>
      </c>
      <c r="B546" s="33" t="s">
        <v>88</v>
      </c>
      <c r="D546" s="63">
        <v>104118206.20999999</v>
      </c>
      <c r="E546" s="58"/>
      <c r="F546" s="63">
        <v>461738.00451721268</v>
      </c>
      <c r="G546" s="58"/>
      <c r="H546" s="63">
        <v>1735650</v>
      </c>
      <c r="I546" s="58"/>
      <c r="J546" s="85">
        <f>+F546-H546</f>
        <v>-1273911.9954827873</v>
      </c>
      <c r="K546" s="37"/>
      <c r="L546" s="37"/>
    </row>
    <row r="547" spans="1:12" s="33" customFormat="1" x14ac:dyDescent="0.25">
      <c r="A547" s="33">
        <v>345</v>
      </c>
      <c r="B547" s="33" t="s">
        <v>45</v>
      </c>
      <c r="D547" s="64">
        <v>24224241.09</v>
      </c>
      <c r="E547" s="58"/>
      <c r="F547" s="64">
        <v>107428.40420512533</v>
      </c>
      <c r="G547" s="58"/>
      <c r="H547" s="64">
        <v>403818</v>
      </c>
      <c r="I547" s="58"/>
      <c r="J547" s="86">
        <f>+F547-H547</f>
        <v>-296389.59579487465</v>
      </c>
      <c r="K547" s="37"/>
      <c r="L547" s="37"/>
    </row>
    <row r="548" spans="1:12" s="33" customFormat="1" x14ac:dyDescent="0.25">
      <c r="B548" s="38" t="s">
        <v>311</v>
      </c>
      <c r="D548" s="39">
        <f>+SUBTOTAL(9,D543:D547)</f>
        <v>132420631.03</v>
      </c>
      <c r="E548" s="38"/>
      <c r="F548" s="39">
        <f>+SUBTOTAL(9,F543:F547)</f>
        <v>587252.12577499985</v>
      </c>
      <c r="G548" s="38"/>
      <c r="H548" s="39">
        <f>+SUBTOTAL(9,H543:H547)</f>
        <v>2207451</v>
      </c>
      <c r="I548" s="38"/>
      <c r="J548" s="65">
        <f>+SUBTOTAL(9,J543:J547)</f>
        <v>-1620198.8742250002</v>
      </c>
      <c r="K548" s="39"/>
      <c r="L548" s="37"/>
    </row>
    <row r="549" spans="1:12" s="33" customFormat="1" x14ac:dyDescent="0.25">
      <c r="B549" s="33" t="s">
        <v>6</v>
      </c>
      <c r="D549" s="39"/>
      <c r="E549" s="38"/>
      <c r="F549" s="39"/>
      <c r="G549" s="38"/>
      <c r="H549" s="39"/>
      <c r="I549" s="38"/>
      <c r="J549" s="65"/>
      <c r="K549" s="39"/>
      <c r="L549" s="37"/>
    </row>
    <row r="550" spans="1:12" s="33" customFormat="1" x14ac:dyDescent="0.25">
      <c r="A550" s="38"/>
      <c r="B550" s="38" t="s">
        <v>142</v>
      </c>
      <c r="D550" s="84"/>
      <c r="E550" s="58"/>
      <c r="F550" s="84"/>
      <c r="G550" s="58"/>
      <c r="H550" s="84"/>
      <c r="I550" s="58"/>
      <c r="J550" s="84"/>
      <c r="K550" s="42"/>
      <c r="L550" s="37"/>
    </row>
    <row r="551" spans="1:12" s="33" customFormat="1" x14ac:dyDescent="0.25">
      <c r="A551" s="33">
        <v>341</v>
      </c>
      <c r="B551" s="33" t="s">
        <v>42</v>
      </c>
      <c r="D551" s="63">
        <v>4118678.93</v>
      </c>
      <c r="E551" s="58"/>
      <c r="F551" s="63">
        <v>7223.1119411290938</v>
      </c>
      <c r="G551" s="58"/>
      <c r="H551" s="63">
        <v>68658</v>
      </c>
      <c r="I551" s="58"/>
      <c r="J551" s="85">
        <f>+F551-H551</f>
        <v>-61434.888058870907</v>
      </c>
      <c r="K551" s="37"/>
      <c r="L551" s="37"/>
    </row>
    <row r="552" spans="1:12" s="33" customFormat="1" x14ac:dyDescent="0.25">
      <c r="A552" s="33">
        <v>343</v>
      </c>
      <c r="B552" s="33" t="s">
        <v>88</v>
      </c>
      <c r="D552" s="63">
        <v>105224179.34999999</v>
      </c>
      <c r="E552" s="58"/>
      <c r="F552" s="63">
        <v>184536.36208989331</v>
      </c>
      <c r="G552" s="58"/>
      <c r="H552" s="63">
        <v>1754087</v>
      </c>
      <c r="I552" s="58"/>
      <c r="J552" s="85">
        <f>+F552-H552</f>
        <v>-1569550.6379101067</v>
      </c>
      <c r="K552" s="37"/>
      <c r="L552" s="37"/>
    </row>
    <row r="553" spans="1:12" s="33" customFormat="1" x14ac:dyDescent="0.25">
      <c r="A553" s="33">
        <v>345</v>
      </c>
      <c r="B553" s="33" t="s">
        <v>45</v>
      </c>
      <c r="D553" s="64">
        <v>24464780.879999999</v>
      </c>
      <c r="E553" s="58"/>
      <c r="F553" s="64">
        <v>42904.983348977563</v>
      </c>
      <c r="G553" s="58"/>
      <c r="H553" s="64">
        <v>407828</v>
      </c>
      <c r="I553" s="58"/>
      <c r="J553" s="86">
        <f>+F553-H553</f>
        <v>-364923.01665102242</v>
      </c>
      <c r="K553" s="37"/>
      <c r="L553" s="37"/>
    </row>
    <row r="554" spans="1:12" s="33" customFormat="1" x14ac:dyDescent="0.25">
      <c r="B554" s="38" t="s">
        <v>143</v>
      </c>
      <c r="D554" s="65">
        <f>+SUBTOTAL(9,D549:D553)</f>
        <v>133807639.16</v>
      </c>
      <c r="E554" s="73"/>
      <c r="F554" s="65">
        <f>+SUBTOTAL(9,F549:F553)</f>
        <v>234664.45737999998</v>
      </c>
      <c r="G554" s="73"/>
      <c r="H554" s="65">
        <f>+SUBTOTAL(9,H549:H553)</f>
        <v>2230573</v>
      </c>
      <c r="I554" s="73"/>
      <c r="J554" s="65">
        <f>+SUBTOTAL(9,J549:J553)</f>
        <v>-1995908.54262</v>
      </c>
      <c r="K554" s="39"/>
      <c r="L554" s="37"/>
    </row>
    <row r="555" spans="1:12" s="33" customFormat="1" x14ac:dyDescent="0.25">
      <c r="A555" s="35"/>
      <c r="B555" s="33" t="s">
        <v>6</v>
      </c>
      <c r="D555" s="65"/>
      <c r="E555" s="73"/>
      <c r="F555" s="65"/>
      <c r="G555" s="73"/>
      <c r="H555" s="65"/>
      <c r="I555" s="73"/>
      <c r="J555" s="65"/>
      <c r="K555" s="39"/>
      <c r="L555" s="37"/>
    </row>
    <row r="556" spans="1:12" s="33" customFormat="1" x14ac:dyDescent="0.25">
      <c r="A556" s="38"/>
      <c r="B556" s="38" t="s">
        <v>312</v>
      </c>
      <c r="D556" s="84"/>
      <c r="E556" s="58"/>
      <c r="F556" s="84"/>
      <c r="G556" s="58"/>
      <c r="H556" s="84"/>
      <c r="I556" s="58"/>
      <c r="J556" s="84"/>
      <c r="K556" s="42"/>
      <c r="L556" s="37"/>
    </row>
    <row r="557" spans="1:12" s="33" customFormat="1" x14ac:dyDescent="0.25">
      <c r="A557" s="33">
        <v>341</v>
      </c>
      <c r="B557" s="33" t="s">
        <v>42</v>
      </c>
      <c r="D557" s="63">
        <v>4207181.04</v>
      </c>
      <c r="E557" s="58"/>
      <c r="F557" s="63">
        <v>18558.714923009546</v>
      </c>
      <c r="G557" s="58"/>
      <c r="H557" s="63">
        <v>70134</v>
      </c>
      <c r="I557" s="58"/>
      <c r="J557" s="85">
        <f>+F557-H557</f>
        <v>-51575.285076990454</v>
      </c>
      <c r="K557" s="37"/>
      <c r="L557" s="37"/>
    </row>
    <row r="558" spans="1:12" s="33" customFormat="1" x14ac:dyDescent="0.25">
      <c r="A558" s="33">
        <v>343</v>
      </c>
      <c r="B558" s="33" t="s">
        <v>88</v>
      </c>
      <c r="D558" s="63">
        <v>107250212.90000001</v>
      </c>
      <c r="E558" s="58"/>
      <c r="F558" s="63">
        <v>473102.08610447182</v>
      </c>
      <c r="G558" s="58"/>
      <c r="H558" s="63">
        <v>1787861</v>
      </c>
      <c r="I558" s="58"/>
      <c r="J558" s="85">
        <f>+F558-H558</f>
        <v>-1314758.9138955283</v>
      </c>
      <c r="K558" s="37"/>
      <c r="L558" s="37"/>
    </row>
    <row r="559" spans="1:12" s="33" customFormat="1" x14ac:dyDescent="0.25">
      <c r="A559" s="33">
        <v>345</v>
      </c>
      <c r="B559" s="33" t="s">
        <v>45</v>
      </c>
      <c r="D559" s="64">
        <v>24990479.77</v>
      </c>
      <c r="E559" s="58"/>
      <c r="F559" s="64">
        <v>110237.99200251844</v>
      </c>
      <c r="G559" s="58"/>
      <c r="H559" s="64">
        <v>416591</v>
      </c>
      <c r="I559" s="58"/>
      <c r="J559" s="86">
        <f>+F559-H559</f>
        <v>-306353.00799748156</v>
      </c>
      <c r="K559" s="37"/>
      <c r="L559" s="37"/>
    </row>
    <row r="560" spans="1:12" s="33" customFormat="1" x14ac:dyDescent="0.25">
      <c r="B560" s="38" t="s">
        <v>313</v>
      </c>
      <c r="D560" s="83">
        <f>+SUBTOTAL(9,D555:D559)</f>
        <v>136447873.71000001</v>
      </c>
      <c r="E560" s="73"/>
      <c r="F560" s="83">
        <f>+SUBTOTAL(9,F555:F559)</f>
        <v>601898.79302999983</v>
      </c>
      <c r="G560" s="73"/>
      <c r="H560" s="83">
        <f>+SUBTOTAL(9,H555:H559)</f>
        <v>2274586</v>
      </c>
      <c r="I560" s="73"/>
      <c r="J560" s="83">
        <f>+SUBTOTAL(9,J555:J559)</f>
        <v>-1672687.2069700004</v>
      </c>
      <c r="K560" s="39"/>
      <c r="L560" s="37"/>
    </row>
    <row r="561" spans="1:13" s="33" customFormat="1" x14ac:dyDescent="0.25">
      <c r="A561" s="35"/>
      <c r="D561" s="39"/>
      <c r="E561" s="38"/>
      <c r="F561" s="39"/>
      <c r="G561" s="38"/>
      <c r="H561" s="39"/>
      <c r="I561" s="38"/>
      <c r="J561" s="65"/>
      <c r="K561" s="39"/>
    </row>
    <row r="562" spans="1:13" s="33" customFormat="1" x14ac:dyDescent="0.25">
      <c r="A562" s="35" t="s">
        <v>16</v>
      </c>
      <c r="D562" s="14">
        <f>+SUBTOTAL(9,D526:D561)</f>
        <v>1047973482.8299999</v>
      </c>
      <c r="F562" s="14">
        <f>+SUBTOTAL(9,F526:F561)</f>
        <v>126661570.6496475</v>
      </c>
      <c r="H562" s="14">
        <f>+SUBTOTAL(9,H526:H561)</f>
        <v>133103602</v>
      </c>
      <c r="J562" s="166">
        <f>+SUBTOTAL(9,J526:J561)</f>
        <v>-6442031.3503524996</v>
      </c>
      <c r="K562" s="42"/>
      <c r="L562" s="69"/>
    </row>
    <row r="563" spans="1:13" s="33" customFormat="1" x14ac:dyDescent="0.25">
      <c r="A563" s="35"/>
      <c r="B563" s="33" t="s">
        <v>6</v>
      </c>
      <c r="D563" s="42"/>
      <c r="F563" s="42"/>
      <c r="H563" s="42"/>
      <c r="J563" s="84"/>
      <c r="K563" s="42"/>
    </row>
    <row r="564" spans="1:13" ht="13.8" thickBot="1" x14ac:dyDescent="0.3">
      <c r="A564" s="8" t="s">
        <v>14</v>
      </c>
      <c r="D564" s="15">
        <f>+SUBTOTAL(9,D14:D563)</f>
        <v>22795357881.990017</v>
      </c>
      <c r="F564" s="15">
        <f>+SUBTOTAL(9,F14:F563)</f>
        <v>5541188909.9440765</v>
      </c>
      <c r="H564" s="15">
        <f>+SUBTOTAL(9,H14:H563)</f>
        <v>6081542211</v>
      </c>
      <c r="J564" s="90">
        <f>+SUBTOTAL(9,J14:J563)</f>
        <v>-540353301.05592322</v>
      </c>
      <c r="K564" s="26"/>
      <c r="L564" s="69"/>
    </row>
    <row r="565" spans="1:13" ht="13.8" thickTop="1" x14ac:dyDescent="0.25">
      <c r="B565" s="2" t="s">
        <v>6</v>
      </c>
    </row>
    <row r="566" spans="1:13" x14ac:dyDescent="0.25">
      <c r="J566" s="85"/>
      <c r="K566" s="11"/>
      <c r="M566" s="40"/>
    </row>
    <row r="567" spans="1:13" x14ac:dyDescent="0.25">
      <c r="A567" s="8" t="s">
        <v>11</v>
      </c>
      <c r="D567" s="7"/>
      <c r="E567" s="7"/>
      <c r="F567" s="7"/>
      <c r="G567" s="7"/>
      <c r="H567" s="7"/>
      <c r="I567" s="7"/>
      <c r="J567" s="160"/>
      <c r="K567" s="7"/>
    </row>
    <row r="568" spans="1:13" x14ac:dyDescent="0.25">
      <c r="B568" s="2" t="s">
        <v>6</v>
      </c>
      <c r="D568" s="7"/>
      <c r="E568" s="7"/>
      <c r="F568" s="7"/>
      <c r="G568" s="7"/>
      <c r="H568" s="7"/>
      <c r="I568" s="7"/>
      <c r="J568" s="160"/>
      <c r="K568" s="7"/>
    </row>
    <row r="569" spans="1:13" x14ac:dyDescent="0.25">
      <c r="A569" s="8"/>
      <c r="B569" s="8" t="s">
        <v>144</v>
      </c>
    </row>
    <row r="570" spans="1:13" x14ac:dyDescent="0.25">
      <c r="A570" s="2">
        <v>350.2</v>
      </c>
      <c r="B570" s="2" t="s">
        <v>145</v>
      </c>
      <c r="D570" s="9">
        <v>240510767.25999999</v>
      </c>
      <c r="F570" s="9">
        <v>80181515.178000003</v>
      </c>
      <c r="H570" s="9">
        <v>70338849</v>
      </c>
      <c r="J570" s="85">
        <f t="shared" ref="J570:J579" si="25">+F570-H570</f>
        <v>9842666.1780000031</v>
      </c>
      <c r="K570" s="11"/>
      <c r="L570" s="22"/>
    </row>
    <row r="571" spans="1:13" x14ac:dyDescent="0.25">
      <c r="A571" s="2">
        <v>352</v>
      </c>
      <c r="B571" s="2" t="s">
        <v>42</v>
      </c>
      <c r="D571" s="9">
        <v>154719739.84</v>
      </c>
      <c r="F571" s="9">
        <v>40213775.077999994</v>
      </c>
      <c r="H571" s="9">
        <v>34271162</v>
      </c>
      <c r="J571" s="85">
        <f t="shared" si="25"/>
        <v>5942613.0779999942</v>
      </c>
      <c r="K571" s="11"/>
      <c r="L571" s="22"/>
    </row>
    <row r="572" spans="1:13" x14ac:dyDescent="0.25">
      <c r="A572" s="2">
        <v>353</v>
      </c>
      <c r="B572" s="2" t="s">
        <v>146</v>
      </c>
      <c r="D572" s="9">
        <v>1741377472.21</v>
      </c>
      <c r="F572" s="9">
        <v>504497585.40427244</v>
      </c>
      <c r="H572" s="9">
        <v>403916862</v>
      </c>
      <c r="J572" s="85">
        <f t="shared" si="25"/>
        <v>100580723.40427244</v>
      </c>
      <c r="K572" s="11"/>
      <c r="L572" s="22"/>
    </row>
    <row r="573" spans="1:13" x14ac:dyDescent="0.25">
      <c r="A573" s="2">
        <v>353.1</v>
      </c>
      <c r="B573" s="2" t="s">
        <v>147</v>
      </c>
      <c r="D573" s="9">
        <v>400209879.67000002</v>
      </c>
      <c r="F573" s="9">
        <v>67360985.230000004</v>
      </c>
      <c r="H573" s="9">
        <v>84475813</v>
      </c>
      <c r="J573" s="85">
        <f t="shared" si="25"/>
        <v>-17114827.769999996</v>
      </c>
      <c r="K573" s="11"/>
      <c r="L573" s="22"/>
    </row>
    <row r="574" spans="1:13" x14ac:dyDescent="0.25">
      <c r="A574" s="2">
        <v>354</v>
      </c>
      <c r="B574" s="2" t="s">
        <v>148</v>
      </c>
      <c r="D574" s="9">
        <v>349056185.01999998</v>
      </c>
      <c r="F574" s="9">
        <v>225421514.83400002</v>
      </c>
      <c r="H574" s="9">
        <v>174893168</v>
      </c>
      <c r="J574" s="85">
        <f t="shared" si="25"/>
        <v>50528346.834000021</v>
      </c>
      <c r="K574" s="11"/>
      <c r="L574" s="22"/>
    </row>
    <row r="575" spans="1:13" x14ac:dyDescent="0.25">
      <c r="A575" s="2">
        <v>355</v>
      </c>
      <c r="B575" s="2" t="s">
        <v>149</v>
      </c>
      <c r="D575" s="9">
        <v>1242636000.74</v>
      </c>
      <c r="F575" s="9">
        <v>420741336.79800004</v>
      </c>
      <c r="H575" s="9">
        <v>377201142</v>
      </c>
      <c r="J575" s="85">
        <f t="shared" si="25"/>
        <v>43540194.798000038</v>
      </c>
      <c r="K575" s="11"/>
      <c r="L575" s="22"/>
    </row>
    <row r="576" spans="1:13" x14ac:dyDescent="0.25">
      <c r="A576" s="2">
        <v>356</v>
      </c>
      <c r="B576" s="2" t="s">
        <v>150</v>
      </c>
      <c r="D576" s="9">
        <v>854174815.62</v>
      </c>
      <c r="F576" s="9">
        <v>364102827.98199999</v>
      </c>
      <c r="H576" s="9">
        <v>296136869</v>
      </c>
      <c r="J576" s="85">
        <f t="shared" si="25"/>
        <v>67965958.981999993</v>
      </c>
      <c r="K576" s="11"/>
      <c r="L576" s="22"/>
    </row>
    <row r="577" spans="1:16" x14ac:dyDescent="0.25">
      <c r="A577" s="2">
        <v>357</v>
      </c>
      <c r="B577" s="2" t="s">
        <v>151</v>
      </c>
      <c r="D577" s="9">
        <v>75512191.540000007</v>
      </c>
      <c r="F577" s="9">
        <v>26533421.569999997</v>
      </c>
      <c r="H577" s="9">
        <v>22845111</v>
      </c>
      <c r="J577" s="85">
        <f t="shared" si="25"/>
        <v>3688310.5699999966</v>
      </c>
      <c r="K577" s="11"/>
      <c r="L577" s="22"/>
    </row>
    <row r="578" spans="1:16" x14ac:dyDescent="0.25">
      <c r="A578" s="2">
        <v>358</v>
      </c>
      <c r="B578" s="2" t="s">
        <v>152</v>
      </c>
      <c r="D578" s="9">
        <v>104576519.7</v>
      </c>
      <c r="F578" s="9">
        <v>29275918.359999999</v>
      </c>
      <c r="H578" s="9">
        <v>30276369</v>
      </c>
      <c r="J578" s="85">
        <f t="shared" si="25"/>
        <v>-1000450.6400000006</v>
      </c>
      <c r="K578" s="11"/>
      <c r="L578" s="22"/>
    </row>
    <row r="579" spans="1:16" x14ac:dyDescent="0.25">
      <c r="A579" s="2">
        <v>359</v>
      </c>
      <c r="B579" s="2" t="s">
        <v>153</v>
      </c>
      <c r="D579" s="12">
        <v>113485941.43000001</v>
      </c>
      <c r="F579" s="12">
        <v>42504639.473000005</v>
      </c>
      <c r="H579" s="12">
        <v>34294521</v>
      </c>
      <c r="J579" s="86">
        <f t="shared" si="25"/>
        <v>8210118.4730000049</v>
      </c>
      <c r="K579" s="30"/>
      <c r="L579" s="22"/>
    </row>
    <row r="580" spans="1:16" x14ac:dyDescent="0.25">
      <c r="B580" s="2" t="s">
        <v>6</v>
      </c>
    </row>
    <row r="581" spans="1:16" x14ac:dyDescent="0.25">
      <c r="A581" s="8"/>
      <c r="B581" s="8" t="s">
        <v>154</v>
      </c>
      <c r="D581" s="13">
        <f>+SUBTOTAL(9,D570:D580)</f>
        <v>5276259513.0299997</v>
      </c>
      <c r="F581" s="13">
        <f>+SUBTOTAL(9,F570:F580)</f>
        <v>1800833519.9072723</v>
      </c>
      <c r="H581" s="13">
        <f>+SUBTOTAL(9,H570:H580)</f>
        <v>1528649866</v>
      </c>
      <c r="J581" s="167">
        <f>+SUBTOTAL(9,J570:J580)</f>
        <v>272183653.90727246</v>
      </c>
      <c r="K581" s="62"/>
      <c r="L581" s="69"/>
    </row>
    <row r="582" spans="1:16" x14ac:dyDescent="0.25">
      <c r="A582" s="8"/>
      <c r="B582" s="8" t="s">
        <v>6</v>
      </c>
    </row>
    <row r="583" spans="1:16" x14ac:dyDescent="0.25">
      <c r="A583" s="8"/>
      <c r="B583" s="8" t="s">
        <v>155</v>
      </c>
    </row>
    <row r="584" spans="1:16" x14ac:dyDescent="0.25">
      <c r="A584" s="2">
        <v>361</v>
      </c>
      <c r="B584" s="2" t="s">
        <v>42</v>
      </c>
      <c r="D584" s="9">
        <v>198554703.13999999</v>
      </c>
      <c r="F584" s="9">
        <v>55416149.731000006</v>
      </c>
      <c r="H584" s="9">
        <v>53060060</v>
      </c>
      <c r="J584" s="85">
        <f>+F584-H584</f>
        <v>2356089.7310000062</v>
      </c>
      <c r="K584" s="11"/>
      <c r="L584" s="22"/>
    </row>
    <row r="585" spans="1:16" x14ac:dyDescent="0.25">
      <c r="A585" s="2">
        <v>362</v>
      </c>
      <c r="B585" s="2" t="s">
        <v>146</v>
      </c>
      <c r="D585" s="9">
        <v>1740028154.0699999</v>
      </c>
      <c r="F585" s="9">
        <v>531280565.92400008</v>
      </c>
      <c r="H585" s="9">
        <v>483537213</v>
      </c>
      <c r="J585" s="85">
        <f>+F585-H585</f>
        <v>47743352.924000084</v>
      </c>
      <c r="K585" s="11"/>
      <c r="L585" s="22"/>
    </row>
    <row r="586" spans="1:16" s="33" customFormat="1" x14ac:dyDescent="0.25">
      <c r="A586" s="33">
        <v>364.1</v>
      </c>
      <c r="B586" s="33" t="s">
        <v>156</v>
      </c>
      <c r="D586" s="36">
        <v>1083692908.71</v>
      </c>
      <c r="F586" s="36">
        <v>481024952.89521766</v>
      </c>
      <c r="H586" s="36">
        <v>601487567</v>
      </c>
      <c r="J586" s="85">
        <f>+F586-H586</f>
        <v>-120462614.10478234</v>
      </c>
      <c r="K586" s="37"/>
      <c r="L586" s="40"/>
    </row>
    <row r="587" spans="1:16" s="33" customFormat="1" x14ac:dyDescent="0.25">
      <c r="A587" s="33">
        <v>364.2</v>
      </c>
      <c r="B587" s="33" t="s">
        <v>157</v>
      </c>
      <c r="D587" s="54">
        <v>706877718.75999999</v>
      </c>
      <c r="E587" s="107"/>
      <c r="F587" s="36">
        <v>98411502.52478227</v>
      </c>
      <c r="G587" s="107"/>
      <c r="H587" s="54">
        <v>123056600</v>
      </c>
      <c r="J587" s="85">
        <f>+F587-H587</f>
        <v>-24645097.47521773</v>
      </c>
      <c r="K587" s="37"/>
      <c r="L587" s="40"/>
    </row>
    <row r="588" spans="1:16" x14ac:dyDescent="0.25">
      <c r="A588" s="2">
        <v>365</v>
      </c>
      <c r="B588" s="2" t="s">
        <v>150</v>
      </c>
      <c r="D588" s="9">
        <v>1991793394.02</v>
      </c>
      <c r="F588" s="9">
        <v>740342106.01999998</v>
      </c>
      <c r="H588" s="9">
        <v>684391577</v>
      </c>
      <c r="J588" s="85">
        <f t="shared" ref="J588:J599" si="26">+F588-H588</f>
        <v>55950529.019999981</v>
      </c>
      <c r="K588" s="11"/>
      <c r="L588" s="22"/>
    </row>
    <row r="589" spans="1:16" x14ac:dyDescent="0.25">
      <c r="A589" s="2">
        <v>366.6</v>
      </c>
      <c r="B589" s="2" t="s">
        <v>288</v>
      </c>
      <c r="D589" s="9">
        <v>1528850820.6300001</v>
      </c>
      <c r="F589" s="9">
        <v>345598141.44</v>
      </c>
      <c r="H589" s="9">
        <v>335367143</v>
      </c>
      <c r="J589" s="85">
        <f t="shared" si="26"/>
        <v>10230998.439999998</v>
      </c>
      <c r="K589" s="11"/>
      <c r="L589" s="22"/>
    </row>
    <row r="590" spans="1:16" x14ac:dyDescent="0.25">
      <c r="A590" s="2">
        <v>366.7</v>
      </c>
      <c r="B590" s="2" t="s">
        <v>289</v>
      </c>
      <c r="D590" s="9">
        <v>193885660.52000001</v>
      </c>
      <c r="F590" s="9">
        <v>26860957.869999997</v>
      </c>
      <c r="H590" s="9">
        <v>26987876</v>
      </c>
      <c r="J590" s="85">
        <f t="shared" si="26"/>
        <v>-126918.13000000268</v>
      </c>
      <c r="K590" s="11"/>
      <c r="L590" s="22"/>
      <c r="P590" s="21"/>
    </row>
    <row r="591" spans="1:16" x14ac:dyDescent="0.25">
      <c r="A591" s="2">
        <v>367.6</v>
      </c>
      <c r="B591" s="2" t="s">
        <v>286</v>
      </c>
      <c r="D591" s="9">
        <v>1723803662.04</v>
      </c>
      <c r="F591" s="9">
        <v>475313897.49000001</v>
      </c>
      <c r="H591" s="9">
        <v>437155963</v>
      </c>
      <c r="J591" s="85">
        <f t="shared" si="26"/>
        <v>38157934.49000001</v>
      </c>
      <c r="K591" s="11"/>
      <c r="L591" s="22"/>
    </row>
    <row r="592" spans="1:16" x14ac:dyDescent="0.25">
      <c r="A592" s="2">
        <v>367.7</v>
      </c>
      <c r="B592" s="2" t="s">
        <v>287</v>
      </c>
      <c r="D592" s="9">
        <v>731720379.38999999</v>
      </c>
      <c r="F592" s="9">
        <v>288138701.13999999</v>
      </c>
      <c r="H592" s="9">
        <v>249066376</v>
      </c>
      <c r="J592" s="85">
        <f t="shared" si="26"/>
        <v>39072325.139999986</v>
      </c>
      <c r="K592" s="11"/>
      <c r="L592" s="22"/>
    </row>
    <row r="593" spans="1:16" x14ac:dyDescent="0.25">
      <c r="A593" s="2">
        <v>368</v>
      </c>
      <c r="B593" s="2" t="s">
        <v>158</v>
      </c>
      <c r="D593" s="9">
        <v>2172571477.3800001</v>
      </c>
      <c r="F593" s="9">
        <v>977456673.49000001</v>
      </c>
      <c r="H593" s="9">
        <v>774017804</v>
      </c>
      <c r="J593" s="85">
        <f t="shared" si="26"/>
        <v>203438869.49000001</v>
      </c>
      <c r="K593" s="69"/>
      <c r="L593" s="22"/>
    </row>
    <row r="594" spans="1:16" x14ac:dyDescent="0.25">
      <c r="A594" s="2">
        <v>369.1</v>
      </c>
      <c r="B594" s="2" t="s">
        <v>284</v>
      </c>
      <c r="D594" s="9">
        <v>429359956.48000002</v>
      </c>
      <c r="F594" s="9">
        <v>121671609.69</v>
      </c>
      <c r="H594" s="9">
        <v>129524820</v>
      </c>
      <c r="J594" s="85">
        <f t="shared" si="26"/>
        <v>-7853210.3100000024</v>
      </c>
      <c r="K594" s="11"/>
      <c r="L594" s="22"/>
    </row>
    <row r="595" spans="1:16" x14ac:dyDescent="0.25">
      <c r="A595" s="2">
        <v>369.6</v>
      </c>
      <c r="B595" s="2" t="s">
        <v>285</v>
      </c>
      <c r="D595" s="9">
        <v>818122343.44000006</v>
      </c>
      <c r="F595" s="9">
        <v>316173519.42000002</v>
      </c>
      <c r="H595" s="9">
        <v>277745936</v>
      </c>
      <c r="J595" s="85">
        <f t="shared" si="26"/>
        <v>38427583.420000017</v>
      </c>
      <c r="K595" s="11"/>
      <c r="L595" s="22"/>
    </row>
    <row r="596" spans="1:16" x14ac:dyDescent="0.25">
      <c r="A596" s="2">
        <v>370</v>
      </c>
      <c r="B596" s="2" t="s">
        <v>159</v>
      </c>
      <c r="D596" s="9">
        <v>90547257.879999995</v>
      </c>
      <c r="F596" s="36">
        <v>64524789</v>
      </c>
      <c r="H596" s="9">
        <v>64524789</v>
      </c>
      <c r="J596" s="85">
        <f t="shared" si="26"/>
        <v>0</v>
      </c>
      <c r="K596" s="11"/>
      <c r="L596" s="22"/>
      <c r="P596" s="37">
        <f>H596-F596</f>
        <v>0</v>
      </c>
    </row>
    <row r="597" spans="1:16" x14ac:dyDescent="0.25">
      <c r="A597" s="2">
        <v>370.1</v>
      </c>
      <c r="B597" s="2" t="s">
        <v>160</v>
      </c>
      <c r="D597" s="9">
        <v>752056780.59000003</v>
      </c>
      <c r="F597" s="36">
        <v>195134860.73225614</v>
      </c>
      <c r="H597" s="9">
        <v>215044621</v>
      </c>
      <c r="J597" s="85">
        <f t="shared" si="26"/>
        <v>-19909760.267743856</v>
      </c>
      <c r="K597" s="11"/>
      <c r="L597" s="22"/>
    </row>
    <row r="598" spans="1:16" x14ac:dyDescent="0.25">
      <c r="A598" s="2">
        <v>371</v>
      </c>
      <c r="B598" s="33" t="s">
        <v>321</v>
      </c>
      <c r="D598" s="9">
        <v>77912063.739999995</v>
      </c>
      <c r="F598" s="9">
        <v>32661220.220000003</v>
      </c>
      <c r="H598" s="9">
        <v>24048937</v>
      </c>
      <c r="J598" s="85">
        <f t="shared" si="26"/>
        <v>8612283.2200000025</v>
      </c>
      <c r="K598" s="11"/>
      <c r="L598" s="22"/>
    </row>
    <row r="599" spans="1:16" x14ac:dyDescent="0.25">
      <c r="A599" s="2">
        <v>373</v>
      </c>
      <c r="B599" s="2" t="s">
        <v>161</v>
      </c>
      <c r="D599" s="12">
        <v>463393094.83999997</v>
      </c>
      <c r="F599" s="12">
        <v>175429641.97999999</v>
      </c>
      <c r="H599" s="12">
        <v>116183611</v>
      </c>
      <c r="J599" s="86">
        <f t="shared" si="26"/>
        <v>59246030.979999989</v>
      </c>
      <c r="K599" s="30"/>
      <c r="L599" s="22"/>
    </row>
    <row r="600" spans="1:16" x14ac:dyDescent="0.25">
      <c r="B600" s="2" t="s">
        <v>6</v>
      </c>
    </row>
    <row r="601" spans="1:16" x14ac:dyDescent="0.25">
      <c r="A601" s="8"/>
      <c r="B601" s="8" t="s">
        <v>162</v>
      </c>
      <c r="D601" s="13">
        <f>+SUBTOTAL(9,D584:D600)</f>
        <v>14703170375.629999</v>
      </c>
      <c r="F601" s="13">
        <f>+SUBTOTAL(9,F584:F600)</f>
        <v>4925439289.567255</v>
      </c>
      <c r="H601" s="13">
        <f>+SUBTOTAL(9,H584:H600)</f>
        <v>4595200893</v>
      </c>
      <c r="J601" s="167">
        <f>+SUBTOTAL(9,J584:J600)</f>
        <v>330238396.56725609</v>
      </c>
      <c r="K601" s="62"/>
      <c r="L601" s="69"/>
    </row>
    <row r="602" spans="1:16" x14ac:dyDescent="0.25">
      <c r="A602" s="8"/>
      <c r="B602" s="8" t="s">
        <v>6</v>
      </c>
    </row>
    <row r="603" spans="1:16" x14ac:dyDescent="0.25">
      <c r="A603" s="8"/>
      <c r="B603" s="8" t="s">
        <v>163</v>
      </c>
    </row>
    <row r="604" spans="1:16" x14ac:dyDescent="0.25">
      <c r="A604" s="2">
        <v>390</v>
      </c>
      <c r="B604" s="2" t="s">
        <v>42</v>
      </c>
      <c r="D604" s="9">
        <v>435222596.51999998</v>
      </c>
      <c r="F604" s="9">
        <v>123109607.46000001</v>
      </c>
      <c r="H604" s="9">
        <v>120539875</v>
      </c>
      <c r="J604" s="85">
        <f t="shared" ref="J604:J611" si="27">+F604-H604</f>
        <v>2569732.4600000083</v>
      </c>
      <c r="K604" s="11"/>
      <c r="L604" s="22"/>
    </row>
    <row r="605" spans="1:16" x14ac:dyDescent="0.25">
      <c r="A605" s="2">
        <v>392.1</v>
      </c>
      <c r="B605" s="2" t="s">
        <v>164</v>
      </c>
      <c r="D605" s="9">
        <v>9038958.6799999997</v>
      </c>
      <c r="F605" s="9">
        <v>1913928.7499999998</v>
      </c>
      <c r="H605" s="9">
        <v>2480372</v>
      </c>
      <c r="J605" s="85">
        <f t="shared" si="27"/>
        <v>-566443.25000000023</v>
      </c>
      <c r="K605" s="11"/>
      <c r="L605" s="22"/>
    </row>
    <row r="606" spans="1:16" x14ac:dyDescent="0.25">
      <c r="A606" s="2">
        <v>392.2</v>
      </c>
      <c r="B606" s="2" t="s">
        <v>165</v>
      </c>
      <c r="D606" s="9">
        <v>47500082.869999997</v>
      </c>
      <c r="F606" s="9">
        <v>12551216.380000001</v>
      </c>
      <c r="H606" s="9">
        <v>14073348</v>
      </c>
      <c r="J606" s="85">
        <f t="shared" si="27"/>
        <v>-1522131.6199999992</v>
      </c>
      <c r="K606" s="11"/>
      <c r="L606" s="22"/>
    </row>
    <row r="607" spans="1:16" x14ac:dyDescent="0.25">
      <c r="A607" s="2">
        <v>392.3</v>
      </c>
      <c r="B607" s="2" t="s">
        <v>166</v>
      </c>
      <c r="D607" s="9">
        <v>241647649.91</v>
      </c>
      <c r="F607" s="9">
        <v>99939975.870000005</v>
      </c>
      <c r="H607" s="9">
        <v>84279588</v>
      </c>
      <c r="J607" s="85">
        <f t="shared" si="27"/>
        <v>15660387.870000005</v>
      </c>
      <c r="K607" s="11"/>
      <c r="L607" s="22"/>
    </row>
    <row r="608" spans="1:16" x14ac:dyDescent="0.25">
      <c r="A608" s="2">
        <v>392.4</v>
      </c>
      <c r="B608" s="2" t="s">
        <v>167</v>
      </c>
      <c r="D608" s="9">
        <v>767855.05</v>
      </c>
      <c r="F608" s="9">
        <v>638909.71</v>
      </c>
      <c r="H608" s="9">
        <v>389251</v>
      </c>
      <c r="J608" s="85">
        <f t="shared" si="27"/>
        <v>249658.70999999996</v>
      </c>
      <c r="K608" s="11"/>
      <c r="L608" s="22"/>
    </row>
    <row r="609" spans="1:12" x14ac:dyDescent="0.25">
      <c r="A609" s="2">
        <v>392.9</v>
      </c>
      <c r="B609" s="2" t="s">
        <v>168</v>
      </c>
      <c r="D609" s="9">
        <v>21065643.420000002</v>
      </c>
      <c r="F609" s="9">
        <v>2761577.9899999998</v>
      </c>
      <c r="H609" s="9">
        <v>4998653</v>
      </c>
      <c r="J609" s="85">
        <f t="shared" si="27"/>
        <v>-2237075.0100000002</v>
      </c>
      <c r="K609" s="11"/>
      <c r="L609" s="22"/>
    </row>
    <row r="610" spans="1:12" x14ac:dyDescent="0.25">
      <c r="A610" s="2">
        <v>396.1</v>
      </c>
      <c r="B610" s="2" t="s">
        <v>169</v>
      </c>
      <c r="D610" s="9">
        <v>4766126.25</v>
      </c>
      <c r="F610" s="9">
        <v>2061673.0599999998</v>
      </c>
      <c r="H610" s="9">
        <v>1869508</v>
      </c>
      <c r="J610" s="85">
        <f t="shared" si="27"/>
        <v>192165.05999999982</v>
      </c>
      <c r="K610" s="11"/>
      <c r="L610" s="22"/>
    </row>
    <row r="611" spans="1:12" x14ac:dyDescent="0.25">
      <c r="A611" s="2">
        <v>397.8</v>
      </c>
      <c r="B611" s="2" t="s">
        <v>170</v>
      </c>
      <c r="D611" s="12">
        <v>11992499.609999999</v>
      </c>
      <c r="F611" s="12">
        <v>9422442.2499999981</v>
      </c>
      <c r="H611" s="12">
        <v>5389473</v>
      </c>
      <c r="J611" s="86">
        <f t="shared" si="27"/>
        <v>4032969.2499999981</v>
      </c>
      <c r="K611" s="30"/>
      <c r="L611" s="22"/>
    </row>
    <row r="612" spans="1:12" x14ac:dyDescent="0.25">
      <c r="B612" s="2" t="s">
        <v>6</v>
      </c>
    </row>
    <row r="613" spans="1:12" x14ac:dyDescent="0.25">
      <c r="A613" s="33"/>
      <c r="B613" s="8" t="s">
        <v>171</v>
      </c>
      <c r="D613" s="14">
        <f>+SUBTOTAL(9,D604:D612)</f>
        <v>772001412.30999994</v>
      </c>
      <c r="F613" s="14">
        <f>+SUBTOTAL(9,F604:F612)</f>
        <v>252399331.47000003</v>
      </c>
      <c r="H613" s="14">
        <f>+SUBTOTAL(9,H604:H612)</f>
        <v>234020068</v>
      </c>
      <c r="J613" s="166">
        <f>+SUBTOTAL(9,J604:J612)</f>
        <v>18379263.470000014</v>
      </c>
      <c r="K613" s="62"/>
      <c r="L613" s="69"/>
    </row>
    <row r="614" spans="1:12" x14ac:dyDescent="0.25">
      <c r="A614" s="33"/>
    </row>
    <row r="615" spans="1:12" ht="13.8" thickBot="1" x14ac:dyDescent="0.3">
      <c r="A615" s="35" t="s">
        <v>12</v>
      </c>
      <c r="B615" s="8"/>
      <c r="D615" s="15">
        <f>+SUBTOTAL(9,D570:D614)</f>
        <v>20751431300.970001</v>
      </c>
      <c r="F615" s="15">
        <f>+SUBTOTAL(9,F570:F614)</f>
        <v>6978672140.9445276</v>
      </c>
      <c r="H615" s="15">
        <f>+SUBTOTAL(9,H570:H614)</f>
        <v>6357870827</v>
      </c>
      <c r="J615" s="90">
        <f>+SUBTOTAL(9,J570:J614)</f>
        <v>620801313.9445287</v>
      </c>
      <c r="K615" s="62"/>
      <c r="L615" s="69"/>
    </row>
    <row r="616" spans="1:12" ht="13.8" thickTop="1" x14ac:dyDescent="0.25">
      <c r="A616" s="33"/>
    </row>
    <row r="617" spans="1:12" ht="13.8" thickBot="1" x14ac:dyDescent="0.3">
      <c r="A617" s="35" t="s">
        <v>5</v>
      </c>
      <c r="D617" s="15">
        <f>+SUBTOTAL(9,D14:D616)</f>
        <v>43546789182.960007</v>
      </c>
      <c r="F617" s="15">
        <f>+SUBTOTAL(9,F14:F616)</f>
        <v>12519861050.888601</v>
      </c>
      <c r="H617" s="15">
        <f>+SUBTOTAL(9,H14:H616)</f>
        <v>12439413038</v>
      </c>
      <c r="J617" s="90">
        <f>+SUBTOTAL(9,J14:J616)</f>
        <v>80448012.888605416</v>
      </c>
      <c r="K617" s="62"/>
      <c r="L617" s="21"/>
    </row>
    <row r="618" spans="1:12" ht="13.8" thickTop="1" x14ac:dyDescent="0.25"/>
    <row r="621" spans="1:12" x14ac:dyDescent="0.25">
      <c r="F621" s="37"/>
    </row>
  </sheetData>
  <pageMargins left="0.7" right="0.7" top="0.75" bottom="0.75" header="0.3" footer="0.3"/>
  <pageSetup scale="69" fitToHeight="0" orientation="landscape" r:id="rId1"/>
  <rowBreaks count="14" manualBreakCount="14">
    <brk id="42" max="9" man="1"/>
    <brk id="75" max="9" man="1"/>
    <brk id="107" max="9" man="1"/>
    <brk id="156" max="9" man="1"/>
    <brk id="187" max="9" man="1"/>
    <brk id="218" max="9" man="1"/>
    <brk id="255" max="9" man="1"/>
    <brk id="348" max="9" man="1"/>
    <brk id="396" max="9" man="1"/>
    <brk id="440" max="9" man="1"/>
    <brk id="487" max="9" man="1"/>
    <brk id="522" max="9" man="1"/>
    <brk id="566" max="9" man="1"/>
    <brk id="602" max="9"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929"/>
  <sheetViews>
    <sheetView zoomScale="84" zoomScaleNormal="84" workbookViewId="0">
      <selection activeCell="A2" sqref="A2"/>
    </sheetView>
  </sheetViews>
  <sheetFormatPr defaultColWidth="9.109375" defaultRowHeight="13.2" x14ac:dyDescent="0.25"/>
  <cols>
    <col min="1" max="1" width="9.44140625" style="33" bestFit="1" customWidth="1"/>
    <col min="2" max="2" width="56.88671875" style="33" customWidth="1"/>
    <col min="3" max="3" width="2.6640625" style="33" customWidth="1"/>
    <col min="4" max="4" width="16.88671875" style="33" customWidth="1"/>
    <col min="5" max="5" width="2.6640625" style="33" customWidth="1"/>
    <col min="6" max="6" width="9.5546875" style="33" customWidth="1"/>
    <col min="7" max="7" width="1.88671875" style="33" bestFit="1" customWidth="1"/>
    <col min="8" max="8" width="9" style="33" customWidth="1"/>
    <col min="9" max="9" width="2.6640625" style="33" customWidth="1"/>
    <col min="10" max="10" width="8.5546875" style="33" bestFit="1" customWidth="1"/>
    <col min="11" max="11" width="2.6640625" style="33" customWidth="1"/>
    <col min="12" max="12" width="9.88671875" style="33" bestFit="1" customWidth="1"/>
    <col min="13" max="13" width="3.44140625" style="33" customWidth="1"/>
    <col min="14" max="14" width="10.5546875" style="58" customWidth="1"/>
    <col min="15" max="15" width="3.44140625" style="58" customWidth="1"/>
    <col min="16" max="16" width="14.88671875" style="58" bestFit="1" customWidth="1"/>
    <col min="17" max="17" width="3.44140625" style="33" customWidth="1"/>
    <col min="18" max="18" width="16.88671875" style="33" customWidth="1"/>
    <col min="19" max="19" width="2.6640625" style="33" customWidth="1"/>
    <col min="20" max="20" width="9.5546875" style="33" customWidth="1"/>
    <col min="21" max="21" width="1.88671875" style="33" bestFit="1" customWidth="1"/>
    <col min="22" max="22" width="9" style="33" customWidth="1"/>
    <col min="23" max="23" width="2.6640625" style="33" customWidth="1"/>
    <col min="24" max="24" width="8.5546875" style="33" bestFit="1" customWidth="1"/>
    <col min="25" max="25" width="2.6640625" style="33" customWidth="1"/>
    <col min="26" max="26" width="15" style="75" bestFit="1" customWidth="1"/>
    <col min="27" max="27" width="2.88671875" style="33" customWidth="1"/>
    <col min="28" max="28" width="11.88671875" style="33" customWidth="1"/>
    <col min="29" max="29" width="3.44140625" style="33" customWidth="1"/>
    <col min="30" max="30" width="14.88671875" style="33" bestFit="1" customWidth="1"/>
    <col min="31" max="31" width="16.109375" style="33" bestFit="1" customWidth="1"/>
    <col min="32" max="32" width="13" style="33" bestFit="1" customWidth="1"/>
    <col min="33" max="16384" width="9.109375" style="33"/>
  </cols>
  <sheetData>
    <row r="1" spans="1:30" x14ac:dyDescent="0.25">
      <c r="A1" s="35" t="s">
        <v>334</v>
      </c>
    </row>
    <row r="2" spans="1:30" x14ac:dyDescent="0.25">
      <c r="A2" s="35" t="s">
        <v>329</v>
      </c>
    </row>
    <row r="3" spans="1:30" ht="17.399999999999999" x14ac:dyDescent="0.3">
      <c r="A3" s="1" t="s">
        <v>216</v>
      </c>
      <c r="B3" s="34"/>
      <c r="C3" s="34"/>
      <c r="D3" s="34"/>
      <c r="E3" s="34"/>
      <c r="F3" s="34"/>
      <c r="G3" s="34"/>
      <c r="H3" s="34"/>
      <c r="I3" s="34"/>
      <c r="J3" s="34"/>
      <c r="K3" s="34"/>
      <c r="L3" s="34"/>
      <c r="M3" s="34"/>
      <c r="N3" s="169"/>
      <c r="O3" s="169"/>
      <c r="P3" s="169"/>
      <c r="Q3" s="34"/>
      <c r="R3" s="34"/>
      <c r="S3" s="34"/>
      <c r="T3" s="34"/>
      <c r="U3" s="34"/>
      <c r="V3" s="34"/>
      <c r="W3" s="34"/>
      <c r="X3" s="34"/>
      <c r="Y3" s="34"/>
      <c r="Z3" s="133"/>
      <c r="AA3" s="134"/>
      <c r="AB3" s="44"/>
      <c r="AC3" s="44"/>
      <c r="AD3" s="44"/>
    </row>
    <row r="4" spans="1:30" x14ac:dyDescent="0.25">
      <c r="A4" s="34"/>
      <c r="B4" s="34"/>
      <c r="C4" s="34"/>
      <c r="D4" s="34"/>
      <c r="E4" s="34"/>
      <c r="F4" s="34"/>
      <c r="G4" s="34"/>
      <c r="H4" s="34"/>
      <c r="I4" s="34"/>
      <c r="J4" s="34"/>
      <c r="K4" s="34"/>
      <c r="L4" s="34"/>
      <c r="M4" s="34"/>
      <c r="N4" s="169"/>
      <c r="O4" s="169"/>
      <c r="P4" s="169"/>
      <c r="Q4" s="34"/>
      <c r="R4" s="34"/>
      <c r="S4" s="34"/>
      <c r="T4" s="34"/>
      <c r="U4" s="34"/>
      <c r="V4" s="34"/>
      <c r="W4" s="34"/>
      <c r="X4" s="34"/>
      <c r="Y4" s="34"/>
      <c r="Z4" s="133"/>
      <c r="AA4" s="134"/>
      <c r="AB4" s="44"/>
      <c r="AC4" s="44"/>
      <c r="AD4" s="44"/>
    </row>
    <row r="5" spans="1:30" x14ac:dyDescent="0.25">
      <c r="A5" s="34" t="s">
        <v>314</v>
      </c>
      <c r="B5" s="34"/>
      <c r="C5" s="34"/>
      <c r="D5" s="34"/>
      <c r="E5" s="34"/>
      <c r="F5" s="34"/>
      <c r="G5" s="34"/>
      <c r="H5" s="34"/>
      <c r="I5" s="34"/>
      <c r="J5" s="34"/>
      <c r="K5" s="34"/>
      <c r="L5" s="34"/>
      <c r="M5" s="34"/>
      <c r="N5" s="169"/>
      <c r="O5" s="169"/>
      <c r="P5" s="169"/>
      <c r="Q5" s="34"/>
      <c r="R5" s="34"/>
      <c r="S5" s="34"/>
      <c r="T5" s="34"/>
      <c r="U5" s="34"/>
      <c r="V5" s="34"/>
      <c r="W5" s="34"/>
      <c r="X5" s="34"/>
      <c r="Y5" s="34"/>
      <c r="Z5" s="133"/>
      <c r="AA5" s="134"/>
      <c r="AB5" s="44"/>
      <c r="AC5" s="44"/>
      <c r="AD5" s="44"/>
    </row>
    <row r="6" spans="1:30" x14ac:dyDescent="0.25">
      <c r="A6" s="34" t="s">
        <v>261</v>
      </c>
      <c r="B6" s="34"/>
      <c r="C6" s="44"/>
      <c r="D6" s="44"/>
      <c r="E6" s="44"/>
      <c r="F6" s="44"/>
      <c r="G6" s="44"/>
      <c r="H6" s="44"/>
      <c r="I6" s="44"/>
      <c r="J6" s="44"/>
      <c r="K6" s="44"/>
      <c r="L6" s="44"/>
      <c r="M6" s="44"/>
      <c r="N6" s="101"/>
      <c r="O6" s="101"/>
      <c r="P6" s="101"/>
      <c r="Q6" s="44"/>
      <c r="R6" s="44"/>
      <c r="S6" s="44"/>
      <c r="T6" s="44"/>
      <c r="U6" s="44"/>
      <c r="V6" s="44"/>
      <c r="W6" s="44"/>
      <c r="X6" s="44"/>
      <c r="Y6" s="44"/>
      <c r="Z6" s="133"/>
      <c r="AA6" s="134"/>
      <c r="AB6" s="44"/>
      <c r="AC6" s="44"/>
      <c r="AD6" s="44"/>
    </row>
    <row r="7" spans="1:30" x14ac:dyDescent="0.25">
      <c r="A7" s="34"/>
      <c r="B7" s="44"/>
      <c r="C7" s="44"/>
      <c r="D7" s="44"/>
      <c r="E7" s="44"/>
      <c r="F7" s="44"/>
      <c r="G7" s="44"/>
      <c r="H7" s="44"/>
      <c r="I7" s="44"/>
      <c r="J7" s="44"/>
      <c r="K7" s="44"/>
      <c r="L7" s="44"/>
      <c r="M7" s="44"/>
      <c r="N7" s="101"/>
      <c r="O7" s="101"/>
      <c r="P7" s="101"/>
      <c r="Q7" s="44"/>
      <c r="R7" s="44"/>
      <c r="S7" s="44"/>
      <c r="T7" s="44"/>
      <c r="U7" s="44"/>
      <c r="V7" s="44"/>
      <c r="W7" s="44"/>
      <c r="X7" s="44"/>
      <c r="Y7" s="44"/>
      <c r="Z7" s="93"/>
      <c r="AA7" s="52"/>
    </row>
    <row r="8" spans="1:30" x14ac:dyDescent="0.25">
      <c r="A8" s="34"/>
      <c r="B8" s="44"/>
      <c r="C8" s="44"/>
      <c r="D8" s="44"/>
      <c r="E8" s="44"/>
      <c r="F8" s="44"/>
      <c r="G8" s="44"/>
      <c r="H8" s="44"/>
      <c r="I8" s="44"/>
      <c r="J8" s="44"/>
      <c r="K8" s="44"/>
      <c r="L8" s="44"/>
      <c r="M8" s="44"/>
      <c r="N8" s="101"/>
      <c r="O8" s="101"/>
      <c r="P8" s="101"/>
      <c r="Q8" s="44"/>
      <c r="R8" s="44"/>
      <c r="S8" s="44"/>
      <c r="T8" s="44"/>
      <c r="U8" s="44"/>
      <c r="V8" s="44"/>
      <c r="W8" s="44"/>
      <c r="X8" s="44"/>
      <c r="Y8" s="44"/>
      <c r="Z8" s="93"/>
      <c r="AA8" s="52"/>
    </row>
    <row r="9" spans="1:30" x14ac:dyDescent="0.25">
      <c r="A9" s="34"/>
      <c r="B9" s="44"/>
      <c r="C9" s="44"/>
      <c r="D9" s="4" t="s">
        <v>266</v>
      </c>
      <c r="E9" s="70"/>
      <c r="F9" s="70"/>
      <c r="G9" s="70"/>
      <c r="H9" s="70"/>
      <c r="I9" s="70"/>
      <c r="J9" s="70"/>
      <c r="K9" s="70"/>
      <c r="L9" s="70"/>
      <c r="M9" s="70"/>
      <c r="N9" s="170"/>
      <c r="O9" s="170"/>
      <c r="P9" s="170"/>
      <c r="Q9" s="92"/>
      <c r="R9" s="4" t="s">
        <v>326</v>
      </c>
      <c r="S9" s="70"/>
      <c r="T9" s="70"/>
      <c r="U9" s="70"/>
      <c r="V9" s="70"/>
      <c r="W9" s="70"/>
      <c r="X9" s="70"/>
      <c r="Y9" s="70"/>
      <c r="Z9" s="70"/>
      <c r="AA9" s="70"/>
      <c r="AB9" s="70"/>
      <c r="AC9" s="70"/>
      <c r="AD9" s="70"/>
    </row>
    <row r="10" spans="1:30" x14ac:dyDescent="0.25">
      <c r="B10" s="44"/>
      <c r="D10" s="5" t="s">
        <v>213</v>
      </c>
      <c r="F10" s="19" t="s">
        <v>226</v>
      </c>
      <c r="G10" s="44"/>
      <c r="H10" s="44"/>
      <c r="L10" s="44"/>
      <c r="M10" s="44"/>
      <c r="N10" s="183" t="s">
        <v>231</v>
      </c>
      <c r="O10" s="183"/>
      <c r="P10" s="111" t="s">
        <v>220</v>
      </c>
      <c r="Q10" s="5"/>
      <c r="R10" s="5" t="s">
        <v>213</v>
      </c>
      <c r="Z10" s="94"/>
      <c r="AA10" s="44"/>
      <c r="AB10" s="91" t="s">
        <v>231</v>
      </c>
      <c r="AC10" s="91"/>
      <c r="AD10" s="5" t="s">
        <v>220</v>
      </c>
    </row>
    <row r="11" spans="1:30" x14ac:dyDescent="0.25">
      <c r="B11" s="44"/>
      <c r="D11" s="5" t="s">
        <v>214</v>
      </c>
      <c r="F11" s="19" t="s">
        <v>227</v>
      </c>
      <c r="G11" s="44"/>
      <c r="H11" s="44"/>
      <c r="J11" s="5" t="s">
        <v>205</v>
      </c>
      <c r="L11" s="5" t="s">
        <v>231</v>
      </c>
      <c r="M11" s="5"/>
      <c r="N11" s="111" t="s">
        <v>218</v>
      </c>
      <c r="O11" s="111"/>
      <c r="P11" s="111" t="s">
        <v>221</v>
      </c>
      <c r="Q11" s="19"/>
      <c r="R11" s="5" t="s">
        <v>214</v>
      </c>
      <c r="X11" s="5" t="s">
        <v>205</v>
      </c>
      <c r="Z11" s="95" t="s">
        <v>231</v>
      </c>
      <c r="AA11" s="5"/>
      <c r="AB11" s="5" t="s">
        <v>218</v>
      </c>
      <c r="AC11" s="5"/>
      <c r="AD11" s="19" t="s">
        <v>221</v>
      </c>
    </row>
    <row r="12" spans="1:30" x14ac:dyDescent="0.25">
      <c r="B12" s="44"/>
      <c r="D12" s="6" t="s">
        <v>215</v>
      </c>
      <c r="F12" s="4" t="s">
        <v>271</v>
      </c>
      <c r="G12" s="70"/>
      <c r="H12" s="70"/>
      <c r="J12" s="6" t="s">
        <v>206</v>
      </c>
      <c r="L12" s="6" t="s">
        <v>230</v>
      </c>
      <c r="M12" s="5"/>
      <c r="N12" s="98" t="s">
        <v>219</v>
      </c>
      <c r="O12" s="111"/>
      <c r="P12" s="98" t="s">
        <v>222</v>
      </c>
      <c r="Q12" s="5"/>
      <c r="R12" s="98" t="s">
        <v>215</v>
      </c>
      <c r="S12" s="58"/>
      <c r="T12" s="110" t="s">
        <v>204</v>
      </c>
      <c r="U12" s="110"/>
      <c r="V12" s="110"/>
      <c r="W12" s="58"/>
      <c r="X12" s="98" t="s">
        <v>206</v>
      </c>
      <c r="Y12" s="58"/>
      <c r="Z12" s="112" t="s">
        <v>230</v>
      </c>
      <c r="AA12" s="111"/>
      <c r="AB12" s="98" t="s">
        <v>219</v>
      </c>
      <c r="AC12" s="111"/>
      <c r="AD12" s="98" t="s">
        <v>222</v>
      </c>
    </row>
    <row r="13" spans="1:30" x14ac:dyDescent="0.25">
      <c r="B13" s="44"/>
      <c r="C13" s="7"/>
      <c r="D13" s="7">
        <v>-1</v>
      </c>
      <c r="F13" s="53">
        <v>-2</v>
      </c>
      <c r="G13" s="44"/>
      <c r="H13" s="44"/>
      <c r="J13" s="7">
        <v>-3</v>
      </c>
      <c r="L13" s="7">
        <v>-4</v>
      </c>
      <c r="M13" s="7"/>
      <c r="N13" s="160">
        <v>-5</v>
      </c>
      <c r="O13" s="160"/>
      <c r="P13" s="160">
        <v>-6</v>
      </c>
      <c r="Q13" s="7"/>
      <c r="R13" s="7">
        <v>-7</v>
      </c>
      <c r="T13" s="53">
        <v>-8</v>
      </c>
      <c r="U13" s="44"/>
      <c r="V13" s="44"/>
      <c r="X13" s="7">
        <v>-9</v>
      </c>
      <c r="Z13" s="7">
        <v>-10</v>
      </c>
      <c r="AA13" s="52"/>
      <c r="AB13" s="7">
        <v>-11</v>
      </c>
      <c r="AC13" s="7"/>
      <c r="AD13" s="7">
        <v>-12</v>
      </c>
    </row>
    <row r="14" spans="1:30" x14ac:dyDescent="0.25">
      <c r="B14" s="44"/>
      <c r="Z14" s="96"/>
      <c r="AA14" s="20"/>
      <c r="AD14" s="20"/>
    </row>
    <row r="15" spans="1:30" x14ac:dyDescent="0.25">
      <c r="A15" s="35" t="s">
        <v>0</v>
      </c>
    </row>
    <row r="18" spans="1:32" s="38" customFormat="1" x14ac:dyDescent="0.25">
      <c r="A18" s="41" t="s">
        <v>172</v>
      </c>
      <c r="N18" s="73"/>
      <c r="O18" s="73"/>
      <c r="P18" s="119"/>
      <c r="Q18" s="74"/>
      <c r="V18" s="51"/>
      <c r="Z18" s="97"/>
      <c r="AA18" s="39"/>
      <c r="AD18" s="39"/>
    </row>
    <row r="19" spans="1:32" x14ac:dyDescent="0.25">
      <c r="A19" s="33" t="s">
        <v>6</v>
      </c>
      <c r="B19" s="33" t="s">
        <v>6</v>
      </c>
      <c r="P19" s="120"/>
      <c r="Q19" s="75"/>
      <c r="V19" s="50"/>
    </row>
    <row r="20" spans="1:32" s="38" customFormat="1" x14ac:dyDescent="0.25">
      <c r="A20" s="38" t="s">
        <v>6</v>
      </c>
      <c r="B20" s="38" t="s">
        <v>41</v>
      </c>
      <c r="N20" s="73"/>
      <c r="O20" s="73"/>
      <c r="P20" s="119"/>
      <c r="Q20" s="74"/>
      <c r="V20" s="51"/>
      <c r="Z20" s="74"/>
      <c r="AB20" s="132"/>
      <c r="AC20" s="132"/>
    </row>
    <row r="21" spans="1:32" x14ac:dyDescent="0.25">
      <c r="A21" s="33">
        <v>311</v>
      </c>
      <c r="B21" s="33" t="s">
        <v>42</v>
      </c>
      <c r="D21" s="46">
        <v>46568</v>
      </c>
      <c r="F21" s="71">
        <v>3.2000000000000002E-3</v>
      </c>
      <c r="G21" s="72"/>
      <c r="H21" s="72"/>
      <c r="J21" s="68">
        <v>-1</v>
      </c>
      <c r="L21" s="149">
        <v>23.9</v>
      </c>
      <c r="M21" s="130"/>
      <c r="N21" s="150">
        <v>17</v>
      </c>
      <c r="O21" s="131"/>
      <c r="P21" s="78">
        <v>2.1</v>
      </c>
      <c r="Q21" s="76"/>
      <c r="R21" s="46">
        <v>46934</v>
      </c>
      <c r="T21" s="47">
        <v>80</v>
      </c>
      <c r="U21" s="33" t="s">
        <v>4</v>
      </c>
      <c r="V21" s="129" t="s">
        <v>300</v>
      </c>
      <c r="X21" s="48">
        <v>-1</v>
      </c>
      <c r="Z21" s="153">
        <v>26.3</v>
      </c>
      <c r="AA21" s="52"/>
      <c r="AB21" s="155">
        <v>11.28</v>
      </c>
      <c r="AC21" s="130"/>
      <c r="AD21" s="52">
        <v>3.17</v>
      </c>
      <c r="AF21" s="37"/>
    </row>
    <row r="22" spans="1:32" x14ac:dyDescent="0.25">
      <c r="A22" s="33">
        <v>312</v>
      </c>
      <c r="B22" s="33" t="s">
        <v>43</v>
      </c>
      <c r="D22" s="46">
        <v>46568</v>
      </c>
      <c r="F22" s="71">
        <v>9.4000000000000004E-3</v>
      </c>
      <c r="G22" s="72"/>
      <c r="H22" s="72"/>
      <c r="J22" s="68">
        <v>-2</v>
      </c>
      <c r="L22" s="149">
        <v>21.5</v>
      </c>
      <c r="M22" s="130"/>
      <c r="N22" s="152">
        <v>16.100000000000001</v>
      </c>
      <c r="O22" s="131"/>
      <c r="P22" s="78">
        <v>2.6</v>
      </c>
      <c r="Q22" s="76"/>
      <c r="R22" s="46">
        <v>46934</v>
      </c>
      <c r="T22" s="47">
        <v>50</v>
      </c>
      <c r="U22" s="33" t="s">
        <v>4</v>
      </c>
      <c r="V22" s="47" t="s">
        <v>301</v>
      </c>
      <c r="X22" s="48">
        <v>-2</v>
      </c>
      <c r="Z22" s="153">
        <v>8.1999999999999993</v>
      </c>
      <c r="AA22" s="52"/>
      <c r="AB22" s="155">
        <v>11.13</v>
      </c>
      <c r="AC22" s="130"/>
      <c r="AD22" s="52">
        <v>7.62</v>
      </c>
      <c r="AF22" s="37"/>
    </row>
    <row r="23" spans="1:32" x14ac:dyDescent="0.25">
      <c r="A23" s="33">
        <v>314</v>
      </c>
      <c r="B23" s="33" t="s">
        <v>44</v>
      </c>
      <c r="D23" s="46">
        <v>46568</v>
      </c>
      <c r="F23" s="71">
        <v>1.2E-2</v>
      </c>
      <c r="G23" s="72"/>
      <c r="H23" s="72"/>
      <c r="J23" s="68">
        <v>0</v>
      </c>
      <c r="L23" s="149">
        <v>21.5</v>
      </c>
      <c r="M23" s="130"/>
      <c r="N23" s="152">
        <v>15.7</v>
      </c>
      <c r="O23" s="131"/>
      <c r="P23" s="78">
        <v>2.6</v>
      </c>
      <c r="Q23" s="76"/>
      <c r="R23" s="46">
        <v>46934</v>
      </c>
      <c r="T23" s="47">
        <v>55</v>
      </c>
      <c r="U23" s="33" t="s">
        <v>4</v>
      </c>
      <c r="V23" s="47" t="s">
        <v>302</v>
      </c>
      <c r="X23" s="48">
        <v>-1</v>
      </c>
      <c r="Z23" s="153">
        <v>30.8</v>
      </c>
      <c r="AA23" s="52"/>
      <c r="AB23" s="155">
        <v>10.74</v>
      </c>
      <c r="AC23" s="130"/>
      <c r="AD23" s="52">
        <v>2.02</v>
      </c>
      <c r="AF23" s="37"/>
    </row>
    <row r="24" spans="1:32" x14ac:dyDescent="0.25">
      <c r="A24" s="33">
        <v>315</v>
      </c>
      <c r="B24" s="33" t="s">
        <v>45</v>
      </c>
      <c r="D24" s="46">
        <v>46568</v>
      </c>
      <c r="F24" s="71">
        <v>5.1999999999999998E-3</v>
      </c>
      <c r="G24" s="72"/>
      <c r="H24" s="72"/>
      <c r="J24" s="68">
        <v>-5</v>
      </c>
      <c r="L24" s="149">
        <v>29</v>
      </c>
      <c r="M24" s="130"/>
      <c r="N24" s="152">
        <v>16.7</v>
      </c>
      <c r="O24" s="131"/>
      <c r="P24" s="78">
        <v>2.4</v>
      </c>
      <c r="Q24" s="76"/>
      <c r="R24" s="46">
        <v>46934</v>
      </c>
      <c r="T24" s="47">
        <v>65</v>
      </c>
      <c r="U24" s="33" t="s">
        <v>4</v>
      </c>
      <c r="V24" s="47" t="s">
        <v>301</v>
      </c>
      <c r="X24" s="48">
        <v>-2</v>
      </c>
      <c r="Z24" s="153">
        <v>34.299999999999997</v>
      </c>
      <c r="AA24" s="52"/>
      <c r="AB24" s="155">
        <v>10.86</v>
      </c>
      <c r="AC24" s="130"/>
      <c r="AD24" s="52">
        <v>2.34</v>
      </c>
      <c r="AF24" s="37"/>
    </row>
    <row r="25" spans="1:32" x14ac:dyDescent="0.25">
      <c r="A25" s="33">
        <v>316</v>
      </c>
      <c r="B25" s="33" t="s">
        <v>281</v>
      </c>
      <c r="D25" s="46">
        <v>46568</v>
      </c>
      <c r="F25" s="71">
        <v>7.1000000000000004E-3</v>
      </c>
      <c r="G25" s="72"/>
      <c r="H25" s="72"/>
      <c r="J25" s="68">
        <v>-1</v>
      </c>
      <c r="L25" s="149">
        <v>22.5</v>
      </c>
      <c r="M25" s="130"/>
      <c r="N25" s="152">
        <v>16.399999999999999</v>
      </c>
      <c r="O25" s="131"/>
      <c r="P25" s="78">
        <v>2.4</v>
      </c>
      <c r="Q25" s="76"/>
      <c r="R25" s="46">
        <v>46934</v>
      </c>
      <c r="T25" s="47">
        <v>65</v>
      </c>
      <c r="U25" s="33" t="s">
        <v>4</v>
      </c>
      <c r="V25" s="47" t="s">
        <v>302</v>
      </c>
      <c r="X25" s="48">
        <v>-1</v>
      </c>
      <c r="Z25" s="153">
        <v>29.6</v>
      </c>
      <c r="AA25" s="52"/>
      <c r="AB25" s="155">
        <v>10.92</v>
      </c>
      <c r="AC25" s="130"/>
      <c r="AD25" s="52">
        <v>2.08</v>
      </c>
      <c r="AF25" s="37"/>
    </row>
    <row r="26" spans="1:32" x14ac:dyDescent="0.25">
      <c r="A26" s="33" t="s">
        <v>6</v>
      </c>
      <c r="B26" s="33" t="s">
        <v>6</v>
      </c>
      <c r="D26" s="46"/>
      <c r="F26" s="71"/>
      <c r="G26" s="72"/>
      <c r="H26" s="72"/>
      <c r="J26" s="68"/>
      <c r="L26" s="149"/>
      <c r="M26" s="130"/>
      <c r="N26" s="152"/>
      <c r="O26" s="131"/>
      <c r="P26" s="120"/>
      <c r="Q26" s="75"/>
      <c r="R26" s="46"/>
      <c r="T26" s="47"/>
      <c r="V26" s="47"/>
      <c r="X26" s="48"/>
      <c r="Z26" s="153"/>
      <c r="AA26" s="52"/>
      <c r="AB26" s="155"/>
      <c r="AC26" s="130"/>
      <c r="AD26" s="52"/>
      <c r="AF26" s="37"/>
    </row>
    <row r="27" spans="1:32" s="38" customFormat="1" x14ac:dyDescent="0.25">
      <c r="A27" s="38" t="s">
        <v>6</v>
      </c>
      <c r="B27" s="38" t="s">
        <v>47</v>
      </c>
      <c r="D27" s="46"/>
      <c r="F27" s="71"/>
      <c r="G27" s="72"/>
      <c r="H27" s="72"/>
      <c r="J27" s="68"/>
      <c r="L27" s="149"/>
      <c r="M27" s="130"/>
      <c r="N27" s="152"/>
      <c r="O27" s="131"/>
      <c r="P27" s="119"/>
      <c r="Q27" s="74"/>
      <c r="R27" s="46"/>
      <c r="S27" s="33"/>
      <c r="T27" s="47"/>
      <c r="U27" s="33"/>
      <c r="V27" s="47"/>
      <c r="W27" s="33"/>
      <c r="X27" s="48"/>
      <c r="Z27" s="153"/>
      <c r="AA27" s="52"/>
      <c r="AB27" s="155"/>
      <c r="AC27" s="130"/>
      <c r="AD27" s="52"/>
      <c r="AF27" s="37"/>
    </row>
    <row r="28" spans="1:32" x14ac:dyDescent="0.25">
      <c r="A28" s="33">
        <v>311</v>
      </c>
      <c r="B28" s="33" t="s">
        <v>42</v>
      </c>
      <c r="D28" s="46">
        <v>46568</v>
      </c>
      <c r="F28" s="71">
        <v>3.2000000000000002E-3</v>
      </c>
      <c r="G28" s="72"/>
      <c r="H28" s="72"/>
      <c r="J28" s="68">
        <v>-1</v>
      </c>
      <c r="L28" s="149">
        <v>29.5</v>
      </c>
      <c r="M28" s="130"/>
      <c r="N28" s="150">
        <v>17</v>
      </c>
      <c r="O28" s="131"/>
      <c r="P28" s="78">
        <v>2.1</v>
      </c>
      <c r="Q28" s="76"/>
      <c r="R28" s="46">
        <v>46934</v>
      </c>
      <c r="T28" s="47">
        <v>80</v>
      </c>
      <c r="U28" s="33" t="s">
        <v>4</v>
      </c>
      <c r="V28" s="47" t="s">
        <v>300</v>
      </c>
      <c r="X28" s="48">
        <v>-1</v>
      </c>
      <c r="Z28" s="153">
        <v>38.6</v>
      </c>
      <c r="AA28" s="52"/>
      <c r="AB28" s="155">
        <v>11.12</v>
      </c>
      <c r="AC28" s="130"/>
      <c r="AD28" s="52">
        <v>1.74</v>
      </c>
      <c r="AF28" s="37"/>
    </row>
    <row r="29" spans="1:32" x14ac:dyDescent="0.25">
      <c r="A29" s="33">
        <v>312</v>
      </c>
      <c r="B29" s="33" t="s">
        <v>43</v>
      </c>
      <c r="D29" s="46">
        <v>46568</v>
      </c>
      <c r="F29" s="71">
        <v>9.4000000000000004E-3</v>
      </c>
      <c r="G29" s="72"/>
      <c r="H29" s="72"/>
      <c r="J29" s="68">
        <v>-2</v>
      </c>
      <c r="L29" s="149">
        <v>19.7</v>
      </c>
      <c r="M29" s="130"/>
      <c r="N29" s="152">
        <v>16.100000000000001</v>
      </c>
      <c r="O29" s="131"/>
      <c r="P29" s="78">
        <v>2.6</v>
      </c>
      <c r="Q29" s="76"/>
      <c r="R29" s="46">
        <v>46934</v>
      </c>
      <c r="T29" s="47">
        <v>50</v>
      </c>
      <c r="U29" s="33" t="s">
        <v>4</v>
      </c>
      <c r="V29" s="47" t="s">
        <v>301</v>
      </c>
      <c r="X29" s="48">
        <v>-2</v>
      </c>
      <c r="Z29" s="153">
        <v>18.600000000000001</v>
      </c>
      <c r="AA29" s="52"/>
      <c r="AB29" s="155">
        <v>10.89</v>
      </c>
      <c r="AC29" s="130"/>
      <c r="AD29" s="52">
        <v>4.6399999999999997</v>
      </c>
      <c r="AF29" s="37"/>
    </row>
    <row r="30" spans="1:32" x14ac:dyDescent="0.25">
      <c r="A30" s="33">
        <v>314</v>
      </c>
      <c r="B30" s="33" t="s">
        <v>44</v>
      </c>
      <c r="D30" s="46">
        <v>46568</v>
      </c>
      <c r="F30" s="71">
        <v>1.2E-2</v>
      </c>
      <c r="G30" s="72"/>
      <c r="H30" s="72"/>
      <c r="J30" s="68">
        <v>0</v>
      </c>
      <c r="L30" s="149">
        <v>18.600000000000001</v>
      </c>
      <c r="M30" s="130"/>
      <c r="N30" s="152">
        <v>15.7</v>
      </c>
      <c r="O30" s="131"/>
      <c r="P30" s="78">
        <v>2.6</v>
      </c>
      <c r="Q30" s="76"/>
      <c r="R30" s="46">
        <v>46934</v>
      </c>
      <c r="T30" s="47">
        <v>55</v>
      </c>
      <c r="U30" s="33" t="s">
        <v>4</v>
      </c>
      <c r="V30" s="47" t="s">
        <v>302</v>
      </c>
      <c r="X30" s="48">
        <v>-1</v>
      </c>
      <c r="Z30" s="153">
        <v>20.9</v>
      </c>
      <c r="AA30" s="52"/>
      <c r="AB30" s="155">
        <v>10.86</v>
      </c>
      <c r="AC30" s="130"/>
      <c r="AD30" s="52">
        <v>4.03</v>
      </c>
      <c r="AF30" s="37"/>
    </row>
    <row r="31" spans="1:32" x14ac:dyDescent="0.25">
      <c r="A31" s="33">
        <v>315</v>
      </c>
      <c r="B31" s="33" t="s">
        <v>45</v>
      </c>
      <c r="D31" s="46">
        <v>46568</v>
      </c>
      <c r="F31" s="71">
        <v>5.1999999999999998E-3</v>
      </c>
      <c r="G31" s="72"/>
      <c r="H31" s="72"/>
      <c r="J31" s="68">
        <v>-5</v>
      </c>
      <c r="L31" s="149">
        <v>19.7</v>
      </c>
      <c r="M31" s="130"/>
      <c r="N31" s="152">
        <v>16.7</v>
      </c>
      <c r="O31" s="131"/>
      <c r="P31" s="78">
        <v>2.4</v>
      </c>
      <c r="Q31" s="76"/>
      <c r="R31" s="46">
        <v>46934</v>
      </c>
      <c r="T31" s="47">
        <v>65</v>
      </c>
      <c r="U31" s="33" t="s">
        <v>4</v>
      </c>
      <c r="V31" s="47" t="s">
        <v>301</v>
      </c>
      <c r="X31" s="48">
        <v>-2</v>
      </c>
      <c r="Z31" s="153">
        <v>19.2</v>
      </c>
      <c r="AA31" s="52"/>
      <c r="AB31" s="155">
        <v>11.12</v>
      </c>
      <c r="AC31" s="130"/>
      <c r="AD31" s="52">
        <v>4.1100000000000003</v>
      </c>
      <c r="AF31" s="37"/>
    </row>
    <row r="32" spans="1:32" x14ac:dyDescent="0.25">
      <c r="A32" s="33">
        <v>316</v>
      </c>
      <c r="B32" s="33" t="s">
        <v>281</v>
      </c>
      <c r="D32" s="46">
        <v>46568</v>
      </c>
      <c r="F32" s="71">
        <v>7.1000000000000004E-3</v>
      </c>
      <c r="G32" s="72"/>
      <c r="H32" s="72"/>
      <c r="J32" s="68">
        <v>-1</v>
      </c>
      <c r="L32" s="149">
        <v>28.2</v>
      </c>
      <c r="M32" s="130"/>
      <c r="N32" s="152">
        <v>16.399999999999999</v>
      </c>
      <c r="O32" s="131"/>
      <c r="P32" s="78">
        <v>2.4</v>
      </c>
      <c r="Q32" s="76"/>
      <c r="R32" s="46">
        <v>46934</v>
      </c>
      <c r="T32" s="47">
        <v>65</v>
      </c>
      <c r="U32" s="33" t="s">
        <v>4</v>
      </c>
      <c r="V32" s="47" t="s">
        <v>302</v>
      </c>
      <c r="X32" s="48">
        <v>-1</v>
      </c>
      <c r="Z32" s="153">
        <v>27.7</v>
      </c>
      <c r="AA32" s="52"/>
      <c r="AB32" s="155">
        <v>10.97</v>
      </c>
      <c r="AC32" s="130"/>
      <c r="AD32" s="52">
        <v>3.91</v>
      </c>
      <c r="AF32" s="37"/>
    </row>
    <row r="33" spans="1:32" x14ac:dyDescent="0.25">
      <c r="A33" s="33" t="s">
        <v>6</v>
      </c>
      <c r="B33" s="33" t="s">
        <v>6</v>
      </c>
      <c r="D33" s="46"/>
      <c r="F33" s="71"/>
      <c r="G33" s="72"/>
      <c r="H33" s="72"/>
      <c r="J33" s="58"/>
      <c r="L33" s="149"/>
      <c r="M33" s="130"/>
      <c r="N33" s="152"/>
      <c r="O33" s="131"/>
      <c r="P33" s="120"/>
      <c r="Q33" s="75"/>
      <c r="R33" s="46"/>
      <c r="T33" s="47"/>
      <c r="V33" s="47"/>
      <c r="X33" s="48"/>
      <c r="Z33" s="153"/>
      <c r="AA33" s="52"/>
      <c r="AB33" s="155"/>
      <c r="AC33" s="130"/>
      <c r="AD33" s="52"/>
      <c r="AF33" s="37"/>
    </row>
    <row r="34" spans="1:32" s="38" customFormat="1" x14ac:dyDescent="0.25">
      <c r="A34" s="38" t="s">
        <v>6</v>
      </c>
      <c r="B34" s="38" t="s">
        <v>49</v>
      </c>
      <c r="D34" s="46"/>
      <c r="F34" s="71"/>
      <c r="G34" s="72"/>
      <c r="H34" s="72"/>
      <c r="J34" s="68"/>
      <c r="L34" s="149"/>
      <c r="M34" s="130"/>
      <c r="N34" s="152"/>
      <c r="O34" s="131"/>
      <c r="P34" s="119"/>
      <c r="Q34" s="74"/>
      <c r="R34" s="46"/>
      <c r="S34" s="33"/>
      <c r="T34" s="47"/>
      <c r="U34" s="33"/>
      <c r="V34" s="47"/>
      <c r="W34" s="33"/>
      <c r="X34" s="48"/>
      <c r="Z34" s="153"/>
      <c r="AA34" s="52"/>
      <c r="AB34" s="155"/>
      <c r="AC34" s="130"/>
      <c r="AD34" s="52"/>
      <c r="AF34" s="37"/>
    </row>
    <row r="35" spans="1:32" x14ac:dyDescent="0.25">
      <c r="A35" s="33">
        <v>311</v>
      </c>
      <c r="B35" s="33" t="s">
        <v>42</v>
      </c>
      <c r="D35" s="46">
        <v>46568</v>
      </c>
      <c r="F35" s="71">
        <v>3.2000000000000002E-3</v>
      </c>
      <c r="G35" s="72"/>
      <c r="H35" s="72"/>
      <c r="J35" s="68">
        <v>-1</v>
      </c>
      <c r="L35" s="149">
        <v>28.8</v>
      </c>
      <c r="M35" s="130"/>
      <c r="N35" s="150">
        <v>17</v>
      </c>
      <c r="O35" s="131"/>
      <c r="P35" s="78">
        <v>2.1</v>
      </c>
      <c r="Q35" s="76"/>
      <c r="R35" s="46">
        <v>46934</v>
      </c>
      <c r="T35" s="47">
        <v>80</v>
      </c>
      <c r="U35" s="33" t="s">
        <v>4</v>
      </c>
      <c r="V35" s="47" t="s">
        <v>300</v>
      </c>
      <c r="X35" s="48">
        <v>-1</v>
      </c>
      <c r="Z35" s="153">
        <v>37.4</v>
      </c>
      <c r="AA35" s="52"/>
      <c r="AB35" s="155">
        <v>11.15</v>
      </c>
      <c r="AC35" s="130"/>
      <c r="AD35" s="52">
        <v>1.83</v>
      </c>
      <c r="AF35" s="37"/>
    </row>
    <row r="36" spans="1:32" x14ac:dyDescent="0.25">
      <c r="A36" s="33">
        <v>312</v>
      </c>
      <c r="B36" s="33" t="s">
        <v>43</v>
      </c>
      <c r="D36" s="46">
        <v>46568</v>
      </c>
      <c r="F36" s="71">
        <v>9.4000000000000004E-3</v>
      </c>
      <c r="G36" s="72"/>
      <c r="H36" s="72"/>
      <c r="J36" s="68">
        <v>-2</v>
      </c>
      <c r="L36" s="149">
        <v>17.5</v>
      </c>
      <c r="M36" s="130"/>
      <c r="N36" s="152">
        <v>16.100000000000001</v>
      </c>
      <c r="O36" s="131"/>
      <c r="P36" s="78">
        <v>2.6</v>
      </c>
      <c r="Q36" s="76"/>
      <c r="R36" s="46">
        <v>46934</v>
      </c>
      <c r="T36" s="47">
        <v>50</v>
      </c>
      <c r="U36" s="33" t="s">
        <v>4</v>
      </c>
      <c r="V36" s="47" t="s">
        <v>301</v>
      </c>
      <c r="X36" s="48">
        <v>-2</v>
      </c>
      <c r="Z36" s="153">
        <v>16.3</v>
      </c>
      <c r="AA36" s="52"/>
      <c r="AB36" s="155">
        <v>10.92</v>
      </c>
      <c r="AC36" s="130"/>
      <c r="AD36" s="52">
        <v>4.99</v>
      </c>
      <c r="AF36" s="37"/>
    </row>
    <row r="37" spans="1:32" x14ac:dyDescent="0.25">
      <c r="A37" s="33">
        <v>314</v>
      </c>
      <c r="B37" s="33" t="s">
        <v>44</v>
      </c>
      <c r="D37" s="46">
        <v>46568</v>
      </c>
      <c r="F37" s="71">
        <v>1.2E-2</v>
      </c>
      <c r="G37" s="72"/>
      <c r="H37" s="72"/>
      <c r="J37" s="68">
        <v>0</v>
      </c>
      <c r="L37" s="149">
        <v>19.7</v>
      </c>
      <c r="M37" s="130"/>
      <c r="N37" s="152">
        <v>15.7</v>
      </c>
      <c r="O37" s="131"/>
      <c r="P37" s="78">
        <v>2.6</v>
      </c>
      <c r="Q37" s="76"/>
      <c r="R37" s="46">
        <v>46934</v>
      </c>
      <c r="T37" s="47">
        <v>55</v>
      </c>
      <c r="U37" s="33" t="s">
        <v>4</v>
      </c>
      <c r="V37" s="47" t="s">
        <v>302</v>
      </c>
      <c r="X37" s="48">
        <v>-1</v>
      </c>
      <c r="Z37" s="153">
        <v>22.4</v>
      </c>
      <c r="AA37" s="52"/>
      <c r="AB37" s="155">
        <v>10.85</v>
      </c>
      <c r="AC37" s="130"/>
      <c r="AD37" s="52">
        <v>3.72</v>
      </c>
      <c r="AF37" s="37"/>
    </row>
    <row r="38" spans="1:32" x14ac:dyDescent="0.25">
      <c r="A38" s="33">
        <v>315</v>
      </c>
      <c r="B38" s="33" t="s">
        <v>45</v>
      </c>
      <c r="D38" s="46">
        <v>46568</v>
      </c>
      <c r="F38" s="71">
        <v>5.1999999999999998E-3</v>
      </c>
      <c r="G38" s="72"/>
      <c r="H38" s="72"/>
      <c r="J38" s="68">
        <v>-5</v>
      </c>
      <c r="L38" s="149">
        <v>15.4</v>
      </c>
      <c r="M38" s="130"/>
      <c r="N38" s="152">
        <v>16.7</v>
      </c>
      <c r="O38" s="131"/>
      <c r="P38" s="78">
        <v>2.4</v>
      </c>
      <c r="Q38" s="76"/>
      <c r="R38" s="46">
        <v>46934</v>
      </c>
      <c r="T38" s="47">
        <v>65</v>
      </c>
      <c r="U38" s="33" t="s">
        <v>4</v>
      </c>
      <c r="V38" s="47" t="s">
        <v>301</v>
      </c>
      <c r="X38" s="48">
        <v>-2</v>
      </c>
      <c r="Z38" s="153">
        <v>15.5</v>
      </c>
      <c r="AA38" s="52"/>
      <c r="AB38" s="155">
        <v>11.14</v>
      </c>
      <c r="AC38" s="130"/>
      <c r="AD38" s="52">
        <v>4.4800000000000004</v>
      </c>
      <c r="AF38" s="37"/>
    </row>
    <row r="39" spans="1:32" x14ac:dyDescent="0.25">
      <c r="A39" s="33">
        <v>316</v>
      </c>
      <c r="B39" s="33" t="s">
        <v>281</v>
      </c>
      <c r="D39" s="46">
        <v>46568</v>
      </c>
      <c r="F39" s="71">
        <v>7.1000000000000004E-3</v>
      </c>
      <c r="G39" s="72"/>
      <c r="H39" s="72"/>
      <c r="J39" s="68">
        <v>-1</v>
      </c>
      <c r="L39" s="149">
        <v>27.1</v>
      </c>
      <c r="M39" s="130"/>
      <c r="N39" s="152">
        <v>16.399999999999999</v>
      </c>
      <c r="O39" s="131"/>
      <c r="P39" s="78">
        <v>2.4</v>
      </c>
      <c r="Q39" s="76"/>
      <c r="R39" s="46">
        <v>46934</v>
      </c>
      <c r="T39" s="47">
        <v>65</v>
      </c>
      <c r="U39" s="33" t="s">
        <v>4</v>
      </c>
      <c r="V39" s="47" t="s">
        <v>302</v>
      </c>
      <c r="X39" s="48">
        <v>-1</v>
      </c>
      <c r="Z39" s="153">
        <v>22.8</v>
      </c>
      <c r="AA39" s="52"/>
      <c r="AB39" s="155">
        <v>10.99</v>
      </c>
      <c r="AC39" s="130"/>
      <c r="AD39" s="52">
        <v>4.79</v>
      </c>
      <c r="AF39" s="37"/>
    </row>
    <row r="40" spans="1:32" s="38" customFormat="1" x14ac:dyDescent="0.25">
      <c r="B40" s="38" t="s">
        <v>6</v>
      </c>
      <c r="D40" s="46"/>
      <c r="F40" s="71"/>
      <c r="G40" s="72"/>
      <c r="H40" s="72"/>
      <c r="J40" s="73"/>
      <c r="L40" s="149"/>
      <c r="M40" s="130"/>
      <c r="N40" s="152"/>
      <c r="O40" s="131"/>
      <c r="P40" s="119"/>
      <c r="Q40" s="74"/>
      <c r="R40" s="46"/>
      <c r="S40" s="33"/>
      <c r="T40" s="47"/>
      <c r="U40" s="33"/>
      <c r="V40" s="47"/>
      <c r="W40" s="33"/>
      <c r="X40" s="48"/>
      <c r="Z40" s="153"/>
      <c r="AA40" s="52"/>
      <c r="AB40" s="155"/>
      <c r="AC40" s="130"/>
      <c r="AD40" s="52"/>
      <c r="AF40" s="37"/>
    </row>
    <row r="41" spans="1:32" s="38" customFormat="1" x14ac:dyDescent="0.25">
      <c r="A41" s="41" t="s">
        <v>174</v>
      </c>
      <c r="D41" s="46"/>
      <c r="F41" s="71"/>
      <c r="G41" s="72"/>
      <c r="H41" s="72"/>
      <c r="L41" s="149"/>
      <c r="M41" s="130"/>
      <c r="N41" s="152"/>
      <c r="O41" s="131"/>
      <c r="P41" s="119"/>
      <c r="Q41" s="74"/>
      <c r="R41" s="46"/>
      <c r="S41" s="33"/>
      <c r="T41" s="47"/>
      <c r="U41" s="33"/>
      <c r="V41" s="47"/>
      <c r="W41" s="33"/>
      <c r="X41" s="48"/>
      <c r="Z41" s="153"/>
      <c r="AA41" s="52"/>
      <c r="AB41" s="155"/>
      <c r="AC41" s="130"/>
      <c r="AD41" s="52"/>
      <c r="AF41" s="37"/>
    </row>
    <row r="42" spans="1:32" x14ac:dyDescent="0.25">
      <c r="A42" s="33" t="s">
        <v>6</v>
      </c>
      <c r="B42" s="33" t="s">
        <v>6</v>
      </c>
      <c r="D42" s="46"/>
      <c r="F42" s="71"/>
      <c r="G42" s="72"/>
      <c r="H42" s="72"/>
      <c r="J42" s="68"/>
      <c r="L42" s="149"/>
      <c r="M42" s="130"/>
      <c r="N42" s="152"/>
      <c r="O42" s="131"/>
      <c r="P42" s="120"/>
      <c r="Q42" s="75"/>
      <c r="R42" s="46"/>
      <c r="T42" s="47"/>
      <c r="V42" s="47"/>
      <c r="X42" s="48"/>
      <c r="Z42" s="153"/>
      <c r="AA42" s="52"/>
      <c r="AB42" s="155"/>
      <c r="AC42" s="130"/>
      <c r="AD42" s="52"/>
      <c r="AF42" s="37"/>
    </row>
    <row r="43" spans="1:32" s="38" customFormat="1" x14ac:dyDescent="0.25">
      <c r="A43" s="38" t="s">
        <v>6</v>
      </c>
      <c r="B43" s="38" t="s">
        <v>51</v>
      </c>
      <c r="D43" s="46"/>
      <c r="F43" s="71"/>
      <c r="G43" s="72"/>
      <c r="H43" s="72"/>
      <c r="J43" s="68"/>
      <c r="L43" s="149"/>
      <c r="M43" s="130"/>
      <c r="N43" s="152"/>
      <c r="O43" s="131"/>
      <c r="P43" s="119"/>
      <c r="Q43" s="74"/>
      <c r="R43" s="46"/>
      <c r="S43" s="33"/>
      <c r="T43" s="47"/>
      <c r="U43" s="33"/>
      <c r="V43" s="47"/>
      <c r="W43" s="33"/>
      <c r="X43" s="48"/>
      <c r="Z43" s="153"/>
      <c r="AA43" s="52"/>
      <c r="AB43" s="155"/>
      <c r="AC43" s="130"/>
      <c r="AD43" s="52"/>
      <c r="AF43" s="37"/>
    </row>
    <row r="44" spans="1:32" x14ac:dyDescent="0.25">
      <c r="A44" s="33">
        <v>311</v>
      </c>
      <c r="B44" s="33" t="s">
        <v>42</v>
      </c>
      <c r="D44" s="46">
        <v>48029</v>
      </c>
      <c r="F44" s="71">
        <v>3.2000000000000002E-3</v>
      </c>
      <c r="G44" s="72"/>
      <c r="H44" s="72"/>
      <c r="J44" s="68">
        <v>-1</v>
      </c>
      <c r="L44" s="149">
        <v>26.5</v>
      </c>
      <c r="M44" s="130"/>
      <c r="N44" s="152">
        <v>21</v>
      </c>
      <c r="O44" s="131"/>
      <c r="P44" s="78">
        <v>2.1</v>
      </c>
      <c r="Q44" s="76"/>
      <c r="R44" s="46">
        <v>48029</v>
      </c>
      <c r="T44" s="47">
        <v>80</v>
      </c>
      <c r="U44" s="33" t="s">
        <v>4</v>
      </c>
      <c r="V44" s="47" t="s">
        <v>300</v>
      </c>
      <c r="X44" s="48">
        <v>-1</v>
      </c>
      <c r="Z44" s="153">
        <v>31.9</v>
      </c>
      <c r="AA44" s="52"/>
      <c r="AB44" s="155">
        <v>14.04</v>
      </c>
      <c r="AC44" s="130"/>
      <c r="AD44" s="52">
        <v>2.52</v>
      </c>
      <c r="AF44" s="37"/>
    </row>
    <row r="45" spans="1:32" x14ac:dyDescent="0.25">
      <c r="A45" s="33">
        <v>312</v>
      </c>
      <c r="B45" s="33" t="s">
        <v>43</v>
      </c>
      <c r="D45" s="46">
        <v>48029</v>
      </c>
      <c r="F45" s="71">
        <v>9.4000000000000004E-3</v>
      </c>
      <c r="G45" s="72"/>
      <c r="H45" s="72"/>
      <c r="J45" s="68">
        <v>-5</v>
      </c>
      <c r="L45" s="149">
        <v>20.5</v>
      </c>
      <c r="M45" s="130"/>
      <c r="N45" s="152">
        <v>19.399999999999999</v>
      </c>
      <c r="O45" s="131"/>
      <c r="P45" s="78">
        <v>2.6</v>
      </c>
      <c r="Q45" s="76"/>
      <c r="R45" s="46">
        <v>48029</v>
      </c>
      <c r="T45" s="47">
        <v>50</v>
      </c>
      <c r="U45" s="33" t="s">
        <v>4</v>
      </c>
      <c r="V45" s="47" t="s">
        <v>301</v>
      </c>
      <c r="X45" s="48">
        <v>-2</v>
      </c>
      <c r="Z45" s="153">
        <v>16.600000000000001</v>
      </c>
      <c r="AA45" s="52"/>
      <c r="AB45" s="155">
        <v>13.57</v>
      </c>
      <c r="AC45" s="130"/>
      <c r="AD45" s="52">
        <v>4.45</v>
      </c>
      <c r="AF45" s="37"/>
    </row>
    <row r="46" spans="1:32" x14ac:dyDescent="0.25">
      <c r="A46" s="33">
        <v>314</v>
      </c>
      <c r="B46" s="33" t="s">
        <v>44</v>
      </c>
      <c r="D46" s="46">
        <v>48029</v>
      </c>
      <c r="F46" s="71">
        <v>1.2E-2</v>
      </c>
      <c r="G46" s="72"/>
      <c r="H46" s="72"/>
      <c r="J46" s="68">
        <v>0</v>
      </c>
      <c r="L46" s="149">
        <v>17.600000000000001</v>
      </c>
      <c r="M46" s="130"/>
      <c r="N46" s="152">
        <v>18.8</v>
      </c>
      <c r="O46" s="131"/>
      <c r="P46" s="78">
        <v>2.6</v>
      </c>
      <c r="Q46" s="76"/>
      <c r="R46" s="46">
        <v>48029</v>
      </c>
      <c r="T46" s="47">
        <v>55</v>
      </c>
      <c r="U46" s="33" t="s">
        <v>4</v>
      </c>
      <c r="V46" s="47" t="s">
        <v>302</v>
      </c>
      <c r="X46" s="48">
        <v>-1</v>
      </c>
      <c r="Z46" s="153">
        <v>22.6</v>
      </c>
      <c r="AA46" s="52"/>
      <c r="AB46" s="155">
        <v>13.43</v>
      </c>
      <c r="AC46" s="130"/>
      <c r="AD46" s="52">
        <v>3.48</v>
      </c>
      <c r="AF46" s="37"/>
    </row>
    <row r="47" spans="1:32" x14ac:dyDescent="0.25">
      <c r="A47" s="33">
        <v>315</v>
      </c>
      <c r="B47" s="33" t="s">
        <v>45</v>
      </c>
      <c r="D47" s="46">
        <v>48029</v>
      </c>
      <c r="F47" s="71">
        <v>5.1999999999999998E-3</v>
      </c>
      <c r="G47" s="72"/>
      <c r="H47" s="72"/>
      <c r="J47" s="68">
        <v>-5</v>
      </c>
      <c r="L47" s="149">
        <v>24</v>
      </c>
      <c r="M47" s="130"/>
      <c r="N47" s="152">
        <v>20</v>
      </c>
      <c r="O47" s="131"/>
      <c r="P47" s="78">
        <v>2.4</v>
      </c>
      <c r="Q47" s="76"/>
      <c r="R47" s="46">
        <v>48029</v>
      </c>
      <c r="T47" s="47">
        <v>65</v>
      </c>
      <c r="U47" s="33" t="s">
        <v>4</v>
      </c>
      <c r="V47" s="47" t="s">
        <v>301</v>
      </c>
      <c r="X47" s="48">
        <v>-2</v>
      </c>
      <c r="Z47" s="153">
        <v>23.1</v>
      </c>
      <c r="AA47" s="52"/>
      <c r="AB47" s="155">
        <v>13.78</v>
      </c>
      <c r="AC47" s="130"/>
      <c r="AD47" s="52">
        <v>3.57</v>
      </c>
      <c r="AF47" s="37"/>
    </row>
    <row r="48" spans="1:32" x14ac:dyDescent="0.25">
      <c r="A48" s="33">
        <v>316</v>
      </c>
      <c r="B48" s="33" t="s">
        <v>281</v>
      </c>
      <c r="D48" s="46">
        <v>48029</v>
      </c>
      <c r="F48" s="71">
        <v>7.1000000000000004E-3</v>
      </c>
      <c r="G48" s="72"/>
      <c r="H48" s="72"/>
      <c r="J48" s="68">
        <v>0</v>
      </c>
      <c r="L48" s="149">
        <v>23.2</v>
      </c>
      <c r="M48" s="130"/>
      <c r="N48" s="152">
        <v>19.899999999999999</v>
      </c>
      <c r="O48" s="131"/>
      <c r="P48" s="78">
        <v>2.4</v>
      </c>
      <c r="Q48" s="76"/>
      <c r="R48" s="46">
        <v>48029</v>
      </c>
      <c r="T48" s="47">
        <v>65</v>
      </c>
      <c r="U48" s="33" t="s">
        <v>4</v>
      </c>
      <c r="V48" s="47" t="s">
        <v>302</v>
      </c>
      <c r="X48" s="48">
        <v>-1</v>
      </c>
      <c r="Z48" s="153">
        <v>22.5</v>
      </c>
      <c r="AA48" s="52"/>
      <c r="AB48" s="155">
        <v>13.67</v>
      </c>
      <c r="AC48" s="130"/>
      <c r="AD48" s="52">
        <v>3.79</v>
      </c>
      <c r="AF48" s="37"/>
    </row>
    <row r="49" spans="1:32" x14ac:dyDescent="0.25">
      <c r="A49" s="33" t="s">
        <v>6</v>
      </c>
      <c r="B49" s="33" t="s">
        <v>6</v>
      </c>
      <c r="D49" s="46"/>
      <c r="F49" s="71"/>
      <c r="G49" s="72"/>
      <c r="H49" s="72"/>
      <c r="J49" s="68"/>
      <c r="L49" s="149"/>
      <c r="M49" s="130"/>
      <c r="N49" s="152"/>
      <c r="O49" s="131"/>
      <c r="P49" s="120"/>
      <c r="Q49" s="75"/>
      <c r="R49" s="46"/>
      <c r="T49" s="47"/>
      <c r="V49" s="47"/>
      <c r="X49" s="48"/>
      <c r="Z49" s="153"/>
      <c r="AA49" s="52"/>
      <c r="AB49" s="155"/>
      <c r="AC49" s="130"/>
      <c r="AD49" s="52"/>
      <c r="AF49" s="37"/>
    </row>
    <row r="50" spans="1:32" s="38" customFormat="1" x14ac:dyDescent="0.25">
      <c r="A50" s="38" t="s">
        <v>6</v>
      </c>
      <c r="B50" s="38" t="s">
        <v>53</v>
      </c>
      <c r="D50" s="46"/>
      <c r="F50" s="71"/>
      <c r="G50" s="72"/>
      <c r="H50" s="72"/>
      <c r="J50" s="68"/>
      <c r="L50" s="149"/>
      <c r="M50" s="130"/>
      <c r="N50" s="152"/>
      <c r="O50" s="131"/>
      <c r="P50" s="119"/>
      <c r="Q50" s="74"/>
      <c r="R50" s="46"/>
      <c r="S50" s="33"/>
      <c r="T50" s="47"/>
      <c r="U50" s="33"/>
      <c r="V50" s="47"/>
      <c r="W50" s="33"/>
      <c r="X50" s="48"/>
      <c r="Z50" s="153"/>
      <c r="AA50" s="52"/>
      <c r="AB50" s="155"/>
      <c r="AC50" s="130"/>
      <c r="AD50" s="52"/>
      <c r="AF50" s="37"/>
    </row>
    <row r="51" spans="1:32" x14ac:dyDescent="0.25">
      <c r="A51" s="33">
        <v>312</v>
      </c>
      <c r="B51" s="33" t="s">
        <v>43</v>
      </c>
      <c r="D51" s="46">
        <v>48029</v>
      </c>
      <c r="F51" s="71">
        <v>9.4000000000000004E-3</v>
      </c>
      <c r="G51" s="72"/>
      <c r="H51" s="72"/>
      <c r="J51" s="68">
        <v>-5</v>
      </c>
      <c r="L51" s="149">
        <v>16.5</v>
      </c>
      <c r="M51" s="130"/>
      <c r="N51" s="152">
        <v>19.399999999999999</v>
      </c>
      <c r="O51" s="131"/>
      <c r="P51" s="78">
        <v>2.6</v>
      </c>
      <c r="Q51" s="76"/>
      <c r="R51" s="46">
        <v>48029</v>
      </c>
      <c r="T51" s="47">
        <v>50</v>
      </c>
      <c r="U51" s="33" t="s">
        <v>4</v>
      </c>
      <c r="V51" s="47" t="s">
        <v>301</v>
      </c>
      <c r="X51" s="48">
        <v>0</v>
      </c>
      <c r="Z51" s="153">
        <v>23.5</v>
      </c>
      <c r="AA51" s="52"/>
      <c r="AB51" s="155">
        <v>13.04</v>
      </c>
      <c r="AC51" s="130"/>
      <c r="AD51" s="52">
        <v>0</v>
      </c>
      <c r="AF51" s="37"/>
    </row>
    <row r="52" spans="1:32" x14ac:dyDescent="0.25">
      <c r="A52" s="33" t="s">
        <v>6</v>
      </c>
      <c r="B52" s="33" t="s">
        <v>6</v>
      </c>
      <c r="D52" s="46"/>
      <c r="F52" s="71"/>
      <c r="G52" s="72"/>
      <c r="H52" s="72"/>
      <c r="J52" s="68"/>
      <c r="L52" s="149"/>
      <c r="M52" s="130"/>
      <c r="N52" s="152"/>
      <c r="O52" s="131"/>
      <c r="P52" s="120"/>
      <c r="Q52" s="75"/>
      <c r="R52" s="46"/>
      <c r="T52" s="47"/>
      <c r="V52" s="47"/>
      <c r="X52" s="48"/>
      <c r="Z52" s="153"/>
      <c r="AA52" s="52"/>
      <c r="AB52" s="155"/>
      <c r="AC52" s="130"/>
      <c r="AD52" s="52"/>
      <c r="AF52" s="37"/>
    </row>
    <row r="53" spans="1:32" s="38" customFormat="1" x14ac:dyDescent="0.25">
      <c r="A53" s="38" t="s">
        <v>6</v>
      </c>
      <c r="B53" s="38" t="s">
        <v>55</v>
      </c>
      <c r="D53" s="46"/>
      <c r="F53" s="71"/>
      <c r="G53" s="72"/>
      <c r="H53" s="72"/>
      <c r="J53" s="68"/>
      <c r="L53" s="149"/>
      <c r="M53" s="130"/>
      <c r="N53" s="152"/>
      <c r="O53" s="131"/>
      <c r="P53" s="119"/>
      <c r="Q53" s="74"/>
      <c r="R53" s="46"/>
      <c r="S53" s="33"/>
      <c r="T53" s="47"/>
      <c r="U53" s="33"/>
      <c r="V53" s="47"/>
      <c r="W53" s="33"/>
      <c r="X53" s="48"/>
      <c r="Z53" s="153"/>
      <c r="AA53" s="52"/>
      <c r="AB53" s="155"/>
      <c r="AC53" s="130"/>
      <c r="AD53" s="52"/>
      <c r="AF53" s="37"/>
    </row>
    <row r="54" spans="1:32" x14ac:dyDescent="0.25">
      <c r="A54" s="33">
        <v>311</v>
      </c>
      <c r="B54" s="33" t="s">
        <v>42</v>
      </c>
      <c r="D54" s="46">
        <v>48029</v>
      </c>
      <c r="F54" s="71">
        <v>3.2000000000000002E-3</v>
      </c>
      <c r="G54" s="72"/>
      <c r="H54" s="72"/>
      <c r="J54" s="68">
        <v>-1</v>
      </c>
      <c r="L54" s="149">
        <v>28</v>
      </c>
      <c r="M54" s="130"/>
      <c r="N54" s="152">
        <v>21</v>
      </c>
      <c r="O54" s="131"/>
      <c r="P54" s="78">
        <v>2.1</v>
      </c>
      <c r="Q54" s="76"/>
      <c r="R54" s="46">
        <v>48029</v>
      </c>
      <c r="T54" s="47">
        <v>80</v>
      </c>
      <c r="U54" s="33" t="s">
        <v>4</v>
      </c>
      <c r="V54" s="47" t="s">
        <v>300</v>
      </c>
      <c r="X54" s="48">
        <v>-1</v>
      </c>
      <c r="Z54" s="153">
        <v>32.4</v>
      </c>
      <c r="AA54" s="52"/>
      <c r="AB54" s="155">
        <v>14.03</v>
      </c>
      <c r="AC54" s="130"/>
      <c r="AD54" s="52">
        <v>2.68</v>
      </c>
      <c r="AF54" s="37"/>
    </row>
    <row r="55" spans="1:32" x14ac:dyDescent="0.25">
      <c r="A55" s="33">
        <v>312</v>
      </c>
      <c r="B55" s="33" t="s">
        <v>43</v>
      </c>
      <c r="D55" s="46">
        <v>48029</v>
      </c>
      <c r="F55" s="71">
        <v>9.4000000000000004E-3</v>
      </c>
      <c r="G55" s="72"/>
      <c r="H55" s="72"/>
      <c r="J55" s="68">
        <v>-5</v>
      </c>
      <c r="L55" s="149">
        <v>25.1</v>
      </c>
      <c r="M55" s="130"/>
      <c r="N55" s="152">
        <v>19.399999999999999</v>
      </c>
      <c r="O55" s="131"/>
      <c r="P55" s="78">
        <v>2.6</v>
      </c>
      <c r="Q55" s="76"/>
      <c r="R55" s="46">
        <v>48029</v>
      </c>
      <c r="T55" s="47">
        <v>50</v>
      </c>
      <c r="U55" s="33" t="s">
        <v>4</v>
      </c>
      <c r="V55" s="47" t="s">
        <v>301</v>
      </c>
      <c r="X55" s="48">
        <v>-2</v>
      </c>
      <c r="Z55" s="153">
        <v>20.100000000000001</v>
      </c>
      <c r="AA55" s="52"/>
      <c r="AB55" s="155">
        <v>13.44</v>
      </c>
      <c r="AC55" s="130"/>
      <c r="AD55" s="52">
        <v>4.53</v>
      </c>
      <c r="AF55" s="37"/>
    </row>
    <row r="56" spans="1:32" x14ac:dyDescent="0.25">
      <c r="A56" s="33">
        <v>314</v>
      </c>
      <c r="B56" s="33" t="s">
        <v>44</v>
      </c>
      <c r="D56" s="46">
        <v>48029</v>
      </c>
      <c r="F56" s="71">
        <v>1.2E-2</v>
      </c>
      <c r="G56" s="72"/>
      <c r="H56" s="72"/>
      <c r="J56" s="68">
        <v>0</v>
      </c>
      <c r="L56" s="149">
        <v>20.100000000000001</v>
      </c>
      <c r="M56" s="130"/>
      <c r="N56" s="152">
        <v>18.8</v>
      </c>
      <c r="O56" s="131"/>
      <c r="P56" s="78">
        <v>2.6</v>
      </c>
      <c r="Q56" s="76"/>
      <c r="R56" s="46">
        <v>48029</v>
      </c>
      <c r="T56" s="47">
        <v>55</v>
      </c>
      <c r="U56" s="33" t="s">
        <v>4</v>
      </c>
      <c r="V56" s="47" t="s">
        <v>302</v>
      </c>
      <c r="X56" s="48">
        <v>-1</v>
      </c>
      <c r="Z56" s="153">
        <v>22</v>
      </c>
      <c r="AA56" s="52"/>
      <c r="AB56" s="155">
        <v>13.44</v>
      </c>
      <c r="AC56" s="130"/>
      <c r="AD56" s="52">
        <v>3.35</v>
      </c>
      <c r="AF56" s="37"/>
    </row>
    <row r="57" spans="1:32" x14ac:dyDescent="0.25">
      <c r="A57" s="33">
        <v>315</v>
      </c>
      <c r="B57" s="33" t="s">
        <v>45</v>
      </c>
      <c r="D57" s="46">
        <v>48029</v>
      </c>
      <c r="F57" s="71">
        <v>5.1999999999999998E-3</v>
      </c>
      <c r="G57" s="72"/>
      <c r="H57" s="72"/>
      <c r="J57" s="68">
        <v>-5</v>
      </c>
      <c r="L57" s="149">
        <v>23.7</v>
      </c>
      <c r="M57" s="130"/>
      <c r="N57" s="152">
        <v>20</v>
      </c>
      <c r="O57" s="131"/>
      <c r="P57" s="78">
        <v>2.4</v>
      </c>
      <c r="Q57" s="76"/>
      <c r="R57" s="46">
        <v>48029</v>
      </c>
      <c r="T57" s="47">
        <v>65</v>
      </c>
      <c r="U57" s="33" t="s">
        <v>4</v>
      </c>
      <c r="V57" s="47" t="s">
        <v>301</v>
      </c>
      <c r="X57" s="48">
        <v>-2</v>
      </c>
      <c r="Z57" s="153">
        <v>24.9</v>
      </c>
      <c r="AA57" s="52"/>
      <c r="AB57" s="155">
        <v>13.72</v>
      </c>
      <c r="AC57" s="130"/>
      <c r="AD57" s="52">
        <v>3.12</v>
      </c>
      <c r="AF57" s="37"/>
    </row>
    <row r="58" spans="1:32" x14ac:dyDescent="0.25">
      <c r="A58" s="33">
        <v>316</v>
      </c>
      <c r="B58" s="33" t="s">
        <v>281</v>
      </c>
      <c r="D58" s="46">
        <v>48029</v>
      </c>
      <c r="F58" s="71">
        <v>7.1000000000000004E-3</v>
      </c>
      <c r="G58" s="72"/>
      <c r="H58" s="72"/>
      <c r="J58" s="68">
        <v>0</v>
      </c>
      <c r="L58" s="149">
        <v>25.2</v>
      </c>
      <c r="M58" s="130"/>
      <c r="N58" s="152">
        <v>19.899999999999999</v>
      </c>
      <c r="O58" s="131"/>
      <c r="P58" s="78">
        <v>2.4</v>
      </c>
      <c r="Q58" s="76"/>
      <c r="R58" s="46">
        <v>48029</v>
      </c>
      <c r="T58" s="47">
        <v>65</v>
      </c>
      <c r="U58" s="33" t="s">
        <v>4</v>
      </c>
      <c r="V58" s="47" t="s">
        <v>302</v>
      </c>
      <c r="X58" s="48">
        <v>-1</v>
      </c>
      <c r="Z58" s="153">
        <v>23.3</v>
      </c>
      <c r="AA58" s="52"/>
      <c r="AB58" s="155">
        <v>13.67</v>
      </c>
      <c r="AC58" s="130"/>
      <c r="AD58" s="52">
        <v>3.81</v>
      </c>
      <c r="AF58" s="37"/>
    </row>
    <row r="59" spans="1:32" x14ac:dyDescent="0.25">
      <c r="A59" s="33" t="s">
        <v>6</v>
      </c>
      <c r="B59" s="33" t="s">
        <v>6</v>
      </c>
      <c r="D59" s="46"/>
      <c r="F59" s="71"/>
      <c r="G59" s="72"/>
      <c r="H59" s="72"/>
      <c r="J59" s="68"/>
      <c r="L59" s="149"/>
      <c r="M59" s="130"/>
      <c r="N59" s="152"/>
      <c r="O59" s="131"/>
      <c r="P59" s="120"/>
      <c r="Q59" s="75"/>
      <c r="R59" s="46"/>
      <c r="T59" s="47"/>
      <c r="V59" s="47"/>
      <c r="X59" s="48"/>
      <c r="Z59" s="153"/>
      <c r="AA59" s="52"/>
      <c r="AB59" s="155"/>
      <c r="AC59" s="130"/>
      <c r="AD59" s="52"/>
      <c r="AF59" s="37"/>
    </row>
    <row r="60" spans="1:32" s="38" customFormat="1" x14ac:dyDescent="0.25">
      <c r="A60" s="38" t="s">
        <v>6</v>
      </c>
      <c r="B60" s="38" t="s">
        <v>57</v>
      </c>
      <c r="D60" s="46"/>
      <c r="F60" s="71"/>
      <c r="G60" s="72"/>
      <c r="H60" s="72"/>
      <c r="J60" s="68"/>
      <c r="L60" s="149"/>
      <c r="M60" s="130"/>
      <c r="N60" s="152"/>
      <c r="O60" s="131"/>
      <c r="P60" s="119"/>
      <c r="Q60" s="74"/>
      <c r="R60" s="46"/>
      <c r="S60" s="33"/>
      <c r="T60" s="47"/>
      <c r="U60" s="33"/>
      <c r="V60" s="47"/>
      <c r="W60" s="33"/>
      <c r="X60" s="48"/>
      <c r="Z60" s="153"/>
      <c r="AA60" s="52"/>
      <c r="AB60" s="155"/>
      <c r="AC60" s="130"/>
      <c r="AD60" s="52"/>
      <c r="AF60" s="37"/>
    </row>
    <row r="61" spans="1:32" x14ac:dyDescent="0.25">
      <c r="A61" s="33">
        <v>311</v>
      </c>
      <c r="B61" s="33" t="s">
        <v>42</v>
      </c>
      <c r="D61" s="46">
        <v>48029</v>
      </c>
      <c r="F61" s="71">
        <v>3.2000000000000002E-3</v>
      </c>
      <c r="G61" s="72"/>
      <c r="H61" s="72"/>
      <c r="J61" s="68">
        <v>-1</v>
      </c>
      <c r="L61" s="149">
        <v>27.2</v>
      </c>
      <c r="M61" s="130"/>
      <c r="N61" s="152">
        <v>21</v>
      </c>
      <c r="O61" s="131"/>
      <c r="P61" s="78">
        <v>2.1</v>
      </c>
      <c r="Q61" s="76"/>
      <c r="R61" s="46">
        <v>48029</v>
      </c>
      <c r="T61" s="47">
        <v>80</v>
      </c>
      <c r="U61" s="33" t="s">
        <v>4</v>
      </c>
      <c r="V61" s="47" t="s">
        <v>300</v>
      </c>
      <c r="X61" s="48">
        <v>-1</v>
      </c>
      <c r="Z61" s="153">
        <v>33.5</v>
      </c>
      <c r="AA61" s="52"/>
      <c r="AB61" s="155">
        <v>13.98</v>
      </c>
      <c r="AC61" s="130"/>
      <c r="AD61" s="52">
        <v>2.39</v>
      </c>
      <c r="AF61" s="37"/>
    </row>
    <row r="62" spans="1:32" x14ac:dyDescent="0.25">
      <c r="A62" s="33">
        <v>312</v>
      </c>
      <c r="B62" s="33" t="s">
        <v>43</v>
      </c>
      <c r="D62" s="46">
        <v>48029</v>
      </c>
      <c r="F62" s="71">
        <v>9.4000000000000004E-3</v>
      </c>
      <c r="G62" s="72"/>
      <c r="H62" s="72"/>
      <c r="J62" s="68">
        <v>-5</v>
      </c>
      <c r="L62" s="149">
        <v>23.1</v>
      </c>
      <c r="M62" s="130"/>
      <c r="N62" s="152">
        <v>19.399999999999999</v>
      </c>
      <c r="O62" s="131"/>
      <c r="P62" s="78">
        <v>2.6</v>
      </c>
      <c r="Q62" s="76"/>
      <c r="R62" s="46">
        <v>48029</v>
      </c>
      <c r="T62" s="47">
        <v>50</v>
      </c>
      <c r="U62" s="33" t="s">
        <v>4</v>
      </c>
      <c r="V62" s="47" t="s">
        <v>301</v>
      </c>
      <c r="X62" s="48">
        <v>-2</v>
      </c>
      <c r="Z62" s="153">
        <v>19</v>
      </c>
      <c r="AA62" s="52"/>
      <c r="AB62" s="155">
        <v>13.48</v>
      </c>
      <c r="AC62" s="130"/>
      <c r="AD62" s="52">
        <v>4.6399999999999997</v>
      </c>
      <c r="AF62" s="37"/>
    </row>
    <row r="63" spans="1:32" x14ac:dyDescent="0.25">
      <c r="A63" s="33">
        <v>314</v>
      </c>
      <c r="B63" s="33" t="s">
        <v>44</v>
      </c>
      <c r="D63" s="46">
        <v>48029</v>
      </c>
      <c r="F63" s="71">
        <v>1.2E-2</v>
      </c>
      <c r="G63" s="72"/>
      <c r="H63" s="72"/>
      <c r="J63" s="68">
        <v>0</v>
      </c>
      <c r="L63" s="149">
        <v>20.5</v>
      </c>
      <c r="M63" s="130"/>
      <c r="N63" s="152">
        <v>18.8</v>
      </c>
      <c r="O63" s="131"/>
      <c r="P63" s="78">
        <v>2.6</v>
      </c>
      <c r="Q63" s="76"/>
      <c r="R63" s="46">
        <v>48029</v>
      </c>
      <c r="T63" s="47">
        <v>55</v>
      </c>
      <c r="U63" s="33" t="s">
        <v>4</v>
      </c>
      <c r="V63" s="47" t="s">
        <v>302</v>
      </c>
      <c r="X63" s="48">
        <v>-1</v>
      </c>
      <c r="Z63" s="153">
        <v>18.7</v>
      </c>
      <c r="AA63" s="52"/>
      <c r="AB63" s="155">
        <v>13.52</v>
      </c>
      <c r="AC63" s="130"/>
      <c r="AD63" s="52">
        <v>4.79</v>
      </c>
      <c r="AF63" s="37"/>
    </row>
    <row r="64" spans="1:32" x14ac:dyDescent="0.25">
      <c r="A64" s="33">
        <v>315</v>
      </c>
      <c r="B64" s="33" t="s">
        <v>45</v>
      </c>
      <c r="D64" s="46">
        <v>48029</v>
      </c>
      <c r="F64" s="71">
        <v>5.1999999999999998E-3</v>
      </c>
      <c r="G64" s="72"/>
      <c r="H64" s="72"/>
      <c r="J64" s="68">
        <v>-5</v>
      </c>
      <c r="L64" s="149">
        <v>19.2</v>
      </c>
      <c r="M64" s="130"/>
      <c r="N64" s="152">
        <v>20</v>
      </c>
      <c r="O64" s="131"/>
      <c r="P64" s="78">
        <v>2.4</v>
      </c>
      <c r="Q64" s="76"/>
      <c r="R64" s="46">
        <v>48029</v>
      </c>
      <c r="T64" s="47">
        <v>65</v>
      </c>
      <c r="U64" s="33" t="s">
        <v>4</v>
      </c>
      <c r="V64" s="47" t="s">
        <v>301</v>
      </c>
      <c r="X64" s="48">
        <v>-2</v>
      </c>
      <c r="Z64" s="153">
        <v>19.8</v>
      </c>
      <c r="AA64" s="52"/>
      <c r="AB64" s="155">
        <v>13.83</v>
      </c>
      <c r="AC64" s="130"/>
      <c r="AD64" s="52">
        <v>3.56</v>
      </c>
      <c r="AF64" s="37"/>
    </row>
    <row r="65" spans="1:32" x14ac:dyDescent="0.25">
      <c r="A65" s="33">
        <v>316</v>
      </c>
      <c r="B65" s="33" t="s">
        <v>281</v>
      </c>
      <c r="D65" s="46">
        <v>48029</v>
      </c>
      <c r="F65" s="71">
        <v>7.1000000000000004E-3</v>
      </c>
      <c r="G65" s="72"/>
      <c r="H65" s="72"/>
      <c r="J65" s="68">
        <v>0</v>
      </c>
      <c r="L65" s="149">
        <v>25.1</v>
      </c>
      <c r="M65" s="130"/>
      <c r="N65" s="152">
        <v>19.899999999999999</v>
      </c>
      <c r="O65" s="131"/>
      <c r="P65" s="78">
        <v>2.4</v>
      </c>
      <c r="Q65" s="76"/>
      <c r="R65" s="46">
        <v>48029</v>
      </c>
      <c r="T65" s="47">
        <v>65</v>
      </c>
      <c r="U65" s="33" t="s">
        <v>4</v>
      </c>
      <c r="V65" s="47" t="s">
        <v>302</v>
      </c>
      <c r="X65" s="48">
        <v>-1</v>
      </c>
      <c r="Z65" s="153">
        <v>21.5</v>
      </c>
      <c r="AA65" s="52"/>
      <c r="AB65" s="155">
        <v>13.71</v>
      </c>
      <c r="AC65" s="130"/>
      <c r="AD65" s="52">
        <v>4.3099999999999996</v>
      </c>
      <c r="AF65" s="37"/>
    </row>
    <row r="66" spans="1:32" s="38" customFormat="1" x14ac:dyDescent="0.25">
      <c r="A66" s="41"/>
      <c r="B66" s="38" t="s">
        <v>6</v>
      </c>
      <c r="D66" s="46"/>
      <c r="F66" s="71"/>
      <c r="G66" s="72"/>
      <c r="H66" s="72"/>
      <c r="J66" s="68"/>
      <c r="L66" s="149"/>
      <c r="M66" s="130"/>
      <c r="N66" s="152"/>
      <c r="O66" s="131"/>
      <c r="P66" s="119"/>
      <c r="Q66" s="74"/>
      <c r="R66" s="46"/>
      <c r="S66" s="33"/>
      <c r="T66" s="47"/>
      <c r="U66" s="33"/>
      <c r="V66" s="47"/>
      <c r="W66" s="33"/>
      <c r="X66" s="48"/>
      <c r="Z66" s="153"/>
      <c r="AA66" s="52"/>
      <c r="AB66" s="155"/>
      <c r="AC66" s="130"/>
      <c r="AD66" s="52"/>
      <c r="AF66" s="37"/>
    </row>
    <row r="67" spans="1:32" s="38" customFormat="1" x14ac:dyDescent="0.25">
      <c r="A67" s="41" t="s">
        <v>176</v>
      </c>
      <c r="D67" s="46"/>
      <c r="F67" s="71"/>
      <c r="G67" s="72"/>
      <c r="H67" s="72"/>
      <c r="J67" s="68"/>
      <c r="L67" s="149"/>
      <c r="M67" s="130"/>
      <c r="N67" s="152"/>
      <c r="O67" s="131"/>
      <c r="P67" s="119"/>
      <c r="Q67" s="74"/>
      <c r="R67" s="46"/>
      <c r="S67" s="33"/>
      <c r="T67" s="47"/>
      <c r="U67" s="33"/>
      <c r="V67" s="47"/>
      <c r="W67" s="33"/>
      <c r="X67" s="48"/>
      <c r="Z67" s="153"/>
      <c r="AA67" s="52"/>
      <c r="AB67" s="155"/>
      <c r="AC67" s="130"/>
      <c r="AD67" s="52"/>
      <c r="AF67" s="37"/>
    </row>
    <row r="68" spans="1:32" x14ac:dyDescent="0.25">
      <c r="A68" s="33" t="s">
        <v>6</v>
      </c>
      <c r="B68" s="33" t="s">
        <v>6</v>
      </c>
      <c r="D68" s="61"/>
      <c r="F68" s="71"/>
      <c r="G68" s="72"/>
      <c r="H68" s="72"/>
      <c r="J68" s="68"/>
      <c r="L68" s="149"/>
      <c r="M68" s="130"/>
      <c r="N68" s="152"/>
      <c r="O68" s="131"/>
      <c r="P68" s="120"/>
      <c r="Q68" s="75"/>
      <c r="R68" s="61"/>
      <c r="T68" s="47"/>
      <c r="V68" s="47"/>
      <c r="X68" s="48"/>
      <c r="Z68" s="153"/>
      <c r="AA68" s="52"/>
      <c r="AB68" s="155"/>
      <c r="AC68" s="130"/>
      <c r="AD68" s="52"/>
      <c r="AF68" s="37"/>
    </row>
    <row r="69" spans="1:32" s="38" customFormat="1" x14ac:dyDescent="0.25">
      <c r="A69" s="38" t="s">
        <v>6</v>
      </c>
      <c r="B69" s="38" t="s">
        <v>59</v>
      </c>
      <c r="D69" s="46"/>
      <c r="F69" s="71"/>
      <c r="G69" s="72"/>
      <c r="H69" s="72"/>
      <c r="J69" s="68"/>
      <c r="L69" s="149"/>
      <c r="M69" s="130"/>
      <c r="N69" s="152"/>
      <c r="O69" s="131"/>
      <c r="P69" s="119"/>
      <c r="Q69" s="74"/>
      <c r="R69" s="46"/>
      <c r="S69" s="33"/>
      <c r="T69" s="47"/>
      <c r="U69" s="33"/>
      <c r="V69" s="47"/>
      <c r="W69" s="33"/>
      <c r="X69" s="48"/>
      <c r="Z69" s="153"/>
      <c r="AA69" s="52"/>
      <c r="AB69" s="155"/>
      <c r="AC69" s="130"/>
      <c r="AD69" s="52"/>
      <c r="AF69" s="37"/>
    </row>
    <row r="70" spans="1:32" x14ac:dyDescent="0.25">
      <c r="A70" s="33">
        <v>312</v>
      </c>
      <c r="B70" s="33" t="s">
        <v>43</v>
      </c>
      <c r="D70" s="46">
        <v>50951</v>
      </c>
      <c r="F70" s="71">
        <v>9.4000000000000004E-3</v>
      </c>
      <c r="G70" s="72"/>
      <c r="H70" s="72"/>
      <c r="J70" s="68">
        <v>-5</v>
      </c>
      <c r="L70" s="149">
        <v>12</v>
      </c>
      <c r="M70" s="130"/>
      <c r="N70" s="152">
        <v>26</v>
      </c>
      <c r="O70" s="131"/>
      <c r="P70" s="78">
        <v>2.6</v>
      </c>
      <c r="Q70" s="76"/>
      <c r="R70" s="46">
        <v>50951</v>
      </c>
      <c r="T70" s="47">
        <v>50</v>
      </c>
      <c r="U70" s="33" t="s">
        <v>4</v>
      </c>
      <c r="V70" s="47" t="s">
        <v>301</v>
      </c>
      <c r="X70" s="68">
        <v>0</v>
      </c>
      <c r="Y70" s="58"/>
      <c r="Z70" s="154">
        <v>19.2</v>
      </c>
      <c r="AA70" s="66"/>
      <c r="AB70" s="156">
        <v>19.25</v>
      </c>
      <c r="AC70" s="131"/>
      <c r="AD70" s="66">
        <v>0</v>
      </c>
      <c r="AF70" s="37"/>
    </row>
    <row r="71" spans="1:32" x14ac:dyDescent="0.25">
      <c r="A71" s="33" t="s">
        <v>6</v>
      </c>
      <c r="B71" s="33" t="s">
        <v>6</v>
      </c>
      <c r="D71" s="46"/>
      <c r="F71" s="71"/>
      <c r="G71" s="72"/>
      <c r="H71" s="72"/>
      <c r="J71" s="68"/>
      <c r="L71" s="149"/>
      <c r="M71" s="130"/>
      <c r="N71" s="152"/>
      <c r="O71" s="131"/>
      <c r="P71" s="120"/>
      <c r="Q71" s="75"/>
      <c r="R71" s="46"/>
      <c r="T71" s="47"/>
      <c r="V71" s="47"/>
      <c r="X71" s="68"/>
      <c r="Y71" s="58"/>
      <c r="Z71" s="154"/>
      <c r="AA71" s="66"/>
      <c r="AB71" s="156"/>
      <c r="AC71" s="131"/>
      <c r="AD71" s="66"/>
      <c r="AF71" s="37"/>
    </row>
    <row r="72" spans="1:32" s="38" customFormat="1" x14ac:dyDescent="0.25">
      <c r="A72" s="38" t="s">
        <v>6</v>
      </c>
      <c r="B72" s="38" t="s">
        <v>61</v>
      </c>
      <c r="D72" s="46"/>
      <c r="F72" s="71"/>
      <c r="G72" s="72"/>
      <c r="H72" s="72"/>
      <c r="J72" s="68"/>
      <c r="L72" s="149"/>
      <c r="M72" s="130"/>
      <c r="N72" s="152"/>
      <c r="O72" s="131"/>
      <c r="P72" s="119"/>
      <c r="Q72" s="74"/>
      <c r="R72" s="46"/>
      <c r="S72" s="33"/>
      <c r="T72" s="47"/>
      <c r="U72" s="33"/>
      <c r="V72" s="47"/>
      <c r="W72" s="33"/>
      <c r="X72" s="68"/>
      <c r="Y72" s="73"/>
      <c r="Z72" s="154"/>
      <c r="AA72" s="66"/>
      <c r="AB72" s="156"/>
      <c r="AC72" s="131"/>
      <c r="AD72" s="66"/>
      <c r="AF72" s="37"/>
    </row>
    <row r="73" spans="1:32" x14ac:dyDescent="0.25">
      <c r="A73" s="33">
        <v>311</v>
      </c>
      <c r="B73" s="33" t="s">
        <v>42</v>
      </c>
      <c r="D73" s="46">
        <v>50951</v>
      </c>
      <c r="F73" s="71">
        <v>3.2000000000000002E-3</v>
      </c>
      <c r="G73" s="72"/>
      <c r="H73" s="72"/>
      <c r="J73" s="68">
        <v>-1</v>
      </c>
      <c r="L73" s="149">
        <v>14.9</v>
      </c>
      <c r="M73" s="130"/>
      <c r="N73" s="152">
        <v>28</v>
      </c>
      <c r="O73" s="131"/>
      <c r="P73" s="78">
        <v>2.1</v>
      </c>
      <c r="Q73" s="76"/>
      <c r="R73" s="46">
        <v>50951</v>
      </c>
      <c r="T73" s="47">
        <v>80</v>
      </c>
      <c r="U73" s="33" t="s">
        <v>4</v>
      </c>
      <c r="V73" s="47" t="s">
        <v>300</v>
      </c>
      <c r="X73" s="68">
        <v>-1</v>
      </c>
      <c r="Y73" s="58"/>
      <c r="Z73" s="154">
        <v>21.2</v>
      </c>
      <c r="AA73" s="66"/>
      <c r="AB73" s="156">
        <v>21.6</v>
      </c>
      <c r="AC73" s="131"/>
      <c r="AD73" s="66">
        <v>2.2400000000000002</v>
      </c>
      <c r="AF73" s="37"/>
    </row>
    <row r="74" spans="1:32" x14ac:dyDescent="0.25">
      <c r="A74" s="33">
        <v>312</v>
      </c>
      <c r="B74" s="33" t="s">
        <v>43</v>
      </c>
      <c r="D74" s="46">
        <v>50951</v>
      </c>
      <c r="F74" s="71">
        <v>9.4000000000000004E-3</v>
      </c>
      <c r="G74" s="72"/>
      <c r="H74" s="72"/>
      <c r="J74" s="68">
        <v>-5</v>
      </c>
      <c r="L74" s="149">
        <v>14.4</v>
      </c>
      <c r="M74" s="130"/>
      <c r="N74" s="152">
        <v>26</v>
      </c>
      <c r="O74" s="131"/>
      <c r="P74" s="78">
        <v>2.6</v>
      </c>
      <c r="Q74" s="76"/>
      <c r="R74" s="46">
        <v>50951</v>
      </c>
      <c r="T74" s="47">
        <v>50</v>
      </c>
      <c r="U74" s="33" t="s">
        <v>4</v>
      </c>
      <c r="V74" s="47" t="s">
        <v>301</v>
      </c>
      <c r="X74" s="68">
        <v>-4</v>
      </c>
      <c r="Y74" s="58"/>
      <c r="Z74" s="154">
        <v>19.2</v>
      </c>
      <c r="AA74" s="66"/>
      <c r="AB74" s="156">
        <v>19.34</v>
      </c>
      <c r="AC74" s="131"/>
      <c r="AD74" s="66">
        <v>2.96</v>
      </c>
      <c r="AF74" s="37"/>
    </row>
    <row r="75" spans="1:32" x14ac:dyDescent="0.25">
      <c r="A75" s="33">
        <v>314</v>
      </c>
      <c r="B75" s="33" t="s">
        <v>44</v>
      </c>
      <c r="D75" s="46">
        <v>50951</v>
      </c>
      <c r="F75" s="71">
        <v>1.2E-2</v>
      </c>
      <c r="G75" s="72"/>
      <c r="H75" s="72"/>
      <c r="J75" s="68">
        <v>0</v>
      </c>
      <c r="L75" s="149">
        <v>16</v>
      </c>
      <c r="M75" s="130"/>
      <c r="N75" s="152">
        <v>25</v>
      </c>
      <c r="O75" s="131"/>
      <c r="P75" s="78">
        <v>2.6</v>
      </c>
      <c r="Q75" s="76"/>
      <c r="R75" s="46">
        <v>50951</v>
      </c>
      <c r="T75" s="47">
        <v>55</v>
      </c>
      <c r="U75" s="33" t="s">
        <v>4</v>
      </c>
      <c r="V75" s="47" t="s">
        <v>302</v>
      </c>
      <c r="X75" s="68">
        <v>-1</v>
      </c>
      <c r="Y75" s="58"/>
      <c r="Z75" s="154">
        <v>20.6</v>
      </c>
      <c r="AA75" s="66"/>
      <c r="AB75" s="156">
        <v>19.91</v>
      </c>
      <c r="AC75" s="131"/>
      <c r="AD75" s="66">
        <v>2.95</v>
      </c>
      <c r="AF75" s="37"/>
    </row>
    <row r="76" spans="1:32" x14ac:dyDescent="0.25">
      <c r="A76" s="33">
        <v>315</v>
      </c>
      <c r="B76" s="33" t="s">
        <v>45</v>
      </c>
      <c r="D76" s="46">
        <v>50951</v>
      </c>
      <c r="F76" s="71">
        <v>5.1999999999999998E-3</v>
      </c>
      <c r="G76" s="72"/>
      <c r="H76" s="72"/>
      <c r="J76" s="68">
        <v>-4</v>
      </c>
      <c r="L76" s="149">
        <v>15.9</v>
      </c>
      <c r="M76" s="130"/>
      <c r="N76" s="152">
        <v>27</v>
      </c>
      <c r="O76" s="131"/>
      <c r="P76" s="78">
        <v>2.4</v>
      </c>
      <c r="Q76" s="76"/>
      <c r="R76" s="46">
        <v>50951</v>
      </c>
      <c r="T76" s="47">
        <v>65</v>
      </c>
      <c r="U76" s="33" t="s">
        <v>4</v>
      </c>
      <c r="V76" s="47" t="s">
        <v>301</v>
      </c>
      <c r="X76" s="68">
        <v>-4</v>
      </c>
      <c r="Y76" s="58"/>
      <c r="Z76" s="154">
        <v>22.7</v>
      </c>
      <c r="AA76" s="66"/>
      <c r="AB76" s="156">
        <v>20.22</v>
      </c>
      <c r="AC76" s="131"/>
      <c r="AD76" s="66">
        <v>2.4</v>
      </c>
      <c r="AF76" s="37"/>
    </row>
    <row r="77" spans="1:32" x14ac:dyDescent="0.25">
      <c r="A77" s="33">
        <v>316</v>
      </c>
      <c r="B77" s="33" t="s">
        <v>281</v>
      </c>
      <c r="D77" s="46">
        <v>50951</v>
      </c>
      <c r="F77" s="71">
        <v>7.1000000000000004E-3</v>
      </c>
      <c r="G77" s="72"/>
      <c r="H77" s="72"/>
      <c r="J77" s="68">
        <v>-1</v>
      </c>
      <c r="L77" s="149">
        <v>15</v>
      </c>
      <c r="M77" s="130"/>
      <c r="N77" s="152">
        <v>27</v>
      </c>
      <c r="O77" s="131"/>
      <c r="P77" s="78">
        <v>2.4</v>
      </c>
      <c r="Q77" s="76"/>
      <c r="R77" s="46">
        <v>50951</v>
      </c>
      <c r="T77" s="47">
        <v>65</v>
      </c>
      <c r="U77" s="33" t="s">
        <v>4</v>
      </c>
      <c r="V77" s="47" t="s">
        <v>302</v>
      </c>
      <c r="X77" s="68">
        <v>-1</v>
      </c>
      <c r="Y77" s="58"/>
      <c r="Z77" s="154">
        <v>20.100000000000001</v>
      </c>
      <c r="AA77" s="66"/>
      <c r="AB77" s="156">
        <v>20.49</v>
      </c>
      <c r="AC77" s="131"/>
      <c r="AD77" s="66">
        <v>2.62</v>
      </c>
      <c r="AF77" s="37"/>
    </row>
    <row r="78" spans="1:32" x14ac:dyDescent="0.25">
      <c r="A78" s="33" t="s">
        <v>6</v>
      </c>
      <c r="B78" s="33" t="s">
        <v>6</v>
      </c>
      <c r="D78" s="46"/>
      <c r="F78" s="71"/>
      <c r="G78" s="72"/>
      <c r="H78" s="72"/>
      <c r="J78" s="68"/>
      <c r="L78" s="149"/>
      <c r="M78" s="130"/>
      <c r="N78" s="152"/>
      <c r="O78" s="131"/>
      <c r="P78" s="120"/>
      <c r="Q78" s="75"/>
      <c r="R78" s="46"/>
      <c r="T78" s="47"/>
      <c r="V78" s="47"/>
      <c r="X78" s="68"/>
      <c r="Y78" s="58"/>
      <c r="Z78" s="154"/>
      <c r="AA78" s="66"/>
      <c r="AB78" s="156"/>
      <c r="AC78" s="131"/>
      <c r="AD78" s="66"/>
      <c r="AF78" s="37"/>
    </row>
    <row r="79" spans="1:32" s="38" customFormat="1" x14ac:dyDescent="0.25">
      <c r="A79" s="38" t="s">
        <v>6</v>
      </c>
      <c r="B79" s="38" t="s">
        <v>283</v>
      </c>
      <c r="D79" s="46"/>
      <c r="F79" s="71"/>
      <c r="G79" s="72"/>
      <c r="H79" s="72"/>
      <c r="J79" s="68"/>
      <c r="L79" s="149"/>
      <c r="M79" s="130"/>
      <c r="N79" s="152"/>
      <c r="O79" s="131"/>
      <c r="P79" s="119"/>
      <c r="Q79" s="74"/>
      <c r="R79" s="46"/>
      <c r="S79" s="33"/>
      <c r="T79" s="47"/>
      <c r="U79" s="33"/>
      <c r="V79" s="47"/>
      <c r="W79" s="33"/>
      <c r="X79" s="68"/>
      <c r="Y79" s="73"/>
      <c r="Z79" s="154"/>
      <c r="AA79" s="66"/>
      <c r="AB79" s="156"/>
      <c r="AC79" s="131"/>
      <c r="AD79" s="66"/>
      <c r="AF79" s="37"/>
    </row>
    <row r="80" spans="1:32" x14ac:dyDescent="0.25">
      <c r="A80" s="33">
        <v>311</v>
      </c>
      <c r="B80" s="33" t="s">
        <v>42</v>
      </c>
      <c r="D80" s="46">
        <v>50951</v>
      </c>
      <c r="F80" s="71">
        <v>3.2000000000000002E-3</v>
      </c>
      <c r="G80" s="72"/>
      <c r="H80" s="72"/>
      <c r="J80" s="68">
        <v>-1</v>
      </c>
      <c r="L80" s="149">
        <v>16</v>
      </c>
      <c r="M80" s="130"/>
      <c r="N80" s="152">
        <v>28</v>
      </c>
      <c r="O80" s="131"/>
      <c r="P80" s="78">
        <v>2.2000000000000002</v>
      </c>
      <c r="Q80" s="76"/>
      <c r="R80" s="46">
        <v>50951</v>
      </c>
      <c r="T80" s="47">
        <v>80</v>
      </c>
      <c r="U80" s="33" t="s">
        <v>4</v>
      </c>
      <c r="V80" s="47" t="s">
        <v>300</v>
      </c>
      <c r="X80" s="68">
        <v>-1</v>
      </c>
      <c r="Y80" s="58"/>
      <c r="Z80" s="154">
        <v>22.6</v>
      </c>
      <c r="AA80" s="66"/>
      <c r="AB80" s="156">
        <v>21.56</v>
      </c>
      <c r="AC80" s="131"/>
      <c r="AD80" s="66">
        <v>2.14</v>
      </c>
      <c r="AF80" s="37"/>
    </row>
    <row r="81" spans="1:32" x14ac:dyDescent="0.25">
      <c r="A81" s="33">
        <v>312</v>
      </c>
      <c r="B81" s="33" t="s">
        <v>43</v>
      </c>
      <c r="D81" s="46">
        <v>50951</v>
      </c>
      <c r="F81" s="71">
        <v>9.4000000000000004E-3</v>
      </c>
      <c r="G81" s="72"/>
      <c r="H81" s="72"/>
      <c r="J81" s="68">
        <v>-5</v>
      </c>
      <c r="L81" s="149">
        <v>14.6</v>
      </c>
      <c r="M81" s="130"/>
      <c r="N81" s="152">
        <v>26</v>
      </c>
      <c r="O81" s="131"/>
      <c r="P81" s="78">
        <v>2.7</v>
      </c>
      <c r="Q81" s="76"/>
      <c r="R81" s="46">
        <v>50951</v>
      </c>
      <c r="T81" s="47">
        <v>50</v>
      </c>
      <c r="U81" s="33" t="s">
        <v>4</v>
      </c>
      <c r="V81" s="47" t="s">
        <v>301</v>
      </c>
      <c r="X81" s="68">
        <v>-4</v>
      </c>
      <c r="Y81" s="58"/>
      <c r="Z81" s="154">
        <v>17.5</v>
      </c>
      <c r="AA81" s="66"/>
      <c r="AB81" s="156">
        <v>19.59</v>
      </c>
      <c r="AC81" s="131"/>
      <c r="AD81" s="66">
        <v>3.11</v>
      </c>
      <c r="AF81" s="37"/>
    </row>
    <row r="82" spans="1:32" x14ac:dyDescent="0.25">
      <c r="A82" s="33">
        <v>314</v>
      </c>
      <c r="B82" s="33" t="s">
        <v>44</v>
      </c>
      <c r="D82" s="46">
        <v>50951</v>
      </c>
      <c r="F82" s="71">
        <v>1.2E-2</v>
      </c>
      <c r="G82" s="72"/>
      <c r="H82" s="72"/>
      <c r="J82" s="68">
        <v>0</v>
      </c>
      <c r="L82" s="149">
        <v>16</v>
      </c>
      <c r="M82" s="130"/>
      <c r="N82" s="152">
        <v>25</v>
      </c>
      <c r="O82" s="131"/>
      <c r="P82" s="78">
        <v>2.6</v>
      </c>
      <c r="Q82" s="76"/>
      <c r="R82" s="46">
        <v>50951</v>
      </c>
      <c r="T82" s="47">
        <v>55</v>
      </c>
      <c r="U82" s="33" t="s">
        <v>4</v>
      </c>
      <c r="V82" s="47" t="s">
        <v>302</v>
      </c>
      <c r="X82" s="68">
        <v>-1</v>
      </c>
      <c r="Y82" s="58"/>
      <c r="Z82" s="154">
        <v>3.7</v>
      </c>
      <c r="AA82" s="66"/>
      <c r="AB82" s="156">
        <v>20.55</v>
      </c>
      <c r="AC82" s="131"/>
      <c r="AD82" s="66">
        <v>4.53</v>
      </c>
      <c r="AF82" s="37"/>
    </row>
    <row r="83" spans="1:32" x14ac:dyDescent="0.25">
      <c r="A83" s="33">
        <v>315</v>
      </c>
      <c r="B83" s="33" t="s">
        <v>45</v>
      </c>
      <c r="D83" s="46">
        <v>50951</v>
      </c>
      <c r="F83" s="71">
        <v>5.1999999999999998E-3</v>
      </c>
      <c r="G83" s="72"/>
      <c r="H83" s="72"/>
      <c r="J83" s="68">
        <v>-4</v>
      </c>
      <c r="L83" s="149">
        <v>14.7</v>
      </c>
      <c r="M83" s="130"/>
      <c r="N83" s="152">
        <v>27</v>
      </c>
      <c r="O83" s="131"/>
      <c r="P83" s="78">
        <v>2.4</v>
      </c>
      <c r="Q83" s="76"/>
      <c r="R83" s="46">
        <v>50951</v>
      </c>
      <c r="T83" s="47">
        <v>65</v>
      </c>
      <c r="U83" s="33" t="s">
        <v>4</v>
      </c>
      <c r="V83" s="47" t="s">
        <v>301</v>
      </c>
      <c r="X83" s="68">
        <v>-4</v>
      </c>
      <c r="Y83" s="58"/>
      <c r="Z83" s="154">
        <v>3.6</v>
      </c>
      <c r="AA83" s="66"/>
      <c r="AB83" s="156">
        <v>21.48</v>
      </c>
      <c r="AC83" s="131"/>
      <c r="AD83" s="66">
        <v>4.4400000000000004</v>
      </c>
      <c r="AF83" s="37"/>
    </row>
    <row r="84" spans="1:32" x14ac:dyDescent="0.25">
      <c r="A84" s="33" t="s">
        <v>6</v>
      </c>
      <c r="B84" s="33" t="s">
        <v>6</v>
      </c>
      <c r="D84" s="46"/>
      <c r="F84" s="71"/>
      <c r="G84" s="72"/>
      <c r="H84" s="72"/>
      <c r="J84" s="68"/>
      <c r="L84" s="149"/>
      <c r="M84" s="130"/>
      <c r="N84" s="152"/>
      <c r="O84" s="131"/>
      <c r="P84" s="120"/>
      <c r="Q84" s="75"/>
      <c r="R84" s="46"/>
      <c r="T84" s="47"/>
      <c r="V84" s="47"/>
      <c r="X84" s="68"/>
      <c r="Y84" s="58"/>
      <c r="Z84" s="154"/>
      <c r="AA84" s="66"/>
      <c r="AB84" s="156"/>
      <c r="AC84" s="131"/>
      <c r="AD84" s="66"/>
      <c r="AF84" s="37"/>
    </row>
    <row r="85" spans="1:32" s="38" customFormat="1" x14ac:dyDescent="0.25">
      <c r="A85" s="38" t="s">
        <v>6</v>
      </c>
      <c r="B85" s="38" t="s">
        <v>63</v>
      </c>
      <c r="D85" s="46"/>
      <c r="F85" s="71"/>
      <c r="G85" s="72"/>
      <c r="H85" s="72"/>
      <c r="J85" s="68"/>
      <c r="L85" s="149"/>
      <c r="M85" s="130"/>
      <c r="N85" s="152"/>
      <c r="O85" s="131"/>
      <c r="P85" s="119"/>
      <c r="Q85" s="74"/>
      <c r="R85" s="46"/>
      <c r="S85" s="33"/>
      <c r="T85" s="47"/>
      <c r="U85" s="33"/>
      <c r="V85" s="47"/>
      <c r="W85" s="33"/>
      <c r="X85" s="68"/>
      <c r="Y85" s="73"/>
      <c r="Z85" s="154"/>
      <c r="AA85" s="66"/>
      <c r="AB85" s="156"/>
      <c r="AC85" s="131"/>
      <c r="AD85" s="66"/>
      <c r="AF85" s="37"/>
    </row>
    <row r="86" spans="1:32" x14ac:dyDescent="0.25">
      <c r="A86" s="33">
        <v>311</v>
      </c>
      <c r="B86" s="33" t="s">
        <v>42</v>
      </c>
      <c r="D86" s="46">
        <v>50951</v>
      </c>
      <c r="F86" s="71">
        <v>3.2000000000000002E-3</v>
      </c>
      <c r="G86" s="72"/>
      <c r="H86" s="72"/>
      <c r="J86" s="68">
        <v>-1</v>
      </c>
      <c r="L86" s="149">
        <v>15.8</v>
      </c>
      <c r="M86" s="130"/>
      <c r="N86" s="152">
        <v>28</v>
      </c>
      <c r="O86" s="131"/>
      <c r="P86" s="78">
        <v>2.1</v>
      </c>
      <c r="Q86" s="76"/>
      <c r="R86" s="46">
        <v>50951</v>
      </c>
      <c r="T86" s="47">
        <v>80</v>
      </c>
      <c r="U86" s="33" t="s">
        <v>4</v>
      </c>
      <c r="V86" s="47" t="s">
        <v>300</v>
      </c>
      <c r="X86" s="68">
        <v>-1</v>
      </c>
      <c r="Y86" s="58"/>
      <c r="Z86" s="154">
        <v>11.6</v>
      </c>
      <c r="AA86" s="66"/>
      <c r="AB86" s="156">
        <v>21.89</v>
      </c>
      <c r="AC86" s="131"/>
      <c r="AD86" s="66">
        <v>3.48</v>
      </c>
      <c r="AF86" s="37"/>
    </row>
    <row r="87" spans="1:32" x14ac:dyDescent="0.25">
      <c r="A87" s="33">
        <v>312</v>
      </c>
      <c r="B87" s="33" t="s">
        <v>43</v>
      </c>
      <c r="D87" s="46">
        <v>50951</v>
      </c>
      <c r="F87" s="71">
        <v>9.4000000000000004E-3</v>
      </c>
      <c r="G87" s="72"/>
      <c r="H87" s="72"/>
      <c r="J87" s="68">
        <v>-5</v>
      </c>
      <c r="L87" s="149">
        <v>15</v>
      </c>
      <c r="M87" s="130"/>
      <c r="N87" s="152">
        <v>26</v>
      </c>
      <c r="O87" s="131"/>
      <c r="P87" s="78">
        <v>2.6</v>
      </c>
      <c r="Q87" s="76"/>
      <c r="R87" s="46">
        <v>50951</v>
      </c>
      <c r="T87" s="47">
        <v>50</v>
      </c>
      <c r="U87" s="33" t="s">
        <v>4</v>
      </c>
      <c r="V87" s="47" t="s">
        <v>301</v>
      </c>
      <c r="X87" s="68">
        <v>-4</v>
      </c>
      <c r="Y87" s="58"/>
      <c r="Z87" s="154">
        <v>11.7</v>
      </c>
      <c r="AA87" s="66"/>
      <c r="AB87" s="156">
        <v>20.16</v>
      </c>
      <c r="AC87" s="131"/>
      <c r="AD87" s="66">
        <v>3.84</v>
      </c>
      <c r="AF87" s="37"/>
    </row>
    <row r="88" spans="1:32" x14ac:dyDescent="0.25">
      <c r="A88" s="33">
        <v>314</v>
      </c>
      <c r="B88" s="33" t="s">
        <v>44</v>
      </c>
      <c r="D88" s="46">
        <v>50951</v>
      </c>
      <c r="F88" s="71">
        <v>1.2E-2</v>
      </c>
      <c r="G88" s="72"/>
      <c r="H88" s="72"/>
      <c r="J88" s="68">
        <v>0</v>
      </c>
      <c r="L88" s="149">
        <v>15.7</v>
      </c>
      <c r="M88" s="130"/>
      <c r="N88" s="152">
        <v>25</v>
      </c>
      <c r="O88" s="131"/>
      <c r="P88" s="78">
        <v>2.6</v>
      </c>
      <c r="Q88" s="76"/>
      <c r="R88" s="46">
        <v>50951</v>
      </c>
      <c r="T88" s="47">
        <v>55</v>
      </c>
      <c r="U88" s="33" t="s">
        <v>4</v>
      </c>
      <c r="V88" s="47" t="s">
        <v>302</v>
      </c>
      <c r="X88" s="68">
        <v>-1</v>
      </c>
      <c r="Y88" s="58"/>
      <c r="Z88" s="154">
        <v>21.4</v>
      </c>
      <c r="AA88" s="66"/>
      <c r="AB88" s="156">
        <v>19.88</v>
      </c>
      <c r="AC88" s="131"/>
      <c r="AD88" s="66">
        <v>2.68</v>
      </c>
      <c r="AF88" s="37"/>
    </row>
    <row r="89" spans="1:32" x14ac:dyDescent="0.25">
      <c r="A89" s="33">
        <v>315</v>
      </c>
      <c r="B89" s="33" t="s">
        <v>45</v>
      </c>
      <c r="D89" s="46">
        <v>50951</v>
      </c>
      <c r="F89" s="71">
        <v>5.1999999999999998E-3</v>
      </c>
      <c r="G89" s="72"/>
      <c r="H89" s="72"/>
      <c r="J89" s="68">
        <v>-4</v>
      </c>
      <c r="L89" s="149">
        <v>15.6</v>
      </c>
      <c r="M89" s="130"/>
      <c r="N89" s="152">
        <v>27</v>
      </c>
      <c r="O89" s="131"/>
      <c r="P89" s="78">
        <v>2.4</v>
      </c>
      <c r="Q89" s="76"/>
      <c r="R89" s="46">
        <v>50951</v>
      </c>
      <c r="T89" s="47">
        <v>65</v>
      </c>
      <c r="U89" s="33" t="s">
        <v>4</v>
      </c>
      <c r="V89" s="47" t="s">
        <v>301</v>
      </c>
      <c r="X89" s="68">
        <v>-4</v>
      </c>
      <c r="Y89" s="58"/>
      <c r="Z89" s="154">
        <v>12.7</v>
      </c>
      <c r="AA89" s="66"/>
      <c r="AB89" s="156">
        <v>20.96</v>
      </c>
      <c r="AC89" s="131"/>
      <c r="AD89" s="66">
        <v>3.6</v>
      </c>
      <c r="AF89" s="37"/>
    </row>
    <row r="90" spans="1:32" x14ac:dyDescent="0.25">
      <c r="A90" s="33">
        <v>316</v>
      </c>
      <c r="B90" s="33" t="s">
        <v>281</v>
      </c>
      <c r="D90" s="46">
        <v>50951</v>
      </c>
      <c r="F90" s="71">
        <v>7.1000000000000004E-3</v>
      </c>
      <c r="G90" s="72"/>
      <c r="H90" s="72"/>
      <c r="J90" s="68">
        <v>-1</v>
      </c>
      <c r="L90" s="149">
        <v>12.7</v>
      </c>
      <c r="M90" s="130"/>
      <c r="N90" s="152">
        <v>27</v>
      </c>
      <c r="O90" s="131"/>
      <c r="P90" s="78">
        <v>2.4</v>
      </c>
      <c r="Q90" s="76"/>
      <c r="R90" s="46">
        <v>50951</v>
      </c>
      <c r="T90" s="47">
        <v>65</v>
      </c>
      <c r="U90" s="33" t="s">
        <v>4</v>
      </c>
      <c r="V90" s="47" t="s">
        <v>302</v>
      </c>
      <c r="X90" s="68">
        <v>-1</v>
      </c>
      <c r="Y90" s="58"/>
      <c r="Z90" s="154">
        <v>16.100000000000001</v>
      </c>
      <c r="AA90" s="66"/>
      <c r="AB90" s="156">
        <v>20.62</v>
      </c>
      <c r="AC90" s="131"/>
      <c r="AD90" s="66">
        <v>2.74</v>
      </c>
      <c r="AF90" s="37"/>
    </row>
    <row r="91" spans="1:32" s="38" customFormat="1" x14ac:dyDescent="0.25">
      <c r="B91" s="38" t="s">
        <v>6</v>
      </c>
      <c r="D91" s="46"/>
      <c r="F91" s="71"/>
      <c r="G91" s="72"/>
      <c r="H91" s="72"/>
      <c r="J91" s="68"/>
      <c r="L91" s="149"/>
      <c r="M91" s="130"/>
      <c r="N91" s="152"/>
      <c r="O91" s="131"/>
      <c r="P91" s="119"/>
      <c r="Q91" s="74"/>
      <c r="R91" s="46"/>
      <c r="S91" s="33"/>
      <c r="T91" s="47"/>
      <c r="U91" s="33"/>
      <c r="V91" s="47"/>
      <c r="W91" s="33"/>
      <c r="X91" s="68"/>
      <c r="Y91" s="73"/>
      <c r="Z91" s="154"/>
      <c r="AA91" s="66"/>
      <c r="AB91" s="156"/>
      <c r="AC91" s="131"/>
      <c r="AD91" s="66"/>
      <c r="AF91" s="37"/>
    </row>
    <row r="92" spans="1:32" s="38" customFormat="1" x14ac:dyDescent="0.25">
      <c r="A92" s="41" t="s">
        <v>178</v>
      </c>
      <c r="D92" s="46"/>
      <c r="F92" s="71"/>
      <c r="G92" s="72"/>
      <c r="H92" s="72"/>
      <c r="J92" s="68"/>
      <c r="L92" s="149"/>
      <c r="M92" s="130"/>
      <c r="N92" s="152"/>
      <c r="O92" s="131"/>
      <c r="P92" s="119"/>
      <c r="Q92" s="74"/>
      <c r="R92" s="46"/>
      <c r="S92" s="33"/>
      <c r="T92" s="47"/>
      <c r="U92" s="33"/>
      <c r="V92" s="47"/>
      <c r="W92" s="33"/>
      <c r="X92" s="68"/>
      <c r="Y92" s="73"/>
      <c r="Z92" s="154"/>
      <c r="AA92" s="66"/>
      <c r="AB92" s="156"/>
      <c r="AC92" s="131"/>
      <c r="AD92" s="66"/>
      <c r="AF92" s="37"/>
    </row>
    <row r="93" spans="1:32" x14ac:dyDescent="0.25">
      <c r="A93" s="33" t="s">
        <v>6</v>
      </c>
      <c r="B93" s="33" t="s">
        <v>6</v>
      </c>
      <c r="D93" s="46"/>
      <c r="F93" s="71"/>
      <c r="G93" s="72"/>
      <c r="H93" s="72"/>
      <c r="J93" s="68"/>
      <c r="L93" s="149"/>
      <c r="M93" s="130"/>
      <c r="N93" s="152"/>
      <c r="O93" s="131"/>
      <c r="P93" s="120"/>
      <c r="Q93" s="75"/>
      <c r="R93" s="46"/>
      <c r="T93" s="47"/>
      <c r="V93" s="47"/>
      <c r="X93" s="68"/>
      <c r="Y93" s="58"/>
      <c r="Z93" s="154"/>
      <c r="AA93" s="66"/>
      <c r="AB93" s="156"/>
      <c r="AC93" s="131"/>
      <c r="AD93" s="66"/>
      <c r="AF93" s="37"/>
    </row>
    <row r="94" spans="1:32" s="38" customFormat="1" x14ac:dyDescent="0.25">
      <c r="A94" s="38" t="s">
        <v>6</v>
      </c>
      <c r="B94" s="38" t="s">
        <v>294</v>
      </c>
      <c r="D94" s="46"/>
      <c r="F94" s="71"/>
      <c r="G94" s="72"/>
      <c r="H94" s="72"/>
      <c r="J94" s="68"/>
      <c r="L94" s="149"/>
      <c r="M94" s="130"/>
      <c r="N94" s="152"/>
      <c r="O94" s="131"/>
      <c r="P94" s="119"/>
      <c r="Q94" s="74"/>
      <c r="R94" s="46"/>
      <c r="S94" s="33"/>
      <c r="T94" s="47"/>
      <c r="U94" s="33"/>
      <c r="V94" s="47"/>
      <c r="W94" s="33"/>
      <c r="X94" s="68"/>
      <c r="Y94" s="73"/>
      <c r="Z94" s="154"/>
      <c r="AA94" s="66"/>
      <c r="AB94" s="156"/>
      <c r="AC94" s="131"/>
      <c r="AD94" s="66"/>
      <c r="AF94" s="37"/>
    </row>
    <row r="95" spans="1:32" x14ac:dyDescent="0.25">
      <c r="A95" s="33">
        <v>311</v>
      </c>
      <c r="B95" s="33" t="s">
        <v>42</v>
      </c>
      <c r="D95" s="46">
        <v>50586</v>
      </c>
      <c r="F95" s="71">
        <v>3.2000000000000002E-3</v>
      </c>
      <c r="G95" s="72"/>
      <c r="H95" s="72"/>
      <c r="J95" s="68">
        <v>-1</v>
      </c>
      <c r="L95" s="149">
        <v>20.2</v>
      </c>
      <c r="M95" s="130"/>
      <c r="N95" s="152">
        <v>28</v>
      </c>
      <c r="O95" s="131"/>
      <c r="P95" s="78">
        <v>2.1</v>
      </c>
      <c r="Q95" s="76"/>
      <c r="R95" s="46">
        <v>50586</v>
      </c>
      <c r="T95" s="47">
        <v>80</v>
      </c>
      <c r="U95" s="33" t="s">
        <v>4</v>
      </c>
      <c r="V95" s="47" t="s">
        <v>300</v>
      </c>
      <c r="X95" s="68">
        <v>-1</v>
      </c>
      <c r="Y95" s="58"/>
      <c r="Z95" s="154">
        <v>27</v>
      </c>
      <c r="AA95" s="66"/>
      <c r="AB95" s="156">
        <v>20.48</v>
      </c>
      <c r="AC95" s="131"/>
      <c r="AD95" s="66">
        <v>2.44</v>
      </c>
      <c r="AF95" s="37"/>
    </row>
    <row r="96" spans="1:32" x14ac:dyDescent="0.25">
      <c r="A96" s="33">
        <v>312</v>
      </c>
      <c r="B96" s="33" t="s">
        <v>43</v>
      </c>
      <c r="D96" s="46">
        <v>50586</v>
      </c>
      <c r="F96" s="71">
        <v>9.4000000000000004E-3</v>
      </c>
      <c r="G96" s="72"/>
      <c r="H96" s="72"/>
      <c r="J96" s="68">
        <v>-5</v>
      </c>
      <c r="L96" s="149">
        <v>19.8</v>
      </c>
      <c r="M96" s="130"/>
      <c r="N96" s="152">
        <v>26</v>
      </c>
      <c r="O96" s="131"/>
      <c r="P96" s="78">
        <v>2.6</v>
      </c>
      <c r="Q96" s="76"/>
      <c r="R96" s="46">
        <v>50586</v>
      </c>
      <c r="T96" s="47">
        <v>50</v>
      </c>
      <c r="U96" s="33" t="s">
        <v>4</v>
      </c>
      <c r="V96" s="47" t="s">
        <v>301</v>
      </c>
      <c r="X96" s="68">
        <v>-4</v>
      </c>
      <c r="Y96" s="58"/>
      <c r="Z96" s="154">
        <v>26.2</v>
      </c>
      <c r="AA96" s="66"/>
      <c r="AB96" s="156">
        <v>18</v>
      </c>
      <c r="AC96" s="131"/>
      <c r="AD96" s="66">
        <v>3.03</v>
      </c>
      <c r="AF96" s="37"/>
    </row>
    <row r="97" spans="1:32" x14ac:dyDescent="0.25">
      <c r="A97" s="33">
        <v>315</v>
      </c>
      <c r="B97" s="33" t="s">
        <v>45</v>
      </c>
      <c r="D97" s="46">
        <v>50586</v>
      </c>
      <c r="F97" s="71">
        <v>5.1999999999999998E-3</v>
      </c>
      <c r="G97" s="72"/>
      <c r="H97" s="72"/>
      <c r="J97" s="68">
        <v>-4</v>
      </c>
      <c r="L97" s="149">
        <v>20.6</v>
      </c>
      <c r="M97" s="130"/>
      <c r="N97" s="152">
        <v>27</v>
      </c>
      <c r="O97" s="131"/>
      <c r="P97" s="78">
        <v>2.4</v>
      </c>
      <c r="Q97" s="76"/>
      <c r="R97" s="46">
        <v>50586</v>
      </c>
      <c r="T97" s="47">
        <v>65</v>
      </c>
      <c r="U97" s="33" t="s">
        <v>4</v>
      </c>
      <c r="V97" s="47" t="s">
        <v>301</v>
      </c>
      <c r="X97" s="68">
        <v>-4</v>
      </c>
      <c r="Y97" s="58"/>
      <c r="Z97" s="154">
        <v>27.6</v>
      </c>
      <c r="AA97" s="66"/>
      <c r="AB97" s="156">
        <v>19.170000000000002</v>
      </c>
      <c r="AC97" s="131"/>
      <c r="AD97" s="66">
        <v>2.46</v>
      </c>
      <c r="AF97" s="37"/>
    </row>
    <row r="98" spans="1:32" x14ac:dyDescent="0.25">
      <c r="A98" s="33">
        <v>316</v>
      </c>
      <c r="B98" s="33" t="s">
        <v>281</v>
      </c>
      <c r="D98" s="46">
        <v>50586</v>
      </c>
      <c r="F98" s="71">
        <v>7.1000000000000004E-3</v>
      </c>
      <c r="G98" s="72"/>
      <c r="H98" s="72"/>
      <c r="J98" s="68">
        <v>-1</v>
      </c>
      <c r="L98" s="149">
        <v>21.6</v>
      </c>
      <c r="M98" s="130"/>
      <c r="N98" s="152">
        <v>27</v>
      </c>
      <c r="O98" s="131"/>
      <c r="P98" s="78">
        <v>2.4</v>
      </c>
      <c r="Q98" s="76"/>
      <c r="R98" s="46">
        <v>50586</v>
      </c>
      <c r="T98" s="47">
        <v>65</v>
      </c>
      <c r="U98" s="33" t="s">
        <v>4</v>
      </c>
      <c r="V98" s="47" t="s">
        <v>302</v>
      </c>
      <c r="X98" s="68">
        <v>-1</v>
      </c>
      <c r="Y98" s="58"/>
      <c r="Z98" s="154">
        <v>29.1</v>
      </c>
      <c r="AA98" s="66"/>
      <c r="AB98" s="156">
        <v>19.329999999999998</v>
      </c>
      <c r="AC98" s="131"/>
      <c r="AD98" s="66">
        <v>2.44</v>
      </c>
      <c r="AF98" s="37"/>
    </row>
    <row r="99" spans="1:32" x14ac:dyDescent="0.25">
      <c r="A99" s="33" t="s">
        <v>6</v>
      </c>
      <c r="B99" s="33" t="s">
        <v>6</v>
      </c>
      <c r="D99" s="46"/>
      <c r="F99" s="71"/>
      <c r="G99" s="72"/>
      <c r="H99" s="72"/>
      <c r="J99" s="68"/>
      <c r="L99" s="149"/>
      <c r="M99" s="130"/>
      <c r="N99" s="152"/>
      <c r="O99" s="131"/>
      <c r="P99" s="120"/>
      <c r="Q99" s="75"/>
      <c r="R99" s="46"/>
      <c r="T99" s="47"/>
      <c r="V99" s="47"/>
      <c r="X99" s="68"/>
      <c r="Y99" s="58"/>
      <c r="Z99" s="154"/>
      <c r="AA99" s="66"/>
      <c r="AB99" s="156"/>
      <c r="AC99" s="131"/>
      <c r="AD99" s="66"/>
      <c r="AF99" s="37"/>
    </row>
    <row r="100" spans="1:32" s="38" customFormat="1" x14ac:dyDescent="0.25">
      <c r="A100" s="38" t="s">
        <v>6</v>
      </c>
      <c r="B100" s="38" t="s">
        <v>65</v>
      </c>
      <c r="D100" s="46"/>
      <c r="F100" s="71"/>
      <c r="G100" s="72"/>
      <c r="H100" s="72"/>
      <c r="J100" s="68"/>
      <c r="L100" s="149"/>
      <c r="M100" s="130"/>
      <c r="N100" s="152"/>
      <c r="O100" s="131"/>
      <c r="P100" s="119"/>
      <c r="Q100" s="74"/>
      <c r="R100" s="46"/>
      <c r="S100" s="33"/>
      <c r="T100" s="47"/>
      <c r="U100" s="33"/>
      <c r="V100" s="47"/>
      <c r="W100" s="33"/>
      <c r="X100" s="68"/>
      <c r="Y100" s="73"/>
      <c r="Z100" s="154"/>
      <c r="AA100" s="66"/>
      <c r="AB100" s="156"/>
      <c r="AC100" s="131"/>
      <c r="AD100" s="66"/>
      <c r="AF100" s="37"/>
    </row>
    <row r="101" spans="1:32" x14ac:dyDescent="0.25">
      <c r="A101" s="33">
        <v>312</v>
      </c>
      <c r="B101" s="33" t="s">
        <v>43</v>
      </c>
      <c r="D101" s="46">
        <v>50586</v>
      </c>
      <c r="F101" s="71">
        <v>9.4000000000000004E-3</v>
      </c>
      <c r="G101" s="72"/>
      <c r="H101" s="72"/>
      <c r="J101" s="68">
        <v>-5</v>
      </c>
      <c r="L101" s="149">
        <v>15</v>
      </c>
      <c r="M101" s="130"/>
      <c r="N101" s="152">
        <v>26</v>
      </c>
      <c r="O101" s="131"/>
      <c r="P101" s="78">
        <v>2.6</v>
      </c>
      <c r="Q101" s="76"/>
      <c r="R101" s="46">
        <v>50586</v>
      </c>
      <c r="T101" s="47">
        <v>50</v>
      </c>
      <c r="U101" s="33" t="s">
        <v>4</v>
      </c>
      <c r="V101" s="47" t="s">
        <v>301</v>
      </c>
      <c r="X101" s="68">
        <v>0</v>
      </c>
      <c r="Y101" s="58"/>
      <c r="Z101" s="154">
        <v>26.6</v>
      </c>
      <c r="AA101" s="66"/>
      <c r="AB101" s="156">
        <v>17.84</v>
      </c>
      <c r="AC101" s="131"/>
      <c r="AD101" s="66">
        <v>0</v>
      </c>
      <c r="AF101" s="37"/>
    </row>
    <row r="102" spans="1:32" x14ac:dyDescent="0.25">
      <c r="A102" s="33" t="s">
        <v>6</v>
      </c>
      <c r="B102" s="33" t="s">
        <v>6</v>
      </c>
      <c r="D102" s="46"/>
      <c r="F102" s="71"/>
      <c r="G102" s="72"/>
      <c r="H102" s="72"/>
      <c r="J102" s="68"/>
      <c r="L102" s="149"/>
      <c r="M102" s="130"/>
      <c r="N102" s="152"/>
      <c r="O102" s="131"/>
      <c r="P102" s="120"/>
      <c r="Q102" s="75"/>
      <c r="R102" s="46"/>
      <c r="T102" s="47"/>
      <c r="V102" s="47"/>
      <c r="X102" s="68"/>
      <c r="Y102" s="58"/>
      <c r="Z102" s="154"/>
      <c r="AA102" s="66"/>
      <c r="AB102" s="156"/>
      <c r="AC102" s="131"/>
      <c r="AD102" s="66"/>
      <c r="AF102" s="37"/>
    </row>
    <row r="103" spans="1:32" s="38" customFormat="1" x14ac:dyDescent="0.25">
      <c r="A103" s="38" t="s">
        <v>6</v>
      </c>
      <c r="B103" s="38" t="s">
        <v>67</v>
      </c>
      <c r="D103" s="46"/>
      <c r="F103" s="71"/>
      <c r="G103" s="72"/>
      <c r="H103" s="72"/>
      <c r="J103" s="68"/>
      <c r="L103" s="149"/>
      <c r="M103" s="130"/>
      <c r="N103" s="152"/>
      <c r="O103" s="131"/>
      <c r="P103" s="119"/>
      <c r="Q103" s="74"/>
      <c r="R103" s="46"/>
      <c r="S103" s="33"/>
      <c r="T103" s="47"/>
      <c r="U103" s="33"/>
      <c r="V103" s="47"/>
      <c r="W103" s="33"/>
      <c r="X103" s="68"/>
      <c r="Y103" s="73"/>
      <c r="Z103" s="154"/>
      <c r="AA103" s="66"/>
      <c r="AB103" s="156"/>
      <c r="AC103" s="131"/>
      <c r="AD103" s="66"/>
      <c r="AF103" s="37"/>
    </row>
    <row r="104" spans="1:32" x14ac:dyDescent="0.25">
      <c r="A104" s="33">
        <v>311</v>
      </c>
      <c r="B104" s="33" t="s">
        <v>42</v>
      </c>
      <c r="D104" s="46">
        <v>50586</v>
      </c>
      <c r="F104" s="71">
        <v>3.2000000000000002E-3</v>
      </c>
      <c r="G104" s="72"/>
      <c r="H104" s="72"/>
      <c r="J104" s="68">
        <v>-1</v>
      </c>
      <c r="L104" s="149">
        <v>15.4</v>
      </c>
      <c r="M104" s="130"/>
      <c r="N104" s="152">
        <v>27</v>
      </c>
      <c r="O104" s="131"/>
      <c r="P104" s="78">
        <v>2.1</v>
      </c>
      <c r="Q104" s="76"/>
      <c r="R104" s="46">
        <v>50586</v>
      </c>
      <c r="T104" s="47">
        <v>80</v>
      </c>
      <c r="U104" s="33" t="s">
        <v>4</v>
      </c>
      <c r="V104" s="47" t="s">
        <v>300</v>
      </c>
      <c r="X104" s="68">
        <v>-1</v>
      </c>
      <c r="Y104" s="58"/>
      <c r="Z104" s="154">
        <v>26.3</v>
      </c>
      <c r="AA104" s="66"/>
      <c r="AB104" s="156">
        <v>20.54</v>
      </c>
      <c r="AC104" s="131"/>
      <c r="AD104" s="66">
        <v>1.66</v>
      </c>
      <c r="AF104" s="37"/>
    </row>
    <row r="105" spans="1:32" x14ac:dyDescent="0.25">
      <c r="A105" s="33">
        <v>312</v>
      </c>
      <c r="B105" s="33" t="s">
        <v>43</v>
      </c>
      <c r="D105" s="46">
        <v>50586</v>
      </c>
      <c r="F105" s="71">
        <v>9.4000000000000004E-3</v>
      </c>
      <c r="G105" s="72"/>
      <c r="H105" s="72"/>
      <c r="J105" s="68">
        <v>-5</v>
      </c>
      <c r="L105" s="149">
        <v>13.5</v>
      </c>
      <c r="M105" s="130"/>
      <c r="N105" s="152">
        <v>25</v>
      </c>
      <c r="O105" s="131"/>
      <c r="P105" s="78">
        <v>2.6</v>
      </c>
      <c r="Q105" s="76"/>
      <c r="R105" s="46">
        <v>50586</v>
      </c>
      <c r="T105" s="47">
        <v>50</v>
      </c>
      <c r="U105" s="33" t="s">
        <v>4</v>
      </c>
      <c r="V105" s="47" t="s">
        <v>301</v>
      </c>
      <c r="X105" s="68">
        <v>-4</v>
      </c>
      <c r="Y105" s="58"/>
      <c r="Z105" s="154">
        <v>24.2</v>
      </c>
      <c r="AA105" s="66"/>
      <c r="AB105" s="156">
        <v>18.22</v>
      </c>
      <c r="AC105" s="131"/>
      <c r="AD105" s="66">
        <v>1.9</v>
      </c>
      <c r="AF105" s="37"/>
    </row>
    <row r="106" spans="1:32" x14ac:dyDescent="0.25">
      <c r="A106" s="33">
        <v>314</v>
      </c>
      <c r="B106" s="33" t="s">
        <v>44</v>
      </c>
      <c r="D106" s="46">
        <v>50586</v>
      </c>
      <c r="F106" s="71">
        <v>1.2E-2</v>
      </c>
      <c r="G106" s="72"/>
      <c r="H106" s="72"/>
      <c r="J106" s="68">
        <v>0</v>
      </c>
      <c r="L106" s="149">
        <v>15.7</v>
      </c>
      <c r="M106" s="130"/>
      <c r="N106" s="152">
        <v>24</v>
      </c>
      <c r="O106" s="131"/>
      <c r="P106" s="78">
        <v>2.6</v>
      </c>
      <c r="Q106" s="76"/>
      <c r="R106" s="46">
        <v>50586</v>
      </c>
      <c r="T106" s="47">
        <v>55</v>
      </c>
      <c r="U106" s="33" t="s">
        <v>4</v>
      </c>
      <c r="V106" s="47" t="s">
        <v>302</v>
      </c>
      <c r="X106" s="68">
        <v>-1</v>
      </c>
      <c r="Y106" s="58"/>
      <c r="Z106" s="154">
        <v>28.3</v>
      </c>
      <c r="AA106" s="66"/>
      <c r="AB106" s="156">
        <v>18.75</v>
      </c>
      <c r="AC106" s="131"/>
      <c r="AD106" s="66">
        <v>1.79</v>
      </c>
      <c r="AF106" s="37"/>
    </row>
    <row r="107" spans="1:32" x14ac:dyDescent="0.25">
      <c r="A107" s="33">
        <v>315</v>
      </c>
      <c r="B107" s="33" t="s">
        <v>45</v>
      </c>
      <c r="D107" s="46">
        <v>50586</v>
      </c>
      <c r="F107" s="71">
        <v>5.1999999999999998E-3</v>
      </c>
      <c r="G107" s="72"/>
      <c r="H107" s="72"/>
      <c r="J107" s="68">
        <v>-4</v>
      </c>
      <c r="L107" s="149">
        <v>15.9</v>
      </c>
      <c r="M107" s="130"/>
      <c r="N107" s="152">
        <v>26</v>
      </c>
      <c r="O107" s="131"/>
      <c r="P107" s="78">
        <v>2.4</v>
      </c>
      <c r="Q107" s="76"/>
      <c r="R107" s="46">
        <v>50586</v>
      </c>
      <c r="T107" s="47">
        <v>65</v>
      </c>
      <c r="U107" s="33" t="s">
        <v>4</v>
      </c>
      <c r="V107" s="47" t="s">
        <v>301</v>
      </c>
      <c r="X107" s="68">
        <v>-4</v>
      </c>
      <c r="Y107" s="58"/>
      <c r="Z107" s="154">
        <v>27</v>
      </c>
      <c r="AA107" s="66"/>
      <c r="AB107" s="156">
        <v>19.27</v>
      </c>
      <c r="AC107" s="131"/>
      <c r="AD107" s="66">
        <v>1.85</v>
      </c>
      <c r="AF107" s="37"/>
    </row>
    <row r="108" spans="1:32" x14ac:dyDescent="0.25">
      <c r="A108" s="33">
        <v>316</v>
      </c>
      <c r="B108" s="33" t="s">
        <v>281</v>
      </c>
      <c r="D108" s="46">
        <v>50586</v>
      </c>
      <c r="F108" s="71">
        <v>7.1000000000000004E-3</v>
      </c>
      <c r="G108" s="72"/>
      <c r="H108" s="72"/>
      <c r="J108" s="68">
        <v>-1</v>
      </c>
      <c r="L108" s="149">
        <v>13.9</v>
      </c>
      <c r="M108" s="130"/>
      <c r="N108" s="152">
        <v>26</v>
      </c>
      <c r="O108" s="131"/>
      <c r="P108" s="78">
        <v>2.4</v>
      </c>
      <c r="Q108" s="76"/>
      <c r="R108" s="46">
        <v>50586</v>
      </c>
      <c r="T108" s="47">
        <v>65</v>
      </c>
      <c r="U108" s="33" t="s">
        <v>4</v>
      </c>
      <c r="V108" s="47" t="s">
        <v>302</v>
      </c>
      <c r="X108" s="68">
        <v>-1</v>
      </c>
      <c r="Y108" s="58"/>
      <c r="Z108" s="154">
        <v>24.6</v>
      </c>
      <c r="AA108" s="66"/>
      <c r="AB108" s="156">
        <v>19.52</v>
      </c>
      <c r="AC108" s="131"/>
      <c r="AD108" s="66">
        <v>1.95</v>
      </c>
      <c r="AF108" s="37"/>
    </row>
    <row r="109" spans="1:32" x14ac:dyDescent="0.25">
      <c r="A109" s="33" t="s">
        <v>6</v>
      </c>
      <c r="B109" s="33" t="s">
        <v>6</v>
      </c>
      <c r="D109" s="46"/>
      <c r="F109" s="71"/>
      <c r="G109" s="72"/>
      <c r="H109" s="72"/>
      <c r="J109" s="68"/>
      <c r="L109" s="149"/>
      <c r="M109" s="130"/>
      <c r="N109" s="152"/>
      <c r="O109" s="131"/>
      <c r="P109" s="120"/>
      <c r="Q109" s="75"/>
      <c r="R109" s="46"/>
      <c r="T109" s="47"/>
      <c r="V109" s="47"/>
      <c r="X109" s="68"/>
      <c r="Y109" s="58"/>
      <c r="Z109" s="154"/>
      <c r="AA109" s="66"/>
      <c r="AB109" s="156"/>
      <c r="AC109" s="131"/>
      <c r="AD109" s="66"/>
      <c r="AF109" s="37"/>
    </row>
    <row r="110" spans="1:32" s="38" customFormat="1" x14ac:dyDescent="0.25">
      <c r="A110" s="38" t="s">
        <v>6</v>
      </c>
      <c r="B110" s="38" t="s">
        <v>296</v>
      </c>
      <c r="D110" s="46"/>
      <c r="F110" s="71"/>
      <c r="G110" s="72"/>
      <c r="H110" s="72"/>
      <c r="J110" s="68"/>
      <c r="L110" s="149"/>
      <c r="M110" s="130"/>
      <c r="N110" s="152"/>
      <c r="O110" s="131"/>
      <c r="P110" s="119"/>
      <c r="Q110" s="74"/>
      <c r="R110" s="46"/>
      <c r="S110" s="33"/>
      <c r="T110" s="47"/>
      <c r="U110" s="33"/>
      <c r="V110" s="47"/>
      <c r="W110" s="33"/>
      <c r="X110" s="68"/>
      <c r="Y110" s="73"/>
      <c r="Z110" s="154"/>
      <c r="AA110" s="66"/>
      <c r="AB110" s="156"/>
      <c r="AC110" s="131"/>
      <c r="AD110" s="66"/>
      <c r="AF110" s="37"/>
    </row>
    <row r="111" spans="1:32" x14ac:dyDescent="0.25">
      <c r="A111" s="33">
        <v>311</v>
      </c>
      <c r="B111" s="33" t="s">
        <v>42</v>
      </c>
      <c r="D111" s="46">
        <v>50586</v>
      </c>
      <c r="F111" s="71">
        <v>3.2000000000000002E-3</v>
      </c>
      <c r="G111" s="72"/>
      <c r="H111" s="72"/>
      <c r="J111" s="68">
        <v>-1</v>
      </c>
      <c r="L111" s="149">
        <v>21</v>
      </c>
      <c r="M111" s="130"/>
      <c r="N111" s="152">
        <v>27</v>
      </c>
      <c r="O111" s="131"/>
      <c r="P111" s="78">
        <v>2.1</v>
      </c>
      <c r="Q111" s="76"/>
      <c r="R111" s="46">
        <v>50586</v>
      </c>
      <c r="T111" s="47">
        <v>80</v>
      </c>
      <c r="U111" s="33" t="s">
        <v>4</v>
      </c>
      <c r="V111" s="47" t="s">
        <v>300</v>
      </c>
      <c r="X111" s="68">
        <v>-1</v>
      </c>
      <c r="Y111" s="58"/>
      <c r="Z111" s="154">
        <v>26.2</v>
      </c>
      <c r="AA111" s="66"/>
      <c r="AB111" s="156">
        <v>20.54</v>
      </c>
      <c r="AC111" s="131"/>
      <c r="AD111" s="66">
        <v>2.4</v>
      </c>
      <c r="AF111" s="37"/>
    </row>
    <row r="112" spans="1:32" x14ac:dyDescent="0.25">
      <c r="A112" s="33">
        <v>312</v>
      </c>
      <c r="B112" s="33" t="s">
        <v>43</v>
      </c>
      <c r="D112" s="46">
        <v>50586</v>
      </c>
      <c r="F112" s="71">
        <v>9.4000000000000004E-3</v>
      </c>
      <c r="G112" s="72"/>
      <c r="H112" s="72"/>
      <c r="J112" s="68">
        <v>-5</v>
      </c>
      <c r="L112" s="149">
        <v>20</v>
      </c>
      <c r="M112" s="130"/>
      <c r="N112" s="152">
        <v>25</v>
      </c>
      <c r="O112" s="131"/>
      <c r="P112" s="78">
        <v>2.6</v>
      </c>
      <c r="Q112" s="76"/>
      <c r="R112" s="46">
        <v>50586</v>
      </c>
      <c r="T112" s="47">
        <v>50</v>
      </c>
      <c r="U112" s="33" t="s">
        <v>4</v>
      </c>
      <c r="V112" s="47" t="s">
        <v>301</v>
      </c>
      <c r="X112" s="68">
        <v>-4</v>
      </c>
      <c r="Y112" s="58"/>
      <c r="Z112" s="154">
        <v>27</v>
      </c>
      <c r="AA112" s="66"/>
      <c r="AB112" s="156">
        <v>17.87</v>
      </c>
      <c r="AC112" s="131"/>
      <c r="AD112" s="66">
        <v>2.71</v>
      </c>
      <c r="AF112" s="37"/>
    </row>
    <row r="113" spans="1:32" x14ac:dyDescent="0.25">
      <c r="A113" s="33">
        <v>315</v>
      </c>
      <c r="B113" s="33" t="s">
        <v>45</v>
      </c>
      <c r="D113" s="46">
        <v>50586</v>
      </c>
      <c r="F113" s="71">
        <v>5.1999999999999998E-3</v>
      </c>
      <c r="G113" s="72"/>
      <c r="H113" s="72"/>
      <c r="J113" s="68">
        <v>-4</v>
      </c>
      <c r="L113" s="149">
        <v>16</v>
      </c>
      <c r="M113" s="130"/>
      <c r="N113" s="152">
        <v>26</v>
      </c>
      <c r="O113" s="131"/>
      <c r="P113" s="78">
        <v>2.4</v>
      </c>
      <c r="Q113" s="76"/>
      <c r="R113" s="46">
        <v>50586</v>
      </c>
      <c r="T113" s="47">
        <v>65</v>
      </c>
      <c r="U113" s="33" t="s">
        <v>4</v>
      </c>
      <c r="V113" s="47" t="s">
        <v>301</v>
      </c>
      <c r="X113" s="68">
        <v>-4</v>
      </c>
      <c r="Y113" s="58"/>
      <c r="Z113" s="154">
        <v>23.3</v>
      </c>
      <c r="AA113" s="66"/>
      <c r="AB113" s="156">
        <v>19.350000000000001</v>
      </c>
      <c r="AC113" s="131"/>
      <c r="AD113" s="66">
        <v>2.2599999999999998</v>
      </c>
      <c r="AF113" s="37"/>
    </row>
    <row r="114" spans="1:32" x14ac:dyDescent="0.25">
      <c r="A114" s="33">
        <v>316</v>
      </c>
      <c r="B114" s="33" t="s">
        <v>281</v>
      </c>
      <c r="D114" s="46">
        <v>50586</v>
      </c>
      <c r="F114" s="71">
        <v>7.1000000000000004E-3</v>
      </c>
      <c r="G114" s="72"/>
      <c r="H114" s="72"/>
      <c r="J114" s="68">
        <v>-1</v>
      </c>
      <c r="L114" s="149">
        <v>21.5</v>
      </c>
      <c r="M114" s="130"/>
      <c r="N114" s="152">
        <v>26</v>
      </c>
      <c r="O114" s="131"/>
      <c r="P114" s="78">
        <v>2.4</v>
      </c>
      <c r="Q114" s="76"/>
      <c r="R114" s="46">
        <v>50586</v>
      </c>
      <c r="T114" s="47">
        <v>65</v>
      </c>
      <c r="U114" s="33" t="s">
        <v>4</v>
      </c>
      <c r="V114" s="47" t="s">
        <v>302</v>
      </c>
      <c r="X114" s="68">
        <v>-1</v>
      </c>
      <c r="Y114" s="58"/>
      <c r="Z114" s="154">
        <v>21.3</v>
      </c>
      <c r="AA114" s="66"/>
      <c r="AB114" s="156">
        <v>19.649999999999999</v>
      </c>
      <c r="AC114" s="131"/>
      <c r="AD114" s="66">
        <v>3.02</v>
      </c>
      <c r="AF114" s="37"/>
    </row>
    <row r="115" spans="1:32" x14ac:dyDescent="0.25">
      <c r="A115" s="33" t="s">
        <v>6</v>
      </c>
      <c r="B115" s="33" t="s">
        <v>6</v>
      </c>
      <c r="D115" s="46"/>
      <c r="F115" s="71"/>
      <c r="G115" s="72"/>
      <c r="H115" s="72"/>
      <c r="J115" s="68"/>
      <c r="L115" s="149"/>
      <c r="M115" s="130"/>
      <c r="N115" s="152"/>
      <c r="O115" s="131"/>
      <c r="P115" s="120"/>
      <c r="Q115" s="75"/>
      <c r="R115" s="46"/>
      <c r="T115" s="47"/>
      <c r="V115" s="47"/>
      <c r="X115" s="68"/>
      <c r="Y115" s="58"/>
      <c r="Z115" s="154"/>
      <c r="AA115" s="66"/>
      <c r="AB115" s="156"/>
      <c r="AC115" s="131"/>
      <c r="AD115" s="66"/>
      <c r="AF115" s="37"/>
    </row>
    <row r="116" spans="1:32" s="38" customFormat="1" x14ac:dyDescent="0.25">
      <c r="A116" s="38" t="s">
        <v>6</v>
      </c>
      <c r="B116" s="38" t="s">
        <v>69</v>
      </c>
      <c r="D116" s="46"/>
      <c r="F116" s="71"/>
      <c r="G116" s="72"/>
      <c r="H116" s="72"/>
      <c r="J116" s="68"/>
      <c r="L116" s="149"/>
      <c r="M116" s="130"/>
      <c r="N116" s="152"/>
      <c r="O116" s="131"/>
      <c r="P116" s="119"/>
      <c r="Q116" s="74"/>
      <c r="R116" s="46"/>
      <c r="S116" s="33"/>
      <c r="T116" s="47"/>
      <c r="U116" s="33"/>
      <c r="V116" s="47"/>
      <c r="W116" s="33"/>
      <c r="X116" s="68"/>
      <c r="Y116" s="73"/>
      <c r="Z116" s="154"/>
      <c r="AA116" s="66"/>
      <c r="AB116" s="156"/>
      <c r="AC116" s="131"/>
      <c r="AD116" s="66"/>
      <c r="AF116" s="37"/>
    </row>
    <row r="117" spans="1:32" x14ac:dyDescent="0.25">
      <c r="A117" s="33">
        <v>311</v>
      </c>
      <c r="B117" s="33" t="s">
        <v>42</v>
      </c>
      <c r="D117" s="46">
        <v>50586</v>
      </c>
      <c r="F117" s="71">
        <v>3.2000000000000002E-3</v>
      </c>
      <c r="G117" s="72"/>
      <c r="H117" s="72"/>
      <c r="J117" s="68">
        <v>-1</v>
      </c>
      <c r="L117" s="149">
        <v>16</v>
      </c>
      <c r="M117" s="130"/>
      <c r="N117" s="152">
        <v>27</v>
      </c>
      <c r="O117" s="131"/>
      <c r="P117" s="78">
        <v>2.1</v>
      </c>
      <c r="Q117" s="76"/>
      <c r="R117" s="46">
        <v>50586</v>
      </c>
      <c r="T117" s="47">
        <v>80</v>
      </c>
      <c r="U117" s="33" t="s">
        <v>4</v>
      </c>
      <c r="V117" s="47" t="s">
        <v>300</v>
      </c>
      <c r="X117" s="68">
        <v>-1</v>
      </c>
      <c r="Y117" s="58"/>
      <c r="Z117" s="154">
        <v>28.6</v>
      </c>
      <c r="AA117" s="66"/>
      <c r="AB117" s="156">
        <v>20.45</v>
      </c>
      <c r="AC117" s="131"/>
      <c r="AD117" s="66">
        <v>1.43</v>
      </c>
      <c r="AF117" s="37"/>
    </row>
    <row r="118" spans="1:32" x14ac:dyDescent="0.25">
      <c r="A118" s="33">
        <v>312</v>
      </c>
      <c r="B118" s="33" t="s">
        <v>43</v>
      </c>
      <c r="D118" s="46">
        <v>50586</v>
      </c>
      <c r="F118" s="71">
        <v>9.4000000000000004E-3</v>
      </c>
      <c r="G118" s="72"/>
      <c r="H118" s="72"/>
      <c r="J118" s="68">
        <v>-5</v>
      </c>
      <c r="L118" s="149">
        <v>15</v>
      </c>
      <c r="M118" s="130"/>
      <c r="N118" s="152">
        <v>25</v>
      </c>
      <c r="O118" s="131"/>
      <c r="P118" s="78">
        <v>2.6</v>
      </c>
      <c r="Q118" s="76"/>
      <c r="R118" s="46">
        <v>50586</v>
      </c>
      <c r="T118" s="47">
        <v>50</v>
      </c>
      <c r="U118" s="33" t="s">
        <v>4</v>
      </c>
      <c r="V118" s="47" t="s">
        <v>301</v>
      </c>
      <c r="X118" s="68">
        <v>-4</v>
      </c>
      <c r="Y118" s="58"/>
      <c r="Z118" s="154">
        <v>21.2</v>
      </c>
      <c r="AA118" s="66"/>
      <c r="AB118" s="156">
        <v>18.54</v>
      </c>
      <c r="AC118" s="131"/>
      <c r="AD118" s="66">
        <v>2.9</v>
      </c>
      <c r="AF118" s="37"/>
    </row>
    <row r="119" spans="1:32" x14ac:dyDescent="0.25">
      <c r="A119" s="33">
        <v>314</v>
      </c>
      <c r="B119" s="33" t="s">
        <v>44</v>
      </c>
      <c r="D119" s="46">
        <v>50586</v>
      </c>
      <c r="F119" s="71">
        <v>1.2E-2</v>
      </c>
      <c r="G119" s="72"/>
      <c r="H119" s="72"/>
      <c r="J119" s="68">
        <v>0</v>
      </c>
      <c r="L119" s="149">
        <v>14.4</v>
      </c>
      <c r="M119" s="130"/>
      <c r="N119" s="184">
        <v>24</v>
      </c>
      <c r="O119" s="185"/>
      <c r="P119" s="78">
        <v>2.6</v>
      </c>
      <c r="Q119" s="76"/>
      <c r="R119" s="46">
        <v>50586</v>
      </c>
      <c r="T119" s="47">
        <v>55</v>
      </c>
      <c r="U119" s="33" t="s">
        <v>4</v>
      </c>
      <c r="V119" s="47" t="s">
        <v>302</v>
      </c>
      <c r="X119" s="68">
        <v>-1</v>
      </c>
      <c r="Y119" s="58"/>
      <c r="Z119" s="154">
        <v>20.100000000000001</v>
      </c>
      <c r="AA119" s="66"/>
      <c r="AB119" s="156">
        <v>19.2</v>
      </c>
      <c r="AC119" s="131"/>
      <c r="AD119" s="66">
        <v>2.73</v>
      </c>
      <c r="AF119" s="37"/>
    </row>
    <row r="120" spans="1:32" x14ac:dyDescent="0.25">
      <c r="A120" s="33">
        <v>315</v>
      </c>
      <c r="B120" s="33" t="s">
        <v>45</v>
      </c>
      <c r="D120" s="46">
        <v>50586</v>
      </c>
      <c r="F120" s="71">
        <v>5.1999999999999998E-3</v>
      </c>
      <c r="G120" s="72"/>
      <c r="H120" s="72"/>
      <c r="J120" s="68">
        <v>-4</v>
      </c>
      <c r="L120" s="149">
        <v>15.7</v>
      </c>
      <c r="M120" s="130"/>
      <c r="N120" s="152">
        <v>26</v>
      </c>
      <c r="O120" s="131"/>
      <c r="P120" s="78">
        <v>2.4</v>
      </c>
      <c r="Q120" s="76"/>
      <c r="R120" s="46">
        <v>50586</v>
      </c>
      <c r="T120" s="47">
        <v>65</v>
      </c>
      <c r="U120" s="33" t="s">
        <v>4</v>
      </c>
      <c r="V120" s="47" t="s">
        <v>301</v>
      </c>
      <c r="X120" s="68">
        <v>-4</v>
      </c>
      <c r="Y120" s="58"/>
      <c r="Z120" s="154">
        <v>25.7</v>
      </c>
      <c r="AA120" s="66"/>
      <c r="AB120" s="156">
        <v>19.36</v>
      </c>
      <c r="AC120" s="131"/>
      <c r="AD120" s="66">
        <v>2.1</v>
      </c>
      <c r="AF120" s="37"/>
    </row>
    <row r="121" spans="1:32" x14ac:dyDescent="0.25">
      <c r="A121" s="33">
        <v>316</v>
      </c>
      <c r="B121" s="33" t="s">
        <v>281</v>
      </c>
      <c r="D121" s="46">
        <v>50586</v>
      </c>
      <c r="F121" s="71">
        <v>7.1000000000000004E-3</v>
      </c>
      <c r="G121" s="72"/>
      <c r="H121" s="72"/>
      <c r="J121" s="68">
        <v>-1</v>
      </c>
      <c r="L121" s="149">
        <v>15.2</v>
      </c>
      <c r="M121" s="130"/>
      <c r="N121" s="152">
        <v>26</v>
      </c>
      <c r="O121" s="131"/>
      <c r="P121" s="78">
        <v>2.4</v>
      </c>
      <c r="Q121" s="76"/>
      <c r="R121" s="46">
        <v>50586</v>
      </c>
      <c r="T121" s="47">
        <v>65</v>
      </c>
      <c r="U121" s="33" t="s">
        <v>4</v>
      </c>
      <c r="V121" s="47" t="s">
        <v>302</v>
      </c>
      <c r="X121" s="68">
        <v>-1</v>
      </c>
      <c r="Y121" s="58"/>
      <c r="Z121" s="154">
        <v>27.5</v>
      </c>
      <c r="AA121" s="66"/>
      <c r="AB121" s="156">
        <v>19.399999999999999</v>
      </c>
      <c r="AC121" s="131"/>
      <c r="AD121" s="66">
        <v>1.69</v>
      </c>
      <c r="AF121" s="37"/>
    </row>
    <row r="122" spans="1:32" x14ac:dyDescent="0.25">
      <c r="A122" s="33" t="s">
        <v>6</v>
      </c>
      <c r="B122" s="33" t="s">
        <v>6</v>
      </c>
      <c r="D122" s="46"/>
      <c r="F122" s="71"/>
      <c r="G122" s="72"/>
      <c r="H122" s="72"/>
      <c r="J122" s="68"/>
      <c r="L122" s="149"/>
      <c r="M122" s="130"/>
      <c r="N122" s="152"/>
      <c r="O122" s="131"/>
      <c r="P122" s="120"/>
      <c r="Q122" s="75"/>
      <c r="R122" s="46"/>
      <c r="T122" s="47"/>
      <c r="V122" s="47"/>
      <c r="X122" s="68"/>
      <c r="Y122" s="58"/>
      <c r="Z122" s="154"/>
      <c r="AA122" s="66"/>
      <c r="AB122" s="156"/>
      <c r="AC122" s="131"/>
      <c r="AD122" s="66"/>
      <c r="AF122" s="37"/>
    </row>
    <row r="123" spans="1:32" s="38" customFormat="1" x14ac:dyDescent="0.25">
      <c r="A123" s="38" t="s">
        <v>6</v>
      </c>
      <c r="B123" s="38" t="s">
        <v>71</v>
      </c>
      <c r="D123" s="46"/>
      <c r="F123" s="71"/>
      <c r="G123" s="72"/>
      <c r="H123" s="72"/>
      <c r="J123" s="68"/>
      <c r="L123" s="149"/>
      <c r="M123" s="130"/>
      <c r="N123" s="152"/>
      <c r="O123" s="131"/>
      <c r="P123" s="119"/>
      <c r="Q123" s="74"/>
      <c r="R123" s="46"/>
      <c r="S123" s="33"/>
      <c r="T123" s="47"/>
      <c r="U123" s="33"/>
      <c r="V123" s="47"/>
      <c r="W123" s="33"/>
      <c r="X123" s="68"/>
      <c r="Y123" s="73"/>
      <c r="Z123" s="154"/>
      <c r="AA123" s="66"/>
      <c r="AB123" s="156"/>
      <c r="AC123" s="131"/>
      <c r="AD123" s="66"/>
      <c r="AF123" s="37"/>
    </row>
    <row r="124" spans="1:32" x14ac:dyDescent="0.25">
      <c r="A124" s="33">
        <v>311</v>
      </c>
      <c r="B124" s="33" t="s">
        <v>42</v>
      </c>
      <c r="D124" s="46">
        <v>50586</v>
      </c>
      <c r="F124" s="71">
        <v>3.2000000000000002E-3</v>
      </c>
      <c r="G124" s="72"/>
      <c r="H124" s="72"/>
      <c r="J124" s="68">
        <v>-1</v>
      </c>
      <c r="L124" s="149">
        <v>20.7</v>
      </c>
      <c r="M124" s="130"/>
      <c r="N124" s="152">
        <v>27</v>
      </c>
      <c r="O124" s="131"/>
      <c r="P124" s="78">
        <v>2.1</v>
      </c>
      <c r="Q124" s="76"/>
      <c r="R124" s="46">
        <v>50586</v>
      </c>
      <c r="T124" s="47">
        <v>80</v>
      </c>
      <c r="U124" s="33" t="s">
        <v>4</v>
      </c>
      <c r="V124" s="47" t="s">
        <v>300</v>
      </c>
      <c r="X124" s="68">
        <v>-1</v>
      </c>
      <c r="Y124" s="58"/>
      <c r="Z124" s="154">
        <v>28.2</v>
      </c>
      <c r="AA124" s="66"/>
      <c r="AB124" s="156">
        <v>20.43</v>
      </c>
      <c r="AC124" s="131"/>
      <c r="AD124" s="66">
        <v>2.14</v>
      </c>
      <c r="AF124" s="37"/>
    </row>
    <row r="125" spans="1:32" x14ac:dyDescent="0.25">
      <c r="A125" s="33">
        <v>312</v>
      </c>
      <c r="B125" s="33" t="s">
        <v>43</v>
      </c>
      <c r="D125" s="46">
        <v>50586</v>
      </c>
      <c r="F125" s="71">
        <v>9.4000000000000004E-3</v>
      </c>
      <c r="G125" s="72"/>
      <c r="H125" s="72"/>
      <c r="J125" s="68">
        <v>-5</v>
      </c>
      <c r="L125" s="149">
        <v>19.2</v>
      </c>
      <c r="M125" s="130"/>
      <c r="N125" s="152">
        <v>25</v>
      </c>
      <c r="O125" s="131"/>
      <c r="P125" s="78">
        <v>2.6</v>
      </c>
      <c r="Q125" s="76"/>
      <c r="R125" s="46">
        <v>50586</v>
      </c>
      <c r="T125" s="47">
        <v>50</v>
      </c>
      <c r="U125" s="33" t="s">
        <v>4</v>
      </c>
      <c r="V125" s="47" t="s">
        <v>301</v>
      </c>
      <c r="X125" s="68">
        <v>-4</v>
      </c>
      <c r="Y125" s="58"/>
      <c r="Z125" s="154">
        <v>20.6</v>
      </c>
      <c r="AA125" s="66"/>
      <c r="AB125" s="156">
        <v>18.559999999999999</v>
      </c>
      <c r="AC125" s="131"/>
      <c r="AD125" s="66">
        <v>3.24</v>
      </c>
      <c r="AF125" s="37"/>
    </row>
    <row r="126" spans="1:32" x14ac:dyDescent="0.25">
      <c r="A126" s="33">
        <v>314</v>
      </c>
      <c r="B126" s="33" t="s">
        <v>44</v>
      </c>
      <c r="D126" s="46">
        <v>50586</v>
      </c>
      <c r="F126" s="71">
        <v>1.2E-2</v>
      </c>
      <c r="G126" s="72"/>
      <c r="H126" s="72"/>
      <c r="J126" s="68">
        <v>0</v>
      </c>
      <c r="L126" s="149">
        <v>18</v>
      </c>
      <c r="M126" s="130"/>
      <c r="N126" s="152">
        <v>24</v>
      </c>
      <c r="O126" s="131"/>
      <c r="P126" s="78">
        <v>2.6</v>
      </c>
      <c r="Q126" s="76"/>
      <c r="R126" s="46">
        <v>50586</v>
      </c>
      <c r="T126" s="47">
        <v>55</v>
      </c>
      <c r="U126" s="33" t="s">
        <v>4</v>
      </c>
      <c r="V126" s="47" t="s">
        <v>302</v>
      </c>
      <c r="X126" s="68">
        <v>-1</v>
      </c>
      <c r="Y126" s="58"/>
      <c r="Z126" s="154">
        <v>19.399999999999999</v>
      </c>
      <c r="AA126" s="66"/>
      <c r="AB126" s="156">
        <v>19.21</v>
      </c>
      <c r="AC126" s="131"/>
      <c r="AD126" s="66">
        <v>3.3</v>
      </c>
      <c r="AF126" s="37"/>
    </row>
    <row r="127" spans="1:32" x14ac:dyDescent="0.25">
      <c r="A127" s="33">
        <v>315</v>
      </c>
      <c r="B127" s="33" t="s">
        <v>45</v>
      </c>
      <c r="D127" s="46">
        <v>50586</v>
      </c>
      <c r="F127" s="71">
        <v>5.1999999999999998E-3</v>
      </c>
      <c r="G127" s="72"/>
      <c r="H127" s="72"/>
      <c r="J127" s="68">
        <v>-4</v>
      </c>
      <c r="L127" s="149">
        <v>20.399999999999999</v>
      </c>
      <c r="M127" s="130"/>
      <c r="N127" s="152">
        <v>26</v>
      </c>
      <c r="O127" s="131"/>
      <c r="P127" s="78">
        <v>2.4</v>
      </c>
      <c r="Q127" s="76"/>
      <c r="R127" s="46">
        <v>50586</v>
      </c>
      <c r="T127" s="47">
        <v>65</v>
      </c>
      <c r="U127" s="33" t="s">
        <v>4</v>
      </c>
      <c r="V127" s="47" t="s">
        <v>301</v>
      </c>
      <c r="X127" s="68">
        <v>-4</v>
      </c>
      <c r="Y127" s="58"/>
      <c r="Z127" s="154">
        <v>25.8</v>
      </c>
      <c r="AA127" s="66"/>
      <c r="AB127" s="156">
        <v>19.27</v>
      </c>
      <c r="AC127" s="131"/>
      <c r="AD127" s="66">
        <v>2.67</v>
      </c>
      <c r="AF127" s="37"/>
    </row>
    <row r="128" spans="1:32" x14ac:dyDescent="0.25">
      <c r="A128" s="33">
        <v>316</v>
      </c>
      <c r="B128" s="33" t="s">
        <v>281</v>
      </c>
      <c r="D128" s="46">
        <v>50586</v>
      </c>
      <c r="F128" s="71">
        <v>7.1000000000000004E-3</v>
      </c>
      <c r="G128" s="72"/>
      <c r="H128" s="72"/>
      <c r="J128" s="68">
        <v>-1</v>
      </c>
      <c r="L128" s="149">
        <v>19.600000000000001</v>
      </c>
      <c r="M128" s="130"/>
      <c r="N128" s="152">
        <v>26</v>
      </c>
      <c r="O128" s="131"/>
      <c r="P128" s="78">
        <v>2.4</v>
      </c>
      <c r="Q128" s="76"/>
      <c r="R128" s="46">
        <v>50586</v>
      </c>
      <c r="T128" s="47">
        <v>65</v>
      </c>
      <c r="U128" s="33" t="s">
        <v>4</v>
      </c>
      <c r="V128" s="47" t="s">
        <v>302</v>
      </c>
      <c r="X128" s="68">
        <v>-1</v>
      </c>
      <c r="Y128" s="58"/>
      <c r="Z128" s="154">
        <v>27.2</v>
      </c>
      <c r="AA128" s="66"/>
      <c r="AB128" s="156">
        <v>19.45</v>
      </c>
      <c r="AC128" s="131"/>
      <c r="AD128" s="66">
        <v>2.35</v>
      </c>
      <c r="AF128" s="37"/>
    </row>
    <row r="129" spans="1:32" x14ac:dyDescent="0.25">
      <c r="B129" s="33" t="s">
        <v>6</v>
      </c>
      <c r="D129" s="46"/>
      <c r="F129" s="71"/>
      <c r="G129" s="72"/>
      <c r="H129" s="72"/>
      <c r="J129" s="48"/>
      <c r="L129" s="149"/>
      <c r="M129" s="130"/>
      <c r="N129" s="152"/>
      <c r="O129" s="131"/>
      <c r="P129" s="120"/>
      <c r="Q129" s="75"/>
      <c r="R129" s="46"/>
      <c r="T129" s="47"/>
      <c r="V129" s="47"/>
      <c r="X129" s="68"/>
      <c r="Y129" s="58"/>
      <c r="Z129" s="154"/>
      <c r="AA129" s="66"/>
      <c r="AB129" s="156"/>
      <c r="AC129" s="131"/>
      <c r="AD129" s="66"/>
      <c r="AE129" s="37"/>
      <c r="AF129" s="37"/>
    </row>
    <row r="130" spans="1:32" x14ac:dyDescent="0.25">
      <c r="A130" s="35" t="s">
        <v>2</v>
      </c>
      <c r="D130" s="46"/>
      <c r="F130" s="71"/>
      <c r="G130" s="72"/>
      <c r="H130" s="72"/>
      <c r="J130" s="48"/>
      <c r="L130" s="149"/>
      <c r="M130" s="130"/>
      <c r="N130" s="152"/>
      <c r="O130" s="131"/>
      <c r="P130" s="120"/>
      <c r="Q130" s="75"/>
      <c r="R130" s="46"/>
      <c r="T130" s="47"/>
      <c r="V130" s="47"/>
      <c r="X130" s="68"/>
      <c r="Y130" s="58"/>
      <c r="Z130" s="154"/>
      <c r="AA130" s="66"/>
      <c r="AB130" s="156"/>
      <c r="AC130" s="131"/>
      <c r="AD130" s="66"/>
      <c r="AF130" s="37"/>
    </row>
    <row r="131" spans="1:32" x14ac:dyDescent="0.25">
      <c r="D131" s="46"/>
      <c r="F131" s="71"/>
      <c r="G131" s="72"/>
      <c r="H131" s="72"/>
      <c r="J131" s="48"/>
      <c r="L131" s="149"/>
      <c r="M131" s="130"/>
      <c r="N131" s="152"/>
      <c r="O131" s="131"/>
      <c r="P131" s="120"/>
      <c r="Q131" s="75"/>
      <c r="R131" s="46"/>
      <c r="T131" s="47"/>
      <c r="V131" s="47"/>
      <c r="X131" s="68"/>
      <c r="Y131" s="58"/>
      <c r="Z131" s="154"/>
      <c r="AA131" s="66"/>
      <c r="AB131" s="156"/>
      <c r="AC131" s="131"/>
      <c r="AD131" s="66"/>
      <c r="AE131" s="29"/>
      <c r="AF131" s="37"/>
    </row>
    <row r="132" spans="1:32" x14ac:dyDescent="0.25">
      <c r="A132" s="41" t="s">
        <v>180</v>
      </c>
      <c r="D132" s="46"/>
      <c r="F132" s="71"/>
      <c r="G132" s="72"/>
      <c r="H132" s="72"/>
      <c r="J132" s="48"/>
      <c r="L132" s="149"/>
      <c r="M132" s="130"/>
      <c r="N132" s="152"/>
      <c r="O132" s="131"/>
      <c r="P132" s="120"/>
      <c r="Q132" s="75"/>
      <c r="R132" s="46"/>
      <c r="T132" s="47"/>
      <c r="V132" s="47"/>
      <c r="X132" s="68"/>
      <c r="Y132" s="58"/>
      <c r="Z132" s="154"/>
      <c r="AA132" s="66"/>
      <c r="AB132" s="156"/>
      <c r="AC132" s="131"/>
      <c r="AD132" s="66"/>
      <c r="AF132" s="37"/>
    </row>
    <row r="133" spans="1:32" x14ac:dyDescent="0.25">
      <c r="B133" s="33" t="s">
        <v>6</v>
      </c>
      <c r="D133" s="46"/>
      <c r="F133" s="71"/>
      <c r="G133" s="72"/>
      <c r="H133" s="72"/>
      <c r="J133" s="48"/>
      <c r="L133" s="149"/>
      <c r="M133" s="130"/>
      <c r="N133" s="152"/>
      <c r="O133" s="131"/>
      <c r="P133" s="120"/>
      <c r="Q133" s="75"/>
      <c r="R133" s="46"/>
      <c r="T133" s="47"/>
      <c r="V133" s="47"/>
      <c r="X133" s="68"/>
      <c r="Y133" s="58"/>
      <c r="Z133" s="154"/>
      <c r="AA133" s="66"/>
      <c r="AB133" s="156"/>
      <c r="AC133" s="131"/>
      <c r="AD133" s="66"/>
      <c r="AF133" s="37"/>
    </row>
    <row r="134" spans="1:32" s="38" customFormat="1" x14ac:dyDescent="0.25">
      <c r="B134" s="38" t="s">
        <v>75</v>
      </c>
      <c r="D134" s="46"/>
      <c r="F134" s="71"/>
      <c r="G134" s="72"/>
      <c r="H134" s="72"/>
      <c r="J134" s="48"/>
      <c r="L134" s="149"/>
      <c r="M134" s="130"/>
      <c r="N134" s="152"/>
      <c r="O134" s="131"/>
      <c r="P134" s="119"/>
      <c r="Q134" s="74"/>
      <c r="R134" s="46"/>
      <c r="S134" s="33"/>
      <c r="T134" s="47"/>
      <c r="U134" s="33"/>
      <c r="V134" s="47"/>
      <c r="W134" s="33"/>
      <c r="X134" s="68"/>
      <c r="Y134" s="73"/>
      <c r="Z134" s="154"/>
      <c r="AA134" s="66"/>
      <c r="AB134" s="156"/>
      <c r="AC134" s="131"/>
      <c r="AD134" s="66"/>
      <c r="AF134" s="37"/>
    </row>
    <row r="135" spans="1:32" x14ac:dyDescent="0.25">
      <c r="A135" s="33">
        <v>321</v>
      </c>
      <c r="B135" s="33" t="s">
        <v>42</v>
      </c>
      <c r="D135" s="46">
        <v>52412</v>
      </c>
      <c r="F135" s="71">
        <v>2.8E-3</v>
      </c>
      <c r="G135" s="72"/>
      <c r="H135" s="72"/>
      <c r="J135" s="48">
        <v>0</v>
      </c>
      <c r="L135" s="149">
        <v>20.8</v>
      </c>
      <c r="M135" s="130"/>
      <c r="N135" s="152">
        <v>32</v>
      </c>
      <c r="O135" s="131"/>
      <c r="P135" s="78">
        <v>1.8</v>
      </c>
      <c r="Q135" s="76"/>
      <c r="R135" s="46">
        <v>52351</v>
      </c>
      <c r="T135" s="47">
        <v>100</v>
      </c>
      <c r="U135" s="33" t="s">
        <v>4</v>
      </c>
      <c r="V135" s="47" t="s">
        <v>303</v>
      </c>
      <c r="X135" s="68">
        <v>-1</v>
      </c>
      <c r="Y135" s="58"/>
      <c r="Z135" s="154">
        <v>25.9</v>
      </c>
      <c r="AA135" s="66"/>
      <c r="AB135" s="156">
        <v>25.17</v>
      </c>
      <c r="AC135" s="131"/>
      <c r="AD135" s="66">
        <v>2.25</v>
      </c>
      <c r="AF135" s="37"/>
    </row>
    <row r="136" spans="1:32" x14ac:dyDescent="0.25">
      <c r="A136" s="33">
        <v>322</v>
      </c>
      <c r="B136" s="33" t="s">
        <v>76</v>
      </c>
      <c r="D136" s="46">
        <v>52412</v>
      </c>
      <c r="F136" s="71">
        <v>5.5999999999999999E-3</v>
      </c>
      <c r="G136" s="72"/>
      <c r="H136" s="72"/>
      <c r="J136" s="48">
        <v>-2</v>
      </c>
      <c r="L136" s="149">
        <v>11</v>
      </c>
      <c r="M136" s="130"/>
      <c r="N136" s="152">
        <v>30</v>
      </c>
      <c r="O136" s="131"/>
      <c r="P136" s="78">
        <v>2</v>
      </c>
      <c r="Q136" s="76"/>
      <c r="R136" s="46">
        <v>52351</v>
      </c>
      <c r="T136" s="47">
        <v>60</v>
      </c>
      <c r="U136" s="33" t="s">
        <v>4</v>
      </c>
      <c r="V136" s="47" t="s">
        <v>304</v>
      </c>
      <c r="X136" s="68">
        <v>-2</v>
      </c>
      <c r="Y136" s="58"/>
      <c r="Z136" s="154">
        <v>17.5</v>
      </c>
      <c r="AA136" s="66"/>
      <c r="AB136" s="156">
        <v>23.69</v>
      </c>
      <c r="AC136" s="131"/>
      <c r="AD136" s="66">
        <v>1.92</v>
      </c>
      <c r="AF136" s="37"/>
    </row>
    <row r="137" spans="1:32" x14ac:dyDescent="0.25">
      <c r="A137" s="33">
        <v>323</v>
      </c>
      <c r="B137" s="33" t="s">
        <v>44</v>
      </c>
      <c r="D137" s="46">
        <v>52412</v>
      </c>
      <c r="F137" s="71">
        <v>1.38E-2</v>
      </c>
      <c r="G137" s="72"/>
      <c r="H137" s="72"/>
      <c r="J137" s="48">
        <v>0</v>
      </c>
      <c r="L137" s="149">
        <v>20.399999999999999</v>
      </c>
      <c r="M137" s="130"/>
      <c r="N137" s="152">
        <v>27</v>
      </c>
      <c r="O137" s="131"/>
      <c r="P137" s="78">
        <v>2.4</v>
      </c>
      <c r="Q137" s="76"/>
      <c r="R137" s="46">
        <v>52351</v>
      </c>
      <c r="T137" s="47">
        <v>45</v>
      </c>
      <c r="U137" s="33" t="s">
        <v>4</v>
      </c>
      <c r="V137" s="47" t="s">
        <v>302</v>
      </c>
      <c r="X137" s="68">
        <v>0</v>
      </c>
      <c r="Y137" s="58"/>
      <c r="Z137" s="154">
        <v>12.1</v>
      </c>
      <c r="AA137" s="66"/>
      <c r="AB137" s="156">
        <v>22.26</v>
      </c>
      <c r="AC137" s="131"/>
      <c r="AD137" s="66">
        <v>7.22</v>
      </c>
      <c r="AF137" s="37"/>
    </row>
    <row r="138" spans="1:32" x14ac:dyDescent="0.25">
      <c r="A138" s="33">
        <v>324</v>
      </c>
      <c r="B138" s="33" t="s">
        <v>45</v>
      </c>
      <c r="D138" s="46">
        <v>52412</v>
      </c>
      <c r="F138" s="71">
        <v>1.1999999999999999E-3</v>
      </c>
      <c r="G138" s="72"/>
      <c r="H138" s="72"/>
      <c r="J138" s="48">
        <v>-2</v>
      </c>
      <c r="L138" s="149">
        <v>20.3</v>
      </c>
      <c r="M138" s="130"/>
      <c r="N138" s="152">
        <v>33</v>
      </c>
      <c r="O138" s="131"/>
      <c r="P138" s="78">
        <v>1.8</v>
      </c>
      <c r="Q138" s="76"/>
      <c r="R138" s="46">
        <v>52351</v>
      </c>
      <c r="T138" s="47">
        <v>75</v>
      </c>
      <c r="U138" s="33" t="s">
        <v>4</v>
      </c>
      <c r="V138" s="47" t="s">
        <v>305</v>
      </c>
      <c r="X138" s="68">
        <v>-1</v>
      </c>
      <c r="Y138" s="58"/>
      <c r="Z138" s="154">
        <v>26.4</v>
      </c>
      <c r="AA138" s="66"/>
      <c r="AB138" s="156">
        <v>24.78</v>
      </c>
      <c r="AC138" s="131"/>
      <c r="AD138" s="66">
        <v>2.09</v>
      </c>
      <c r="AF138" s="37"/>
    </row>
    <row r="139" spans="1:32" x14ac:dyDescent="0.25">
      <c r="A139" s="33">
        <v>325</v>
      </c>
      <c r="B139" s="33" t="s">
        <v>281</v>
      </c>
      <c r="D139" s="46">
        <v>52412</v>
      </c>
      <c r="F139" s="71">
        <v>3.2000000000000002E-3</v>
      </c>
      <c r="G139" s="72"/>
      <c r="H139" s="72"/>
      <c r="J139" s="48">
        <v>0</v>
      </c>
      <c r="L139" s="149">
        <v>19.5</v>
      </c>
      <c r="M139" s="130"/>
      <c r="N139" s="152">
        <v>32</v>
      </c>
      <c r="O139" s="131"/>
      <c r="P139" s="78">
        <v>1.8</v>
      </c>
      <c r="Q139" s="76"/>
      <c r="R139" s="46">
        <v>52351</v>
      </c>
      <c r="T139" s="47">
        <v>50</v>
      </c>
      <c r="U139" s="33" t="s">
        <v>4</v>
      </c>
      <c r="V139" s="47" t="s">
        <v>303</v>
      </c>
      <c r="X139" s="68">
        <v>-3</v>
      </c>
      <c r="Y139" s="58"/>
      <c r="Z139" s="154">
        <v>18.399999999999999</v>
      </c>
      <c r="AA139" s="66"/>
      <c r="AB139" s="156">
        <v>22.7</v>
      </c>
      <c r="AC139" s="131"/>
      <c r="AD139" s="66">
        <v>4.0599999999999996</v>
      </c>
      <c r="AF139" s="37"/>
    </row>
    <row r="140" spans="1:32" x14ac:dyDescent="0.25">
      <c r="A140" s="33" t="s">
        <v>6</v>
      </c>
      <c r="B140" s="33" t="s">
        <v>6</v>
      </c>
      <c r="D140" s="46"/>
      <c r="F140" s="71"/>
      <c r="G140" s="72"/>
      <c r="H140" s="72"/>
      <c r="J140" s="48"/>
      <c r="L140" s="149"/>
      <c r="M140" s="130"/>
      <c r="N140" s="152"/>
      <c r="O140" s="131"/>
      <c r="P140" s="120"/>
      <c r="Q140" s="75"/>
      <c r="R140" s="46"/>
      <c r="T140" s="47"/>
      <c r="V140" s="47"/>
      <c r="X140" s="68"/>
      <c r="Y140" s="58"/>
      <c r="Z140" s="154"/>
      <c r="AA140" s="66"/>
      <c r="AB140" s="156"/>
      <c r="AC140" s="131"/>
      <c r="AD140" s="66"/>
      <c r="AF140" s="37"/>
    </row>
    <row r="141" spans="1:32" s="38" customFormat="1" x14ac:dyDescent="0.25">
      <c r="A141" s="38" t="s">
        <v>6</v>
      </c>
      <c r="B141" s="38" t="s">
        <v>78</v>
      </c>
      <c r="D141" s="46"/>
      <c r="F141" s="71"/>
      <c r="G141" s="72"/>
      <c r="H141" s="72"/>
      <c r="J141" s="48"/>
      <c r="L141" s="149"/>
      <c r="M141" s="130"/>
      <c r="N141" s="152"/>
      <c r="O141" s="131"/>
      <c r="P141" s="119"/>
      <c r="Q141" s="74"/>
      <c r="R141" s="46"/>
      <c r="S141" s="33"/>
      <c r="T141" s="47"/>
      <c r="U141" s="33"/>
      <c r="V141" s="47"/>
      <c r="W141" s="33"/>
      <c r="X141" s="68"/>
      <c r="Y141" s="73"/>
      <c r="Z141" s="154"/>
      <c r="AA141" s="66"/>
      <c r="AB141" s="156"/>
      <c r="AC141" s="131"/>
      <c r="AD141" s="66"/>
      <c r="AF141" s="37"/>
    </row>
    <row r="142" spans="1:32" x14ac:dyDescent="0.25">
      <c r="A142" s="33">
        <v>321</v>
      </c>
      <c r="B142" s="33" t="s">
        <v>42</v>
      </c>
      <c r="D142" s="46">
        <v>49856</v>
      </c>
      <c r="F142" s="71">
        <v>2.8E-3</v>
      </c>
      <c r="G142" s="72"/>
      <c r="H142" s="72"/>
      <c r="J142" s="48">
        <v>0</v>
      </c>
      <c r="L142" s="149">
        <v>25.4</v>
      </c>
      <c r="M142" s="130"/>
      <c r="N142" s="152">
        <v>26</v>
      </c>
      <c r="O142" s="131"/>
      <c r="P142" s="78">
        <v>1.8</v>
      </c>
      <c r="Q142" s="76"/>
      <c r="R142" s="46">
        <v>49765</v>
      </c>
      <c r="T142" s="47">
        <v>100</v>
      </c>
      <c r="U142" s="33" t="s">
        <v>4</v>
      </c>
      <c r="V142" s="47" t="s">
        <v>303</v>
      </c>
      <c r="X142" s="68">
        <v>-1</v>
      </c>
      <c r="Y142" s="58"/>
      <c r="Z142" s="154">
        <v>27.1</v>
      </c>
      <c r="AA142" s="66"/>
      <c r="AB142" s="156">
        <v>18.670000000000002</v>
      </c>
      <c r="AC142" s="131"/>
      <c r="AD142" s="66">
        <v>2.66</v>
      </c>
      <c r="AF142" s="37"/>
    </row>
    <row r="143" spans="1:32" x14ac:dyDescent="0.25">
      <c r="A143" s="33">
        <v>322</v>
      </c>
      <c r="B143" s="33" t="s">
        <v>76</v>
      </c>
      <c r="D143" s="46">
        <v>49856</v>
      </c>
      <c r="F143" s="71">
        <v>5.5999999999999999E-3</v>
      </c>
      <c r="G143" s="72"/>
      <c r="H143" s="72"/>
      <c r="J143" s="48">
        <v>-2</v>
      </c>
      <c r="L143" s="149">
        <v>16.600000000000001</v>
      </c>
      <c r="M143" s="130"/>
      <c r="N143" s="152">
        <v>25</v>
      </c>
      <c r="O143" s="131"/>
      <c r="P143" s="78">
        <v>2</v>
      </c>
      <c r="Q143" s="76"/>
      <c r="R143" s="46">
        <v>49765</v>
      </c>
      <c r="T143" s="47">
        <v>60</v>
      </c>
      <c r="U143" s="33" t="s">
        <v>4</v>
      </c>
      <c r="V143" s="47" t="s">
        <v>304</v>
      </c>
      <c r="X143" s="68">
        <v>-2</v>
      </c>
      <c r="Y143" s="58"/>
      <c r="Z143" s="154">
        <v>14.9</v>
      </c>
      <c r="AA143" s="66"/>
      <c r="AB143" s="156">
        <v>18</v>
      </c>
      <c r="AC143" s="131"/>
      <c r="AD143" s="66">
        <v>3.72</v>
      </c>
      <c r="AF143" s="37"/>
    </row>
    <row r="144" spans="1:32" x14ac:dyDescent="0.25">
      <c r="A144" s="33">
        <v>323</v>
      </c>
      <c r="B144" s="33" t="s">
        <v>44</v>
      </c>
      <c r="D144" s="46">
        <v>49856</v>
      </c>
      <c r="F144" s="71">
        <v>1.38E-2</v>
      </c>
      <c r="G144" s="72"/>
      <c r="H144" s="72"/>
      <c r="J144" s="48">
        <v>0</v>
      </c>
      <c r="L144" s="149">
        <v>25</v>
      </c>
      <c r="M144" s="130"/>
      <c r="N144" s="152">
        <v>22</v>
      </c>
      <c r="O144" s="131"/>
      <c r="P144" s="78">
        <v>2.4</v>
      </c>
      <c r="Q144" s="76"/>
      <c r="R144" s="46">
        <v>49765</v>
      </c>
      <c r="T144" s="47">
        <v>45</v>
      </c>
      <c r="U144" s="33" t="s">
        <v>4</v>
      </c>
      <c r="V144" s="47" t="s">
        <v>302</v>
      </c>
      <c r="X144" s="68">
        <v>0</v>
      </c>
      <c r="Y144" s="58"/>
      <c r="Z144" s="154">
        <v>8</v>
      </c>
      <c r="AA144" s="66"/>
      <c r="AB144" s="156">
        <v>17.309999999999999</v>
      </c>
      <c r="AC144" s="131"/>
      <c r="AD144" s="66">
        <v>5.1100000000000003</v>
      </c>
      <c r="AF144" s="37"/>
    </row>
    <row r="145" spans="1:32" x14ac:dyDescent="0.25">
      <c r="A145" s="33">
        <v>324</v>
      </c>
      <c r="B145" s="33" t="s">
        <v>45</v>
      </c>
      <c r="D145" s="46">
        <v>49856</v>
      </c>
      <c r="F145" s="71">
        <v>1.1999999999999999E-3</v>
      </c>
      <c r="G145" s="72"/>
      <c r="H145" s="72"/>
      <c r="J145" s="48">
        <v>-2</v>
      </c>
      <c r="L145" s="149">
        <v>24.3</v>
      </c>
      <c r="M145" s="130"/>
      <c r="N145" s="152">
        <v>26</v>
      </c>
      <c r="O145" s="131"/>
      <c r="P145" s="78">
        <v>1.8</v>
      </c>
      <c r="Q145" s="76"/>
      <c r="R145" s="46">
        <v>49765</v>
      </c>
      <c r="T145" s="47">
        <v>75</v>
      </c>
      <c r="U145" s="33" t="s">
        <v>4</v>
      </c>
      <c r="V145" s="47" t="s">
        <v>305</v>
      </c>
      <c r="X145" s="68">
        <v>-1</v>
      </c>
      <c r="Y145" s="58"/>
      <c r="Z145" s="154">
        <v>21.6</v>
      </c>
      <c r="AA145" s="66"/>
      <c r="AB145" s="156">
        <v>18.68</v>
      </c>
      <c r="AC145" s="131"/>
      <c r="AD145" s="66">
        <v>3.2</v>
      </c>
      <c r="AF145" s="37"/>
    </row>
    <row r="146" spans="1:32" x14ac:dyDescent="0.25">
      <c r="A146" s="33">
        <v>325</v>
      </c>
      <c r="B146" s="33" t="s">
        <v>281</v>
      </c>
      <c r="D146" s="46">
        <v>49856</v>
      </c>
      <c r="F146" s="71">
        <v>3.2000000000000002E-3</v>
      </c>
      <c r="G146" s="72"/>
      <c r="H146" s="72"/>
      <c r="J146" s="48">
        <v>0</v>
      </c>
      <c r="L146" s="149">
        <v>29</v>
      </c>
      <c r="M146" s="130"/>
      <c r="N146" s="152">
        <v>25</v>
      </c>
      <c r="O146" s="131"/>
      <c r="P146" s="78">
        <v>1.8</v>
      </c>
      <c r="Q146" s="76"/>
      <c r="R146" s="46">
        <v>49765</v>
      </c>
      <c r="T146" s="47">
        <v>50</v>
      </c>
      <c r="U146" s="33" t="s">
        <v>4</v>
      </c>
      <c r="V146" s="47" t="s">
        <v>303</v>
      </c>
      <c r="X146" s="68">
        <v>-3</v>
      </c>
      <c r="Y146" s="58"/>
      <c r="Z146" s="154">
        <v>33.9</v>
      </c>
      <c r="AA146" s="66"/>
      <c r="AB146" s="156">
        <v>15.87</v>
      </c>
      <c r="AC146" s="131"/>
      <c r="AD146" s="66">
        <v>2.59</v>
      </c>
      <c r="AF146" s="37"/>
    </row>
    <row r="147" spans="1:32" x14ac:dyDescent="0.25">
      <c r="A147" s="33" t="s">
        <v>6</v>
      </c>
      <c r="B147" s="33" t="s">
        <v>6</v>
      </c>
      <c r="D147" s="46"/>
      <c r="F147" s="71"/>
      <c r="G147" s="72"/>
      <c r="H147" s="72"/>
      <c r="J147" s="48"/>
      <c r="L147" s="149"/>
      <c r="M147" s="130"/>
      <c r="N147" s="152"/>
      <c r="O147" s="131"/>
      <c r="P147" s="120"/>
      <c r="Q147" s="75"/>
      <c r="R147" s="46"/>
      <c r="T147" s="47"/>
      <c r="V147" s="47"/>
      <c r="X147" s="68"/>
      <c r="Y147" s="58"/>
      <c r="Z147" s="154"/>
      <c r="AA147" s="66"/>
      <c r="AB147" s="156"/>
      <c r="AC147" s="131"/>
      <c r="AD147" s="66"/>
      <c r="AF147" s="37"/>
    </row>
    <row r="148" spans="1:32" s="38" customFormat="1" x14ac:dyDescent="0.25">
      <c r="A148" s="38" t="s">
        <v>6</v>
      </c>
      <c r="B148" s="38" t="s">
        <v>80</v>
      </c>
      <c r="D148" s="46"/>
      <c r="F148" s="71"/>
      <c r="G148" s="72"/>
      <c r="H148" s="72"/>
      <c r="J148" s="48"/>
      <c r="L148" s="149"/>
      <c r="M148" s="130"/>
      <c r="N148" s="152"/>
      <c r="O148" s="131"/>
      <c r="P148" s="119"/>
      <c r="Q148" s="74"/>
      <c r="R148" s="46"/>
      <c r="S148" s="33"/>
      <c r="T148" s="47"/>
      <c r="U148" s="33"/>
      <c r="V148" s="47"/>
      <c r="W148" s="33"/>
      <c r="X148" s="68"/>
      <c r="Y148" s="73"/>
      <c r="Z148" s="154"/>
      <c r="AA148" s="66"/>
      <c r="AB148" s="156"/>
      <c r="AC148" s="131"/>
      <c r="AD148" s="66"/>
      <c r="AF148" s="37"/>
    </row>
    <row r="149" spans="1:32" x14ac:dyDescent="0.25">
      <c r="A149" s="33">
        <v>321</v>
      </c>
      <c r="B149" s="33" t="s">
        <v>42</v>
      </c>
      <c r="D149" s="46">
        <v>52412</v>
      </c>
      <c r="F149" s="71">
        <v>2.8E-3</v>
      </c>
      <c r="G149" s="72"/>
      <c r="H149" s="72"/>
      <c r="J149" s="48">
        <v>0</v>
      </c>
      <c r="L149" s="149">
        <v>24.9</v>
      </c>
      <c r="M149" s="130"/>
      <c r="N149" s="152">
        <v>32</v>
      </c>
      <c r="O149" s="131"/>
      <c r="P149" s="78">
        <v>1.8</v>
      </c>
      <c r="Q149" s="76"/>
      <c r="R149" s="46">
        <v>52351</v>
      </c>
      <c r="T149" s="47">
        <v>100</v>
      </c>
      <c r="U149" s="33" t="s">
        <v>4</v>
      </c>
      <c r="V149" s="47" t="s">
        <v>303</v>
      </c>
      <c r="X149" s="68">
        <v>-1</v>
      </c>
      <c r="Y149" s="58"/>
      <c r="Z149" s="154">
        <v>27</v>
      </c>
      <c r="AA149" s="66"/>
      <c r="AB149" s="156">
        <v>25.16</v>
      </c>
      <c r="AC149" s="131"/>
      <c r="AD149" s="66">
        <v>2.27</v>
      </c>
      <c r="AF149" s="37"/>
    </row>
    <row r="150" spans="1:32" x14ac:dyDescent="0.25">
      <c r="A150" s="33">
        <v>322</v>
      </c>
      <c r="B150" s="33" t="s">
        <v>76</v>
      </c>
      <c r="D150" s="46">
        <v>52412</v>
      </c>
      <c r="F150" s="71">
        <v>5.5999999999999999E-3</v>
      </c>
      <c r="G150" s="72"/>
      <c r="H150" s="72"/>
      <c r="J150" s="48">
        <v>-2</v>
      </c>
      <c r="L150" s="149">
        <v>17.7</v>
      </c>
      <c r="M150" s="130"/>
      <c r="N150" s="152">
        <v>30</v>
      </c>
      <c r="O150" s="131"/>
      <c r="P150" s="78">
        <v>2</v>
      </c>
      <c r="Q150" s="76"/>
      <c r="R150" s="46">
        <v>52351</v>
      </c>
      <c r="T150" s="47">
        <v>60</v>
      </c>
      <c r="U150" s="33" t="s">
        <v>4</v>
      </c>
      <c r="V150" s="47" t="s">
        <v>304</v>
      </c>
      <c r="X150" s="68">
        <v>-2</v>
      </c>
      <c r="Y150" s="58"/>
      <c r="Z150" s="154">
        <v>17.2</v>
      </c>
      <c r="AA150" s="66"/>
      <c r="AB150" s="156">
        <v>23.7</v>
      </c>
      <c r="AC150" s="131"/>
      <c r="AD150" s="66">
        <v>2.75</v>
      </c>
      <c r="AF150" s="37"/>
    </row>
    <row r="151" spans="1:32" x14ac:dyDescent="0.25">
      <c r="A151" s="33">
        <v>323</v>
      </c>
      <c r="B151" s="33" t="s">
        <v>44</v>
      </c>
      <c r="D151" s="46">
        <v>52412</v>
      </c>
      <c r="F151" s="71">
        <v>1.38E-2</v>
      </c>
      <c r="G151" s="72"/>
      <c r="H151" s="72"/>
      <c r="J151" s="48">
        <v>0</v>
      </c>
      <c r="L151" s="149">
        <v>24.4</v>
      </c>
      <c r="M151" s="130"/>
      <c r="N151" s="152">
        <v>27</v>
      </c>
      <c r="O151" s="131"/>
      <c r="P151" s="78">
        <v>2.4</v>
      </c>
      <c r="Q151" s="76"/>
      <c r="R151" s="46">
        <v>52351</v>
      </c>
      <c r="T151" s="47">
        <v>45</v>
      </c>
      <c r="U151" s="33" t="s">
        <v>4</v>
      </c>
      <c r="V151" s="47" t="s">
        <v>302</v>
      </c>
      <c r="X151" s="68">
        <v>0</v>
      </c>
      <c r="Y151" s="58"/>
      <c r="Z151" s="154">
        <v>10.1</v>
      </c>
      <c r="AA151" s="66"/>
      <c r="AB151" s="156">
        <v>22.42</v>
      </c>
      <c r="AC151" s="131"/>
      <c r="AD151" s="66">
        <v>3.86</v>
      </c>
      <c r="AF151" s="37"/>
    </row>
    <row r="152" spans="1:32" x14ac:dyDescent="0.25">
      <c r="A152" s="33">
        <v>324</v>
      </c>
      <c r="B152" s="33" t="s">
        <v>45</v>
      </c>
      <c r="D152" s="46">
        <v>52412</v>
      </c>
      <c r="F152" s="71">
        <v>1.1999999999999999E-3</v>
      </c>
      <c r="G152" s="72"/>
      <c r="H152" s="72"/>
      <c r="J152" s="48">
        <v>-2</v>
      </c>
      <c r="L152" s="149">
        <v>24.7</v>
      </c>
      <c r="M152" s="130"/>
      <c r="N152" s="152">
        <v>33</v>
      </c>
      <c r="O152" s="131"/>
      <c r="P152" s="78">
        <v>1.8</v>
      </c>
      <c r="Q152" s="76"/>
      <c r="R152" s="46">
        <v>52351</v>
      </c>
      <c r="T152" s="47">
        <v>75</v>
      </c>
      <c r="U152" s="33" t="s">
        <v>4</v>
      </c>
      <c r="V152" s="47" t="s">
        <v>305</v>
      </c>
      <c r="X152" s="68">
        <v>-1</v>
      </c>
      <c r="Y152" s="58"/>
      <c r="Z152" s="154">
        <v>27.7</v>
      </c>
      <c r="AA152" s="66"/>
      <c r="AB152" s="156">
        <v>24.68</v>
      </c>
      <c r="AC152" s="131"/>
      <c r="AD152" s="66">
        <v>2.27</v>
      </c>
      <c r="AF152" s="37"/>
    </row>
    <row r="153" spans="1:32" x14ac:dyDescent="0.25">
      <c r="A153" s="33">
        <v>325</v>
      </c>
      <c r="B153" s="33" t="s">
        <v>281</v>
      </c>
      <c r="D153" s="46">
        <v>52412</v>
      </c>
      <c r="F153" s="71">
        <v>3.2000000000000002E-3</v>
      </c>
      <c r="G153" s="72"/>
      <c r="H153" s="72"/>
      <c r="J153" s="48">
        <v>0</v>
      </c>
      <c r="L153" s="149">
        <v>25.9</v>
      </c>
      <c r="M153" s="130"/>
      <c r="N153" s="152">
        <v>32</v>
      </c>
      <c r="O153" s="131"/>
      <c r="P153" s="78">
        <v>1.8</v>
      </c>
      <c r="Q153" s="76"/>
      <c r="R153" s="46">
        <v>52351</v>
      </c>
      <c r="T153" s="47">
        <v>50</v>
      </c>
      <c r="U153" s="33" t="s">
        <v>4</v>
      </c>
      <c r="V153" s="47" t="s">
        <v>303</v>
      </c>
      <c r="X153" s="68">
        <v>-3</v>
      </c>
      <c r="Y153" s="58"/>
      <c r="Z153" s="154">
        <v>29.2</v>
      </c>
      <c r="AA153" s="66"/>
      <c r="AB153" s="156">
        <v>20.78</v>
      </c>
      <c r="AC153" s="131"/>
      <c r="AD153" s="66">
        <v>2.73</v>
      </c>
      <c r="AF153" s="37"/>
    </row>
    <row r="154" spans="1:32" s="38" customFormat="1" x14ac:dyDescent="0.25">
      <c r="A154" s="41"/>
      <c r="B154" s="38" t="s">
        <v>6</v>
      </c>
      <c r="D154" s="46"/>
      <c r="F154" s="71"/>
      <c r="G154" s="72"/>
      <c r="H154" s="72"/>
      <c r="J154" s="48"/>
      <c r="L154" s="149"/>
      <c r="M154" s="130"/>
      <c r="N154" s="152"/>
      <c r="O154" s="131"/>
      <c r="P154" s="119"/>
      <c r="Q154" s="74"/>
      <c r="R154" s="46"/>
      <c r="S154" s="33"/>
      <c r="T154" s="47"/>
      <c r="U154" s="33"/>
      <c r="V154" s="47"/>
      <c r="W154" s="33"/>
      <c r="X154" s="68"/>
      <c r="Y154" s="73"/>
      <c r="Z154" s="154"/>
      <c r="AA154" s="66"/>
      <c r="AB154" s="156"/>
      <c r="AC154" s="131"/>
      <c r="AD154" s="66"/>
      <c r="AF154" s="37"/>
    </row>
    <row r="155" spans="1:32" s="38" customFormat="1" x14ac:dyDescent="0.25">
      <c r="A155" s="41" t="s">
        <v>182</v>
      </c>
      <c r="D155" s="46"/>
      <c r="F155" s="71"/>
      <c r="G155" s="72"/>
      <c r="H155" s="72"/>
      <c r="J155" s="48"/>
      <c r="L155" s="149"/>
      <c r="M155" s="130"/>
      <c r="N155" s="152"/>
      <c r="O155" s="131"/>
      <c r="P155" s="119"/>
      <c r="Q155" s="74"/>
      <c r="R155" s="46"/>
      <c r="S155" s="33"/>
      <c r="T155" s="47"/>
      <c r="U155" s="33"/>
      <c r="V155" s="47"/>
      <c r="W155" s="33"/>
      <c r="X155" s="68"/>
      <c r="Y155" s="73"/>
      <c r="Z155" s="154"/>
      <c r="AA155" s="66"/>
      <c r="AB155" s="156"/>
      <c r="AC155" s="131"/>
      <c r="AD155" s="66"/>
      <c r="AF155" s="37"/>
    </row>
    <row r="156" spans="1:32" x14ac:dyDescent="0.25">
      <c r="A156" s="33" t="s">
        <v>6</v>
      </c>
      <c r="B156" s="33" t="s">
        <v>6</v>
      </c>
      <c r="D156" s="46"/>
      <c r="F156" s="71"/>
      <c r="G156" s="72"/>
      <c r="H156" s="72"/>
      <c r="J156" s="48"/>
      <c r="L156" s="149"/>
      <c r="M156" s="130"/>
      <c r="N156" s="152"/>
      <c r="O156" s="131"/>
      <c r="P156" s="120"/>
      <c r="Q156" s="75"/>
      <c r="R156" s="46"/>
      <c r="T156" s="47"/>
      <c r="V156" s="47"/>
      <c r="X156" s="68"/>
      <c r="Y156" s="58"/>
      <c r="Z156" s="154"/>
      <c r="AA156" s="66"/>
      <c r="AB156" s="156"/>
      <c r="AC156" s="131"/>
      <c r="AD156" s="66"/>
      <c r="AF156" s="37"/>
    </row>
    <row r="157" spans="1:32" s="38" customFormat="1" x14ac:dyDescent="0.25">
      <c r="A157" s="38" t="s">
        <v>6</v>
      </c>
      <c r="B157" s="38" t="s">
        <v>73</v>
      </c>
      <c r="D157" s="46"/>
      <c r="F157" s="71"/>
      <c r="G157" s="72"/>
      <c r="H157" s="72"/>
      <c r="J157" s="48"/>
      <c r="L157" s="149"/>
      <c r="M157" s="130"/>
      <c r="N157" s="152"/>
      <c r="O157" s="131"/>
      <c r="P157" s="119"/>
      <c r="Q157" s="74"/>
      <c r="R157" s="46"/>
      <c r="S157" s="33"/>
      <c r="T157" s="47"/>
      <c r="U157" s="33"/>
      <c r="V157" s="47"/>
      <c r="W157" s="33"/>
      <c r="X157" s="68"/>
      <c r="Y157" s="73"/>
      <c r="Z157" s="154"/>
      <c r="AA157" s="66"/>
      <c r="AB157" s="156"/>
      <c r="AC157" s="131"/>
      <c r="AD157" s="66"/>
      <c r="AF157" s="37"/>
    </row>
    <row r="158" spans="1:32" x14ac:dyDescent="0.25">
      <c r="A158" s="33">
        <v>321</v>
      </c>
      <c r="B158" s="33" t="s">
        <v>42</v>
      </c>
      <c r="D158" s="46">
        <v>48760</v>
      </c>
      <c r="F158" s="71">
        <v>2.8E-3</v>
      </c>
      <c r="G158" s="72"/>
      <c r="H158" s="72"/>
      <c r="J158" s="48">
        <v>0</v>
      </c>
      <c r="L158" s="149">
        <v>17.399999999999999</v>
      </c>
      <c r="M158" s="130"/>
      <c r="N158" s="152">
        <v>23</v>
      </c>
      <c r="O158" s="131"/>
      <c r="P158" s="78">
        <v>1.8</v>
      </c>
      <c r="Q158" s="76"/>
      <c r="R158" s="46">
        <v>48699</v>
      </c>
      <c r="T158" s="47">
        <v>100</v>
      </c>
      <c r="U158" s="33" t="s">
        <v>4</v>
      </c>
      <c r="V158" s="47" t="s">
        <v>303</v>
      </c>
      <c r="X158" s="68">
        <v>-1</v>
      </c>
      <c r="Y158" s="58"/>
      <c r="Z158" s="154">
        <v>19.100000000000001</v>
      </c>
      <c r="AA158" s="66"/>
      <c r="AB158" s="156">
        <v>15.98</v>
      </c>
      <c r="AC158" s="131"/>
      <c r="AD158" s="66">
        <v>3.13</v>
      </c>
      <c r="AF158" s="37"/>
    </row>
    <row r="159" spans="1:32" x14ac:dyDescent="0.25">
      <c r="A159" s="33">
        <v>322</v>
      </c>
      <c r="B159" s="33" t="s">
        <v>76</v>
      </c>
      <c r="D159" s="46">
        <v>48760</v>
      </c>
      <c r="F159" s="71">
        <v>5.5999999999999999E-3</v>
      </c>
      <c r="G159" s="72"/>
      <c r="H159" s="72"/>
      <c r="J159" s="48">
        <v>-2</v>
      </c>
      <c r="L159" s="149">
        <v>16.3</v>
      </c>
      <c r="M159" s="130"/>
      <c r="N159" s="152">
        <v>22</v>
      </c>
      <c r="O159" s="131"/>
      <c r="P159" s="78">
        <v>2</v>
      </c>
      <c r="Q159" s="76"/>
      <c r="R159" s="46">
        <v>48699</v>
      </c>
      <c r="T159" s="47">
        <v>60</v>
      </c>
      <c r="U159" s="33" t="s">
        <v>4</v>
      </c>
      <c r="V159" s="47" t="s">
        <v>304</v>
      </c>
      <c r="X159" s="68">
        <v>-2</v>
      </c>
      <c r="Y159" s="58"/>
      <c r="Z159" s="154">
        <v>8.4</v>
      </c>
      <c r="AA159" s="66"/>
      <c r="AB159" s="156">
        <v>15.58</v>
      </c>
      <c r="AC159" s="131"/>
      <c r="AD159" s="66">
        <v>5.43</v>
      </c>
      <c r="AF159" s="37"/>
    </row>
    <row r="160" spans="1:32" x14ac:dyDescent="0.25">
      <c r="A160" s="33">
        <v>323</v>
      </c>
      <c r="B160" s="33" t="s">
        <v>44</v>
      </c>
      <c r="D160" s="46">
        <v>48760</v>
      </c>
      <c r="F160" s="71">
        <v>1.38E-2</v>
      </c>
      <c r="G160" s="72"/>
      <c r="H160" s="72"/>
      <c r="J160" s="48">
        <v>0</v>
      </c>
      <c r="L160" s="149">
        <v>6.2</v>
      </c>
      <c r="M160" s="130"/>
      <c r="N160" s="152">
        <v>19.899999999999999</v>
      </c>
      <c r="O160" s="131"/>
      <c r="P160" s="78">
        <v>2.4</v>
      </c>
      <c r="Q160" s="76"/>
      <c r="R160" s="46">
        <v>48699</v>
      </c>
      <c r="T160" s="47">
        <v>45</v>
      </c>
      <c r="U160" s="33" t="s">
        <v>4</v>
      </c>
      <c r="V160" s="47" t="s">
        <v>302</v>
      </c>
      <c r="X160" s="68">
        <v>0</v>
      </c>
      <c r="Y160" s="58"/>
      <c r="Z160" s="154">
        <v>9.8000000000000007</v>
      </c>
      <c r="AA160" s="66"/>
      <c r="AB160" s="156">
        <v>14.91</v>
      </c>
      <c r="AC160" s="131"/>
      <c r="AD160" s="66">
        <v>5.05</v>
      </c>
      <c r="AF160" s="37"/>
    </row>
    <row r="161" spans="1:32" x14ac:dyDescent="0.25">
      <c r="A161" s="33">
        <v>324</v>
      </c>
      <c r="B161" s="33" t="s">
        <v>45</v>
      </c>
      <c r="D161" s="46">
        <v>48760</v>
      </c>
      <c r="F161" s="71">
        <v>1.1999999999999999E-3</v>
      </c>
      <c r="G161" s="72"/>
      <c r="H161" s="72"/>
      <c r="J161" s="48">
        <v>-2</v>
      </c>
      <c r="L161" s="149">
        <v>16.7</v>
      </c>
      <c r="M161" s="130"/>
      <c r="N161" s="152">
        <v>23</v>
      </c>
      <c r="O161" s="131"/>
      <c r="P161" s="78">
        <v>1.8</v>
      </c>
      <c r="Q161" s="76"/>
      <c r="R161" s="46">
        <v>48699</v>
      </c>
      <c r="T161" s="47">
        <v>75</v>
      </c>
      <c r="U161" s="33" t="s">
        <v>4</v>
      </c>
      <c r="V161" s="47" t="s">
        <v>305</v>
      </c>
      <c r="X161" s="68">
        <v>-1</v>
      </c>
      <c r="Y161" s="58"/>
      <c r="Z161" s="154">
        <v>21</v>
      </c>
      <c r="AA161" s="66"/>
      <c r="AB161" s="156">
        <v>15.97</v>
      </c>
      <c r="AC161" s="131"/>
      <c r="AD161" s="66">
        <v>2.36</v>
      </c>
      <c r="AF161" s="37"/>
    </row>
    <row r="162" spans="1:32" x14ac:dyDescent="0.25">
      <c r="A162" s="33">
        <v>325</v>
      </c>
      <c r="B162" s="33" t="s">
        <v>281</v>
      </c>
      <c r="D162" s="46">
        <v>48760</v>
      </c>
      <c r="F162" s="71">
        <v>3.2000000000000002E-3</v>
      </c>
      <c r="G162" s="72"/>
      <c r="H162" s="72"/>
      <c r="J162" s="48">
        <v>0</v>
      </c>
      <c r="L162" s="149">
        <v>15.4</v>
      </c>
      <c r="M162" s="130"/>
      <c r="N162" s="152">
        <v>23</v>
      </c>
      <c r="O162" s="131"/>
      <c r="P162" s="78">
        <v>1.8</v>
      </c>
      <c r="Q162" s="76"/>
      <c r="R162" s="46">
        <v>48699</v>
      </c>
      <c r="T162" s="47">
        <v>50</v>
      </c>
      <c r="U162" s="33" t="s">
        <v>4</v>
      </c>
      <c r="V162" s="47" t="s">
        <v>303</v>
      </c>
      <c r="X162" s="68">
        <v>-3</v>
      </c>
      <c r="Y162" s="58"/>
      <c r="Z162" s="154">
        <v>15.5</v>
      </c>
      <c r="AA162" s="66"/>
      <c r="AB162" s="156">
        <v>15.3</v>
      </c>
      <c r="AC162" s="131"/>
      <c r="AD162" s="66">
        <v>3.67</v>
      </c>
      <c r="AF162" s="37"/>
    </row>
    <row r="163" spans="1:32" x14ac:dyDescent="0.25">
      <c r="A163" s="33" t="s">
        <v>6</v>
      </c>
      <c r="B163" s="33" t="s">
        <v>6</v>
      </c>
      <c r="D163" s="46"/>
      <c r="F163" s="71"/>
      <c r="G163" s="72"/>
      <c r="H163" s="72"/>
      <c r="J163" s="48"/>
      <c r="L163" s="149"/>
      <c r="M163" s="130"/>
      <c r="N163" s="152"/>
      <c r="O163" s="131"/>
      <c r="P163" s="120"/>
      <c r="Q163" s="75"/>
      <c r="R163" s="46"/>
      <c r="T163" s="47"/>
      <c r="V163" s="47"/>
      <c r="X163" s="68"/>
      <c r="Y163" s="58"/>
      <c r="Z163" s="154"/>
      <c r="AA163" s="66"/>
      <c r="AB163" s="156"/>
      <c r="AC163" s="131"/>
      <c r="AD163" s="66"/>
      <c r="AF163" s="37"/>
    </row>
    <row r="164" spans="1:32" s="38" customFormat="1" x14ac:dyDescent="0.25">
      <c r="A164" s="38" t="s">
        <v>6</v>
      </c>
      <c r="B164" s="38" t="s">
        <v>82</v>
      </c>
      <c r="D164" s="46"/>
      <c r="F164" s="71"/>
      <c r="G164" s="72"/>
      <c r="H164" s="72"/>
      <c r="J164" s="48"/>
      <c r="L164" s="149"/>
      <c r="M164" s="130"/>
      <c r="N164" s="152"/>
      <c r="O164" s="131"/>
      <c r="P164" s="119"/>
      <c r="Q164" s="74"/>
      <c r="R164" s="46"/>
      <c r="S164" s="33"/>
      <c r="T164" s="47"/>
      <c r="U164" s="33"/>
      <c r="V164" s="47"/>
      <c r="W164" s="33"/>
      <c r="X164" s="68"/>
      <c r="Y164" s="73"/>
      <c r="Z164" s="154"/>
      <c r="AA164" s="66"/>
      <c r="AB164" s="156"/>
      <c r="AC164" s="131"/>
      <c r="AD164" s="66"/>
      <c r="AF164" s="37"/>
    </row>
    <row r="165" spans="1:32" x14ac:dyDescent="0.25">
      <c r="A165" s="33">
        <v>321</v>
      </c>
      <c r="B165" s="33" t="s">
        <v>42</v>
      </c>
      <c r="D165" s="46">
        <v>48395</v>
      </c>
      <c r="F165" s="71">
        <v>2.8E-3</v>
      </c>
      <c r="G165" s="72"/>
      <c r="H165" s="72"/>
      <c r="J165" s="48">
        <v>0</v>
      </c>
      <c r="L165" s="149">
        <v>19.2</v>
      </c>
      <c r="M165" s="130"/>
      <c r="N165" s="152">
        <v>23</v>
      </c>
      <c r="O165" s="131"/>
      <c r="P165" s="78">
        <v>1.8</v>
      </c>
      <c r="Q165" s="76"/>
      <c r="R165" s="46">
        <v>48426</v>
      </c>
      <c r="T165" s="47">
        <v>100</v>
      </c>
      <c r="U165" s="33" t="s">
        <v>4</v>
      </c>
      <c r="V165" s="47" t="s">
        <v>303</v>
      </c>
      <c r="X165" s="68">
        <v>-1</v>
      </c>
      <c r="Y165" s="58"/>
      <c r="Z165" s="154">
        <v>10.199999999999999</v>
      </c>
      <c r="AA165" s="66"/>
      <c r="AB165" s="156">
        <v>15.31</v>
      </c>
      <c r="AC165" s="131"/>
      <c r="AD165" s="66">
        <v>5.23</v>
      </c>
      <c r="AF165" s="37"/>
    </row>
    <row r="166" spans="1:32" x14ac:dyDescent="0.25">
      <c r="A166" s="33">
        <v>322</v>
      </c>
      <c r="B166" s="33" t="s">
        <v>76</v>
      </c>
      <c r="D166" s="46">
        <v>48395</v>
      </c>
      <c r="F166" s="71">
        <v>5.5999999999999999E-3</v>
      </c>
      <c r="G166" s="72"/>
      <c r="H166" s="72"/>
      <c r="J166" s="48">
        <v>-2</v>
      </c>
      <c r="L166" s="149">
        <v>16.7</v>
      </c>
      <c r="M166" s="130"/>
      <c r="N166" s="152">
        <v>22</v>
      </c>
      <c r="O166" s="131"/>
      <c r="P166" s="78">
        <v>2</v>
      </c>
      <c r="Q166" s="76"/>
      <c r="R166" s="46">
        <v>48426</v>
      </c>
      <c r="T166" s="47">
        <v>60</v>
      </c>
      <c r="U166" s="33" t="s">
        <v>4</v>
      </c>
      <c r="V166" s="47" t="s">
        <v>304</v>
      </c>
      <c r="X166" s="68">
        <v>-2</v>
      </c>
      <c r="Y166" s="58"/>
      <c r="Z166" s="154">
        <v>12.6</v>
      </c>
      <c r="AA166" s="66"/>
      <c r="AB166" s="156">
        <v>14.82</v>
      </c>
      <c r="AC166" s="131"/>
      <c r="AD166" s="66">
        <v>4.9400000000000004</v>
      </c>
      <c r="AF166" s="37"/>
    </row>
    <row r="167" spans="1:32" x14ac:dyDescent="0.25">
      <c r="A167" s="33">
        <v>323</v>
      </c>
      <c r="B167" s="33" t="s">
        <v>44</v>
      </c>
      <c r="D167" s="46">
        <v>48395</v>
      </c>
      <c r="F167" s="71">
        <v>1.38E-2</v>
      </c>
      <c r="G167" s="72"/>
      <c r="H167" s="72"/>
      <c r="J167" s="48">
        <v>0</v>
      </c>
      <c r="L167" s="149">
        <v>23.5</v>
      </c>
      <c r="M167" s="130"/>
      <c r="N167" s="152">
        <v>19.899999999999999</v>
      </c>
      <c r="O167" s="131"/>
      <c r="P167" s="78">
        <v>2.4</v>
      </c>
      <c r="Q167" s="76"/>
      <c r="R167" s="46">
        <v>48426</v>
      </c>
      <c r="T167" s="47">
        <v>45</v>
      </c>
      <c r="U167" s="33" t="s">
        <v>4</v>
      </c>
      <c r="V167" s="47" t="s">
        <v>302</v>
      </c>
      <c r="X167" s="68">
        <v>0</v>
      </c>
      <c r="Y167" s="58"/>
      <c r="Z167" s="154">
        <v>5.7</v>
      </c>
      <c r="AA167" s="66"/>
      <c r="AB167" s="156">
        <v>14.39</v>
      </c>
      <c r="AC167" s="131"/>
      <c r="AD167" s="66">
        <v>6.2</v>
      </c>
      <c r="AF167" s="37"/>
    </row>
    <row r="168" spans="1:32" x14ac:dyDescent="0.25">
      <c r="A168" s="33">
        <v>324</v>
      </c>
      <c r="B168" s="33" t="s">
        <v>45</v>
      </c>
      <c r="D168" s="46">
        <v>48395</v>
      </c>
      <c r="F168" s="71">
        <v>1.1999999999999999E-3</v>
      </c>
      <c r="G168" s="72"/>
      <c r="H168" s="72"/>
      <c r="J168" s="48">
        <v>-2</v>
      </c>
      <c r="L168" s="149">
        <v>22.3</v>
      </c>
      <c r="M168" s="130"/>
      <c r="N168" s="152">
        <v>23</v>
      </c>
      <c r="O168" s="131"/>
      <c r="P168" s="78">
        <v>1.8</v>
      </c>
      <c r="Q168" s="76"/>
      <c r="R168" s="46">
        <v>48426</v>
      </c>
      <c r="T168" s="47">
        <v>75</v>
      </c>
      <c r="U168" s="33" t="s">
        <v>4</v>
      </c>
      <c r="V168" s="47" t="s">
        <v>305</v>
      </c>
      <c r="X168" s="68">
        <v>-1</v>
      </c>
      <c r="Y168" s="58"/>
      <c r="Z168" s="154">
        <v>19.899999999999999</v>
      </c>
      <c r="AA168" s="66"/>
      <c r="AB168" s="156">
        <v>15.28</v>
      </c>
      <c r="AC168" s="131"/>
      <c r="AD168" s="66">
        <v>3.46</v>
      </c>
      <c r="AF168" s="37"/>
    </row>
    <row r="169" spans="1:32" x14ac:dyDescent="0.25">
      <c r="A169" s="33">
        <v>325</v>
      </c>
      <c r="B169" s="33" t="s">
        <v>281</v>
      </c>
      <c r="D169" s="46">
        <v>48395</v>
      </c>
      <c r="F169" s="71">
        <v>3.2000000000000002E-3</v>
      </c>
      <c r="G169" s="72"/>
      <c r="H169" s="72"/>
      <c r="J169" s="48">
        <v>0</v>
      </c>
      <c r="L169" s="149">
        <v>26.7</v>
      </c>
      <c r="M169" s="130"/>
      <c r="N169" s="152">
        <v>23</v>
      </c>
      <c r="O169" s="131"/>
      <c r="P169" s="78">
        <v>1.8</v>
      </c>
      <c r="Q169" s="76"/>
      <c r="R169" s="46">
        <v>48426</v>
      </c>
      <c r="T169" s="47">
        <v>50</v>
      </c>
      <c r="U169" s="33" t="s">
        <v>4</v>
      </c>
      <c r="V169" s="47" t="s">
        <v>303</v>
      </c>
      <c r="X169" s="68">
        <v>-3</v>
      </c>
      <c r="Y169" s="58"/>
      <c r="Z169" s="154">
        <v>8.4</v>
      </c>
      <c r="AA169" s="66"/>
      <c r="AB169" s="156">
        <v>14.84</v>
      </c>
      <c r="AC169" s="131"/>
      <c r="AD169" s="66">
        <v>6.62</v>
      </c>
      <c r="AF169" s="37"/>
    </row>
    <row r="170" spans="1:32" x14ac:dyDescent="0.25">
      <c r="A170" s="33" t="s">
        <v>6</v>
      </c>
      <c r="B170" s="33" t="s">
        <v>6</v>
      </c>
      <c r="D170" s="46"/>
      <c r="F170" s="71"/>
      <c r="G170" s="72"/>
      <c r="H170" s="72"/>
      <c r="J170" s="48"/>
      <c r="L170" s="149"/>
      <c r="M170" s="130"/>
      <c r="N170" s="152"/>
      <c r="O170" s="131"/>
      <c r="P170" s="120"/>
      <c r="Q170" s="75"/>
      <c r="R170" s="46"/>
      <c r="T170" s="47"/>
      <c r="V170" s="47"/>
      <c r="X170" s="68"/>
      <c r="Y170" s="58"/>
      <c r="Z170" s="154"/>
      <c r="AA170" s="66"/>
      <c r="AB170" s="156"/>
      <c r="AC170" s="131"/>
      <c r="AD170" s="66"/>
      <c r="AF170" s="37"/>
    </row>
    <row r="171" spans="1:32" s="38" customFormat="1" x14ac:dyDescent="0.25">
      <c r="A171" s="38" t="s">
        <v>6</v>
      </c>
      <c r="B171" s="38" t="s">
        <v>84</v>
      </c>
      <c r="D171" s="46"/>
      <c r="F171" s="71"/>
      <c r="G171" s="72"/>
      <c r="H171" s="72"/>
      <c r="J171" s="48"/>
      <c r="L171" s="149"/>
      <c r="M171" s="130"/>
      <c r="N171" s="152"/>
      <c r="O171" s="131"/>
      <c r="P171" s="119"/>
      <c r="Q171" s="74"/>
      <c r="R171" s="46"/>
      <c r="S171" s="33"/>
      <c r="T171" s="47"/>
      <c r="U171" s="33"/>
      <c r="V171" s="47"/>
      <c r="W171" s="33"/>
      <c r="X171" s="68"/>
      <c r="Y171" s="73"/>
      <c r="Z171" s="154"/>
      <c r="AA171" s="66"/>
      <c r="AB171" s="156"/>
      <c r="AC171" s="131"/>
      <c r="AD171" s="66"/>
      <c r="AF171" s="37"/>
    </row>
    <row r="172" spans="1:32" x14ac:dyDescent="0.25">
      <c r="A172" s="33">
        <v>321</v>
      </c>
      <c r="B172" s="33" t="s">
        <v>42</v>
      </c>
      <c r="D172" s="46">
        <v>48760</v>
      </c>
      <c r="F172" s="71">
        <v>2.8E-3</v>
      </c>
      <c r="G172" s="72"/>
      <c r="H172" s="72"/>
      <c r="J172" s="48">
        <v>0</v>
      </c>
      <c r="L172" s="149">
        <v>15.9</v>
      </c>
      <c r="M172" s="130"/>
      <c r="N172" s="152">
        <v>23</v>
      </c>
      <c r="O172" s="131"/>
      <c r="P172" s="78">
        <v>1.8</v>
      </c>
      <c r="Q172" s="76"/>
      <c r="R172" s="46">
        <v>48699</v>
      </c>
      <c r="T172" s="47">
        <v>100</v>
      </c>
      <c r="U172" s="33" t="s">
        <v>4</v>
      </c>
      <c r="V172" s="47" t="s">
        <v>303</v>
      </c>
      <c r="X172" s="68">
        <v>-1</v>
      </c>
      <c r="Y172" s="58"/>
      <c r="Z172" s="154">
        <v>15.3</v>
      </c>
      <c r="AA172" s="66"/>
      <c r="AB172" s="156">
        <v>16.010000000000002</v>
      </c>
      <c r="AC172" s="131"/>
      <c r="AD172" s="66">
        <v>3.9</v>
      </c>
      <c r="AF172" s="37"/>
    </row>
    <row r="173" spans="1:32" x14ac:dyDescent="0.25">
      <c r="A173" s="33">
        <v>322</v>
      </c>
      <c r="B173" s="33" t="s">
        <v>76</v>
      </c>
      <c r="D173" s="46">
        <v>48760</v>
      </c>
      <c r="F173" s="71">
        <v>5.5999999999999999E-3</v>
      </c>
      <c r="G173" s="72"/>
      <c r="H173" s="72"/>
      <c r="J173" s="48">
        <v>-2</v>
      </c>
      <c r="L173" s="149">
        <v>16.3</v>
      </c>
      <c r="M173" s="130"/>
      <c r="N173" s="152">
        <v>22</v>
      </c>
      <c r="O173" s="131"/>
      <c r="P173" s="78">
        <v>2</v>
      </c>
      <c r="Q173" s="76"/>
      <c r="R173" s="46">
        <v>48699</v>
      </c>
      <c r="T173" s="47">
        <v>60</v>
      </c>
      <c r="U173" s="33" t="s">
        <v>4</v>
      </c>
      <c r="V173" s="47" t="s">
        <v>304</v>
      </c>
      <c r="X173" s="68">
        <v>-2</v>
      </c>
      <c r="Y173" s="58"/>
      <c r="Z173" s="154">
        <v>13.3</v>
      </c>
      <c r="AA173" s="66"/>
      <c r="AB173" s="156">
        <v>15.49</v>
      </c>
      <c r="AC173" s="131"/>
      <c r="AD173" s="66">
        <v>4.28</v>
      </c>
      <c r="AF173" s="37"/>
    </row>
    <row r="174" spans="1:32" x14ac:dyDescent="0.25">
      <c r="A174" s="33">
        <v>323</v>
      </c>
      <c r="B174" s="33" t="s">
        <v>44</v>
      </c>
      <c r="D174" s="46">
        <v>48760</v>
      </c>
      <c r="F174" s="71">
        <v>1.38E-2</v>
      </c>
      <c r="G174" s="72"/>
      <c r="H174" s="72"/>
      <c r="J174" s="48">
        <v>0</v>
      </c>
      <c r="L174" s="149">
        <v>20.5</v>
      </c>
      <c r="M174" s="130"/>
      <c r="N174" s="152">
        <v>19.899999999999999</v>
      </c>
      <c r="O174" s="131"/>
      <c r="P174" s="78">
        <v>2.4</v>
      </c>
      <c r="Q174" s="76"/>
      <c r="R174" s="46">
        <v>48699</v>
      </c>
      <c r="T174" s="47">
        <v>45</v>
      </c>
      <c r="U174" s="33" t="s">
        <v>4</v>
      </c>
      <c r="V174" s="47" t="s">
        <v>302</v>
      </c>
      <c r="X174" s="68">
        <v>0</v>
      </c>
      <c r="Y174" s="58"/>
      <c r="Z174" s="154">
        <v>6.1</v>
      </c>
      <c r="AA174" s="66"/>
      <c r="AB174" s="156">
        <v>15.02</v>
      </c>
      <c r="AC174" s="131"/>
      <c r="AD174" s="66">
        <v>5.78</v>
      </c>
      <c r="AF174" s="37"/>
    </row>
    <row r="175" spans="1:32" x14ac:dyDescent="0.25">
      <c r="A175" s="33">
        <v>324</v>
      </c>
      <c r="B175" s="33" t="s">
        <v>45</v>
      </c>
      <c r="D175" s="46">
        <v>48760</v>
      </c>
      <c r="F175" s="71">
        <v>1.1999999999999999E-3</v>
      </c>
      <c r="G175" s="72"/>
      <c r="H175" s="72"/>
      <c r="J175" s="48">
        <v>-2</v>
      </c>
      <c r="L175" s="149">
        <v>19.899999999999999</v>
      </c>
      <c r="M175" s="130"/>
      <c r="N175" s="152">
        <v>23</v>
      </c>
      <c r="O175" s="131"/>
      <c r="P175" s="78">
        <v>1.8</v>
      </c>
      <c r="Q175" s="76"/>
      <c r="R175" s="46">
        <v>48699</v>
      </c>
      <c r="T175" s="47">
        <v>75</v>
      </c>
      <c r="U175" s="33" t="s">
        <v>4</v>
      </c>
      <c r="V175" s="47" t="s">
        <v>305</v>
      </c>
      <c r="X175" s="68">
        <v>-1</v>
      </c>
      <c r="Y175" s="58"/>
      <c r="Z175" s="154">
        <v>22.3</v>
      </c>
      <c r="AA175" s="66"/>
      <c r="AB175" s="156">
        <v>15.93</v>
      </c>
      <c r="AC175" s="131"/>
      <c r="AD175" s="66">
        <v>2.62</v>
      </c>
      <c r="AF175" s="37"/>
    </row>
    <row r="176" spans="1:32" x14ac:dyDescent="0.25">
      <c r="A176" s="33">
        <v>325</v>
      </c>
      <c r="B176" s="33" t="s">
        <v>281</v>
      </c>
      <c r="D176" s="46">
        <v>48760</v>
      </c>
      <c r="F176" s="71">
        <v>3.2000000000000002E-3</v>
      </c>
      <c r="G176" s="72"/>
      <c r="H176" s="72"/>
      <c r="J176" s="48">
        <v>0</v>
      </c>
      <c r="L176" s="149">
        <v>22.6</v>
      </c>
      <c r="M176" s="130"/>
      <c r="N176" s="152">
        <v>23</v>
      </c>
      <c r="O176" s="131"/>
      <c r="P176" s="78">
        <v>1.8</v>
      </c>
      <c r="Q176" s="76"/>
      <c r="R176" s="46">
        <v>48699</v>
      </c>
      <c r="T176" s="47">
        <v>50</v>
      </c>
      <c r="U176" s="33" t="s">
        <v>4</v>
      </c>
      <c r="V176" s="47" t="s">
        <v>303</v>
      </c>
      <c r="X176" s="68">
        <v>-3</v>
      </c>
      <c r="Y176" s="58"/>
      <c r="Z176" s="154">
        <v>10.199999999999999</v>
      </c>
      <c r="AA176" s="66"/>
      <c r="AB176" s="156">
        <v>15.48</v>
      </c>
      <c r="AC176" s="131"/>
      <c r="AD176" s="66">
        <v>6.55</v>
      </c>
      <c r="AF176" s="37"/>
    </row>
    <row r="177" spans="1:32" x14ac:dyDescent="0.25">
      <c r="B177" s="33" t="s">
        <v>6</v>
      </c>
      <c r="D177" s="46"/>
      <c r="F177" s="71"/>
      <c r="G177" s="72"/>
      <c r="H177" s="72"/>
      <c r="J177" s="48"/>
      <c r="L177" s="149"/>
      <c r="M177" s="130"/>
      <c r="N177" s="152"/>
      <c r="O177" s="131"/>
      <c r="P177" s="120"/>
      <c r="Q177" s="75"/>
      <c r="R177" s="46"/>
      <c r="T177" s="47"/>
      <c r="V177" s="47"/>
      <c r="X177" s="68"/>
      <c r="Y177" s="58"/>
      <c r="Z177" s="154"/>
      <c r="AA177" s="66"/>
      <c r="AB177" s="156"/>
      <c r="AC177" s="131"/>
      <c r="AD177" s="66"/>
      <c r="AE177" s="37"/>
      <c r="AF177" s="37"/>
    </row>
    <row r="178" spans="1:32" x14ac:dyDescent="0.25">
      <c r="A178" s="35" t="s">
        <v>7</v>
      </c>
      <c r="D178" s="46"/>
      <c r="F178" s="71"/>
      <c r="G178" s="72"/>
      <c r="H178" s="72"/>
      <c r="J178" s="48"/>
      <c r="L178" s="149"/>
      <c r="M178" s="130"/>
      <c r="N178" s="152"/>
      <c r="O178" s="131"/>
      <c r="P178" s="120"/>
      <c r="Q178" s="75"/>
      <c r="R178" s="46"/>
      <c r="T178" s="47"/>
      <c r="V178" s="47"/>
      <c r="X178" s="68"/>
      <c r="Y178" s="58"/>
      <c r="Z178" s="154"/>
      <c r="AA178" s="66"/>
      <c r="AB178" s="156"/>
      <c r="AC178" s="131"/>
      <c r="AD178" s="66"/>
      <c r="AF178" s="37"/>
    </row>
    <row r="179" spans="1:32" x14ac:dyDescent="0.25">
      <c r="B179" s="33" t="s">
        <v>6</v>
      </c>
      <c r="C179" s="38"/>
      <c r="D179" s="46"/>
      <c r="E179" s="38"/>
      <c r="F179" s="71"/>
      <c r="G179" s="72"/>
      <c r="H179" s="72"/>
      <c r="I179" s="38"/>
      <c r="J179" s="48"/>
      <c r="L179" s="149"/>
      <c r="M179" s="130"/>
      <c r="N179" s="152"/>
      <c r="O179" s="131"/>
      <c r="P179" s="120"/>
      <c r="Q179" s="75"/>
      <c r="R179" s="46"/>
      <c r="T179" s="47"/>
      <c r="V179" s="47"/>
      <c r="X179" s="68"/>
      <c r="Y179" s="58"/>
      <c r="Z179" s="154"/>
      <c r="AA179" s="66"/>
      <c r="AB179" s="156"/>
      <c r="AC179" s="131"/>
      <c r="AD179" s="66"/>
      <c r="AE179" s="29"/>
      <c r="AF179" s="37"/>
    </row>
    <row r="180" spans="1:32" x14ac:dyDescent="0.25">
      <c r="A180" s="41" t="s">
        <v>184</v>
      </c>
      <c r="C180" s="38"/>
      <c r="D180" s="46"/>
      <c r="E180" s="38"/>
      <c r="F180" s="71"/>
      <c r="G180" s="72"/>
      <c r="H180" s="72"/>
      <c r="I180" s="38"/>
      <c r="J180" s="48"/>
      <c r="L180" s="149"/>
      <c r="M180" s="130"/>
      <c r="N180" s="152"/>
      <c r="O180" s="131"/>
      <c r="P180" s="120"/>
      <c r="Q180" s="75"/>
      <c r="R180" s="46"/>
      <c r="T180" s="47"/>
      <c r="V180" s="47"/>
      <c r="X180" s="68"/>
      <c r="Y180" s="58"/>
      <c r="Z180" s="154"/>
      <c r="AA180" s="66"/>
      <c r="AB180" s="156"/>
      <c r="AC180" s="131"/>
      <c r="AD180" s="66"/>
      <c r="AE180" s="37"/>
      <c r="AF180" s="37"/>
    </row>
    <row r="181" spans="1:32" x14ac:dyDescent="0.25">
      <c r="B181" s="33" t="s">
        <v>6</v>
      </c>
      <c r="C181" s="38"/>
      <c r="D181" s="46"/>
      <c r="E181" s="38"/>
      <c r="F181" s="71"/>
      <c r="G181" s="72"/>
      <c r="H181" s="72"/>
      <c r="I181" s="38"/>
      <c r="J181" s="48"/>
      <c r="L181" s="149"/>
      <c r="M181" s="130"/>
      <c r="N181" s="152"/>
      <c r="O181" s="131"/>
      <c r="P181" s="120"/>
      <c r="Q181" s="75"/>
      <c r="R181" s="46"/>
      <c r="T181" s="47"/>
      <c r="V181" s="47"/>
      <c r="X181" s="68"/>
      <c r="Y181" s="58"/>
      <c r="Z181" s="154"/>
      <c r="AA181" s="66"/>
      <c r="AB181" s="156"/>
      <c r="AC181" s="131"/>
      <c r="AD181" s="66"/>
      <c r="AF181" s="37"/>
    </row>
    <row r="182" spans="1:32" s="38" customFormat="1" x14ac:dyDescent="0.25">
      <c r="B182" s="38" t="s">
        <v>86</v>
      </c>
      <c r="C182" s="33"/>
      <c r="D182" s="46"/>
      <c r="E182" s="33"/>
      <c r="F182" s="71"/>
      <c r="G182" s="72"/>
      <c r="H182" s="72"/>
      <c r="I182" s="33"/>
      <c r="J182" s="48"/>
      <c r="L182" s="149"/>
      <c r="M182" s="157"/>
      <c r="N182" s="152"/>
      <c r="O182" s="148"/>
      <c r="P182" s="119"/>
      <c r="Q182" s="74"/>
      <c r="R182" s="46"/>
      <c r="S182" s="33"/>
      <c r="T182" s="47"/>
      <c r="U182" s="33"/>
      <c r="V182" s="47"/>
      <c r="W182" s="33"/>
      <c r="X182" s="68"/>
      <c r="Y182" s="73"/>
      <c r="Z182" s="154"/>
      <c r="AA182" s="66"/>
      <c r="AB182" s="156"/>
      <c r="AC182" s="131"/>
      <c r="AD182" s="66"/>
      <c r="AF182" s="37"/>
    </row>
    <row r="183" spans="1:32" x14ac:dyDescent="0.25">
      <c r="A183" s="33">
        <v>341</v>
      </c>
      <c r="B183" s="33" t="s">
        <v>42</v>
      </c>
      <c r="D183" s="46">
        <v>45107</v>
      </c>
      <c r="F183" s="71">
        <v>2.3E-3</v>
      </c>
      <c r="G183" s="72"/>
      <c r="H183" s="72"/>
      <c r="J183" s="48">
        <v>-2</v>
      </c>
      <c r="L183" s="149">
        <v>15.8</v>
      </c>
      <c r="M183" s="157"/>
      <c r="N183" s="152">
        <v>13.3</v>
      </c>
      <c r="O183" s="148"/>
      <c r="P183" s="78">
        <v>3.5</v>
      </c>
      <c r="Q183" s="76"/>
      <c r="R183" s="46">
        <v>48760</v>
      </c>
      <c r="T183" s="47">
        <v>80</v>
      </c>
      <c r="U183" s="33" t="s">
        <v>4</v>
      </c>
      <c r="V183" s="47" t="s">
        <v>300</v>
      </c>
      <c r="X183" s="68">
        <v>-2</v>
      </c>
      <c r="Y183" s="58"/>
      <c r="Z183" s="154">
        <v>19.8</v>
      </c>
      <c r="AA183" s="66"/>
      <c r="AB183" s="156">
        <v>16.079999999999998</v>
      </c>
      <c r="AC183" s="131"/>
      <c r="AD183" s="66">
        <v>2.2000000000000002</v>
      </c>
      <c r="AF183" s="37"/>
    </row>
    <row r="184" spans="1:32" x14ac:dyDescent="0.25">
      <c r="A184" s="33">
        <v>342</v>
      </c>
      <c r="B184" s="33" t="s">
        <v>87</v>
      </c>
      <c r="D184" s="46">
        <v>45107</v>
      </c>
      <c r="F184" s="71">
        <v>9.4999999999999998E-3</v>
      </c>
      <c r="G184" s="72"/>
      <c r="H184" s="72"/>
      <c r="J184" s="48">
        <v>0</v>
      </c>
      <c r="L184" s="149">
        <v>15.6</v>
      </c>
      <c r="M184" s="157"/>
      <c r="N184" s="152">
        <v>12.6</v>
      </c>
      <c r="O184" s="148"/>
      <c r="P184" s="78">
        <v>3.8</v>
      </c>
      <c r="Q184" s="76"/>
      <c r="R184" s="46">
        <v>48760</v>
      </c>
      <c r="T184" s="47">
        <v>50</v>
      </c>
      <c r="U184" s="33" t="s">
        <v>4</v>
      </c>
      <c r="V184" s="47" t="s">
        <v>303</v>
      </c>
      <c r="X184" s="68">
        <v>-3</v>
      </c>
      <c r="Y184" s="58"/>
      <c r="Z184" s="154">
        <v>18</v>
      </c>
      <c r="AA184" s="66"/>
      <c r="AB184" s="156">
        <v>15.29</v>
      </c>
      <c r="AC184" s="131"/>
      <c r="AD184" s="66">
        <v>3.09</v>
      </c>
      <c r="AF184" s="37"/>
    </row>
    <row r="185" spans="1:32" x14ac:dyDescent="0.25">
      <c r="A185" s="33">
        <v>343</v>
      </c>
      <c r="B185" s="33" t="s">
        <v>88</v>
      </c>
      <c r="D185" s="46">
        <v>45107</v>
      </c>
      <c r="F185" s="49">
        <v>5.7000000000000002E-3</v>
      </c>
      <c r="G185" s="44"/>
      <c r="H185" s="49"/>
      <c r="J185" s="48">
        <v>0</v>
      </c>
      <c r="L185" s="150">
        <v>3.3</v>
      </c>
      <c r="M185" s="148"/>
      <c r="N185" s="152">
        <v>8.9</v>
      </c>
      <c r="O185" s="148" t="s">
        <v>274</v>
      </c>
      <c r="P185" s="78">
        <v>6</v>
      </c>
      <c r="Q185" s="76"/>
      <c r="R185" s="46">
        <v>48760</v>
      </c>
      <c r="T185" s="47">
        <v>50</v>
      </c>
      <c r="U185" s="33" t="s">
        <v>4</v>
      </c>
      <c r="V185" s="47" t="s">
        <v>304</v>
      </c>
      <c r="X185" s="68">
        <v>-3</v>
      </c>
      <c r="Y185" s="58"/>
      <c r="Z185" s="154">
        <v>3.7</v>
      </c>
      <c r="AA185" s="66"/>
      <c r="AB185" s="156">
        <v>15.62</v>
      </c>
      <c r="AC185" s="131"/>
      <c r="AD185" s="66">
        <v>5.2</v>
      </c>
      <c r="AF185" s="37"/>
    </row>
    <row r="186" spans="1:32" x14ac:dyDescent="0.25">
      <c r="A186" s="33">
        <v>343.2</v>
      </c>
      <c r="B186" s="33" t="s">
        <v>280</v>
      </c>
      <c r="D186" s="46">
        <v>45107</v>
      </c>
      <c r="F186" s="49">
        <v>0.1565</v>
      </c>
      <c r="G186" s="44"/>
      <c r="H186" s="49"/>
      <c r="J186" s="48">
        <v>0</v>
      </c>
      <c r="L186" s="150">
        <v>2.5</v>
      </c>
      <c r="M186" s="148"/>
      <c r="N186" s="152">
        <v>8.9</v>
      </c>
      <c r="O186" s="148" t="s">
        <v>274</v>
      </c>
      <c r="P186" s="78">
        <v>6</v>
      </c>
      <c r="Q186" s="76"/>
      <c r="R186" s="46">
        <v>48760</v>
      </c>
      <c r="T186" s="47">
        <v>9</v>
      </c>
      <c r="U186" s="33" t="s">
        <v>4</v>
      </c>
      <c r="V186" s="47" t="s">
        <v>306</v>
      </c>
      <c r="X186" s="68">
        <v>35</v>
      </c>
      <c r="Y186" s="58"/>
      <c r="Z186" s="154">
        <v>3.1</v>
      </c>
      <c r="AA186" s="66"/>
      <c r="AB186" s="156">
        <v>7.11</v>
      </c>
      <c r="AC186" s="131"/>
      <c r="AD186" s="66">
        <v>6.42</v>
      </c>
      <c r="AF186" s="37"/>
    </row>
    <row r="187" spans="1:32" x14ac:dyDescent="0.25">
      <c r="A187" s="33">
        <v>344</v>
      </c>
      <c r="B187" s="33" t="s">
        <v>89</v>
      </c>
      <c r="D187" s="46">
        <v>45107</v>
      </c>
      <c r="F187" s="71">
        <v>1.6000000000000001E-3</v>
      </c>
      <c r="G187" s="72"/>
      <c r="H187" s="72"/>
      <c r="J187" s="48">
        <v>-1</v>
      </c>
      <c r="L187" s="150">
        <v>16.7</v>
      </c>
      <c r="M187" s="148"/>
      <c r="N187" s="152">
        <v>13.3</v>
      </c>
      <c r="O187" s="148"/>
      <c r="P187" s="78">
        <v>3.4</v>
      </c>
      <c r="Q187" s="76"/>
      <c r="R187" s="46">
        <v>48760</v>
      </c>
      <c r="T187" s="47">
        <v>60</v>
      </c>
      <c r="U187" s="33" t="s">
        <v>4</v>
      </c>
      <c r="V187" s="47" t="s">
        <v>300</v>
      </c>
      <c r="X187" s="68">
        <v>-3</v>
      </c>
      <c r="Y187" s="58"/>
      <c r="Z187" s="154">
        <v>15.5</v>
      </c>
      <c r="AA187" s="66"/>
      <c r="AB187" s="156">
        <v>15.89</v>
      </c>
      <c r="AC187" s="131"/>
      <c r="AD187" s="66">
        <v>2.73</v>
      </c>
      <c r="AF187" s="37"/>
    </row>
    <row r="188" spans="1:32" x14ac:dyDescent="0.25">
      <c r="A188" s="33">
        <v>345</v>
      </c>
      <c r="B188" s="33" t="s">
        <v>45</v>
      </c>
      <c r="D188" s="46">
        <v>45107</v>
      </c>
      <c r="F188" s="71">
        <v>1.2999999999999999E-3</v>
      </c>
      <c r="G188" s="72"/>
      <c r="H188" s="72"/>
      <c r="J188" s="48">
        <v>-1</v>
      </c>
      <c r="L188" s="149">
        <v>16.100000000000001</v>
      </c>
      <c r="M188" s="157"/>
      <c r="N188" s="152">
        <v>13.4</v>
      </c>
      <c r="O188" s="148"/>
      <c r="P188" s="78">
        <v>3.4</v>
      </c>
      <c r="Q188" s="76"/>
      <c r="R188" s="46">
        <v>48760</v>
      </c>
      <c r="T188" s="47">
        <v>50</v>
      </c>
      <c r="U188" s="33" t="s">
        <v>4</v>
      </c>
      <c r="V188" s="47" t="s">
        <v>305</v>
      </c>
      <c r="X188" s="68">
        <v>-2</v>
      </c>
      <c r="Y188" s="58"/>
      <c r="Z188" s="154">
        <v>22.5</v>
      </c>
      <c r="AA188" s="66"/>
      <c r="AB188" s="156">
        <v>15.25</v>
      </c>
      <c r="AC188" s="131"/>
      <c r="AD188" s="66">
        <v>1.6</v>
      </c>
      <c r="AF188" s="37"/>
    </row>
    <row r="189" spans="1:32" s="38" customFormat="1" x14ac:dyDescent="0.25">
      <c r="A189" s="33">
        <v>346</v>
      </c>
      <c r="B189" s="33" t="s">
        <v>281</v>
      </c>
      <c r="C189" s="33"/>
      <c r="D189" s="46">
        <v>45107</v>
      </c>
      <c r="E189" s="33"/>
      <c r="F189" s="71">
        <v>2.5999999999999999E-3</v>
      </c>
      <c r="G189" s="72"/>
      <c r="H189" s="72"/>
      <c r="I189" s="33"/>
      <c r="J189" s="48">
        <v>0</v>
      </c>
      <c r="L189" s="149">
        <v>13</v>
      </c>
      <c r="M189" s="157"/>
      <c r="N189" s="152">
        <v>13.2</v>
      </c>
      <c r="O189" s="148"/>
      <c r="P189" s="78">
        <v>3.4</v>
      </c>
      <c r="Q189" s="78"/>
      <c r="R189" s="46">
        <v>48760</v>
      </c>
      <c r="S189" s="33"/>
      <c r="T189" s="47">
        <v>50</v>
      </c>
      <c r="U189" s="33" t="s">
        <v>4</v>
      </c>
      <c r="V189" s="47" t="s">
        <v>307</v>
      </c>
      <c r="W189" s="33"/>
      <c r="X189" s="68">
        <v>-2</v>
      </c>
      <c r="Y189" s="73"/>
      <c r="Z189" s="154">
        <v>14.7</v>
      </c>
      <c r="AA189" s="66"/>
      <c r="AB189" s="156">
        <v>15.38</v>
      </c>
      <c r="AC189" s="131"/>
      <c r="AD189" s="66">
        <v>3.42</v>
      </c>
      <c r="AF189" s="37"/>
    </row>
    <row r="190" spans="1:32" s="38" customFormat="1" x14ac:dyDescent="0.25">
      <c r="A190" s="38" t="s">
        <v>6</v>
      </c>
      <c r="B190" s="38" t="s">
        <v>6</v>
      </c>
      <c r="C190" s="33"/>
      <c r="D190" s="46"/>
      <c r="E190" s="33"/>
      <c r="F190" s="71"/>
      <c r="G190" s="72"/>
      <c r="H190" s="72"/>
      <c r="I190" s="33"/>
      <c r="J190" s="48"/>
      <c r="L190" s="149"/>
      <c r="M190" s="157"/>
      <c r="N190" s="152"/>
      <c r="O190" s="148"/>
      <c r="P190" s="119"/>
      <c r="Q190" s="74"/>
      <c r="R190" s="46"/>
      <c r="S190" s="33"/>
      <c r="T190" s="47"/>
      <c r="U190" s="33"/>
      <c r="V190" s="47"/>
      <c r="W190" s="33"/>
      <c r="X190" s="68"/>
      <c r="Y190" s="73"/>
      <c r="Z190" s="154"/>
      <c r="AA190" s="66"/>
      <c r="AB190" s="156"/>
      <c r="AC190" s="131"/>
      <c r="AD190" s="66"/>
      <c r="AF190" s="37"/>
    </row>
    <row r="191" spans="1:32" x14ac:dyDescent="0.25">
      <c r="A191" s="38" t="s">
        <v>6</v>
      </c>
      <c r="B191" s="38" t="s">
        <v>92</v>
      </c>
      <c r="D191" s="46"/>
      <c r="F191" s="71"/>
      <c r="G191" s="72"/>
      <c r="H191" s="72"/>
      <c r="J191" s="48"/>
      <c r="L191" s="149"/>
      <c r="M191" s="157"/>
      <c r="N191" s="152"/>
      <c r="O191" s="148"/>
      <c r="P191" s="120"/>
      <c r="Q191" s="75"/>
      <c r="R191" s="46"/>
      <c r="T191" s="47"/>
      <c r="V191" s="47"/>
      <c r="X191" s="68"/>
      <c r="Y191" s="58"/>
      <c r="Z191" s="154"/>
      <c r="AA191" s="66"/>
      <c r="AB191" s="156"/>
      <c r="AC191" s="131"/>
      <c r="AD191" s="66"/>
      <c r="AF191" s="37"/>
    </row>
    <row r="192" spans="1:32" x14ac:dyDescent="0.25">
      <c r="A192" s="33">
        <v>341</v>
      </c>
      <c r="B192" s="33" t="s">
        <v>42</v>
      </c>
      <c r="D192" s="46">
        <v>45107</v>
      </c>
      <c r="F192" s="71">
        <v>2.3E-3</v>
      </c>
      <c r="G192" s="72"/>
      <c r="H192" s="72"/>
      <c r="J192" s="48">
        <v>-2</v>
      </c>
      <c r="L192" s="149">
        <v>16</v>
      </c>
      <c r="M192" s="157"/>
      <c r="N192" s="152">
        <v>13.3</v>
      </c>
      <c r="O192" s="148"/>
      <c r="P192" s="78">
        <v>3.5</v>
      </c>
      <c r="Q192" s="76"/>
      <c r="R192" s="46">
        <v>48760</v>
      </c>
      <c r="T192" s="47">
        <v>80</v>
      </c>
      <c r="U192" s="33" t="s">
        <v>4</v>
      </c>
      <c r="V192" s="47" t="s">
        <v>300</v>
      </c>
      <c r="X192" s="68">
        <v>-2</v>
      </c>
      <c r="Y192" s="58"/>
      <c r="Z192" s="154">
        <v>20.399999999999999</v>
      </c>
      <c r="AA192" s="66"/>
      <c r="AB192" s="156">
        <v>16.07</v>
      </c>
      <c r="AC192" s="131"/>
      <c r="AD192" s="66">
        <v>2.09</v>
      </c>
      <c r="AF192" s="37"/>
    </row>
    <row r="193" spans="1:32" x14ac:dyDescent="0.25">
      <c r="A193" s="33">
        <v>342</v>
      </c>
      <c r="B193" s="33" t="s">
        <v>87</v>
      </c>
      <c r="D193" s="46">
        <v>45107</v>
      </c>
      <c r="F193" s="71">
        <v>9.4999999999999998E-3</v>
      </c>
      <c r="G193" s="72"/>
      <c r="H193" s="72"/>
      <c r="J193" s="48">
        <v>0</v>
      </c>
      <c r="L193" s="149">
        <v>13.2</v>
      </c>
      <c r="M193" s="157"/>
      <c r="N193" s="152">
        <v>12.6</v>
      </c>
      <c r="O193" s="148"/>
      <c r="P193" s="78">
        <v>3.8</v>
      </c>
      <c r="Q193" s="76"/>
      <c r="R193" s="46">
        <v>48760</v>
      </c>
      <c r="T193" s="47">
        <v>50</v>
      </c>
      <c r="U193" s="33" t="s">
        <v>4</v>
      </c>
      <c r="V193" s="47" t="s">
        <v>303</v>
      </c>
      <c r="X193" s="68">
        <v>-3</v>
      </c>
      <c r="Y193" s="58"/>
      <c r="Z193" s="154">
        <v>19.7</v>
      </c>
      <c r="AA193" s="66"/>
      <c r="AB193" s="156">
        <v>15.2</v>
      </c>
      <c r="AC193" s="131"/>
      <c r="AD193" s="66">
        <v>1.78</v>
      </c>
      <c r="AF193" s="37"/>
    </row>
    <row r="194" spans="1:32" x14ac:dyDescent="0.25">
      <c r="A194" s="33">
        <v>343</v>
      </c>
      <c r="B194" s="33" t="s">
        <v>88</v>
      </c>
      <c r="D194" s="46">
        <v>45107</v>
      </c>
      <c r="F194" s="49">
        <v>5.7000000000000002E-3</v>
      </c>
      <c r="G194" s="44"/>
      <c r="H194" s="49"/>
      <c r="J194" s="48">
        <v>0</v>
      </c>
      <c r="L194" s="149">
        <v>12.9</v>
      </c>
      <c r="M194" s="157"/>
      <c r="N194" s="152">
        <v>11.2</v>
      </c>
      <c r="O194" s="148" t="s">
        <v>274</v>
      </c>
      <c r="P194" s="78">
        <v>4.3</v>
      </c>
      <c r="Q194" s="76"/>
      <c r="R194" s="46">
        <v>48760</v>
      </c>
      <c r="T194" s="47">
        <v>50</v>
      </c>
      <c r="U194" s="33" t="s">
        <v>4</v>
      </c>
      <c r="V194" s="47" t="s">
        <v>304</v>
      </c>
      <c r="X194" s="68">
        <v>-3</v>
      </c>
      <c r="Y194" s="58"/>
      <c r="Z194" s="154">
        <v>18.5</v>
      </c>
      <c r="AA194" s="66"/>
      <c r="AB194" s="156">
        <v>15.16</v>
      </c>
      <c r="AC194" s="131"/>
      <c r="AD194" s="66">
        <v>4.1100000000000003</v>
      </c>
      <c r="AF194" s="37"/>
    </row>
    <row r="195" spans="1:32" x14ac:dyDescent="0.25">
      <c r="A195" s="33">
        <v>343.2</v>
      </c>
      <c r="B195" s="33" t="s">
        <v>280</v>
      </c>
      <c r="D195" s="46">
        <v>45107</v>
      </c>
      <c r="F195" s="49">
        <v>0.1565</v>
      </c>
      <c r="G195" s="44"/>
      <c r="H195" s="49"/>
      <c r="J195" s="48">
        <v>0</v>
      </c>
      <c r="L195" s="149">
        <v>4.9000000000000004</v>
      </c>
      <c r="M195" s="157"/>
      <c r="N195" s="152">
        <v>11.2</v>
      </c>
      <c r="O195" s="148" t="s">
        <v>274</v>
      </c>
      <c r="P195" s="78">
        <v>4.3</v>
      </c>
      <c r="Q195" s="76"/>
      <c r="R195" s="46">
        <v>48760</v>
      </c>
      <c r="T195" s="47">
        <v>9</v>
      </c>
      <c r="U195" s="33" t="s">
        <v>4</v>
      </c>
      <c r="V195" s="47" t="s">
        <v>306</v>
      </c>
      <c r="X195" s="68">
        <v>35</v>
      </c>
      <c r="Y195" s="58"/>
      <c r="Z195" s="154">
        <v>4.3</v>
      </c>
      <c r="AA195" s="66"/>
      <c r="AB195" s="156">
        <v>6.74</v>
      </c>
      <c r="AC195" s="131"/>
      <c r="AD195" s="66">
        <v>7.66</v>
      </c>
      <c r="AF195" s="37"/>
    </row>
    <row r="196" spans="1:32" x14ac:dyDescent="0.25">
      <c r="A196" s="33">
        <v>344</v>
      </c>
      <c r="B196" s="33" t="s">
        <v>89</v>
      </c>
      <c r="D196" s="46">
        <v>45107</v>
      </c>
      <c r="F196" s="71">
        <v>1.6000000000000001E-3</v>
      </c>
      <c r="G196" s="72"/>
      <c r="H196" s="72"/>
      <c r="J196" s="48">
        <v>-1</v>
      </c>
      <c r="L196" s="149">
        <v>15.4</v>
      </c>
      <c r="M196" s="157"/>
      <c r="N196" s="152">
        <v>13.3</v>
      </c>
      <c r="O196" s="148"/>
      <c r="P196" s="78">
        <v>3.4</v>
      </c>
      <c r="Q196" s="76"/>
      <c r="R196" s="46">
        <v>48760</v>
      </c>
      <c r="T196" s="47">
        <v>60</v>
      </c>
      <c r="U196" s="33" t="s">
        <v>4</v>
      </c>
      <c r="V196" s="47" t="s">
        <v>300</v>
      </c>
      <c r="X196" s="68">
        <v>-3</v>
      </c>
      <c r="Y196" s="58"/>
      <c r="Z196" s="154">
        <v>21</v>
      </c>
      <c r="AA196" s="66"/>
      <c r="AB196" s="156">
        <v>15.69</v>
      </c>
      <c r="AC196" s="131"/>
      <c r="AD196" s="66">
        <v>2.02</v>
      </c>
      <c r="AF196" s="37"/>
    </row>
    <row r="197" spans="1:32" s="38" customFormat="1" x14ac:dyDescent="0.25">
      <c r="A197" s="33">
        <v>345</v>
      </c>
      <c r="B197" s="33" t="s">
        <v>45</v>
      </c>
      <c r="C197" s="33"/>
      <c r="D197" s="46">
        <v>45107</v>
      </c>
      <c r="E197" s="33"/>
      <c r="F197" s="71">
        <v>1.2999999999999999E-3</v>
      </c>
      <c r="G197" s="72"/>
      <c r="H197" s="72"/>
      <c r="I197" s="33"/>
      <c r="J197" s="48">
        <v>-1</v>
      </c>
      <c r="L197" s="149">
        <v>15.9</v>
      </c>
      <c r="M197" s="157"/>
      <c r="N197" s="152">
        <v>13.4</v>
      </c>
      <c r="O197" s="148"/>
      <c r="P197" s="78">
        <v>3.4</v>
      </c>
      <c r="Q197" s="76"/>
      <c r="R197" s="46">
        <v>48760</v>
      </c>
      <c r="S197" s="33"/>
      <c r="T197" s="47">
        <v>50</v>
      </c>
      <c r="U197" s="33" t="s">
        <v>4</v>
      </c>
      <c r="V197" s="47" t="s">
        <v>305</v>
      </c>
      <c r="W197" s="33"/>
      <c r="X197" s="68">
        <v>-2</v>
      </c>
      <c r="Y197" s="73"/>
      <c r="Z197" s="154">
        <v>20</v>
      </c>
      <c r="AA197" s="66"/>
      <c r="AB197" s="156">
        <v>15.43</v>
      </c>
      <c r="AC197" s="131"/>
      <c r="AD197" s="66">
        <v>2.4300000000000002</v>
      </c>
      <c r="AF197" s="37"/>
    </row>
    <row r="198" spans="1:32" x14ac:dyDescent="0.25">
      <c r="A198" s="33">
        <v>346</v>
      </c>
      <c r="B198" s="33" t="s">
        <v>281</v>
      </c>
      <c r="D198" s="46">
        <v>45107</v>
      </c>
      <c r="F198" s="71">
        <v>2.5999999999999999E-3</v>
      </c>
      <c r="G198" s="72"/>
      <c r="H198" s="72"/>
      <c r="J198" s="48">
        <v>0</v>
      </c>
      <c r="L198" s="149">
        <v>14.8</v>
      </c>
      <c r="M198" s="157"/>
      <c r="N198" s="152">
        <v>13.2</v>
      </c>
      <c r="O198" s="148"/>
      <c r="P198" s="78">
        <v>3.4</v>
      </c>
      <c r="Q198" s="76"/>
      <c r="R198" s="46">
        <v>48760</v>
      </c>
      <c r="T198" s="47">
        <v>50</v>
      </c>
      <c r="U198" s="33" t="s">
        <v>4</v>
      </c>
      <c r="V198" s="47" t="s">
        <v>307</v>
      </c>
      <c r="X198" s="68">
        <v>-2</v>
      </c>
      <c r="Y198" s="58"/>
      <c r="Z198" s="154">
        <v>20.8</v>
      </c>
      <c r="AA198" s="66"/>
      <c r="AB198" s="156">
        <v>14.87</v>
      </c>
      <c r="AC198" s="131"/>
      <c r="AD198" s="66">
        <v>1.94</v>
      </c>
      <c r="AF198" s="37"/>
    </row>
    <row r="199" spans="1:32" x14ac:dyDescent="0.25">
      <c r="A199" s="33" t="s">
        <v>6</v>
      </c>
      <c r="B199" s="33" t="s">
        <v>6</v>
      </c>
      <c r="D199" s="46"/>
      <c r="F199" s="71"/>
      <c r="G199" s="72"/>
      <c r="H199" s="72"/>
      <c r="J199" s="48"/>
      <c r="L199" s="149"/>
      <c r="M199" s="157"/>
      <c r="N199" s="152"/>
      <c r="O199" s="148"/>
      <c r="P199" s="120"/>
      <c r="Q199" s="75"/>
      <c r="R199" s="46"/>
      <c r="T199" s="47"/>
      <c r="V199" s="47"/>
      <c r="X199" s="68"/>
      <c r="Y199" s="58"/>
      <c r="Z199" s="154"/>
      <c r="AA199" s="66"/>
      <c r="AB199" s="156"/>
      <c r="AC199" s="131"/>
      <c r="AD199" s="66"/>
      <c r="AF199" s="37"/>
    </row>
    <row r="200" spans="1:32" x14ac:dyDescent="0.25">
      <c r="A200" s="38" t="s">
        <v>6</v>
      </c>
      <c r="B200" s="38" t="s">
        <v>94</v>
      </c>
      <c r="D200" s="46"/>
      <c r="F200" s="71"/>
      <c r="G200" s="72"/>
      <c r="H200" s="72"/>
      <c r="J200" s="48"/>
      <c r="L200" s="149"/>
      <c r="M200" s="157"/>
      <c r="N200" s="152"/>
      <c r="O200" s="148"/>
      <c r="P200" s="120"/>
      <c r="Q200" s="75"/>
      <c r="R200" s="46"/>
      <c r="T200" s="47"/>
      <c r="V200" s="47"/>
      <c r="X200" s="68"/>
      <c r="Y200" s="58"/>
      <c r="Z200" s="154"/>
      <c r="AA200" s="66"/>
      <c r="AB200" s="156"/>
      <c r="AC200" s="131"/>
      <c r="AD200" s="66"/>
      <c r="AF200" s="37"/>
    </row>
    <row r="201" spans="1:32" x14ac:dyDescent="0.25">
      <c r="A201" s="33">
        <v>341</v>
      </c>
      <c r="B201" s="33" t="s">
        <v>42</v>
      </c>
      <c r="D201" s="46">
        <v>45107</v>
      </c>
      <c r="F201" s="71">
        <v>2.3E-3</v>
      </c>
      <c r="G201" s="72"/>
      <c r="H201" s="72"/>
      <c r="J201" s="48">
        <v>-2</v>
      </c>
      <c r="L201" s="149">
        <v>16</v>
      </c>
      <c r="M201" s="157"/>
      <c r="N201" s="152">
        <v>13.3</v>
      </c>
      <c r="O201" s="148"/>
      <c r="P201" s="78">
        <v>3.5</v>
      </c>
      <c r="Q201" s="76"/>
      <c r="R201" s="46">
        <v>48760</v>
      </c>
      <c r="T201" s="47">
        <v>80</v>
      </c>
      <c r="U201" s="33" t="s">
        <v>4</v>
      </c>
      <c r="V201" s="47" t="s">
        <v>300</v>
      </c>
      <c r="X201" s="68">
        <v>-2</v>
      </c>
      <c r="Y201" s="58"/>
      <c r="Z201" s="154">
        <v>18.399999999999999</v>
      </c>
      <c r="AA201" s="66"/>
      <c r="AB201" s="156">
        <v>16.11</v>
      </c>
      <c r="AC201" s="131"/>
      <c r="AD201" s="66">
        <v>2.5499999999999998</v>
      </c>
      <c r="AF201" s="37"/>
    </row>
    <row r="202" spans="1:32" x14ac:dyDescent="0.25">
      <c r="A202" s="33">
        <v>342</v>
      </c>
      <c r="B202" s="33" t="s">
        <v>87</v>
      </c>
      <c r="D202" s="46">
        <v>45107</v>
      </c>
      <c r="F202" s="71">
        <v>9.4999999999999998E-3</v>
      </c>
      <c r="G202" s="72"/>
      <c r="H202" s="72"/>
      <c r="J202" s="48">
        <v>0</v>
      </c>
      <c r="L202" s="149">
        <v>12.2</v>
      </c>
      <c r="M202" s="157"/>
      <c r="N202" s="152">
        <v>12.6</v>
      </c>
      <c r="O202" s="148"/>
      <c r="P202" s="78">
        <v>3.8</v>
      </c>
      <c r="Q202" s="76"/>
      <c r="R202" s="46">
        <v>48760</v>
      </c>
      <c r="T202" s="47">
        <v>50</v>
      </c>
      <c r="U202" s="33" t="s">
        <v>4</v>
      </c>
      <c r="V202" s="47" t="s">
        <v>303</v>
      </c>
      <c r="X202" s="68">
        <v>-3</v>
      </c>
      <c r="Y202" s="58"/>
      <c r="Z202" s="154">
        <v>16.899999999999999</v>
      </c>
      <c r="AA202" s="66"/>
      <c r="AB202" s="156">
        <v>15.38</v>
      </c>
      <c r="AC202" s="131"/>
      <c r="AD202" s="66">
        <v>2.2799999999999998</v>
      </c>
      <c r="AF202" s="37"/>
    </row>
    <row r="203" spans="1:32" x14ac:dyDescent="0.25">
      <c r="A203" s="33">
        <v>343</v>
      </c>
      <c r="B203" s="33" t="s">
        <v>88</v>
      </c>
      <c r="D203" s="46">
        <v>45107</v>
      </c>
      <c r="F203" s="71">
        <v>5.7000000000000002E-3</v>
      </c>
      <c r="G203" s="72"/>
      <c r="H203" s="72"/>
      <c r="J203" s="48">
        <v>0</v>
      </c>
      <c r="L203" s="149">
        <v>13.3</v>
      </c>
      <c r="M203" s="157"/>
      <c r="N203" s="152">
        <v>11.5</v>
      </c>
      <c r="O203" s="148" t="s">
        <v>274</v>
      </c>
      <c r="P203" s="78">
        <v>4.2</v>
      </c>
      <c r="Q203" s="76"/>
      <c r="R203" s="46">
        <v>48760</v>
      </c>
      <c r="T203" s="47">
        <v>50</v>
      </c>
      <c r="U203" s="33" t="s">
        <v>4</v>
      </c>
      <c r="V203" s="47" t="s">
        <v>304</v>
      </c>
      <c r="X203" s="68">
        <v>-3</v>
      </c>
      <c r="Y203" s="58"/>
      <c r="Z203" s="154">
        <v>17.899999999999999</v>
      </c>
      <c r="AA203" s="66"/>
      <c r="AB203" s="156">
        <v>15.19</v>
      </c>
      <c r="AC203" s="131"/>
      <c r="AD203" s="66">
        <v>5</v>
      </c>
      <c r="AF203" s="37"/>
    </row>
    <row r="204" spans="1:32" x14ac:dyDescent="0.25">
      <c r="A204" s="33">
        <v>343.2</v>
      </c>
      <c r="B204" s="33" t="s">
        <v>280</v>
      </c>
      <c r="D204" s="46">
        <v>45107</v>
      </c>
      <c r="F204" s="71">
        <v>0.1565</v>
      </c>
      <c r="G204" s="72"/>
      <c r="H204" s="72"/>
      <c r="J204" s="48">
        <v>0</v>
      </c>
      <c r="L204" s="149">
        <v>4.8</v>
      </c>
      <c r="M204" s="157"/>
      <c r="N204" s="152">
        <v>11.5</v>
      </c>
      <c r="O204" s="148" t="s">
        <v>274</v>
      </c>
      <c r="P204" s="78">
        <v>4.2</v>
      </c>
      <c r="Q204" s="76"/>
      <c r="R204" s="46">
        <v>48760</v>
      </c>
      <c r="T204" s="47">
        <v>9</v>
      </c>
      <c r="U204" s="33" t="s">
        <v>4</v>
      </c>
      <c r="V204" s="47" t="s">
        <v>306</v>
      </c>
      <c r="X204" s="68">
        <v>35</v>
      </c>
      <c r="Y204" s="58"/>
      <c r="Z204" s="154">
        <v>3.2</v>
      </c>
      <c r="AA204" s="66"/>
      <c r="AB204" s="156">
        <v>7.21</v>
      </c>
      <c r="AC204" s="131"/>
      <c r="AD204" s="66">
        <v>8.06</v>
      </c>
      <c r="AF204" s="37"/>
    </row>
    <row r="205" spans="1:32" s="38" customFormat="1" x14ac:dyDescent="0.25">
      <c r="A205" s="33">
        <v>344</v>
      </c>
      <c r="B205" s="33" t="s">
        <v>89</v>
      </c>
      <c r="C205" s="33"/>
      <c r="D205" s="46">
        <v>45107</v>
      </c>
      <c r="E205" s="33"/>
      <c r="F205" s="71">
        <v>1.6000000000000001E-3</v>
      </c>
      <c r="G205" s="72"/>
      <c r="H205" s="72"/>
      <c r="I205" s="33"/>
      <c r="J205" s="48">
        <v>-1</v>
      </c>
      <c r="L205" s="149">
        <v>14.6</v>
      </c>
      <c r="M205" s="157"/>
      <c r="N205" s="152">
        <v>13.3</v>
      </c>
      <c r="O205" s="148"/>
      <c r="P205" s="78">
        <v>3.4</v>
      </c>
      <c r="Q205" s="76"/>
      <c r="R205" s="46">
        <v>48760</v>
      </c>
      <c r="S205" s="33"/>
      <c r="T205" s="47">
        <v>60</v>
      </c>
      <c r="U205" s="33" t="s">
        <v>4</v>
      </c>
      <c r="V205" s="47" t="s">
        <v>300</v>
      </c>
      <c r="W205" s="33"/>
      <c r="X205" s="68">
        <v>-3</v>
      </c>
      <c r="Y205" s="73"/>
      <c r="Z205" s="154">
        <v>19.399999999999999</v>
      </c>
      <c r="AA205" s="66"/>
      <c r="AB205" s="156">
        <v>15.76</v>
      </c>
      <c r="AC205" s="131"/>
      <c r="AD205" s="66">
        <v>2.0299999999999998</v>
      </c>
      <c r="AF205" s="37"/>
    </row>
    <row r="206" spans="1:32" x14ac:dyDescent="0.25">
      <c r="A206" s="33">
        <v>345</v>
      </c>
      <c r="B206" s="33" t="s">
        <v>45</v>
      </c>
      <c r="D206" s="46">
        <v>45107</v>
      </c>
      <c r="F206" s="71">
        <v>1.2999999999999999E-3</v>
      </c>
      <c r="G206" s="72"/>
      <c r="H206" s="72"/>
      <c r="J206" s="48">
        <v>-1</v>
      </c>
      <c r="L206" s="149">
        <v>16</v>
      </c>
      <c r="M206" s="157"/>
      <c r="N206" s="152">
        <v>13.4</v>
      </c>
      <c r="O206" s="148"/>
      <c r="P206" s="78">
        <v>3.4</v>
      </c>
      <c r="Q206" s="76"/>
      <c r="R206" s="46">
        <v>48760</v>
      </c>
      <c r="T206" s="47">
        <v>50</v>
      </c>
      <c r="U206" s="33" t="s">
        <v>4</v>
      </c>
      <c r="V206" s="47" t="s">
        <v>305</v>
      </c>
      <c r="X206" s="68">
        <v>-2</v>
      </c>
      <c r="Y206" s="58"/>
      <c r="Z206" s="154">
        <v>19.100000000000001</v>
      </c>
      <c r="AA206" s="66"/>
      <c r="AB206" s="156">
        <v>15.51</v>
      </c>
      <c r="AC206" s="131"/>
      <c r="AD206" s="66">
        <v>2.58</v>
      </c>
      <c r="AF206" s="37"/>
    </row>
    <row r="207" spans="1:32" s="38" customFormat="1" x14ac:dyDescent="0.25">
      <c r="A207" s="33">
        <v>346</v>
      </c>
      <c r="B207" s="33" t="s">
        <v>281</v>
      </c>
      <c r="C207" s="33"/>
      <c r="D207" s="46">
        <v>45107</v>
      </c>
      <c r="E207" s="33"/>
      <c r="F207" s="71">
        <v>2.5999999999999999E-3</v>
      </c>
      <c r="G207" s="72"/>
      <c r="H207" s="72"/>
      <c r="I207" s="33"/>
      <c r="J207" s="48">
        <v>0</v>
      </c>
      <c r="L207" s="149">
        <v>15.2</v>
      </c>
      <c r="M207" s="157"/>
      <c r="N207" s="152">
        <v>13.2</v>
      </c>
      <c r="O207" s="148"/>
      <c r="P207" s="78">
        <v>3.4</v>
      </c>
      <c r="Q207" s="76"/>
      <c r="R207" s="46">
        <v>48760</v>
      </c>
      <c r="S207" s="33"/>
      <c r="T207" s="47">
        <v>50</v>
      </c>
      <c r="U207" s="33" t="s">
        <v>4</v>
      </c>
      <c r="V207" s="47" t="s">
        <v>307</v>
      </c>
      <c r="W207" s="33"/>
      <c r="X207" s="68">
        <v>-2</v>
      </c>
      <c r="Y207" s="73"/>
      <c r="Z207" s="154">
        <v>20.6</v>
      </c>
      <c r="AA207" s="66"/>
      <c r="AB207" s="156">
        <v>14.89</v>
      </c>
      <c r="AC207" s="131"/>
      <c r="AD207" s="66">
        <v>2.08</v>
      </c>
      <c r="AF207" s="37"/>
    </row>
    <row r="208" spans="1:32" x14ac:dyDescent="0.25">
      <c r="A208" s="41"/>
      <c r="B208" s="38" t="s">
        <v>6</v>
      </c>
      <c r="C208" s="38"/>
      <c r="D208" s="46"/>
      <c r="E208" s="38"/>
      <c r="F208" s="71"/>
      <c r="G208" s="72"/>
      <c r="H208" s="72"/>
      <c r="I208" s="38"/>
      <c r="J208" s="48"/>
      <c r="L208" s="149"/>
      <c r="M208" s="157"/>
      <c r="N208" s="152"/>
      <c r="O208" s="148"/>
      <c r="P208" s="120"/>
      <c r="Q208" s="75"/>
      <c r="R208" s="46"/>
      <c r="T208" s="47"/>
      <c r="V208" s="47"/>
      <c r="X208" s="68"/>
      <c r="Y208" s="58"/>
      <c r="Z208" s="154"/>
      <c r="AA208" s="66"/>
      <c r="AB208" s="156"/>
      <c r="AC208" s="131"/>
      <c r="AD208" s="66"/>
      <c r="AF208" s="37"/>
    </row>
    <row r="209" spans="1:32" x14ac:dyDescent="0.25">
      <c r="A209" s="41" t="s">
        <v>186</v>
      </c>
      <c r="B209" s="38"/>
      <c r="C209" s="38"/>
      <c r="D209" s="46"/>
      <c r="E209" s="38"/>
      <c r="F209" s="71"/>
      <c r="G209" s="72"/>
      <c r="H209" s="72"/>
      <c r="I209" s="38"/>
      <c r="J209" s="48"/>
      <c r="L209" s="149"/>
      <c r="M209" s="157"/>
      <c r="N209" s="152"/>
      <c r="O209" s="148"/>
      <c r="P209" s="120"/>
      <c r="Q209" s="75"/>
      <c r="R209" s="46"/>
      <c r="T209" s="47"/>
      <c r="V209" s="47"/>
      <c r="X209" s="68"/>
      <c r="Y209" s="58"/>
      <c r="Z209" s="154"/>
      <c r="AA209" s="66"/>
      <c r="AB209" s="156"/>
      <c r="AC209" s="131"/>
      <c r="AD209" s="66"/>
      <c r="AF209" s="37"/>
    </row>
    <row r="210" spans="1:32" x14ac:dyDescent="0.25">
      <c r="A210" s="33" t="s">
        <v>6</v>
      </c>
      <c r="B210" s="33" t="s">
        <v>6</v>
      </c>
      <c r="D210" s="46"/>
      <c r="F210" s="71"/>
      <c r="G210" s="72"/>
      <c r="H210" s="72"/>
      <c r="J210" s="48"/>
      <c r="L210" s="149"/>
      <c r="M210" s="157"/>
      <c r="N210" s="152"/>
      <c r="O210" s="148"/>
      <c r="P210" s="120"/>
      <c r="Q210" s="75"/>
      <c r="R210" s="46"/>
      <c r="T210" s="47"/>
      <c r="V210" s="47"/>
      <c r="X210" s="68"/>
      <c r="Y210" s="58"/>
      <c r="Z210" s="154"/>
      <c r="AA210" s="66"/>
      <c r="AB210" s="156"/>
      <c r="AC210" s="131"/>
      <c r="AD210" s="66"/>
      <c r="AF210" s="37"/>
    </row>
    <row r="211" spans="1:32" x14ac:dyDescent="0.25">
      <c r="A211" s="38" t="s">
        <v>6</v>
      </c>
      <c r="B211" s="38" t="s">
        <v>96</v>
      </c>
      <c r="D211" s="46"/>
      <c r="F211" s="71"/>
      <c r="G211" s="72"/>
      <c r="H211" s="72"/>
      <c r="J211" s="48"/>
      <c r="L211" s="149"/>
      <c r="M211" s="157"/>
      <c r="N211" s="152"/>
      <c r="O211" s="148"/>
      <c r="P211" s="120"/>
      <c r="Q211" s="75"/>
      <c r="R211" s="46"/>
      <c r="T211" s="47"/>
      <c r="V211" s="47"/>
      <c r="X211" s="68"/>
      <c r="Y211" s="58"/>
      <c r="Z211" s="154"/>
      <c r="AA211" s="66"/>
      <c r="AB211" s="156"/>
      <c r="AC211" s="131"/>
      <c r="AD211" s="66"/>
      <c r="AF211" s="37"/>
    </row>
    <row r="212" spans="1:32" x14ac:dyDescent="0.25">
      <c r="A212" s="33">
        <v>341</v>
      </c>
      <c r="B212" s="33" t="s">
        <v>42</v>
      </c>
      <c r="D212" s="46">
        <v>48760</v>
      </c>
      <c r="F212" s="71">
        <v>2.3E-3</v>
      </c>
      <c r="G212" s="72"/>
      <c r="H212" s="72"/>
      <c r="J212" s="48">
        <v>-2</v>
      </c>
      <c r="L212" s="149">
        <v>26.8</v>
      </c>
      <c r="M212" s="157"/>
      <c r="N212" s="152">
        <v>23</v>
      </c>
      <c r="O212" s="148"/>
      <c r="P212" s="78">
        <v>3.5</v>
      </c>
      <c r="Q212" s="76"/>
      <c r="R212" s="46">
        <v>52412</v>
      </c>
      <c r="T212" s="47">
        <v>80</v>
      </c>
      <c r="U212" s="33" t="s">
        <v>4</v>
      </c>
      <c r="V212" s="47" t="s">
        <v>300</v>
      </c>
      <c r="X212" s="68">
        <v>-2</v>
      </c>
      <c r="Y212" s="58"/>
      <c r="Z212" s="154">
        <v>23.8</v>
      </c>
      <c r="AA212" s="66"/>
      <c r="AB212" s="156">
        <v>25.06</v>
      </c>
      <c r="AC212" s="131"/>
      <c r="AD212" s="66">
        <v>3.11</v>
      </c>
      <c r="AF212" s="37"/>
    </row>
    <row r="213" spans="1:32" x14ac:dyDescent="0.25">
      <c r="A213" s="33">
        <v>342</v>
      </c>
      <c r="B213" s="33" t="s">
        <v>87</v>
      </c>
      <c r="D213" s="46">
        <v>48760</v>
      </c>
      <c r="F213" s="71">
        <v>9.4999999999999998E-3</v>
      </c>
      <c r="G213" s="72"/>
      <c r="H213" s="72"/>
      <c r="J213" s="48">
        <v>0</v>
      </c>
      <c r="L213" s="149">
        <v>41.8</v>
      </c>
      <c r="M213" s="157"/>
      <c r="N213" s="152">
        <v>21</v>
      </c>
      <c r="O213" s="148"/>
      <c r="P213" s="78">
        <v>3.8</v>
      </c>
      <c r="Q213" s="76"/>
      <c r="R213" s="46">
        <v>52412</v>
      </c>
      <c r="T213" s="47">
        <v>50</v>
      </c>
      <c r="U213" s="33" t="s">
        <v>4</v>
      </c>
      <c r="V213" s="47" t="s">
        <v>303</v>
      </c>
      <c r="X213" s="68">
        <v>-3</v>
      </c>
      <c r="Y213" s="58"/>
      <c r="Z213" s="154">
        <v>48.4</v>
      </c>
      <c r="AA213" s="66"/>
      <c r="AB213" s="156">
        <v>15.56</v>
      </c>
      <c r="AC213" s="131"/>
      <c r="AD213" s="66">
        <v>4.32</v>
      </c>
      <c r="AF213" s="37"/>
    </row>
    <row r="214" spans="1:32" x14ac:dyDescent="0.25">
      <c r="A214" s="33">
        <v>343</v>
      </c>
      <c r="B214" s="33" t="s">
        <v>88</v>
      </c>
      <c r="D214" s="46">
        <v>48760</v>
      </c>
      <c r="F214" s="49">
        <v>5.7000000000000002E-3</v>
      </c>
      <c r="G214" s="44"/>
      <c r="H214" s="49"/>
      <c r="J214" s="48">
        <v>0</v>
      </c>
      <c r="L214" s="149">
        <v>1.5</v>
      </c>
      <c r="M214" s="157"/>
      <c r="N214" s="152">
        <v>13.9</v>
      </c>
      <c r="O214" s="148" t="s">
        <v>274</v>
      </c>
      <c r="P214" s="78">
        <v>5.8</v>
      </c>
      <c r="Q214" s="76"/>
      <c r="R214" s="46">
        <v>52412</v>
      </c>
      <c r="T214" s="47">
        <v>50</v>
      </c>
      <c r="U214" s="33" t="s">
        <v>4</v>
      </c>
      <c r="V214" s="47" t="s">
        <v>304</v>
      </c>
      <c r="X214" s="68">
        <v>-3</v>
      </c>
      <c r="Y214" s="58"/>
      <c r="Z214" s="154">
        <v>4.4000000000000004</v>
      </c>
      <c r="AA214" s="66"/>
      <c r="AB214" s="156">
        <v>23.96</v>
      </c>
      <c r="AC214" s="131"/>
      <c r="AD214" s="66">
        <v>3.12</v>
      </c>
      <c r="AF214" s="37"/>
    </row>
    <row r="215" spans="1:32" s="38" customFormat="1" x14ac:dyDescent="0.25">
      <c r="A215" s="33">
        <v>343.2</v>
      </c>
      <c r="B215" s="33" t="s">
        <v>280</v>
      </c>
      <c r="C215" s="33"/>
      <c r="D215" s="46">
        <v>48760</v>
      </c>
      <c r="E215" s="33"/>
      <c r="F215" s="49">
        <v>0.1565</v>
      </c>
      <c r="G215" s="44"/>
      <c r="H215" s="49"/>
      <c r="I215" s="33"/>
      <c r="J215" s="48">
        <v>0</v>
      </c>
      <c r="L215" s="149">
        <v>1.5</v>
      </c>
      <c r="M215" s="157"/>
      <c r="N215" s="152">
        <v>13.9</v>
      </c>
      <c r="O215" s="148" t="s">
        <v>274</v>
      </c>
      <c r="P215" s="78">
        <v>5.8</v>
      </c>
      <c r="Q215" s="76"/>
      <c r="R215" s="46">
        <v>52412</v>
      </c>
      <c r="S215" s="33"/>
      <c r="T215" s="47">
        <v>9</v>
      </c>
      <c r="U215" s="33" t="s">
        <v>4</v>
      </c>
      <c r="V215" s="47" t="s">
        <v>306</v>
      </c>
      <c r="W215" s="33"/>
      <c r="X215" s="68">
        <v>35</v>
      </c>
      <c r="Y215" s="73"/>
      <c r="Z215" s="154">
        <v>6.9</v>
      </c>
      <c r="AA215" s="66"/>
      <c r="AB215" s="156">
        <v>5.82</v>
      </c>
      <c r="AC215" s="131"/>
      <c r="AD215" s="66">
        <v>2.17</v>
      </c>
      <c r="AF215" s="37"/>
    </row>
    <row r="216" spans="1:32" x14ac:dyDescent="0.25">
      <c r="A216" s="33">
        <v>344</v>
      </c>
      <c r="B216" s="33" t="s">
        <v>89</v>
      </c>
      <c r="D216" s="46">
        <v>48760</v>
      </c>
      <c r="F216" s="71">
        <v>1.6000000000000001E-3</v>
      </c>
      <c r="G216" s="72"/>
      <c r="H216" s="72"/>
      <c r="J216" s="48">
        <v>-1</v>
      </c>
      <c r="L216" s="149">
        <v>20.7</v>
      </c>
      <c r="M216" s="157"/>
      <c r="N216" s="152">
        <v>23</v>
      </c>
      <c r="O216" s="148"/>
      <c r="P216" s="78">
        <v>3.4</v>
      </c>
      <c r="Q216" s="76"/>
      <c r="R216" s="46">
        <v>52412</v>
      </c>
      <c r="T216" s="47">
        <v>60</v>
      </c>
      <c r="U216" s="33" t="s">
        <v>4</v>
      </c>
      <c r="V216" s="47" t="s">
        <v>300</v>
      </c>
      <c r="X216" s="68">
        <v>-3</v>
      </c>
      <c r="Y216" s="58"/>
      <c r="Z216" s="154">
        <v>3.2</v>
      </c>
      <c r="AA216" s="66"/>
      <c r="AB216" s="156">
        <v>25.42</v>
      </c>
      <c r="AC216" s="131"/>
      <c r="AD216" s="66">
        <v>3.77</v>
      </c>
      <c r="AF216" s="37"/>
    </row>
    <row r="217" spans="1:32" s="38" customFormat="1" x14ac:dyDescent="0.25">
      <c r="A217" s="33">
        <v>345</v>
      </c>
      <c r="B217" s="33" t="s">
        <v>45</v>
      </c>
      <c r="C217" s="33"/>
      <c r="D217" s="46">
        <v>48760</v>
      </c>
      <c r="E217" s="33"/>
      <c r="F217" s="71">
        <v>1.2999999999999999E-3</v>
      </c>
      <c r="G217" s="72"/>
      <c r="H217" s="72"/>
      <c r="I217" s="33"/>
      <c r="J217" s="48">
        <v>-1</v>
      </c>
      <c r="L217" s="149">
        <v>29.6</v>
      </c>
      <c r="M217" s="157"/>
      <c r="N217" s="152">
        <v>23</v>
      </c>
      <c r="O217" s="148"/>
      <c r="P217" s="78">
        <v>3.4</v>
      </c>
      <c r="Q217" s="76"/>
      <c r="R217" s="46">
        <v>52412</v>
      </c>
      <c r="S217" s="33"/>
      <c r="T217" s="47">
        <v>50</v>
      </c>
      <c r="U217" s="33" t="s">
        <v>4</v>
      </c>
      <c r="V217" s="47" t="s">
        <v>305</v>
      </c>
      <c r="W217" s="33"/>
      <c r="X217" s="68">
        <v>-2</v>
      </c>
      <c r="Y217" s="73"/>
      <c r="Z217" s="154">
        <v>5.9</v>
      </c>
      <c r="AA217" s="66"/>
      <c r="AB217" s="156">
        <v>24.91</v>
      </c>
      <c r="AC217" s="131"/>
      <c r="AD217" s="66">
        <v>3.61</v>
      </c>
      <c r="AF217" s="37"/>
    </row>
    <row r="218" spans="1:32" x14ac:dyDescent="0.25">
      <c r="A218" s="33">
        <v>346</v>
      </c>
      <c r="B218" s="33" t="s">
        <v>281</v>
      </c>
      <c r="D218" s="46">
        <v>48760</v>
      </c>
      <c r="F218" s="71">
        <v>2.5999999999999999E-3</v>
      </c>
      <c r="G218" s="72"/>
      <c r="H218" s="72"/>
      <c r="J218" s="48">
        <v>0</v>
      </c>
      <c r="L218" s="149">
        <v>15.2</v>
      </c>
      <c r="M218" s="157"/>
      <c r="N218" s="152">
        <v>23</v>
      </c>
      <c r="O218" s="148"/>
      <c r="P218" s="78">
        <v>3.4</v>
      </c>
      <c r="Q218" s="76"/>
      <c r="R218" s="46">
        <v>52412</v>
      </c>
      <c r="T218" s="47">
        <v>50</v>
      </c>
      <c r="U218" s="33" t="s">
        <v>4</v>
      </c>
      <c r="V218" s="47" t="s">
        <v>307</v>
      </c>
      <c r="X218" s="68">
        <v>-2</v>
      </c>
      <c r="Y218" s="58"/>
      <c r="Z218" s="154">
        <v>15.9</v>
      </c>
      <c r="AA218" s="66"/>
      <c r="AB218" s="156">
        <v>22.83</v>
      </c>
      <c r="AC218" s="131"/>
      <c r="AD218" s="66">
        <v>3.34</v>
      </c>
      <c r="AF218" s="37"/>
    </row>
    <row r="219" spans="1:32" x14ac:dyDescent="0.25">
      <c r="A219" s="38" t="s">
        <v>6</v>
      </c>
      <c r="B219" s="38" t="s">
        <v>6</v>
      </c>
      <c r="D219" s="46"/>
      <c r="F219" s="71"/>
      <c r="G219" s="72"/>
      <c r="H219" s="72"/>
      <c r="J219" s="48"/>
      <c r="L219" s="149"/>
      <c r="M219" s="157"/>
      <c r="N219" s="152"/>
      <c r="O219" s="148"/>
      <c r="P219" s="120"/>
      <c r="Q219" s="75"/>
      <c r="R219" s="46"/>
      <c r="T219" s="47"/>
      <c r="V219" s="47"/>
      <c r="X219" s="68"/>
      <c r="Y219" s="58"/>
      <c r="Z219" s="154"/>
      <c r="AA219" s="66"/>
      <c r="AB219" s="156"/>
      <c r="AC219" s="131"/>
      <c r="AD219" s="66"/>
      <c r="AF219" s="37"/>
    </row>
    <row r="220" spans="1:32" x14ac:dyDescent="0.25">
      <c r="A220" s="38" t="s">
        <v>6</v>
      </c>
      <c r="B220" s="38" t="s">
        <v>98</v>
      </c>
      <c r="D220" s="46"/>
      <c r="F220" s="71"/>
      <c r="G220" s="72"/>
      <c r="H220" s="72"/>
      <c r="J220" s="48"/>
      <c r="L220" s="149"/>
      <c r="M220" s="157"/>
      <c r="N220" s="152"/>
      <c r="O220" s="148"/>
      <c r="P220" s="120"/>
      <c r="Q220" s="75"/>
      <c r="R220" s="46"/>
      <c r="T220" s="47"/>
      <c r="V220" s="47"/>
      <c r="X220" s="68"/>
      <c r="Y220" s="58"/>
      <c r="Z220" s="154"/>
      <c r="AA220" s="66"/>
      <c r="AB220" s="156"/>
      <c r="AC220" s="131"/>
      <c r="AD220" s="66"/>
      <c r="AF220" s="37"/>
    </row>
    <row r="221" spans="1:32" x14ac:dyDescent="0.25">
      <c r="A221" s="33">
        <v>341</v>
      </c>
      <c r="B221" s="33" t="s">
        <v>42</v>
      </c>
      <c r="D221" s="46">
        <v>48760</v>
      </c>
      <c r="F221" s="71">
        <v>2.3E-3</v>
      </c>
      <c r="G221" s="72"/>
      <c r="H221" s="72"/>
      <c r="J221" s="48">
        <v>-2</v>
      </c>
      <c r="L221" s="149">
        <v>10.3</v>
      </c>
      <c r="M221" s="157"/>
      <c r="N221" s="152">
        <v>22</v>
      </c>
      <c r="O221" s="148"/>
      <c r="P221" s="78">
        <v>3.5</v>
      </c>
      <c r="Q221" s="76"/>
      <c r="R221" s="46">
        <v>52412</v>
      </c>
      <c r="T221" s="47">
        <v>80</v>
      </c>
      <c r="U221" s="33" t="s">
        <v>4</v>
      </c>
      <c r="V221" s="47" t="s">
        <v>300</v>
      </c>
      <c r="X221" s="68">
        <v>-2</v>
      </c>
      <c r="Y221" s="58"/>
      <c r="Z221" s="154">
        <v>15.8</v>
      </c>
      <c r="AA221" s="66"/>
      <c r="AB221" s="156">
        <v>25.41</v>
      </c>
      <c r="AC221" s="131"/>
      <c r="AD221" s="66">
        <v>2.34</v>
      </c>
      <c r="AF221" s="37"/>
    </row>
    <row r="222" spans="1:32" x14ac:dyDescent="0.25">
      <c r="A222" s="33">
        <v>342</v>
      </c>
      <c r="B222" s="33" t="s">
        <v>87</v>
      </c>
      <c r="D222" s="46">
        <v>48760</v>
      </c>
      <c r="F222" s="71">
        <v>9.4999999999999998E-3</v>
      </c>
      <c r="G222" s="72"/>
      <c r="H222" s="72"/>
      <c r="J222" s="48">
        <v>0</v>
      </c>
      <c r="L222" s="149">
        <v>9.1</v>
      </c>
      <c r="M222" s="157"/>
      <c r="N222" s="152">
        <v>20</v>
      </c>
      <c r="O222" s="148"/>
      <c r="P222" s="78">
        <v>3.8</v>
      </c>
      <c r="Q222" s="76"/>
      <c r="R222" s="46">
        <v>52412</v>
      </c>
      <c r="T222" s="47">
        <v>50</v>
      </c>
      <c r="U222" s="33" t="s">
        <v>4</v>
      </c>
      <c r="V222" s="47" t="s">
        <v>303</v>
      </c>
      <c r="X222" s="68">
        <v>-3</v>
      </c>
      <c r="Y222" s="58"/>
      <c r="Z222" s="154">
        <v>14.8</v>
      </c>
      <c r="AA222" s="66"/>
      <c r="AB222" s="156">
        <v>23.43</v>
      </c>
      <c r="AC222" s="131"/>
      <c r="AD222" s="66">
        <v>3.04</v>
      </c>
      <c r="AF222" s="37"/>
    </row>
    <row r="223" spans="1:32" s="38" customFormat="1" x14ac:dyDescent="0.25">
      <c r="A223" s="33">
        <v>343</v>
      </c>
      <c r="B223" s="33" t="s">
        <v>88</v>
      </c>
      <c r="C223" s="33"/>
      <c r="D223" s="46">
        <v>48760</v>
      </c>
      <c r="E223" s="33"/>
      <c r="F223" s="49">
        <v>5.7000000000000002E-3</v>
      </c>
      <c r="G223" s="44"/>
      <c r="H223" s="49"/>
      <c r="I223" s="33"/>
      <c r="J223" s="48">
        <v>0</v>
      </c>
      <c r="L223" s="149">
        <v>6.6</v>
      </c>
      <c r="M223" s="157"/>
      <c r="N223" s="152">
        <v>18</v>
      </c>
      <c r="O223" s="148" t="s">
        <v>274</v>
      </c>
      <c r="P223" s="78">
        <v>4.2</v>
      </c>
      <c r="Q223" s="76"/>
      <c r="R223" s="46">
        <v>52412</v>
      </c>
      <c r="S223" s="33"/>
      <c r="T223" s="47">
        <v>50</v>
      </c>
      <c r="U223" s="33" t="s">
        <v>4</v>
      </c>
      <c r="V223" s="47" t="s">
        <v>304</v>
      </c>
      <c r="W223" s="33"/>
      <c r="X223" s="68">
        <v>-3</v>
      </c>
      <c r="Y223" s="73"/>
      <c r="Z223" s="154">
        <v>10</v>
      </c>
      <c r="AA223" s="66"/>
      <c r="AB223" s="156">
        <v>23.53</v>
      </c>
      <c r="AC223" s="131"/>
      <c r="AD223" s="66">
        <v>3.46</v>
      </c>
      <c r="AF223" s="37"/>
    </row>
    <row r="224" spans="1:32" x14ac:dyDescent="0.25">
      <c r="A224" s="33">
        <v>343.2</v>
      </c>
      <c r="B224" s="33" t="s">
        <v>280</v>
      </c>
      <c r="D224" s="46">
        <v>48760</v>
      </c>
      <c r="F224" s="49">
        <v>0.1565</v>
      </c>
      <c r="G224" s="44"/>
      <c r="H224" s="49"/>
      <c r="J224" s="48">
        <v>0</v>
      </c>
      <c r="L224" s="149">
        <v>3.4</v>
      </c>
      <c r="M224" s="157"/>
      <c r="N224" s="152">
        <v>18</v>
      </c>
      <c r="O224" s="148" t="s">
        <v>274</v>
      </c>
      <c r="P224" s="78">
        <v>4.2</v>
      </c>
      <c r="Q224" s="76"/>
      <c r="R224" s="46">
        <v>52412</v>
      </c>
      <c r="T224" s="47">
        <v>9</v>
      </c>
      <c r="U224" s="33" t="s">
        <v>4</v>
      </c>
      <c r="V224" s="47" t="s">
        <v>306</v>
      </c>
      <c r="X224" s="68">
        <v>35</v>
      </c>
      <c r="Y224" s="58"/>
      <c r="Z224" s="154">
        <v>4.3</v>
      </c>
      <c r="AA224" s="66"/>
      <c r="AB224" s="156">
        <v>7.01</v>
      </c>
      <c r="AC224" s="131"/>
      <c r="AD224" s="66">
        <v>7.42</v>
      </c>
      <c r="AF224" s="37"/>
    </row>
    <row r="225" spans="1:32" s="38" customFormat="1" x14ac:dyDescent="0.25">
      <c r="A225" s="33">
        <v>344</v>
      </c>
      <c r="B225" s="33" t="s">
        <v>89</v>
      </c>
      <c r="C225" s="33"/>
      <c r="D225" s="46">
        <v>48760</v>
      </c>
      <c r="E225" s="33"/>
      <c r="F225" s="71">
        <v>1.6000000000000001E-3</v>
      </c>
      <c r="G225" s="72"/>
      <c r="H225" s="72"/>
      <c r="I225" s="33"/>
      <c r="J225" s="48">
        <v>-1</v>
      </c>
      <c r="L225" s="149">
        <v>10</v>
      </c>
      <c r="M225" s="157"/>
      <c r="N225" s="152">
        <v>22</v>
      </c>
      <c r="O225" s="148"/>
      <c r="P225" s="78">
        <v>3.4</v>
      </c>
      <c r="Q225" s="76"/>
      <c r="R225" s="46">
        <v>52412</v>
      </c>
      <c r="S225" s="33"/>
      <c r="T225" s="47">
        <v>60</v>
      </c>
      <c r="U225" s="33" t="s">
        <v>4</v>
      </c>
      <c r="V225" s="47" t="s">
        <v>300</v>
      </c>
      <c r="W225" s="33"/>
      <c r="X225" s="68">
        <v>-3</v>
      </c>
      <c r="Y225" s="73"/>
      <c r="Z225" s="154">
        <v>13.2</v>
      </c>
      <c r="AA225" s="66"/>
      <c r="AB225" s="156">
        <v>24.73</v>
      </c>
      <c r="AC225" s="131"/>
      <c r="AD225" s="66">
        <v>2.8</v>
      </c>
      <c r="AF225" s="37"/>
    </row>
    <row r="226" spans="1:32" x14ac:dyDescent="0.25">
      <c r="A226" s="33">
        <v>345</v>
      </c>
      <c r="B226" s="33" t="s">
        <v>45</v>
      </c>
      <c r="D226" s="46">
        <v>48760</v>
      </c>
      <c r="F226" s="71">
        <v>1.2999999999999999E-3</v>
      </c>
      <c r="G226" s="72"/>
      <c r="H226" s="72"/>
      <c r="J226" s="48">
        <v>-1</v>
      </c>
      <c r="L226" s="149">
        <v>8.4</v>
      </c>
      <c r="M226" s="157"/>
      <c r="N226" s="152">
        <v>22</v>
      </c>
      <c r="O226" s="148"/>
      <c r="P226" s="78">
        <v>3.4</v>
      </c>
      <c r="Q226" s="76"/>
      <c r="R226" s="46">
        <v>52412</v>
      </c>
      <c r="T226" s="47">
        <v>50</v>
      </c>
      <c r="U226" s="33" t="s">
        <v>4</v>
      </c>
      <c r="V226" s="47" t="s">
        <v>305</v>
      </c>
      <c r="X226" s="68">
        <v>-2</v>
      </c>
      <c r="Y226" s="58"/>
      <c r="Z226" s="154">
        <v>14.3</v>
      </c>
      <c r="AA226" s="66"/>
      <c r="AB226" s="156">
        <v>24.1</v>
      </c>
      <c r="AC226" s="131"/>
      <c r="AD226" s="66">
        <v>2.34</v>
      </c>
      <c r="AF226" s="37"/>
    </row>
    <row r="227" spans="1:32" x14ac:dyDescent="0.25">
      <c r="A227" s="33">
        <v>346</v>
      </c>
      <c r="B227" s="33" t="s">
        <v>281</v>
      </c>
      <c r="D227" s="46">
        <v>48760</v>
      </c>
      <c r="F227" s="71">
        <v>2.5999999999999999E-3</v>
      </c>
      <c r="G227" s="72"/>
      <c r="H227" s="72"/>
      <c r="J227" s="48">
        <v>0</v>
      </c>
      <c r="L227" s="149">
        <v>8.5</v>
      </c>
      <c r="M227" s="157"/>
      <c r="N227" s="152">
        <v>22</v>
      </c>
      <c r="O227" s="148"/>
      <c r="P227" s="78">
        <v>3.4</v>
      </c>
      <c r="Q227" s="76"/>
      <c r="R227" s="46">
        <v>52412</v>
      </c>
      <c r="T227" s="47">
        <v>50</v>
      </c>
      <c r="U227" s="33" t="s">
        <v>4</v>
      </c>
      <c r="V227" s="47" t="s">
        <v>307</v>
      </c>
      <c r="X227" s="68">
        <v>-2</v>
      </c>
      <c r="Y227" s="58"/>
      <c r="Z227" s="154">
        <v>14.1</v>
      </c>
      <c r="AA227" s="66"/>
      <c r="AB227" s="156">
        <v>22.9</v>
      </c>
      <c r="AC227" s="131"/>
      <c r="AD227" s="66">
        <v>2.44</v>
      </c>
      <c r="AF227" s="37"/>
    </row>
    <row r="228" spans="1:32" x14ac:dyDescent="0.25">
      <c r="A228" s="33" t="s">
        <v>6</v>
      </c>
      <c r="B228" s="33" t="s">
        <v>6</v>
      </c>
      <c r="D228" s="46"/>
      <c r="F228" s="71"/>
      <c r="G228" s="72"/>
      <c r="H228" s="72"/>
      <c r="J228" s="48"/>
      <c r="L228" s="149"/>
      <c r="M228" s="157"/>
      <c r="N228" s="152"/>
      <c r="O228" s="148"/>
      <c r="P228" s="120"/>
      <c r="Q228" s="75"/>
      <c r="R228" s="46"/>
      <c r="T228" s="47"/>
      <c r="V228" s="47"/>
      <c r="X228" s="68"/>
      <c r="Y228" s="58"/>
      <c r="Z228" s="154"/>
      <c r="AA228" s="66"/>
      <c r="AB228" s="156"/>
      <c r="AC228" s="131"/>
      <c r="AD228" s="66"/>
      <c r="AF228" s="37"/>
    </row>
    <row r="229" spans="1:32" x14ac:dyDescent="0.25">
      <c r="A229" s="38" t="s">
        <v>6</v>
      </c>
      <c r="B229" s="38" t="s">
        <v>100</v>
      </c>
      <c r="D229" s="46"/>
      <c r="F229" s="71"/>
      <c r="G229" s="72"/>
      <c r="H229" s="72"/>
      <c r="J229" s="48"/>
      <c r="L229" s="149"/>
      <c r="M229" s="157"/>
      <c r="N229" s="152"/>
      <c r="O229" s="148"/>
      <c r="P229" s="120"/>
      <c r="Q229" s="75"/>
      <c r="R229" s="46"/>
      <c r="T229" s="47"/>
      <c r="V229" s="47"/>
      <c r="X229" s="68"/>
      <c r="Y229" s="58"/>
      <c r="Z229" s="154"/>
      <c r="AA229" s="66"/>
      <c r="AB229" s="156"/>
      <c r="AC229" s="131"/>
      <c r="AD229" s="66"/>
      <c r="AF229" s="37"/>
    </row>
    <row r="230" spans="1:32" x14ac:dyDescent="0.25">
      <c r="A230" s="33">
        <v>341</v>
      </c>
      <c r="B230" s="33" t="s">
        <v>42</v>
      </c>
      <c r="D230" s="46">
        <v>48760</v>
      </c>
      <c r="F230" s="71">
        <v>2.3E-3</v>
      </c>
      <c r="G230" s="72"/>
      <c r="H230" s="72"/>
      <c r="J230" s="48">
        <v>-2</v>
      </c>
      <c r="L230" s="149">
        <v>6.1</v>
      </c>
      <c r="M230" s="157"/>
      <c r="N230" s="152">
        <v>23</v>
      </c>
      <c r="O230" s="148"/>
      <c r="P230" s="78">
        <v>3.5</v>
      </c>
      <c r="Q230" s="76"/>
      <c r="R230" s="46">
        <v>52412</v>
      </c>
      <c r="T230" s="47">
        <v>80</v>
      </c>
      <c r="U230" s="33" t="s">
        <v>4</v>
      </c>
      <c r="V230" s="47" t="s">
        <v>300</v>
      </c>
      <c r="X230" s="68"/>
      <c r="Y230" s="58"/>
      <c r="Z230" s="154"/>
      <c r="AA230" s="66"/>
      <c r="AB230" s="156"/>
      <c r="AC230" s="131"/>
      <c r="AD230" s="66"/>
      <c r="AF230" s="37"/>
    </row>
    <row r="231" spans="1:32" s="38" customFormat="1" x14ac:dyDescent="0.25">
      <c r="A231" s="33">
        <v>342</v>
      </c>
      <c r="B231" s="33" t="s">
        <v>87</v>
      </c>
      <c r="C231" s="33"/>
      <c r="D231" s="46">
        <v>48760</v>
      </c>
      <c r="E231" s="33"/>
      <c r="F231" s="71">
        <v>9.4999999999999998E-3</v>
      </c>
      <c r="G231" s="72"/>
      <c r="H231" s="72"/>
      <c r="I231" s="33"/>
      <c r="J231" s="48">
        <v>0</v>
      </c>
      <c r="L231" s="149">
        <v>6.1</v>
      </c>
      <c r="M231" s="157"/>
      <c r="N231" s="152">
        <v>21</v>
      </c>
      <c r="O231" s="148"/>
      <c r="P231" s="78">
        <v>3.8</v>
      </c>
      <c r="Q231" s="76"/>
      <c r="R231" s="46">
        <v>52412</v>
      </c>
      <c r="S231" s="33"/>
      <c r="T231" s="47">
        <v>50</v>
      </c>
      <c r="U231" s="33" t="s">
        <v>4</v>
      </c>
      <c r="V231" s="47" t="s">
        <v>303</v>
      </c>
      <c r="W231" s="33"/>
      <c r="X231" s="68">
        <v>-2</v>
      </c>
      <c r="Y231" s="73"/>
      <c r="Z231" s="154">
        <v>4.0999999999999996</v>
      </c>
      <c r="AA231" s="66"/>
      <c r="AB231" s="156">
        <v>25.82</v>
      </c>
      <c r="AC231" s="131"/>
      <c r="AD231" s="66">
        <v>3.38</v>
      </c>
      <c r="AF231" s="37"/>
    </row>
    <row r="232" spans="1:32" x14ac:dyDescent="0.25">
      <c r="A232" s="33">
        <v>343</v>
      </c>
      <c r="B232" s="33" t="s">
        <v>88</v>
      </c>
      <c r="D232" s="46">
        <v>48760</v>
      </c>
      <c r="F232" s="49">
        <v>5.7000000000000002E-3</v>
      </c>
      <c r="G232" s="44"/>
      <c r="H232" s="49"/>
      <c r="J232" s="48">
        <v>0</v>
      </c>
      <c r="L232" s="149">
        <v>4.8</v>
      </c>
      <c r="M232" s="157"/>
      <c r="N232" s="152">
        <v>15.5</v>
      </c>
      <c r="O232" s="148" t="s">
        <v>274</v>
      </c>
      <c r="P232" s="78">
        <v>5.2</v>
      </c>
      <c r="Q232" s="76"/>
      <c r="R232" s="46">
        <v>52412</v>
      </c>
      <c r="T232" s="47">
        <v>50</v>
      </c>
      <c r="U232" s="33" t="s">
        <v>4</v>
      </c>
      <c r="V232" s="47" t="s">
        <v>304</v>
      </c>
      <c r="X232" s="68">
        <v>-3</v>
      </c>
      <c r="Y232" s="58"/>
      <c r="Z232" s="154">
        <v>4.2</v>
      </c>
      <c r="AA232" s="66"/>
      <c r="AB232" s="156">
        <v>24.47</v>
      </c>
      <c r="AC232" s="131"/>
      <c r="AD232" s="66">
        <v>3.58</v>
      </c>
      <c r="AF232" s="37"/>
    </row>
    <row r="233" spans="1:32" s="38" customFormat="1" x14ac:dyDescent="0.25">
      <c r="A233" s="33">
        <v>343.2</v>
      </c>
      <c r="B233" s="33" t="s">
        <v>280</v>
      </c>
      <c r="C233" s="33"/>
      <c r="D233" s="46">
        <v>48760</v>
      </c>
      <c r="E233" s="33"/>
      <c r="F233" s="49">
        <v>0.1565</v>
      </c>
      <c r="G233" s="44"/>
      <c r="H233" s="49"/>
      <c r="I233" s="33"/>
      <c r="J233" s="48">
        <v>0</v>
      </c>
      <c r="L233" s="149">
        <v>3.6</v>
      </c>
      <c r="M233" s="157"/>
      <c r="N233" s="152">
        <v>15.5</v>
      </c>
      <c r="O233" s="148" t="s">
        <v>274</v>
      </c>
      <c r="P233" s="78">
        <v>5.2</v>
      </c>
      <c r="Q233" s="76"/>
      <c r="R233" s="46">
        <v>52412</v>
      </c>
      <c r="S233" s="33"/>
      <c r="T233" s="47">
        <v>25</v>
      </c>
      <c r="U233" s="33" t="s">
        <v>4</v>
      </c>
      <c r="V233" s="47" t="s">
        <v>304</v>
      </c>
      <c r="W233" s="33"/>
      <c r="X233" s="68">
        <v>-3</v>
      </c>
      <c r="Y233" s="73"/>
      <c r="Z233" s="154">
        <v>2.2000000000000002</v>
      </c>
      <c r="AA233" s="66"/>
      <c r="AB233" s="156">
        <v>24.09</v>
      </c>
      <c r="AC233" s="131"/>
      <c r="AD233" s="66">
        <v>4.54</v>
      </c>
      <c r="AF233" s="37"/>
    </row>
    <row r="234" spans="1:32" s="38" customFormat="1" x14ac:dyDescent="0.25">
      <c r="A234" s="33">
        <v>344</v>
      </c>
      <c r="B234" s="33" t="s">
        <v>89</v>
      </c>
      <c r="C234" s="33"/>
      <c r="D234" s="46">
        <v>48760</v>
      </c>
      <c r="E234" s="33"/>
      <c r="F234" s="71">
        <v>1.6000000000000001E-3</v>
      </c>
      <c r="G234" s="72"/>
      <c r="H234" s="72"/>
      <c r="I234" s="33"/>
      <c r="J234" s="48">
        <v>-1</v>
      </c>
      <c r="L234" s="149">
        <v>6.1</v>
      </c>
      <c r="M234" s="157"/>
      <c r="N234" s="152">
        <v>23</v>
      </c>
      <c r="O234" s="148"/>
      <c r="P234" s="78">
        <v>3.4</v>
      </c>
      <c r="Q234" s="76"/>
      <c r="R234" s="46">
        <v>52412</v>
      </c>
      <c r="S234" s="33"/>
      <c r="T234" s="47">
        <v>60</v>
      </c>
      <c r="U234" s="33" t="s">
        <v>4</v>
      </c>
      <c r="V234" s="47" t="s">
        <v>300</v>
      </c>
      <c r="W234" s="33"/>
      <c r="X234" s="68">
        <v>29</v>
      </c>
      <c r="Y234" s="73"/>
      <c r="Z234" s="154">
        <v>3.1</v>
      </c>
      <c r="AA234" s="66"/>
      <c r="AB234" s="156">
        <v>19.899999999999999</v>
      </c>
      <c r="AC234" s="131"/>
      <c r="AD234" s="66">
        <v>3.94</v>
      </c>
      <c r="AF234" s="37"/>
    </row>
    <row r="235" spans="1:32" s="38" customFormat="1" x14ac:dyDescent="0.25">
      <c r="A235" s="33">
        <v>345</v>
      </c>
      <c r="B235" s="33" t="s">
        <v>45</v>
      </c>
      <c r="C235" s="33"/>
      <c r="D235" s="46">
        <v>48760</v>
      </c>
      <c r="E235" s="33"/>
      <c r="F235" s="71">
        <v>1.2999999999999999E-3</v>
      </c>
      <c r="G235" s="72"/>
      <c r="H235" s="72"/>
      <c r="I235" s="33"/>
      <c r="J235" s="48">
        <v>-1</v>
      </c>
      <c r="L235" s="149">
        <v>6.1</v>
      </c>
      <c r="M235" s="157"/>
      <c r="N235" s="152">
        <v>23</v>
      </c>
      <c r="O235" s="148"/>
      <c r="P235" s="78">
        <v>3.4</v>
      </c>
      <c r="Q235" s="76"/>
      <c r="R235" s="46">
        <v>52412</v>
      </c>
      <c r="S235" s="33"/>
      <c r="T235" s="47">
        <v>50</v>
      </c>
      <c r="U235" s="33" t="s">
        <v>4</v>
      </c>
      <c r="V235" s="47" t="s">
        <v>305</v>
      </c>
      <c r="W235" s="33"/>
      <c r="X235" s="68">
        <v>-3</v>
      </c>
      <c r="Y235" s="73"/>
      <c r="Z235" s="154">
        <v>4.2</v>
      </c>
      <c r="AA235" s="66"/>
      <c r="AB235" s="156">
        <v>25.38</v>
      </c>
      <c r="AC235" s="131"/>
      <c r="AD235" s="66">
        <v>3.46</v>
      </c>
      <c r="AF235" s="37"/>
    </row>
    <row r="236" spans="1:32" s="38" customFormat="1" x14ac:dyDescent="0.25">
      <c r="A236" s="33">
        <v>346</v>
      </c>
      <c r="B236" s="33" t="s">
        <v>281</v>
      </c>
      <c r="C236" s="33"/>
      <c r="D236" s="46">
        <v>48760</v>
      </c>
      <c r="E236" s="33"/>
      <c r="F236" s="71">
        <v>2.5999999999999999E-3</v>
      </c>
      <c r="G236" s="72"/>
      <c r="H236" s="72"/>
      <c r="I236" s="33"/>
      <c r="J236" s="48">
        <v>0</v>
      </c>
      <c r="L236" s="149">
        <v>6.1</v>
      </c>
      <c r="M236" s="157"/>
      <c r="N236" s="152">
        <v>23</v>
      </c>
      <c r="O236" s="148"/>
      <c r="P236" s="78">
        <v>3.4</v>
      </c>
      <c r="Q236" s="76"/>
      <c r="R236" s="46">
        <v>52412</v>
      </c>
      <c r="S236" s="33"/>
      <c r="T236" s="47">
        <v>50</v>
      </c>
      <c r="U236" s="33" t="s">
        <v>4</v>
      </c>
      <c r="V236" s="47" t="s">
        <v>307</v>
      </c>
      <c r="W236" s="33"/>
      <c r="X236" s="68">
        <v>-2</v>
      </c>
      <c r="Y236" s="73"/>
      <c r="Z236" s="154">
        <v>4.2</v>
      </c>
      <c r="AA236" s="66"/>
      <c r="AB236" s="156">
        <v>25.32</v>
      </c>
      <c r="AC236" s="131"/>
      <c r="AD236" s="66">
        <v>3.4</v>
      </c>
      <c r="AF236" s="37"/>
    </row>
    <row r="237" spans="1:32" s="38" customFormat="1" x14ac:dyDescent="0.25">
      <c r="A237" s="33"/>
      <c r="B237" s="38" t="s">
        <v>6</v>
      </c>
      <c r="D237" s="46"/>
      <c r="F237" s="71"/>
      <c r="G237" s="72"/>
      <c r="H237" s="72"/>
      <c r="J237" s="48"/>
      <c r="L237" s="149"/>
      <c r="M237" s="157"/>
      <c r="N237" s="152"/>
      <c r="O237" s="148"/>
      <c r="P237" s="119"/>
      <c r="Q237" s="74"/>
      <c r="R237" s="46"/>
      <c r="S237" s="33"/>
      <c r="T237" s="47"/>
      <c r="U237" s="33"/>
      <c r="V237" s="47"/>
      <c r="W237" s="33"/>
      <c r="X237" s="68">
        <v>-2</v>
      </c>
      <c r="Y237" s="73"/>
      <c r="Z237" s="154">
        <v>4</v>
      </c>
      <c r="AA237" s="66"/>
      <c r="AB237" s="156">
        <v>24.53</v>
      </c>
      <c r="AC237" s="131"/>
      <c r="AD237" s="66">
        <v>3.66</v>
      </c>
      <c r="AF237" s="37"/>
    </row>
    <row r="238" spans="1:32" s="38" customFormat="1" x14ac:dyDescent="0.25">
      <c r="A238" s="41"/>
      <c r="B238" s="38" t="s">
        <v>6</v>
      </c>
      <c r="D238" s="46"/>
      <c r="F238" s="71"/>
      <c r="G238" s="72"/>
      <c r="H238" s="72"/>
      <c r="J238" s="48"/>
      <c r="L238" s="149"/>
      <c r="M238" s="157"/>
      <c r="N238" s="152"/>
      <c r="O238" s="148"/>
      <c r="P238" s="119"/>
      <c r="Q238" s="74"/>
      <c r="R238" s="46"/>
      <c r="S238" s="33"/>
      <c r="T238" s="47"/>
      <c r="U238" s="33"/>
      <c r="V238" s="47"/>
      <c r="W238" s="33"/>
      <c r="X238" s="68"/>
      <c r="Y238" s="73"/>
      <c r="Z238" s="154"/>
      <c r="AA238" s="66"/>
      <c r="AB238" s="156"/>
      <c r="AC238" s="131"/>
      <c r="AD238" s="116"/>
      <c r="AF238" s="37"/>
    </row>
    <row r="239" spans="1:32" s="38" customFormat="1" x14ac:dyDescent="0.25">
      <c r="A239" s="41" t="s">
        <v>188</v>
      </c>
      <c r="C239" s="33"/>
      <c r="D239" s="46"/>
      <c r="E239" s="33"/>
      <c r="F239" s="71"/>
      <c r="G239" s="72"/>
      <c r="H239" s="72"/>
      <c r="I239" s="33"/>
      <c r="J239" s="48"/>
      <c r="L239" s="149"/>
      <c r="M239" s="157"/>
      <c r="N239" s="152"/>
      <c r="O239" s="148"/>
      <c r="P239" s="119"/>
      <c r="Q239" s="74"/>
      <c r="R239" s="46"/>
      <c r="S239" s="33"/>
      <c r="T239" s="47"/>
      <c r="U239" s="33"/>
      <c r="V239" s="47"/>
      <c r="W239" s="33"/>
      <c r="X239" s="68"/>
      <c r="Y239" s="73"/>
      <c r="Z239" s="154"/>
      <c r="AA239" s="66"/>
      <c r="AB239" s="156"/>
      <c r="AC239" s="131"/>
      <c r="AD239" s="66"/>
      <c r="AF239" s="37"/>
    </row>
    <row r="240" spans="1:32" s="38" customFormat="1" x14ac:dyDescent="0.25">
      <c r="A240" s="41"/>
      <c r="C240" s="33"/>
      <c r="D240" s="46"/>
      <c r="E240" s="33"/>
      <c r="F240" s="71"/>
      <c r="G240" s="72"/>
      <c r="H240" s="72"/>
      <c r="I240" s="33"/>
      <c r="J240" s="48"/>
      <c r="L240" s="149"/>
      <c r="M240" s="157"/>
      <c r="N240" s="152"/>
      <c r="O240" s="148"/>
      <c r="P240" s="119"/>
      <c r="Q240" s="74"/>
      <c r="R240" s="46"/>
      <c r="S240" s="33"/>
      <c r="T240" s="47"/>
      <c r="U240" s="33"/>
      <c r="V240" s="47"/>
      <c r="W240" s="33"/>
      <c r="X240" s="68"/>
      <c r="Y240" s="73"/>
      <c r="Z240" s="154"/>
      <c r="AA240" s="66"/>
      <c r="AB240" s="156"/>
      <c r="AC240" s="131"/>
      <c r="AD240" s="66"/>
      <c r="AF240" s="37"/>
    </row>
    <row r="241" spans="1:32" s="38" customFormat="1" x14ac:dyDescent="0.25">
      <c r="A241" s="38" t="s">
        <v>6</v>
      </c>
      <c r="B241" s="38" t="s">
        <v>102</v>
      </c>
      <c r="C241" s="33"/>
      <c r="D241" s="46"/>
      <c r="E241" s="33"/>
      <c r="F241" s="71"/>
      <c r="G241" s="72"/>
      <c r="H241" s="72"/>
      <c r="I241" s="33"/>
      <c r="J241" s="48"/>
      <c r="L241" s="149"/>
      <c r="M241" s="157"/>
      <c r="N241" s="152"/>
      <c r="O241" s="148"/>
      <c r="P241" s="119"/>
      <c r="Q241" s="74"/>
      <c r="R241" s="46"/>
      <c r="S241" s="33"/>
      <c r="T241" s="47"/>
      <c r="U241" s="33"/>
      <c r="V241" s="47"/>
      <c r="W241" s="33"/>
      <c r="X241" s="68"/>
      <c r="Y241" s="73"/>
      <c r="Z241" s="154"/>
      <c r="AA241" s="66"/>
      <c r="AB241" s="156"/>
      <c r="AC241" s="131"/>
      <c r="AD241" s="66"/>
      <c r="AF241" s="37"/>
    </row>
    <row r="242" spans="1:32" x14ac:dyDescent="0.25">
      <c r="A242" s="33">
        <v>341</v>
      </c>
      <c r="B242" s="33" t="s">
        <v>42</v>
      </c>
      <c r="C242" s="21"/>
      <c r="D242" s="46">
        <v>49490</v>
      </c>
      <c r="E242" s="21"/>
      <c r="F242" s="71">
        <v>2.3E-3</v>
      </c>
      <c r="G242" s="72"/>
      <c r="H242" s="72"/>
      <c r="I242" s="21"/>
      <c r="J242" s="48">
        <v>-2</v>
      </c>
      <c r="L242" s="149">
        <v>4.4000000000000004</v>
      </c>
      <c r="M242" s="157"/>
      <c r="N242" s="152">
        <v>25</v>
      </c>
      <c r="O242" s="148"/>
      <c r="P242" s="78">
        <v>3.5</v>
      </c>
      <c r="Q242" s="76"/>
      <c r="R242" s="46">
        <v>53143</v>
      </c>
      <c r="T242" s="47">
        <v>80</v>
      </c>
      <c r="U242" s="33" t="s">
        <v>4</v>
      </c>
      <c r="V242" s="47" t="s">
        <v>300</v>
      </c>
      <c r="X242" s="68">
        <v>-2</v>
      </c>
      <c r="Y242" s="58"/>
      <c r="Z242" s="154">
        <v>11.3</v>
      </c>
      <c r="AA242" s="66"/>
      <c r="AB242" s="156">
        <v>27.38</v>
      </c>
      <c r="AC242" s="131"/>
      <c r="AD242" s="66">
        <v>2.37</v>
      </c>
      <c r="AF242" s="37"/>
    </row>
    <row r="243" spans="1:32" s="38" customFormat="1" x14ac:dyDescent="0.25">
      <c r="A243" s="33">
        <v>342</v>
      </c>
      <c r="B243" s="33" t="s">
        <v>87</v>
      </c>
      <c r="C243" s="21"/>
      <c r="D243" s="46">
        <v>49490</v>
      </c>
      <c r="E243" s="21"/>
      <c r="F243" s="71">
        <v>9.4999999999999998E-3</v>
      </c>
      <c r="G243" s="72"/>
      <c r="H243" s="72"/>
      <c r="I243" s="21"/>
      <c r="J243" s="48">
        <v>0</v>
      </c>
      <c r="L243" s="149">
        <v>4.4000000000000004</v>
      </c>
      <c r="M243" s="157"/>
      <c r="N243" s="152">
        <v>23</v>
      </c>
      <c r="O243" s="148"/>
      <c r="P243" s="78">
        <v>3.8</v>
      </c>
      <c r="Q243" s="76"/>
      <c r="R243" s="46">
        <v>53143</v>
      </c>
      <c r="S243" s="33"/>
      <c r="T243" s="47">
        <v>50</v>
      </c>
      <c r="U243" s="33" t="s">
        <v>4</v>
      </c>
      <c r="V243" s="47" t="s">
        <v>303</v>
      </c>
      <c r="W243" s="33"/>
      <c r="X243" s="68">
        <v>-3</v>
      </c>
      <c r="Y243" s="73"/>
      <c r="Z243" s="154">
        <v>11.4</v>
      </c>
      <c r="AA243" s="66"/>
      <c r="AB243" s="156">
        <v>25.26</v>
      </c>
      <c r="AC243" s="131"/>
      <c r="AD243" s="66">
        <v>2.6</v>
      </c>
      <c r="AF243" s="37"/>
    </row>
    <row r="244" spans="1:32" x14ac:dyDescent="0.25">
      <c r="A244" s="33">
        <v>343</v>
      </c>
      <c r="B244" s="33" t="s">
        <v>88</v>
      </c>
      <c r="C244" s="21"/>
      <c r="D244" s="46">
        <v>49490</v>
      </c>
      <c r="E244" s="21"/>
      <c r="F244" s="49">
        <v>5.7000000000000002E-3</v>
      </c>
      <c r="G244" s="44"/>
      <c r="H244" s="49"/>
      <c r="I244" s="21"/>
      <c r="J244" s="48">
        <v>0</v>
      </c>
      <c r="L244" s="149">
        <v>4.2</v>
      </c>
      <c r="M244" s="157"/>
      <c r="N244" s="152">
        <v>20</v>
      </c>
      <c r="O244" s="148" t="s">
        <v>274</v>
      </c>
      <c r="P244" s="78">
        <v>4.3</v>
      </c>
      <c r="Q244" s="76"/>
      <c r="R244" s="46">
        <v>53143</v>
      </c>
      <c r="T244" s="47">
        <v>50</v>
      </c>
      <c r="U244" s="33" t="s">
        <v>4</v>
      </c>
      <c r="V244" s="47" t="s">
        <v>304</v>
      </c>
      <c r="X244" s="68">
        <v>-3</v>
      </c>
      <c r="Y244" s="58"/>
      <c r="Z244" s="154">
        <v>10.4</v>
      </c>
      <c r="AA244" s="66"/>
      <c r="AB244" s="156">
        <v>24.95</v>
      </c>
      <c r="AC244" s="131"/>
      <c r="AD244" s="66">
        <v>3.35</v>
      </c>
      <c r="AF244" s="37"/>
    </row>
    <row r="245" spans="1:32" x14ac:dyDescent="0.25">
      <c r="A245" s="33">
        <v>343.2</v>
      </c>
      <c r="B245" s="33" t="s">
        <v>280</v>
      </c>
      <c r="C245" s="21"/>
      <c r="D245" s="46">
        <v>49490</v>
      </c>
      <c r="E245" s="21"/>
      <c r="F245" s="49">
        <v>0.1565</v>
      </c>
      <c r="G245" s="44"/>
      <c r="H245" s="49"/>
      <c r="I245" s="21"/>
      <c r="J245" s="48">
        <v>0</v>
      </c>
      <c r="L245" s="149">
        <v>3.4</v>
      </c>
      <c r="M245" s="157"/>
      <c r="N245" s="152">
        <v>20</v>
      </c>
      <c r="O245" s="148" t="s">
        <v>274</v>
      </c>
      <c r="P245" s="78">
        <v>4.3</v>
      </c>
      <c r="Q245" s="76"/>
      <c r="R245" s="46">
        <v>53143</v>
      </c>
      <c r="T245" s="47">
        <v>9</v>
      </c>
      <c r="U245" s="33" t="s">
        <v>4</v>
      </c>
      <c r="V245" s="47" t="s">
        <v>306</v>
      </c>
      <c r="X245" s="68">
        <v>35</v>
      </c>
      <c r="Y245" s="58"/>
      <c r="Z245" s="154">
        <v>5.0999999999999996</v>
      </c>
      <c r="AA245" s="66"/>
      <c r="AB245" s="156">
        <v>6.6</v>
      </c>
      <c r="AC245" s="131"/>
      <c r="AD245" s="66">
        <v>7.88</v>
      </c>
      <c r="AF245" s="37"/>
    </row>
    <row r="246" spans="1:32" x14ac:dyDescent="0.25">
      <c r="A246" s="33">
        <v>344</v>
      </c>
      <c r="B246" s="33" t="s">
        <v>89</v>
      </c>
      <c r="C246" s="21"/>
      <c r="D246" s="46">
        <v>49490</v>
      </c>
      <c r="E246" s="21"/>
      <c r="F246" s="71">
        <v>1.6000000000000001E-3</v>
      </c>
      <c r="G246" s="72"/>
      <c r="H246" s="72"/>
      <c r="I246" s="21"/>
      <c r="J246" s="48">
        <v>-1</v>
      </c>
      <c r="L246" s="149">
        <v>4.4000000000000004</v>
      </c>
      <c r="M246" s="157"/>
      <c r="N246" s="152">
        <v>25</v>
      </c>
      <c r="O246" s="148"/>
      <c r="P246" s="78">
        <v>3.4</v>
      </c>
      <c r="Q246" s="76"/>
      <c r="R246" s="46">
        <v>53143</v>
      </c>
      <c r="T246" s="47">
        <v>60</v>
      </c>
      <c r="U246" s="33" t="s">
        <v>4</v>
      </c>
      <c r="V246" s="47" t="s">
        <v>300</v>
      </c>
      <c r="X246" s="68">
        <v>-3</v>
      </c>
      <c r="Y246" s="58"/>
      <c r="Z246" s="154">
        <v>11.4</v>
      </c>
      <c r="AA246" s="66"/>
      <c r="AB246" s="156">
        <v>26.6</v>
      </c>
      <c r="AC246" s="131"/>
      <c r="AD246" s="66">
        <v>2.38</v>
      </c>
      <c r="AF246" s="37"/>
    </row>
    <row r="247" spans="1:32" x14ac:dyDescent="0.25">
      <c r="A247" s="33">
        <v>345</v>
      </c>
      <c r="B247" s="33" t="s">
        <v>45</v>
      </c>
      <c r="C247" s="21"/>
      <c r="D247" s="46">
        <v>49490</v>
      </c>
      <c r="E247" s="21"/>
      <c r="F247" s="71">
        <v>1.2999999999999999E-3</v>
      </c>
      <c r="G247" s="72"/>
      <c r="H247" s="72"/>
      <c r="I247" s="21"/>
      <c r="J247" s="48">
        <v>-1</v>
      </c>
      <c r="L247" s="149">
        <v>4.2</v>
      </c>
      <c r="M247" s="157"/>
      <c r="N247" s="152">
        <v>25</v>
      </c>
      <c r="O247" s="148"/>
      <c r="P247" s="78">
        <v>3.4</v>
      </c>
      <c r="Q247" s="76"/>
      <c r="R247" s="46">
        <v>53143</v>
      </c>
      <c r="T247" s="47">
        <v>50</v>
      </c>
      <c r="U247" s="33" t="s">
        <v>4</v>
      </c>
      <c r="V247" s="47" t="s">
        <v>305</v>
      </c>
      <c r="X247" s="68">
        <v>-2</v>
      </c>
      <c r="Y247" s="58"/>
      <c r="Z247" s="154">
        <v>10.9</v>
      </c>
      <c r="AA247" s="66"/>
      <c r="AB247" s="156">
        <v>26.16</v>
      </c>
      <c r="AC247" s="131"/>
      <c r="AD247" s="66">
        <v>2.4900000000000002</v>
      </c>
      <c r="AF247" s="37"/>
    </row>
    <row r="248" spans="1:32" x14ac:dyDescent="0.25">
      <c r="A248" s="33">
        <v>346</v>
      </c>
      <c r="B248" s="33" t="s">
        <v>281</v>
      </c>
      <c r="C248" s="21"/>
      <c r="D248" s="46">
        <v>49490</v>
      </c>
      <c r="E248" s="21"/>
      <c r="F248" s="71">
        <v>2.5999999999999999E-3</v>
      </c>
      <c r="G248" s="72"/>
      <c r="H248" s="72"/>
      <c r="I248" s="21"/>
      <c r="J248" s="48">
        <v>0</v>
      </c>
      <c r="L248" s="149">
        <v>4.5</v>
      </c>
      <c r="M248" s="157"/>
      <c r="N248" s="152">
        <v>25</v>
      </c>
      <c r="O248" s="148"/>
      <c r="P248" s="78">
        <v>3.4</v>
      </c>
      <c r="Q248" s="76"/>
      <c r="R248" s="46">
        <v>53143</v>
      </c>
      <c r="T248" s="47">
        <v>50</v>
      </c>
      <c r="U248" s="33" t="s">
        <v>4</v>
      </c>
      <c r="V248" s="47" t="s">
        <v>307</v>
      </c>
      <c r="X248" s="68">
        <v>-2</v>
      </c>
      <c r="Y248" s="58"/>
      <c r="Z248" s="154">
        <v>11.1</v>
      </c>
      <c r="AA248" s="66"/>
      <c r="AB248" s="156">
        <v>24.71</v>
      </c>
      <c r="AC248" s="131"/>
      <c r="AD248" s="66">
        <v>2.77</v>
      </c>
      <c r="AF248" s="37"/>
    </row>
    <row r="249" spans="1:32" x14ac:dyDescent="0.25">
      <c r="A249" s="41"/>
      <c r="B249" s="38" t="s">
        <v>6</v>
      </c>
      <c r="C249" s="38"/>
      <c r="D249" s="46"/>
      <c r="E249" s="38"/>
      <c r="F249" s="71"/>
      <c r="G249" s="72"/>
      <c r="H249" s="72"/>
      <c r="I249" s="38"/>
      <c r="J249" s="48"/>
      <c r="L249" s="149"/>
      <c r="M249" s="157"/>
      <c r="N249" s="152"/>
      <c r="O249" s="148"/>
      <c r="P249" s="120"/>
      <c r="Q249" s="75"/>
      <c r="R249" s="46"/>
      <c r="T249" s="47"/>
      <c r="V249" s="47"/>
      <c r="X249" s="68"/>
      <c r="Y249" s="58"/>
      <c r="Z249" s="154"/>
      <c r="AA249" s="66"/>
      <c r="AB249" s="156"/>
      <c r="AC249" s="131"/>
      <c r="AD249" s="66"/>
      <c r="AF249" s="37"/>
    </row>
    <row r="250" spans="1:32" x14ac:dyDescent="0.25">
      <c r="A250" s="41" t="s">
        <v>190</v>
      </c>
      <c r="B250" s="38"/>
      <c r="C250" s="38"/>
      <c r="D250" s="46"/>
      <c r="E250" s="38"/>
      <c r="F250" s="71"/>
      <c r="G250" s="72"/>
      <c r="H250" s="72"/>
      <c r="I250" s="38"/>
      <c r="J250" s="48"/>
      <c r="L250" s="149"/>
      <c r="M250" s="157"/>
      <c r="N250" s="152"/>
      <c r="O250" s="148"/>
      <c r="P250" s="120"/>
      <c r="Q250" s="75"/>
      <c r="R250" s="46"/>
      <c r="T250" s="47"/>
      <c r="V250" s="47"/>
      <c r="X250" s="68"/>
      <c r="Y250" s="58"/>
      <c r="Z250" s="154"/>
      <c r="AA250" s="66"/>
      <c r="AB250" s="156"/>
      <c r="AC250" s="131"/>
      <c r="AD250" s="66"/>
      <c r="AF250" s="37"/>
    </row>
    <row r="251" spans="1:32" s="38" customFormat="1" x14ac:dyDescent="0.25">
      <c r="A251" s="38" t="s">
        <v>6</v>
      </c>
      <c r="B251" s="38" t="s">
        <v>6</v>
      </c>
      <c r="C251" s="33"/>
      <c r="D251" s="46"/>
      <c r="E251" s="33"/>
      <c r="F251" s="71"/>
      <c r="G251" s="72"/>
      <c r="H251" s="72"/>
      <c r="I251" s="33"/>
      <c r="J251" s="48"/>
      <c r="L251" s="149"/>
      <c r="M251" s="157"/>
      <c r="N251" s="152"/>
      <c r="O251" s="148"/>
      <c r="P251" s="119"/>
      <c r="Q251" s="74"/>
      <c r="R251" s="46"/>
      <c r="S251" s="33"/>
      <c r="T251" s="47"/>
      <c r="U251" s="33"/>
      <c r="V251" s="47"/>
      <c r="W251" s="33"/>
      <c r="X251" s="68"/>
      <c r="Y251" s="73"/>
      <c r="Z251" s="154"/>
      <c r="AA251" s="66"/>
      <c r="AB251" s="156"/>
      <c r="AC251" s="131"/>
      <c r="AD251" s="66"/>
      <c r="AF251" s="37"/>
    </row>
    <row r="252" spans="1:32" x14ac:dyDescent="0.25">
      <c r="A252" s="38" t="s">
        <v>6</v>
      </c>
      <c r="B252" s="38" t="s">
        <v>51</v>
      </c>
      <c r="D252" s="46"/>
      <c r="F252" s="71"/>
      <c r="G252" s="72"/>
      <c r="H252" s="72"/>
      <c r="J252" s="48"/>
      <c r="L252" s="149"/>
      <c r="M252" s="157"/>
      <c r="N252" s="152"/>
      <c r="O252" s="148"/>
      <c r="P252" s="120"/>
      <c r="Q252" s="75"/>
      <c r="R252" s="46"/>
      <c r="T252" s="47"/>
      <c r="V252" s="47"/>
      <c r="X252" s="68"/>
      <c r="Y252" s="58"/>
      <c r="Z252" s="154"/>
      <c r="AA252" s="66"/>
      <c r="AB252" s="156"/>
      <c r="AC252" s="131"/>
      <c r="AD252" s="66"/>
      <c r="AF252" s="37"/>
    </row>
    <row r="253" spans="1:32" s="38" customFormat="1" x14ac:dyDescent="0.25">
      <c r="A253" s="33">
        <v>341</v>
      </c>
      <c r="B253" s="33" t="s">
        <v>42</v>
      </c>
      <c r="C253" s="33"/>
      <c r="D253" s="46">
        <v>45473</v>
      </c>
      <c r="E253" s="33"/>
      <c r="F253" s="71">
        <v>2.3E-3</v>
      </c>
      <c r="G253" s="72"/>
      <c r="H253" s="72"/>
      <c r="I253" s="33"/>
      <c r="J253" s="48">
        <v>-2</v>
      </c>
      <c r="L253" s="149">
        <v>14.7</v>
      </c>
      <c r="M253" s="157"/>
      <c r="N253" s="152">
        <v>14.2</v>
      </c>
      <c r="O253" s="148"/>
      <c r="P253" s="78">
        <v>3.5</v>
      </c>
      <c r="Q253" s="76"/>
      <c r="R253" s="46">
        <v>49125</v>
      </c>
      <c r="S253" s="33"/>
      <c r="T253" s="47">
        <v>80</v>
      </c>
      <c r="U253" s="33" t="s">
        <v>4</v>
      </c>
      <c r="V253" s="47" t="s">
        <v>300</v>
      </c>
      <c r="W253" s="33"/>
      <c r="X253" s="68">
        <v>-2</v>
      </c>
      <c r="Y253" s="73"/>
      <c r="Z253" s="154">
        <v>18.600000000000001</v>
      </c>
      <c r="AA253" s="66"/>
      <c r="AB253" s="156">
        <v>17.05</v>
      </c>
      <c r="AC253" s="131"/>
      <c r="AD253" s="66">
        <v>2.2400000000000002</v>
      </c>
      <c r="AF253" s="37"/>
    </row>
    <row r="254" spans="1:32" x14ac:dyDescent="0.25">
      <c r="A254" s="33">
        <v>342</v>
      </c>
      <c r="B254" s="33" t="s">
        <v>87</v>
      </c>
      <c r="D254" s="46">
        <v>45473</v>
      </c>
      <c r="F254" s="71">
        <v>9.4999999999999998E-3</v>
      </c>
      <c r="G254" s="72"/>
      <c r="H254" s="72"/>
      <c r="J254" s="48">
        <v>0</v>
      </c>
      <c r="L254" s="149">
        <v>14.1</v>
      </c>
      <c r="M254" s="157"/>
      <c r="N254" s="152">
        <v>13.5</v>
      </c>
      <c r="O254" s="148"/>
      <c r="P254" s="78">
        <v>3.8</v>
      </c>
      <c r="Q254" s="76"/>
      <c r="R254" s="46">
        <v>49125</v>
      </c>
      <c r="T254" s="47">
        <v>50</v>
      </c>
      <c r="U254" s="33" t="s">
        <v>4</v>
      </c>
      <c r="V254" s="47" t="s">
        <v>303</v>
      </c>
      <c r="X254" s="68">
        <v>-3</v>
      </c>
      <c r="Y254" s="58"/>
      <c r="Z254" s="154">
        <v>18</v>
      </c>
      <c r="AA254" s="66"/>
      <c r="AB254" s="156">
        <v>16.149999999999999</v>
      </c>
      <c r="AC254" s="131"/>
      <c r="AD254" s="66">
        <v>2.42</v>
      </c>
      <c r="AF254" s="37"/>
    </row>
    <row r="255" spans="1:32" x14ac:dyDescent="0.25">
      <c r="A255" s="33">
        <v>343</v>
      </c>
      <c r="B255" s="33" t="s">
        <v>88</v>
      </c>
      <c r="D255" s="46">
        <v>45473</v>
      </c>
      <c r="F255" s="49">
        <v>5.7000000000000002E-3</v>
      </c>
      <c r="G255" s="44"/>
      <c r="H255" s="49"/>
      <c r="J255" s="48">
        <v>0</v>
      </c>
      <c r="L255" s="149">
        <v>11.6</v>
      </c>
      <c r="M255" s="157"/>
      <c r="N255" s="150">
        <v>12</v>
      </c>
      <c r="O255" s="148" t="s">
        <v>274</v>
      </c>
      <c r="P255" s="78">
        <v>4.3</v>
      </c>
      <c r="Q255" s="76"/>
      <c r="R255" s="46">
        <v>49125</v>
      </c>
      <c r="T255" s="47">
        <v>50</v>
      </c>
      <c r="U255" s="33" t="s">
        <v>4</v>
      </c>
      <c r="V255" s="47" t="s">
        <v>304</v>
      </c>
      <c r="X255" s="68">
        <v>-3</v>
      </c>
      <c r="Y255" s="58"/>
      <c r="Z255" s="154">
        <v>14.4</v>
      </c>
      <c r="AA255" s="66"/>
      <c r="AB255" s="156">
        <v>16.170000000000002</v>
      </c>
      <c r="AC255" s="131"/>
      <c r="AD255" s="66">
        <v>2.56</v>
      </c>
      <c r="AF255" s="37"/>
    </row>
    <row r="256" spans="1:32" x14ac:dyDescent="0.25">
      <c r="A256" s="33">
        <v>343.2</v>
      </c>
      <c r="B256" s="33" t="s">
        <v>280</v>
      </c>
      <c r="D256" s="46">
        <v>45473</v>
      </c>
      <c r="F256" s="49">
        <v>0.1565</v>
      </c>
      <c r="G256" s="44"/>
      <c r="H256" s="49"/>
      <c r="J256" s="48">
        <v>0</v>
      </c>
      <c r="L256" s="149">
        <v>1.7</v>
      </c>
      <c r="M256" s="157"/>
      <c r="N256" s="150">
        <v>12</v>
      </c>
      <c r="O256" s="148" t="s">
        <v>274</v>
      </c>
      <c r="P256" s="78">
        <v>4.3</v>
      </c>
      <c r="Q256" s="76"/>
      <c r="R256" s="46">
        <v>49125</v>
      </c>
      <c r="T256" s="47">
        <v>9</v>
      </c>
      <c r="U256" s="33" t="s">
        <v>4</v>
      </c>
      <c r="V256" s="47" t="s">
        <v>306</v>
      </c>
      <c r="X256" s="68">
        <v>35</v>
      </c>
      <c r="Y256" s="58"/>
      <c r="Z256" s="154">
        <v>6.3</v>
      </c>
      <c r="AA256" s="66"/>
      <c r="AB256" s="156">
        <v>6.01</v>
      </c>
      <c r="AC256" s="131"/>
      <c r="AD256" s="66">
        <v>5.07</v>
      </c>
      <c r="AF256" s="37"/>
    </row>
    <row r="257" spans="1:32" x14ac:dyDescent="0.25">
      <c r="A257" s="33">
        <v>345</v>
      </c>
      <c r="B257" s="33" t="s">
        <v>45</v>
      </c>
      <c r="D257" s="46">
        <v>45473</v>
      </c>
      <c r="F257" s="71">
        <v>1.2999999999999999E-3</v>
      </c>
      <c r="G257" s="72"/>
      <c r="H257" s="72"/>
      <c r="J257" s="48">
        <v>-1</v>
      </c>
      <c r="L257" s="149">
        <v>15</v>
      </c>
      <c r="M257" s="157"/>
      <c r="N257" s="152">
        <v>14.4</v>
      </c>
      <c r="O257" s="148"/>
      <c r="P257" s="78">
        <v>3.4</v>
      </c>
      <c r="Q257" s="76"/>
      <c r="R257" s="46">
        <v>49125</v>
      </c>
      <c r="T257" s="47">
        <v>50</v>
      </c>
      <c r="U257" s="33" t="s">
        <v>4</v>
      </c>
      <c r="V257" s="47" t="s">
        <v>305</v>
      </c>
      <c r="X257" s="68">
        <v>-2</v>
      </c>
      <c r="Y257" s="58"/>
      <c r="Z257" s="154">
        <v>20</v>
      </c>
      <c r="AA257" s="66"/>
      <c r="AB257" s="156">
        <v>16.28</v>
      </c>
      <c r="AC257" s="131"/>
      <c r="AD257" s="66">
        <v>2.04</v>
      </c>
      <c r="AF257" s="37"/>
    </row>
    <row r="258" spans="1:32" x14ac:dyDescent="0.25">
      <c r="A258" s="33">
        <v>346</v>
      </c>
      <c r="B258" s="33" t="s">
        <v>281</v>
      </c>
      <c r="D258" s="46">
        <v>45473</v>
      </c>
      <c r="F258" s="71">
        <v>2.5999999999999999E-3</v>
      </c>
      <c r="G258" s="72"/>
      <c r="H258" s="72"/>
      <c r="J258" s="48">
        <v>0</v>
      </c>
      <c r="L258" s="149">
        <v>14.4</v>
      </c>
      <c r="M258" s="157"/>
      <c r="N258" s="152">
        <v>14.2</v>
      </c>
      <c r="O258" s="148"/>
      <c r="P258" s="78">
        <v>3.4</v>
      </c>
      <c r="Q258" s="76"/>
      <c r="R258" s="46">
        <v>49125</v>
      </c>
      <c r="T258" s="47">
        <v>50</v>
      </c>
      <c r="U258" s="33" t="s">
        <v>4</v>
      </c>
      <c r="V258" s="47" t="s">
        <v>307</v>
      </c>
      <c r="X258" s="68">
        <v>-2</v>
      </c>
      <c r="Y258" s="58"/>
      <c r="Z258" s="154">
        <v>19.7</v>
      </c>
      <c r="AA258" s="66"/>
      <c r="AB258" s="156">
        <v>15.74</v>
      </c>
      <c r="AC258" s="131"/>
      <c r="AD258" s="66">
        <v>2.31</v>
      </c>
      <c r="AF258" s="37"/>
    </row>
    <row r="259" spans="1:32" x14ac:dyDescent="0.25">
      <c r="A259" s="33" t="s">
        <v>6</v>
      </c>
      <c r="B259" s="33" t="s">
        <v>6</v>
      </c>
      <c r="D259" s="46"/>
      <c r="F259" s="71"/>
      <c r="G259" s="72"/>
      <c r="H259" s="72"/>
      <c r="J259" s="48"/>
      <c r="L259" s="149"/>
      <c r="M259" s="157"/>
      <c r="N259" s="152"/>
      <c r="O259" s="148"/>
      <c r="P259" s="120"/>
      <c r="Q259" s="75"/>
      <c r="R259" s="46"/>
      <c r="T259" s="47"/>
      <c r="V259" s="47"/>
      <c r="X259" s="68"/>
      <c r="Y259" s="58"/>
      <c r="Z259" s="154"/>
      <c r="AA259" s="66"/>
      <c r="AB259" s="156"/>
      <c r="AC259" s="131"/>
      <c r="AD259" s="66"/>
      <c r="AF259" s="37"/>
    </row>
    <row r="260" spans="1:32" x14ac:dyDescent="0.25">
      <c r="A260" s="38" t="s">
        <v>6</v>
      </c>
      <c r="B260" s="38" t="s">
        <v>104</v>
      </c>
      <c r="D260" s="46"/>
      <c r="F260" s="71"/>
      <c r="G260" s="72"/>
      <c r="H260" s="72"/>
      <c r="J260" s="48"/>
      <c r="L260" s="149"/>
      <c r="M260" s="157"/>
      <c r="N260" s="152"/>
      <c r="O260" s="148"/>
      <c r="P260" s="120"/>
      <c r="Q260" s="75"/>
      <c r="R260" s="46"/>
      <c r="T260" s="47"/>
      <c r="V260" s="47"/>
      <c r="X260" s="68"/>
      <c r="Y260" s="58"/>
      <c r="Z260" s="154"/>
      <c r="AA260" s="66"/>
      <c r="AB260" s="156"/>
      <c r="AC260" s="131"/>
      <c r="AD260" s="66"/>
      <c r="AF260" s="37"/>
    </row>
    <row r="261" spans="1:32" x14ac:dyDescent="0.25">
      <c r="A261" s="33">
        <v>341</v>
      </c>
      <c r="B261" s="33" t="s">
        <v>42</v>
      </c>
      <c r="D261" s="46">
        <v>45473</v>
      </c>
      <c r="F261" s="71">
        <v>2.3E-3</v>
      </c>
      <c r="G261" s="72"/>
      <c r="H261" s="72"/>
      <c r="J261" s="48">
        <v>-2</v>
      </c>
      <c r="L261" s="149">
        <v>14.5</v>
      </c>
      <c r="M261" s="157"/>
      <c r="N261" s="152">
        <v>14.2</v>
      </c>
      <c r="O261" s="148"/>
      <c r="P261" s="78">
        <v>3.5</v>
      </c>
      <c r="Q261" s="76"/>
      <c r="R261" s="46">
        <v>49125</v>
      </c>
      <c r="T261" s="47">
        <v>80</v>
      </c>
      <c r="U261" s="33" t="s">
        <v>4</v>
      </c>
      <c r="V261" s="47" t="s">
        <v>300</v>
      </c>
      <c r="X261" s="68">
        <v>-2</v>
      </c>
      <c r="Y261" s="58"/>
      <c r="Z261" s="154">
        <v>19.8</v>
      </c>
      <c r="AA261" s="66"/>
      <c r="AB261" s="156">
        <v>17.02</v>
      </c>
      <c r="AC261" s="131"/>
      <c r="AD261" s="66">
        <v>2</v>
      </c>
      <c r="AF261" s="37"/>
    </row>
    <row r="262" spans="1:32" x14ac:dyDescent="0.25">
      <c r="A262" s="33">
        <v>342</v>
      </c>
      <c r="B262" s="33" t="s">
        <v>87</v>
      </c>
      <c r="D262" s="46">
        <v>45473</v>
      </c>
      <c r="F262" s="71">
        <v>9.4999999999999998E-3</v>
      </c>
      <c r="G262" s="72"/>
      <c r="H262" s="72"/>
      <c r="J262" s="48">
        <v>0</v>
      </c>
      <c r="L262" s="149">
        <v>15.1</v>
      </c>
      <c r="M262" s="157"/>
      <c r="N262" s="152">
        <v>13.5</v>
      </c>
      <c r="O262" s="148"/>
      <c r="P262" s="78">
        <v>3.8</v>
      </c>
      <c r="Q262" s="76"/>
      <c r="R262" s="46">
        <v>49125</v>
      </c>
      <c r="T262" s="47">
        <v>50</v>
      </c>
      <c r="U262" s="33" t="s">
        <v>4</v>
      </c>
      <c r="V262" s="47" t="s">
        <v>303</v>
      </c>
      <c r="X262" s="68">
        <v>-3</v>
      </c>
      <c r="Y262" s="58"/>
      <c r="Z262" s="154">
        <v>20.9</v>
      </c>
      <c r="AA262" s="66"/>
      <c r="AB262" s="156">
        <v>15.96</v>
      </c>
      <c r="AC262" s="131"/>
      <c r="AD262" s="66">
        <v>2.0299999999999998</v>
      </c>
      <c r="AF262" s="37"/>
    </row>
    <row r="263" spans="1:32" x14ac:dyDescent="0.25">
      <c r="A263" s="33">
        <v>343</v>
      </c>
      <c r="B263" s="33" t="s">
        <v>88</v>
      </c>
      <c r="D263" s="46">
        <v>45473</v>
      </c>
      <c r="F263" s="49">
        <v>5.7000000000000002E-3</v>
      </c>
      <c r="G263" s="44"/>
      <c r="H263" s="49"/>
      <c r="J263" s="48">
        <v>0</v>
      </c>
      <c r="L263" s="149">
        <v>12.1</v>
      </c>
      <c r="M263" s="157"/>
      <c r="N263" s="152">
        <v>12.5</v>
      </c>
      <c r="O263" s="148" t="s">
        <v>274</v>
      </c>
      <c r="P263" s="78">
        <v>4.2</v>
      </c>
      <c r="Q263" s="76"/>
      <c r="R263" s="46">
        <v>49125</v>
      </c>
      <c r="T263" s="47">
        <v>50</v>
      </c>
      <c r="U263" s="33" t="s">
        <v>4</v>
      </c>
      <c r="V263" s="47" t="s">
        <v>304</v>
      </c>
      <c r="X263" s="68">
        <v>-3</v>
      </c>
      <c r="Y263" s="58"/>
      <c r="Z263" s="154">
        <v>16.2</v>
      </c>
      <c r="AA263" s="66"/>
      <c r="AB263" s="156">
        <v>16.100000000000001</v>
      </c>
      <c r="AC263" s="131"/>
      <c r="AD263" s="66">
        <v>4.49</v>
      </c>
      <c r="AF263" s="37"/>
    </row>
    <row r="264" spans="1:32" x14ac:dyDescent="0.25">
      <c r="A264" s="33">
        <v>343.2</v>
      </c>
      <c r="B264" s="33" t="s">
        <v>280</v>
      </c>
      <c r="D264" s="46">
        <v>45473</v>
      </c>
      <c r="F264" s="49">
        <v>0.1565</v>
      </c>
      <c r="G264" s="44"/>
      <c r="H264" s="49"/>
      <c r="J264" s="48">
        <v>0</v>
      </c>
      <c r="L264" s="149">
        <v>3.9</v>
      </c>
      <c r="M264" s="157"/>
      <c r="N264" s="152">
        <v>12.5</v>
      </c>
      <c r="O264" s="148" t="s">
        <v>274</v>
      </c>
      <c r="P264" s="78">
        <v>4.2</v>
      </c>
      <c r="Q264" s="76"/>
      <c r="R264" s="46">
        <v>49125</v>
      </c>
      <c r="T264" s="47">
        <v>9</v>
      </c>
      <c r="U264" s="33" t="s">
        <v>4</v>
      </c>
      <c r="V264" s="47" t="s">
        <v>306</v>
      </c>
      <c r="X264" s="68">
        <v>35</v>
      </c>
      <c r="Y264" s="58"/>
      <c r="Z264" s="154">
        <v>2.5</v>
      </c>
      <c r="AA264" s="66"/>
      <c r="AB264" s="156">
        <v>7.5</v>
      </c>
      <c r="AC264" s="131"/>
      <c r="AD264" s="66">
        <v>7.69</v>
      </c>
      <c r="AF264" s="37"/>
    </row>
    <row r="265" spans="1:32" x14ac:dyDescent="0.25">
      <c r="A265" s="33">
        <v>344</v>
      </c>
      <c r="B265" s="33" t="s">
        <v>89</v>
      </c>
      <c r="D265" s="46">
        <v>45473</v>
      </c>
      <c r="F265" s="71">
        <v>1.6000000000000001E-3</v>
      </c>
      <c r="G265" s="72"/>
      <c r="H265" s="72"/>
      <c r="J265" s="48">
        <v>-1</v>
      </c>
      <c r="L265" s="149">
        <v>13.6</v>
      </c>
      <c r="M265" s="157"/>
      <c r="N265" s="152">
        <v>14.3</v>
      </c>
      <c r="O265" s="148"/>
      <c r="P265" s="78">
        <v>3.4</v>
      </c>
      <c r="Q265" s="76"/>
      <c r="R265" s="46">
        <v>49125</v>
      </c>
      <c r="T265" s="47">
        <v>60</v>
      </c>
      <c r="U265" s="33" t="s">
        <v>4</v>
      </c>
      <c r="V265" s="47" t="s">
        <v>300</v>
      </c>
      <c r="X265" s="68">
        <v>-3</v>
      </c>
      <c r="Y265" s="58"/>
      <c r="Z265" s="154">
        <v>14.7</v>
      </c>
      <c r="AA265" s="66"/>
      <c r="AB265" s="156">
        <v>16.829999999999998</v>
      </c>
      <c r="AC265" s="131"/>
      <c r="AD265" s="66">
        <v>3.33</v>
      </c>
      <c r="AF265" s="37"/>
    </row>
    <row r="266" spans="1:32" s="38" customFormat="1" x14ac:dyDescent="0.25">
      <c r="A266" s="33">
        <v>345</v>
      </c>
      <c r="B266" s="33" t="s">
        <v>45</v>
      </c>
      <c r="C266" s="33"/>
      <c r="D266" s="46">
        <v>45473</v>
      </c>
      <c r="E266" s="33"/>
      <c r="F266" s="71">
        <v>1.2999999999999999E-3</v>
      </c>
      <c r="G266" s="72"/>
      <c r="H266" s="72"/>
      <c r="I266" s="33"/>
      <c r="J266" s="48">
        <v>-1</v>
      </c>
      <c r="L266" s="149">
        <v>15</v>
      </c>
      <c r="M266" s="157"/>
      <c r="N266" s="152">
        <v>14.4</v>
      </c>
      <c r="O266" s="148"/>
      <c r="P266" s="78">
        <v>3.4</v>
      </c>
      <c r="Q266" s="76"/>
      <c r="R266" s="46">
        <v>49125</v>
      </c>
      <c r="S266" s="33"/>
      <c r="T266" s="47">
        <v>50</v>
      </c>
      <c r="U266" s="33" t="s">
        <v>4</v>
      </c>
      <c r="V266" s="47" t="s">
        <v>305</v>
      </c>
      <c r="W266" s="33"/>
      <c r="X266" s="68">
        <v>-2</v>
      </c>
      <c r="Y266" s="73"/>
      <c r="Z266" s="154">
        <v>17.899999999999999</v>
      </c>
      <c r="AA266" s="66"/>
      <c r="AB266" s="156">
        <v>16.440000000000001</v>
      </c>
      <c r="AC266" s="131"/>
      <c r="AD266" s="66">
        <v>2.69</v>
      </c>
      <c r="AF266" s="37"/>
    </row>
    <row r="267" spans="1:32" x14ac:dyDescent="0.25">
      <c r="A267" s="33">
        <v>346</v>
      </c>
      <c r="B267" s="33" t="s">
        <v>281</v>
      </c>
      <c r="D267" s="46">
        <v>45473</v>
      </c>
      <c r="F267" s="71">
        <v>2.5999999999999999E-3</v>
      </c>
      <c r="G267" s="72"/>
      <c r="H267" s="72"/>
      <c r="J267" s="48">
        <v>0</v>
      </c>
      <c r="L267" s="149">
        <v>15.1</v>
      </c>
      <c r="M267" s="157"/>
      <c r="N267" s="152">
        <v>14.2</v>
      </c>
      <c r="O267" s="148"/>
      <c r="P267" s="78">
        <v>3.4</v>
      </c>
      <c r="Q267" s="76"/>
      <c r="R267" s="46">
        <v>49125</v>
      </c>
      <c r="T267" s="47">
        <v>50</v>
      </c>
      <c r="U267" s="33" t="s">
        <v>4</v>
      </c>
      <c r="V267" s="47" t="s">
        <v>307</v>
      </c>
      <c r="X267" s="68">
        <v>-2</v>
      </c>
      <c r="Y267" s="58"/>
      <c r="Z267" s="154">
        <v>20.9</v>
      </c>
      <c r="AA267" s="66"/>
      <c r="AB267" s="156">
        <v>15.63</v>
      </c>
      <c r="AC267" s="131"/>
      <c r="AD267" s="66">
        <v>1.99</v>
      </c>
      <c r="AF267" s="37"/>
    </row>
    <row r="268" spans="1:32" x14ac:dyDescent="0.25">
      <c r="A268" s="33" t="s">
        <v>6</v>
      </c>
      <c r="B268" s="33" t="s">
        <v>6</v>
      </c>
      <c r="D268" s="46"/>
      <c r="F268" s="71"/>
      <c r="G268" s="72"/>
      <c r="H268" s="72"/>
      <c r="J268" s="48"/>
      <c r="L268" s="149"/>
      <c r="M268" s="157"/>
      <c r="N268" s="152"/>
      <c r="O268" s="148"/>
      <c r="P268" s="120"/>
      <c r="Q268" s="75"/>
      <c r="R268" s="46"/>
      <c r="T268" s="47"/>
      <c r="V268" s="47"/>
      <c r="X268" s="68"/>
      <c r="Y268" s="58"/>
      <c r="Z268" s="154"/>
      <c r="AA268" s="66"/>
      <c r="AB268" s="156"/>
      <c r="AC268" s="131"/>
      <c r="AD268" s="66"/>
      <c r="AF268" s="37"/>
    </row>
    <row r="269" spans="1:32" x14ac:dyDescent="0.25">
      <c r="A269" s="38" t="s">
        <v>6</v>
      </c>
      <c r="B269" s="38" t="s">
        <v>106</v>
      </c>
      <c r="D269" s="46"/>
      <c r="F269" s="71"/>
      <c r="G269" s="72"/>
      <c r="H269" s="72"/>
      <c r="J269" s="48"/>
      <c r="L269" s="149"/>
      <c r="M269" s="157"/>
      <c r="N269" s="152"/>
      <c r="O269" s="148"/>
      <c r="P269" s="120"/>
      <c r="Q269" s="75"/>
      <c r="R269" s="46"/>
      <c r="T269" s="47"/>
      <c r="V269" s="47"/>
      <c r="X269" s="68"/>
      <c r="Y269" s="58"/>
      <c r="Z269" s="154"/>
      <c r="AA269" s="66"/>
      <c r="AB269" s="156"/>
      <c r="AC269" s="131"/>
      <c r="AD269" s="66"/>
      <c r="AF269" s="37"/>
    </row>
    <row r="270" spans="1:32" x14ac:dyDescent="0.25">
      <c r="A270" s="33">
        <v>341</v>
      </c>
      <c r="B270" s="33" t="s">
        <v>42</v>
      </c>
      <c r="D270" s="46">
        <v>45473</v>
      </c>
      <c r="F270" s="71">
        <v>2.3E-3</v>
      </c>
      <c r="G270" s="72"/>
      <c r="H270" s="72"/>
      <c r="J270" s="48">
        <v>-2</v>
      </c>
      <c r="L270" s="149">
        <v>15.1</v>
      </c>
      <c r="M270" s="157"/>
      <c r="N270" s="152">
        <v>14.2</v>
      </c>
      <c r="O270" s="148"/>
      <c r="P270" s="78">
        <v>3.5</v>
      </c>
      <c r="Q270" s="76"/>
      <c r="R270" s="46">
        <v>49125</v>
      </c>
      <c r="T270" s="47">
        <v>80</v>
      </c>
      <c r="U270" s="33" t="s">
        <v>4</v>
      </c>
      <c r="V270" s="47" t="s">
        <v>300</v>
      </c>
      <c r="X270" s="68">
        <v>-2</v>
      </c>
      <c r="Y270" s="58"/>
      <c r="Z270" s="154">
        <v>17</v>
      </c>
      <c r="AA270" s="66"/>
      <c r="AB270" s="156">
        <v>17.079999999999998</v>
      </c>
      <c r="AC270" s="131"/>
      <c r="AD270" s="66">
        <v>2.93</v>
      </c>
      <c r="AF270" s="37"/>
    </row>
    <row r="271" spans="1:32" x14ac:dyDescent="0.25">
      <c r="A271" s="33">
        <v>342</v>
      </c>
      <c r="B271" s="33" t="s">
        <v>87</v>
      </c>
      <c r="D271" s="46">
        <v>45473</v>
      </c>
      <c r="F271" s="71">
        <v>9.4999999999999998E-3</v>
      </c>
      <c r="G271" s="72"/>
      <c r="H271" s="72"/>
      <c r="J271" s="48">
        <v>0</v>
      </c>
      <c r="L271" s="149">
        <v>15.1</v>
      </c>
      <c r="M271" s="157"/>
      <c r="N271" s="152">
        <v>13.5</v>
      </c>
      <c r="O271" s="148"/>
      <c r="P271" s="78">
        <v>3.8</v>
      </c>
      <c r="Q271" s="76"/>
      <c r="R271" s="46">
        <v>49125</v>
      </c>
      <c r="T271" s="47">
        <v>50</v>
      </c>
      <c r="U271" s="33" t="s">
        <v>4</v>
      </c>
      <c r="V271" s="47" t="s">
        <v>303</v>
      </c>
      <c r="X271" s="68">
        <v>-3</v>
      </c>
      <c r="Y271" s="58"/>
      <c r="Z271" s="154">
        <v>20.9</v>
      </c>
      <c r="AA271" s="66"/>
      <c r="AB271" s="156">
        <v>15.96</v>
      </c>
      <c r="AC271" s="131"/>
      <c r="AD271" s="66">
        <v>2.0299999999999998</v>
      </c>
      <c r="AF271" s="37"/>
    </row>
    <row r="272" spans="1:32" x14ac:dyDescent="0.25">
      <c r="A272" s="33">
        <v>343</v>
      </c>
      <c r="B272" s="33" t="s">
        <v>88</v>
      </c>
      <c r="D272" s="46">
        <v>45473</v>
      </c>
      <c r="F272" s="49">
        <v>5.7000000000000002E-3</v>
      </c>
      <c r="G272" s="44"/>
      <c r="H272" s="49"/>
      <c r="J272" s="48">
        <v>0</v>
      </c>
      <c r="L272" s="149">
        <v>11.5</v>
      </c>
      <c r="M272" s="157"/>
      <c r="N272" s="152">
        <v>12.4</v>
      </c>
      <c r="O272" s="148" t="s">
        <v>274</v>
      </c>
      <c r="P272" s="78">
        <v>4.2</v>
      </c>
      <c r="Q272" s="76"/>
      <c r="R272" s="46">
        <v>49125</v>
      </c>
      <c r="T272" s="47">
        <v>50</v>
      </c>
      <c r="U272" s="33" t="s">
        <v>4</v>
      </c>
      <c r="V272" s="47" t="s">
        <v>304</v>
      </c>
      <c r="X272" s="68">
        <v>-3</v>
      </c>
      <c r="Y272" s="58"/>
      <c r="Z272" s="154">
        <v>14.9</v>
      </c>
      <c r="AA272" s="66"/>
      <c r="AB272" s="156">
        <v>16.16</v>
      </c>
      <c r="AC272" s="131"/>
      <c r="AD272" s="66">
        <v>3.92</v>
      </c>
      <c r="AF272" s="37"/>
    </row>
    <row r="273" spans="1:32" x14ac:dyDescent="0.25">
      <c r="A273" s="33">
        <v>343.2</v>
      </c>
      <c r="B273" s="33" t="s">
        <v>280</v>
      </c>
      <c r="D273" s="46">
        <v>45473</v>
      </c>
      <c r="F273" s="49">
        <v>0.1565</v>
      </c>
      <c r="G273" s="44"/>
      <c r="H273" s="49"/>
      <c r="J273" s="48">
        <v>0</v>
      </c>
      <c r="L273" s="149">
        <v>3.7</v>
      </c>
      <c r="M273" s="157"/>
      <c r="N273" s="152">
        <v>12.4</v>
      </c>
      <c r="O273" s="148" t="s">
        <v>274</v>
      </c>
      <c r="P273" s="78">
        <v>4.2</v>
      </c>
      <c r="Q273" s="76"/>
      <c r="R273" s="46">
        <v>49125</v>
      </c>
      <c r="T273" s="47">
        <v>9</v>
      </c>
      <c r="U273" s="33" t="s">
        <v>4</v>
      </c>
      <c r="V273" s="47" t="s">
        <v>306</v>
      </c>
      <c r="X273" s="68">
        <v>35</v>
      </c>
      <c r="Y273" s="58"/>
      <c r="Z273" s="154">
        <v>4.4000000000000004</v>
      </c>
      <c r="AA273" s="66"/>
      <c r="AB273" s="156">
        <v>6.94</v>
      </c>
      <c r="AC273" s="131"/>
      <c r="AD273" s="66">
        <v>7.27</v>
      </c>
      <c r="AF273" s="37"/>
    </row>
    <row r="274" spans="1:32" s="38" customFormat="1" x14ac:dyDescent="0.25">
      <c r="A274" s="33">
        <v>344</v>
      </c>
      <c r="B274" s="33" t="s">
        <v>89</v>
      </c>
      <c r="C274" s="33"/>
      <c r="D274" s="46">
        <v>45473</v>
      </c>
      <c r="E274" s="33"/>
      <c r="F274" s="71">
        <v>1.6000000000000001E-3</v>
      </c>
      <c r="G274" s="72"/>
      <c r="H274" s="72"/>
      <c r="I274" s="33"/>
      <c r="J274" s="48">
        <v>-1</v>
      </c>
      <c r="L274" s="149">
        <v>11.6</v>
      </c>
      <c r="M274" s="157"/>
      <c r="N274" s="152">
        <v>14.3</v>
      </c>
      <c r="O274" s="148"/>
      <c r="P274" s="78">
        <v>3.4</v>
      </c>
      <c r="Q274" s="76"/>
      <c r="R274" s="46">
        <v>49125</v>
      </c>
      <c r="S274" s="33"/>
      <c r="T274" s="47">
        <v>60</v>
      </c>
      <c r="U274" s="33" t="s">
        <v>4</v>
      </c>
      <c r="V274" s="47" t="s">
        <v>300</v>
      </c>
      <c r="W274" s="33"/>
      <c r="X274" s="68">
        <v>-3</v>
      </c>
      <c r="Y274" s="73"/>
      <c r="Z274" s="154">
        <v>15</v>
      </c>
      <c r="AA274" s="66"/>
      <c r="AB274" s="156">
        <v>16.82</v>
      </c>
      <c r="AC274" s="131"/>
      <c r="AD274" s="66">
        <v>3</v>
      </c>
      <c r="AF274" s="37"/>
    </row>
    <row r="275" spans="1:32" x14ac:dyDescent="0.25">
      <c r="A275" s="33">
        <v>345</v>
      </c>
      <c r="B275" s="33" t="s">
        <v>45</v>
      </c>
      <c r="D275" s="46">
        <v>45473</v>
      </c>
      <c r="F275" s="71">
        <v>1.2999999999999999E-3</v>
      </c>
      <c r="G275" s="72"/>
      <c r="H275" s="72"/>
      <c r="J275" s="48">
        <v>-1</v>
      </c>
      <c r="L275" s="149">
        <v>14.7</v>
      </c>
      <c r="M275" s="157"/>
      <c r="N275" s="152">
        <v>14.4</v>
      </c>
      <c r="O275" s="148"/>
      <c r="P275" s="78">
        <v>3.4</v>
      </c>
      <c r="Q275" s="76"/>
      <c r="R275" s="46">
        <v>49125</v>
      </c>
      <c r="T275" s="47">
        <v>50</v>
      </c>
      <c r="U275" s="33" t="s">
        <v>4</v>
      </c>
      <c r="V275" s="47" t="s">
        <v>305</v>
      </c>
      <c r="X275" s="68">
        <v>-2</v>
      </c>
      <c r="Y275" s="58"/>
      <c r="Z275" s="154">
        <v>17.7</v>
      </c>
      <c r="AA275" s="66"/>
      <c r="AB275" s="156">
        <v>16.46</v>
      </c>
      <c r="AC275" s="131"/>
      <c r="AD275" s="66">
        <v>2.75</v>
      </c>
      <c r="AF275" s="37"/>
    </row>
    <row r="276" spans="1:32" s="38" customFormat="1" x14ac:dyDescent="0.25">
      <c r="A276" s="33">
        <v>346</v>
      </c>
      <c r="B276" s="33" t="s">
        <v>281</v>
      </c>
      <c r="C276" s="33"/>
      <c r="D276" s="46">
        <v>45473</v>
      </c>
      <c r="E276" s="33"/>
      <c r="F276" s="71">
        <v>2.5999999999999999E-3</v>
      </c>
      <c r="G276" s="72"/>
      <c r="H276" s="72"/>
      <c r="I276" s="33"/>
      <c r="J276" s="48">
        <v>0</v>
      </c>
      <c r="L276" s="149">
        <v>15.1</v>
      </c>
      <c r="M276" s="157"/>
      <c r="N276" s="152">
        <v>14.2</v>
      </c>
      <c r="O276" s="148"/>
      <c r="P276" s="78">
        <v>3.4</v>
      </c>
      <c r="Q276" s="76"/>
      <c r="R276" s="46">
        <v>49125</v>
      </c>
      <c r="S276" s="33"/>
      <c r="T276" s="47">
        <v>50</v>
      </c>
      <c r="U276" s="33" t="s">
        <v>4</v>
      </c>
      <c r="V276" s="47" t="s">
        <v>307</v>
      </c>
      <c r="W276" s="33"/>
      <c r="X276" s="68">
        <v>-2</v>
      </c>
      <c r="Y276" s="73"/>
      <c r="Z276" s="154">
        <v>14.5</v>
      </c>
      <c r="AA276" s="66"/>
      <c r="AB276" s="156">
        <v>16.21</v>
      </c>
      <c r="AC276" s="131"/>
      <c r="AD276" s="66">
        <v>3.18</v>
      </c>
      <c r="AF276" s="37"/>
    </row>
    <row r="277" spans="1:32" x14ac:dyDescent="0.25">
      <c r="A277" s="33" t="s">
        <v>6</v>
      </c>
      <c r="B277" s="33" t="s">
        <v>6</v>
      </c>
      <c r="D277" s="46"/>
      <c r="F277" s="71"/>
      <c r="G277" s="72"/>
      <c r="H277" s="72"/>
      <c r="J277" s="48"/>
      <c r="L277" s="149"/>
      <c r="M277" s="157"/>
      <c r="N277" s="152"/>
      <c r="O277" s="148"/>
      <c r="P277" s="120"/>
      <c r="Q277" s="75"/>
      <c r="R277" s="46"/>
      <c r="T277" s="47"/>
      <c r="V277" s="47"/>
      <c r="X277" s="68"/>
      <c r="Y277" s="58"/>
      <c r="Z277" s="154"/>
      <c r="AA277" s="66"/>
      <c r="AB277" s="156"/>
      <c r="AC277" s="131"/>
      <c r="AD277" s="66"/>
      <c r="AF277" s="37"/>
    </row>
    <row r="278" spans="1:32" x14ac:dyDescent="0.25">
      <c r="A278" s="38" t="s">
        <v>6</v>
      </c>
      <c r="B278" s="38" t="s">
        <v>108</v>
      </c>
      <c r="D278" s="46"/>
      <c r="F278" s="71"/>
      <c r="G278" s="72"/>
      <c r="H278" s="72"/>
      <c r="J278" s="48"/>
      <c r="L278" s="149"/>
      <c r="M278" s="157"/>
      <c r="N278" s="152"/>
      <c r="O278" s="148"/>
      <c r="P278" s="120"/>
      <c r="Q278" s="75"/>
      <c r="R278" s="46"/>
      <c r="T278" s="47"/>
      <c r="V278" s="47"/>
      <c r="X278" s="68"/>
      <c r="Y278" s="58"/>
      <c r="Z278" s="154"/>
      <c r="AA278" s="66"/>
      <c r="AB278" s="156"/>
      <c r="AC278" s="131"/>
      <c r="AD278" s="66"/>
      <c r="AF278" s="37"/>
    </row>
    <row r="279" spans="1:32" x14ac:dyDescent="0.25">
      <c r="A279" s="33">
        <v>341</v>
      </c>
      <c r="B279" s="33" t="s">
        <v>42</v>
      </c>
      <c r="D279" s="46">
        <v>49490</v>
      </c>
      <c r="F279" s="71">
        <v>2.3E-3</v>
      </c>
      <c r="G279" s="72"/>
      <c r="H279" s="72"/>
      <c r="J279" s="48">
        <v>-2</v>
      </c>
      <c r="L279" s="149">
        <v>4.9000000000000004</v>
      </c>
      <c r="M279" s="157"/>
      <c r="N279" s="152">
        <v>25</v>
      </c>
      <c r="O279" s="148"/>
      <c r="P279" s="78">
        <v>3.5</v>
      </c>
      <c r="Q279" s="76"/>
      <c r="R279" s="46">
        <v>53143</v>
      </c>
      <c r="T279" s="47">
        <v>80</v>
      </c>
      <c r="U279" s="33" t="s">
        <v>4</v>
      </c>
      <c r="V279" s="47" t="s">
        <v>300</v>
      </c>
      <c r="X279" s="68">
        <v>-2</v>
      </c>
      <c r="Y279" s="58"/>
      <c r="Z279" s="154">
        <v>11.4</v>
      </c>
      <c r="AA279" s="66"/>
      <c r="AB279" s="156">
        <v>27.38</v>
      </c>
      <c r="AC279" s="131"/>
      <c r="AD279" s="66">
        <v>2.42</v>
      </c>
      <c r="AF279" s="37"/>
    </row>
    <row r="280" spans="1:32" x14ac:dyDescent="0.25">
      <c r="A280" s="33">
        <v>342</v>
      </c>
      <c r="B280" s="33" t="s">
        <v>87</v>
      </c>
      <c r="D280" s="46">
        <v>49490</v>
      </c>
      <c r="F280" s="71">
        <v>9.4999999999999998E-3</v>
      </c>
      <c r="G280" s="72"/>
      <c r="H280" s="72"/>
      <c r="J280" s="48">
        <v>0</v>
      </c>
      <c r="L280" s="149">
        <v>5.5</v>
      </c>
      <c r="M280" s="157"/>
      <c r="N280" s="152">
        <v>23</v>
      </c>
      <c r="O280" s="148"/>
      <c r="P280" s="78">
        <v>3.8</v>
      </c>
      <c r="Q280" s="76"/>
      <c r="R280" s="46">
        <v>53143</v>
      </c>
      <c r="T280" s="47">
        <v>50</v>
      </c>
      <c r="U280" s="33" t="s">
        <v>4</v>
      </c>
      <c r="V280" s="47" t="s">
        <v>303</v>
      </c>
      <c r="X280" s="68">
        <v>-3</v>
      </c>
      <c r="Y280" s="58"/>
      <c r="Z280" s="154">
        <v>11.8</v>
      </c>
      <c r="AA280" s="66"/>
      <c r="AB280" s="156">
        <v>25.22</v>
      </c>
      <c r="AC280" s="131"/>
      <c r="AD280" s="66">
        <v>2.7</v>
      </c>
      <c r="AF280" s="37"/>
    </row>
    <row r="281" spans="1:32" x14ac:dyDescent="0.25">
      <c r="A281" s="33">
        <v>343</v>
      </c>
      <c r="B281" s="33" t="s">
        <v>88</v>
      </c>
      <c r="D281" s="46">
        <v>49490</v>
      </c>
      <c r="F281" s="49">
        <v>5.7000000000000002E-3</v>
      </c>
      <c r="G281" s="44"/>
      <c r="H281" s="49"/>
      <c r="J281" s="48">
        <v>0</v>
      </c>
      <c r="L281" s="149">
        <v>4.5</v>
      </c>
      <c r="M281" s="157"/>
      <c r="N281" s="152">
        <v>20</v>
      </c>
      <c r="O281" s="148" t="s">
        <v>274</v>
      </c>
      <c r="P281" s="78">
        <v>4.3</v>
      </c>
      <c r="Q281" s="76"/>
      <c r="R281" s="46">
        <v>53143</v>
      </c>
      <c r="T281" s="47">
        <v>50</v>
      </c>
      <c r="U281" s="33" t="s">
        <v>4</v>
      </c>
      <c r="V281" s="47" t="s">
        <v>304</v>
      </c>
      <c r="X281" s="68">
        <v>-3</v>
      </c>
      <c r="Y281" s="58"/>
      <c r="Z281" s="154">
        <v>10.1</v>
      </c>
      <c r="AA281" s="66"/>
      <c r="AB281" s="156">
        <v>25</v>
      </c>
      <c r="AC281" s="131"/>
      <c r="AD281" s="66">
        <v>3.37</v>
      </c>
      <c r="AF281" s="37"/>
    </row>
    <row r="282" spans="1:32" s="38" customFormat="1" x14ac:dyDescent="0.25">
      <c r="A282" s="33">
        <v>343.2</v>
      </c>
      <c r="B282" s="33" t="s">
        <v>280</v>
      </c>
      <c r="C282" s="33"/>
      <c r="D282" s="46">
        <v>49490</v>
      </c>
      <c r="E282" s="33"/>
      <c r="F282" s="49">
        <v>0.1565</v>
      </c>
      <c r="G282" s="44"/>
      <c r="H282" s="49"/>
      <c r="I282" s="33"/>
      <c r="J282" s="48">
        <v>0</v>
      </c>
      <c r="L282" s="149">
        <v>3.9</v>
      </c>
      <c r="M282" s="157"/>
      <c r="N282" s="152">
        <v>20</v>
      </c>
      <c r="O282" s="148" t="s">
        <v>274</v>
      </c>
      <c r="P282" s="78">
        <v>4.3</v>
      </c>
      <c r="Q282" s="76"/>
      <c r="R282" s="46">
        <v>53143</v>
      </c>
      <c r="S282" s="33"/>
      <c r="T282" s="47">
        <v>9</v>
      </c>
      <c r="U282" s="33" t="s">
        <v>4</v>
      </c>
      <c r="V282" s="47" t="s">
        <v>306</v>
      </c>
      <c r="W282" s="33"/>
      <c r="X282" s="68">
        <v>35</v>
      </c>
      <c r="Y282" s="73"/>
      <c r="Z282" s="154">
        <v>4.2</v>
      </c>
      <c r="AA282" s="66"/>
      <c r="AB282" s="156">
        <v>6.92</v>
      </c>
      <c r="AC282" s="131"/>
      <c r="AD282" s="66">
        <v>7.76</v>
      </c>
      <c r="AF282" s="37"/>
    </row>
    <row r="283" spans="1:32" x14ac:dyDescent="0.25">
      <c r="A283" s="33">
        <v>344</v>
      </c>
      <c r="B283" s="33" t="s">
        <v>89</v>
      </c>
      <c r="D283" s="46">
        <v>49490</v>
      </c>
      <c r="F283" s="71">
        <v>1.6000000000000001E-3</v>
      </c>
      <c r="G283" s="72"/>
      <c r="H283" s="72"/>
      <c r="J283" s="48">
        <v>-1</v>
      </c>
      <c r="L283" s="149">
        <v>5.4</v>
      </c>
      <c r="M283" s="157"/>
      <c r="N283" s="152">
        <v>25</v>
      </c>
      <c r="O283" s="148"/>
      <c r="P283" s="78">
        <v>3.4</v>
      </c>
      <c r="Q283" s="76"/>
      <c r="R283" s="46">
        <v>53143</v>
      </c>
      <c r="T283" s="47">
        <v>60</v>
      </c>
      <c r="U283" s="33" t="s">
        <v>4</v>
      </c>
      <c r="V283" s="47" t="s">
        <v>300</v>
      </c>
      <c r="X283" s="68">
        <v>-3</v>
      </c>
      <c r="Y283" s="58"/>
      <c r="Z283" s="154">
        <v>11.6</v>
      </c>
      <c r="AA283" s="66"/>
      <c r="AB283" s="156">
        <v>26.58</v>
      </c>
      <c r="AC283" s="131"/>
      <c r="AD283" s="66">
        <v>2.64</v>
      </c>
      <c r="AF283" s="37"/>
    </row>
    <row r="284" spans="1:32" s="38" customFormat="1" x14ac:dyDescent="0.25">
      <c r="A284" s="33">
        <v>345</v>
      </c>
      <c r="B284" s="33" t="s">
        <v>45</v>
      </c>
      <c r="C284" s="33"/>
      <c r="D284" s="46">
        <v>49490</v>
      </c>
      <c r="E284" s="33"/>
      <c r="F284" s="71">
        <v>1.2999999999999999E-3</v>
      </c>
      <c r="G284" s="72"/>
      <c r="H284" s="72"/>
      <c r="I284" s="33"/>
      <c r="J284" s="48">
        <v>-1</v>
      </c>
      <c r="L284" s="149">
        <v>5.3</v>
      </c>
      <c r="M284" s="157"/>
      <c r="N284" s="152">
        <v>25</v>
      </c>
      <c r="O284" s="148"/>
      <c r="P284" s="78">
        <v>3.4</v>
      </c>
      <c r="Q284" s="76"/>
      <c r="R284" s="46">
        <v>53143</v>
      </c>
      <c r="S284" s="33"/>
      <c r="T284" s="47">
        <v>50</v>
      </c>
      <c r="U284" s="33" t="s">
        <v>4</v>
      </c>
      <c r="V284" s="47" t="s">
        <v>305</v>
      </c>
      <c r="W284" s="33"/>
      <c r="X284" s="68">
        <v>-2</v>
      </c>
      <c r="Y284" s="73"/>
      <c r="Z284" s="154">
        <v>11.6</v>
      </c>
      <c r="AA284" s="66"/>
      <c r="AB284" s="156">
        <v>26.06</v>
      </c>
      <c r="AC284" s="131"/>
      <c r="AD284" s="66">
        <v>2.61</v>
      </c>
      <c r="AF284" s="37"/>
    </row>
    <row r="285" spans="1:32" x14ac:dyDescent="0.25">
      <c r="A285" s="33">
        <v>346</v>
      </c>
      <c r="B285" s="33" t="s">
        <v>281</v>
      </c>
      <c r="D285" s="46">
        <v>49490</v>
      </c>
      <c r="F285" s="71">
        <v>2.5999999999999999E-3</v>
      </c>
      <c r="G285" s="72"/>
      <c r="H285" s="72"/>
      <c r="J285" s="48">
        <v>0</v>
      </c>
      <c r="L285" s="149">
        <v>4.7</v>
      </c>
      <c r="M285" s="157"/>
      <c r="N285" s="152">
        <v>24</v>
      </c>
      <c r="O285" s="148"/>
      <c r="P285" s="78">
        <v>3.4</v>
      </c>
      <c r="Q285" s="76"/>
      <c r="R285" s="46">
        <v>53143</v>
      </c>
      <c r="T285" s="47">
        <v>50</v>
      </c>
      <c r="U285" s="33" t="s">
        <v>4</v>
      </c>
      <c r="V285" s="47" t="s">
        <v>307</v>
      </c>
      <c r="X285" s="68">
        <v>-2</v>
      </c>
      <c r="Y285" s="58"/>
      <c r="Z285" s="154">
        <v>10.4</v>
      </c>
      <c r="AA285" s="66"/>
      <c r="AB285" s="156">
        <v>24.88</v>
      </c>
      <c r="AC285" s="131"/>
      <c r="AD285" s="66">
        <v>2.66</v>
      </c>
      <c r="AF285" s="37"/>
    </row>
    <row r="286" spans="1:32" x14ac:dyDescent="0.25">
      <c r="D286" s="46"/>
      <c r="F286" s="71"/>
      <c r="G286" s="72"/>
      <c r="H286" s="72"/>
      <c r="J286" s="48"/>
      <c r="L286" s="149"/>
      <c r="M286" s="157"/>
      <c r="N286" s="152"/>
      <c r="O286" s="148"/>
      <c r="P286" s="78"/>
      <c r="Q286" s="76"/>
      <c r="R286" s="46"/>
      <c r="T286" s="47"/>
      <c r="V286" s="47"/>
      <c r="X286" s="68"/>
      <c r="Y286" s="58"/>
      <c r="Z286" s="154"/>
      <c r="AA286" s="66"/>
      <c r="AB286" s="156"/>
      <c r="AC286" s="131"/>
      <c r="AD286" s="66"/>
      <c r="AF286" s="37"/>
    </row>
    <row r="287" spans="1:32" x14ac:dyDescent="0.25">
      <c r="A287" s="41" t="s">
        <v>192</v>
      </c>
      <c r="B287" s="38"/>
      <c r="C287" s="38"/>
      <c r="D287" s="46"/>
      <c r="E287" s="38"/>
      <c r="F287" s="71"/>
      <c r="G287" s="72"/>
      <c r="H287" s="72"/>
      <c r="I287" s="38"/>
      <c r="J287" s="48"/>
      <c r="L287" s="149"/>
      <c r="M287" s="157"/>
      <c r="N287" s="152"/>
      <c r="O287" s="148"/>
      <c r="P287" s="120"/>
      <c r="Q287" s="75"/>
      <c r="R287" s="46"/>
      <c r="T287" s="47"/>
      <c r="V287" s="47"/>
      <c r="X287" s="68"/>
      <c r="Y287" s="58"/>
      <c r="Z287" s="154"/>
      <c r="AA287" s="66"/>
      <c r="AB287" s="156"/>
      <c r="AC287" s="131"/>
      <c r="AD287" s="66"/>
      <c r="AF287" s="37"/>
    </row>
    <row r="288" spans="1:32" x14ac:dyDescent="0.25">
      <c r="A288" s="33" t="s">
        <v>6</v>
      </c>
      <c r="B288" s="33" t="s">
        <v>6</v>
      </c>
      <c r="D288" s="46"/>
      <c r="F288" s="71"/>
      <c r="G288" s="72"/>
      <c r="H288" s="72"/>
      <c r="J288" s="48"/>
      <c r="L288" s="149"/>
      <c r="M288" s="157"/>
      <c r="N288" s="152"/>
      <c r="O288" s="148"/>
      <c r="P288" s="120"/>
      <c r="Q288" s="75"/>
      <c r="R288" s="46"/>
      <c r="T288" s="47"/>
      <c r="V288" s="47"/>
      <c r="X288" s="68"/>
      <c r="Y288" s="58"/>
      <c r="Z288" s="154"/>
      <c r="AA288" s="66"/>
      <c r="AB288" s="156"/>
      <c r="AC288" s="131"/>
      <c r="AD288" s="66"/>
      <c r="AF288" s="37"/>
    </row>
    <row r="289" spans="1:32" s="38" customFormat="1" x14ac:dyDescent="0.25">
      <c r="A289" s="38" t="s">
        <v>6</v>
      </c>
      <c r="B289" s="38" t="s">
        <v>110</v>
      </c>
      <c r="C289" s="33"/>
      <c r="D289" s="46"/>
      <c r="E289" s="33"/>
      <c r="F289" s="71"/>
      <c r="G289" s="72"/>
      <c r="H289" s="72"/>
      <c r="I289" s="33"/>
      <c r="J289" s="48"/>
      <c r="L289" s="149"/>
      <c r="M289" s="157"/>
      <c r="N289" s="152"/>
      <c r="O289" s="148"/>
      <c r="P289" s="119"/>
      <c r="Q289" s="74"/>
      <c r="R289" s="46"/>
      <c r="S289" s="33"/>
      <c r="T289" s="47"/>
      <c r="U289" s="33"/>
      <c r="V289" s="47"/>
      <c r="W289" s="33"/>
      <c r="X289" s="68"/>
      <c r="Y289" s="73"/>
      <c r="Z289" s="154"/>
      <c r="AA289" s="66"/>
      <c r="AB289" s="156"/>
      <c r="AC289" s="131"/>
      <c r="AD289" s="66"/>
      <c r="AF289" s="37"/>
    </row>
    <row r="290" spans="1:32" x14ac:dyDescent="0.25">
      <c r="A290" s="33">
        <v>341</v>
      </c>
      <c r="B290" s="33" t="s">
        <v>42</v>
      </c>
      <c r="D290" s="46">
        <v>48760</v>
      </c>
      <c r="F290" s="71">
        <v>2.3E-3</v>
      </c>
      <c r="G290" s="72"/>
      <c r="H290" s="72"/>
      <c r="J290" s="48">
        <v>-2</v>
      </c>
      <c r="L290" s="149">
        <v>14.7</v>
      </c>
      <c r="M290" s="157"/>
      <c r="N290" s="152">
        <v>22</v>
      </c>
      <c r="O290" s="148"/>
      <c r="P290" s="78">
        <v>3.5</v>
      </c>
      <c r="Q290" s="76"/>
      <c r="R290" s="46">
        <v>52412</v>
      </c>
      <c r="T290" s="47">
        <v>80</v>
      </c>
      <c r="U290" s="33" t="s">
        <v>4</v>
      </c>
      <c r="V290" s="47" t="s">
        <v>300</v>
      </c>
      <c r="X290" s="68">
        <v>-2</v>
      </c>
      <c r="Y290" s="58"/>
      <c r="Z290" s="154">
        <v>18.8</v>
      </c>
      <c r="AA290" s="66"/>
      <c r="AB290" s="156">
        <v>25.28</v>
      </c>
      <c r="AC290" s="131"/>
      <c r="AD290" s="66">
        <v>2.4</v>
      </c>
      <c r="AF290" s="37"/>
    </row>
    <row r="291" spans="1:32" s="38" customFormat="1" x14ac:dyDescent="0.25">
      <c r="A291" s="33">
        <v>342</v>
      </c>
      <c r="B291" s="33" t="s">
        <v>87</v>
      </c>
      <c r="C291" s="33"/>
      <c r="D291" s="46">
        <v>48760</v>
      </c>
      <c r="E291" s="33"/>
      <c r="F291" s="71">
        <v>9.4999999999999998E-3</v>
      </c>
      <c r="G291" s="72"/>
      <c r="H291" s="72"/>
      <c r="I291" s="33"/>
      <c r="J291" s="48">
        <v>0</v>
      </c>
      <c r="L291" s="149">
        <v>7.3</v>
      </c>
      <c r="M291" s="157"/>
      <c r="N291" s="152">
        <v>20</v>
      </c>
      <c r="O291" s="148"/>
      <c r="P291" s="78">
        <v>3.8</v>
      </c>
      <c r="Q291" s="76"/>
      <c r="R291" s="46">
        <v>52412</v>
      </c>
      <c r="S291" s="33"/>
      <c r="T291" s="47">
        <v>50</v>
      </c>
      <c r="U291" s="33" t="s">
        <v>4</v>
      </c>
      <c r="V291" s="47" t="s">
        <v>303</v>
      </c>
      <c r="W291" s="33"/>
      <c r="X291" s="68">
        <v>-3</v>
      </c>
      <c r="Y291" s="73"/>
      <c r="Z291" s="154">
        <v>13.7</v>
      </c>
      <c r="AA291" s="66"/>
      <c r="AB291" s="156">
        <v>23.56</v>
      </c>
      <c r="AC291" s="131"/>
      <c r="AD291" s="66">
        <v>2.33</v>
      </c>
      <c r="AF291" s="37"/>
    </row>
    <row r="292" spans="1:32" x14ac:dyDescent="0.25">
      <c r="A292" s="33">
        <v>343</v>
      </c>
      <c r="B292" s="33" t="s">
        <v>88</v>
      </c>
      <c r="D292" s="46">
        <v>48760</v>
      </c>
      <c r="F292" s="49">
        <v>5.7000000000000002E-3</v>
      </c>
      <c r="G292" s="44"/>
      <c r="H292" s="49"/>
      <c r="J292" s="48">
        <v>0</v>
      </c>
      <c r="L292" s="149">
        <v>10.8</v>
      </c>
      <c r="M292" s="157"/>
      <c r="N292" s="152">
        <v>17.8</v>
      </c>
      <c r="O292" s="148" t="s">
        <v>274</v>
      </c>
      <c r="P292" s="78">
        <v>4.5</v>
      </c>
      <c r="Q292" s="76"/>
      <c r="R292" s="46">
        <v>52412</v>
      </c>
      <c r="T292" s="47">
        <v>50</v>
      </c>
      <c r="U292" s="33" t="s">
        <v>4</v>
      </c>
      <c r="V292" s="47" t="s">
        <v>304</v>
      </c>
      <c r="X292" s="68">
        <v>-3</v>
      </c>
      <c r="Y292" s="58"/>
      <c r="Z292" s="154">
        <v>14.7</v>
      </c>
      <c r="AA292" s="66"/>
      <c r="AB292" s="156">
        <v>22.96</v>
      </c>
      <c r="AC292" s="131"/>
      <c r="AD292" s="66">
        <v>7.96</v>
      </c>
      <c r="AF292" s="37"/>
    </row>
    <row r="293" spans="1:32" x14ac:dyDescent="0.25">
      <c r="A293" s="33">
        <v>344</v>
      </c>
      <c r="B293" s="33" t="s">
        <v>89</v>
      </c>
      <c r="D293" s="46">
        <v>48760</v>
      </c>
      <c r="F293" s="71">
        <v>1.6000000000000001E-3</v>
      </c>
      <c r="G293" s="72"/>
      <c r="H293" s="72"/>
      <c r="J293" s="48">
        <v>-1</v>
      </c>
      <c r="L293" s="149">
        <v>0</v>
      </c>
      <c r="M293" s="157"/>
      <c r="N293" s="152">
        <v>22</v>
      </c>
      <c r="O293" s="148"/>
      <c r="P293" s="78">
        <v>3.4</v>
      </c>
      <c r="Q293" s="76"/>
      <c r="R293" s="46">
        <v>52412</v>
      </c>
      <c r="T293" s="47">
        <v>60</v>
      </c>
      <c r="U293" s="33" t="s">
        <v>4</v>
      </c>
      <c r="V293" s="47" t="s">
        <v>300</v>
      </c>
      <c r="X293" s="68">
        <v>-3</v>
      </c>
      <c r="Y293" s="58"/>
      <c r="Z293" s="154">
        <v>5.2</v>
      </c>
      <c r="AA293" s="66"/>
      <c r="AB293" s="156">
        <v>25.29</v>
      </c>
      <c r="AC293" s="131"/>
      <c r="AD293" s="66">
        <v>3.36</v>
      </c>
      <c r="AF293" s="37"/>
    </row>
    <row r="294" spans="1:32" x14ac:dyDescent="0.25">
      <c r="A294" s="33">
        <v>345</v>
      </c>
      <c r="B294" s="33" t="s">
        <v>45</v>
      </c>
      <c r="D294" s="46">
        <v>48760</v>
      </c>
      <c r="F294" s="71">
        <v>1.2999999999999999E-3</v>
      </c>
      <c r="G294" s="72"/>
      <c r="H294" s="72"/>
      <c r="J294" s="48">
        <v>-1</v>
      </c>
      <c r="L294" s="149">
        <v>18.2</v>
      </c>
      <c r="M294" s="157"/>
      <c r="N294" s="152">
        <v>22</v>
      </c>
      <c r="O294" s="148"/>
      <c r="P294" s="78">
        <v>3.4</v>
      </c>
      <c r="Q294" s="76"/>
      <c r="R294" s="46">
        <v>52412</v>
      </c>
      <c r="T294" s="47">
        <v>50</v>
      </c>
      <c r="U294" s="33" t="s">
        <v>4</v>
      </c>
      <c r="V294" s="47" t="s">
        <v>305</v>
      </c>
      <c r="X294" s="68">
        <v>-2</v>
      </c>
      <c r="Y294" s="58"/>
      <c r="Z294" s="154">
        <v>14.5</v>
      </c>
      <c r="AA294" s="66"/>
      <c r="AB294" s="156">
        <v>23.55</v>
      </c>
      <c r="AC294" s="131"/>
      <c r="AD294" s="66">
        <v>3.06</v>
      </c>
      <c r="AF294" s="37"/>
    </row>
    <row r="295" spans="1:32" x14ac:dyDescent="0.25">
      <c r="A295" s="33">
        <v>346</v>
      </c>
      <c r="B295" s="33" t="s">
        <v>281</v>
      </c>
      <c r="D295" s="46">
        <v>48760</v>
      </c>
      <c r="F295" s="71">
        <v>2.5999999999999999E-3</v>
      </c>
      <c r="G295" s="72"/>
      <c r="H295" s="72"/>
      <c r="J295" s="48">
        <v>0</v>
      </c>
      <c r="L295" s="149">
        <v>9.3000000000000007</v>
      </c>
      <c r="M295" s="157"/>
      <c r="N295" s="152">
        <v>22</v>
      </c>
      <c r="O295" s="148"/>
      <c r="P295" s="78">
        <v>3.4</v>
      </c>
      <c r="Q295" s="76"/>
      <c r="R295" s="46">
        <v>52412</v>
      </c>
      <c r="T295" s="47">
        <v>50</v>
      </c>
      <c r="U295" s="33" t="s">
        <v>4</v>
      </c>
      <c r="V295" s="47" t="s">
        <v>307</v>
      </c>
      <c r="X295" s="68">
        <v>-2</v>
      </c>
      <c r="Y295" s="58"/>
      <c r="Z295" s="154">
        <v>12.6</v>
      </c>
      <c r="AA295" s="66"/>
      <c r="AB295" s="156">
        <v>23.23</v>
      </c>
      <c r="AC295" s="131"/>
      <c r="AD295" s="66">
        <v>2.81</v>
      </c>
      <c r="AF295" s="37"/>
    </row>
    <row r="296" spans="1:32" x14ac:dyDescent="0.25">
      <c r="A296" s="33" t="s">
        <v>6</v>
      </c>
      <c r="B296" s="33" t="s">
        <v>6</v>
      </c>
      <c r="D296" s="46"/>
      <c r="F296" s="71"/>
      <c r="G296" s="72"/>
      <c r="H296" s="72"/>
      <c r="J296" s="48"/>
      <c r="L296" s="149"/>
      <c r="M296" s="157"/>
      <c r="N296" s="152"/>
      <c r="O296" s="148"/>
      <c r="P296" s="120"/>
      <c r="Q296" s="75"/>
      <c r="R296" s="46"/>
      <c r="T296" s="47"/>
      <c r="V296" s="47"/>
      <c r="X296" s="68"/>
      <c r="Y296" s="58"/>
      <c r="Z296" s="154"/>
      <c r="AA296" s="66"/>
      <c r="AB296" s="156"/>
      <c r="AC296" s="131"/>
      <c r="AD296" s="66"/>
      <c r="AF296" s="37"/>
    </row>
    <row r="297" spans="1:32" x14ac:dyDescent="0.25">
      <c r="A297" s="38" t="s">
        <v>6</v>
      </c>
      <c r="B297" s="38" t="s">
        <v>112</v>
      </c>
      <c r="D297" s="46"/>
      <c r="F297" s="71"/>
      <c r="G297" s="72"/>
      <c r="H297" s="72"/>
      <c r="J297" s="48"/>
      <c r="L297" s="149"/>
      <c r="M297" s="157"/>
      <c r="N297" s="152"/>
      <c r="O297" s="148"/>
      <c r="P297" s="120"/>
      <c r="Q297" s="75"/>
      <c r="R297" s="46"/>
      <c r="T297" s="47"/>
      <c r="V297" s="47"/>
      <c r="X297" s="68"/>
      <c r="Y297" s="58"/>
      <c r="Z297" s="154"/>
      <c r="AA297" s="66"/>
      <c r="AB297" s="156"/>
      <c r="AC297" s="131"/>
      <c r="AD297" s="66"/>
      <c r="AF297" s="37"/>
    </row>
    <row r="298" spans="1:32" x14ac:dyDescent="0.25">
      <c r="A298" s="33">
        <v>341</v>
      </c>
      <c r="B298" s="33" t="s">
        <v>42</v>
      </c>
      <c r="D298" s="46">
        <v>48760</v>
      </c>
      <c r="F298" s="71">
        <v>2.3E-3</v>
      </c>
      <c r="G298" s="72"/>
      <c r="H298" s="72"/>
      <c r="J298" s="48">
        <v>-2</v>
      </c>
      <c r="K298" s="38"/>
      <c r="L298" s="149">
        <v>16.8</v>
      </c>
      <c r="M298" s="157"/>
      <c r="N298" s="152">
        <v>23</v>
      </c>
      <c r="O298" s="148"/>
      <c r="P298" s="78">
        <v>3.5</v>
      </c>
      <c r="Q298" s="76"/>
      <c r="R298" s="46">
        <v>52412</v>
      </c>
      <c r="T298" s="47">
        <v>80</v>
      </c>
      <c r="U298" s="33" t="s">
        <v>4</v>
      </c>
      <c r="V298" s="47" t="s">
        <v>300</v>
      </c>
      <c r="X298" s="48">
        <v>-2</v>
      </c>
      <c r="Y298" s="38"/>
      <c r="Z298" s="153">
        <v>22.5</v>
      </c>
      <c r="AA298" s="52"/>
      <c r="AB298" s="155">
        <v>25.09</v>
      </c>
      <c r="AC298" s="130"/>
      <c r="AD298" s="52">
        <v>2.39</v>
      </c>
      <c r="AF298" s="37"/>
    </row>
    <row r="299" spans="1:32" x14ac:dyDescent="0.25">
      <c r="A299" s="33">
        <v>342</v>
      </c>
      <c r="B299" s="33" t="s">
        <v>87</v>
      </c>
      <c r="D299" s="46">
        <v>48760</v>
      </c>
      <c r="F299" s="71">
        <v>9.4999999999999998E-3</v>
      </c>
      <c r="G299" s="72"/>
      <c r="H299" s="72"/>
      <c r="J299" s="48">
        <v>0</v>
      </c>
      <c r="L299" s="149">
        <v>6.4</v>
      </c>
      <c r="M299" s="157"/>
      <c r="N299" s="152">
        <v>21</v>
      </c>
      <c r="O299" s="148"/>
      <c r="P299" s="78">
        <v>3.8</v>
      </c>
      <c r="Q299" s="76"/>
      <c r="R299" s="46">
        <v>52412</v>
      </c>
      <c r="T299" s="47">
        <v>50</v>
      </c>
      <c r="U299" s="33" t="s">
        <v>4</v>
      </c>
      <c r="V299" s="47" t="s">
        <v>303</v>
      </c>
      <c r="X299" s="48">
        <v>-3</v>
      </c>
      <c r="Z299" s="153">
        <v>12.8</v>
      </c>
      <c r="AA299" s="52"/>
      <c r="AB299" s="155">
        <v>23.63</v>
      </c>
      <c r="AC299" s="130"/>
      <c r="AD299" s="52">
        <v>2.5099999999999998</v>
      </c>
      <c r="AF299" s="37"/>
    </row>
    <row r="300" spans="1:32" x14ac:dyDescent="0.25">
      <c r="A300" s="33">
        <v>343</v>
      </c>
      <c r="B300" s="33" t="s">
        <v>88</v>
      </c>
      <c r="D300" s="46">
        <v>48760</v>
      </c>
      <c r="F300" s="49">
        <v>5.7000000000000002E-3</v>
      </c>
      <c r="G300" s="44"/>
      <c r="H300" s="49"/>
      <c r="J300" s="48">
        <v>0</v>
      </c>
      <c r="K300" s="38"/>
      <c r="L300" s="149">
        <v>6.6</v>
      </c>
      <c r="M300" s="157"/>
      <c r="N300" s="152">
        <v>16.8</v>
      </c>
      <c r="O300" s="148" t="s">
        <v>274</v>
      </c>
      <c r="P300" s="78">
        <v>4.8</v>
      </c>
      <c r="Q300" s="76"/>
      <c r="R300" s="46">
        <v>52412</v>
      </c>
      <c r="T300" s="47">
        <v>50</v>
      </c>
      <c r="U300" s="33" t="s">
        <v>4</v>
      </c>
      <c r="V300" s="47" t="s">
        <v>304</v>
      </c>
      <c r="X300" s="48">
        <v>-3</v>
      </c>
      <c r="Y300" s="38"/>
      <c r="Z300" s="153">
        <v>11.7</v>
      </c>
      <c r="AA300" s="52"/>
      <c r="AB300" s="155">
        <v>23.36</v>
      </c>
      <c r="AC300" s="130"/>
      <c r="AD300" s="52">
        <v>4</v>
      </c>
      <c r="AF300" s="37"/>
    </row>
    <row r="301" spans="1:32" x14ac:dyDescent="0.25">
      <c r="A301" s="33">
        <v>343.2</v>
      </c>
      <c r="B301" s="33" t="s">
        <v>280</v>
      </c>
      <c r="D301" s="46">
        <v>48760</v>
      </c>
      <c r="F301" s="49">
        <v>0.1565</v>
      </c>
      <c r="G301" s="44"/>
      <c r="H301" s="49"/>
      <c r="J301" s="48">
        <v>0</v>
      </c>
      <c r="L301" s="149">
        <v>5</v>
      </c>
      <c r="M301" s="157"/>
      <c r="N301" s="152">
        <v>16.8</v>
      </c>
      <c r="O301" s="148" t="s">
        <v>274</v>
      </c>
      <c r="P301" s="78">
        <v>4.8</v>
      </c>
      <c r="Q301" s="76"/>
      <c r="R301" s="46">
        <v>52412</v>
      </c>
      <c r="T301" s="47">
        <v>9</v>
      </c>
      <c r="U301" s="33" t="s">
        <v>4</v>
      </c>
      <c r="V301" s="47" t="s">
        <v>306</v>
      </c>
      <c r="X301" s="48">
        <v>35</v>
      </c>
      <c r="Z301" s="153">
        <v>4.2</v>
      </c>
      <c r="AA301" s="52"/>
      <c r="AB301" s="155">
        <v>6.94</v>
      </c>
      <c r="AC301" s="130"/>
      <c r="AD301" s="52">
        <v>8.64</v>
      </c>
      <c r="AF301" s="37"/>
    </row>
    <row r="302" spans="1:32" x14ac:dyDescent="0.25">
      <c r="A302" s="33">
        <v>344</v>
      </c>
      <c r="B302" s="33" t="s">
        <v>89</v>
      </c>
      <c r="D302" s="46">
        <v>48760</v>
      </c>
      <c r="F302" s="71">
        <v>1.6000000000000001E-3</v>
      </c>
      <c r="G302" s="72"/>
      <c r="H302" s="72"/>
      <c r="J302" s="48">
        <v>-1</v>
      </c>
      <c r="L302" s="149">
        <v>8.6999999999999993</v>
      </c>
      <c r="M302" s="157"/>
      <c r="N302" s="152">
        <v>23</v>
      </c>
      <c r="O302" s="148"/>
      <c r="P302" s="78">
        <v>3.4</v>
      </c>
      <c r="Q302" s="76"/>
      <c r="R302" s="46">
        <v>52412</v>
      </c>
      <c r="T302" s="47">
        <v>60</v>
      </c>
      <c r="U302" s="33" t="s">
        <v>4</v>
      </c>
      <c r="V302" s="47" t="s">
        <v>300</v>
      </c>
      <c r="X302" s="48">
        <v>-3</v>
      </c>
      <c r="Z302" s="153">
        <v>12.3</v>
      </c>
      <c r="AA302" s="52"/>
      <c r="AB302" s="155">
        <v>24.81</v>
      </c>
      <c r="AC302" s="130"/>
      <c r="AD302" s="52">
        <v>2.89</v>
      </c>
      <c r="AF302" s="37"/>
    </row>
    <row r="303" spans="1:32" x14ac:dyDescent="0.25">
      <c r="A303" s="33">
        <v>345</v>
      </c>
      <c r="B303" s="33" t="s">
        <v>45</v>
      </c>
      <c r="D303" s="46">
        <v>48760</v>
      </c>
      <c r="F303" s="71">
        <v>1.2999999999999999E-3</v>
      </c>
      <c r="G303" s="72"/>
      <c r="H303" s="72"/>
      <c r="J303" s="48">
        <v>-1</v>
      </c>
      <c r="L303" s="149">
        <v>8.6</v>
      </c>
      <c r="M303" s="157"/>
      <c r="N303" s="152">
        <v>23</v>
      </c>
      <c r="O303" s="148"/>
      <c r="P303" s="78">
        <v>3.4</v>
      </c>
      <c r="Q303" s="76"/>
      <c r="R303" s="46">
        <v>52412</v>
      </c>
      <c r="T303" s="47">
        <v>50</v>
      </c>
      <c r="U303" s="33" t="s">
        <v>4</v>
      </c>
      <c r="V303" s="47" t="s">
        <v>305</v>
      </c>
      <c r="X303" s="48">
        <v>-2</v>
      </c>
      <c r="Z303" s="153">
        <v>14.4</v>
      </c>
      <c r="AA303" s="52"/>
      <c r="AB303" s="155">
        <v>23.91</v>
      </c>
      <c r="AC303" s="130"/>
      <c r="AD303" s="52">
        <v>2.4900000000000002</v>
      </c>
      <c r="AF303" s="37"/>
    </row>
    <row r="304" spans="1:32" x14ac:dyDescent="0.25">
      <c r="A304" s="33">
        <v>346</v>
      </c>
      <c r="B304" s="33" t="s">
        <v>281</v>
      </c>
      <c r="D304" s="46">
        <v>48760</v>
      </c>
      <c r="F304" s="71">
        <v>2.5999999999999999E-3</v>
      </c>
      <c r="G304" s="72"/>
      <c r="H304" s="72"/>
      <c r="J304" s="48">
        <v>0</v>
      </c>
      <c r="L304" s="149">
        <v>6.6</v>
      </c>
      <c r="M304" s="157"/>
      <c r="N304" s="152">
        <v>23</v>
      </c>
      <c r="O304" s="148"/>
      <c r="P304" s="78">
        <v>3.4</v>
      </c>
      <c r="Q304" s="76"/>
      <c r="R304" s="46">
        <v>52412</v>
      </c>
      <c r="T304" s="47">
        <v>50</v>
      </c>
      <c r="U304" s="33" t="s">
        <v>4</v>
      </c>
      <c r="V304" s="47" t="s">
        <v>307</v>
      </c>
      <c r="X304" s="48">
        <v>-2</v>
      </c>
      <c r="Z304" s="153">
        <v>13</v>
      </c>
      <c r="AA304" s="52"/>
      <c r="AB304" s="155">
        <v>23.03</v>
      </c>
      <c r="AC304" s="130"/>
      <c r="AD304" s="52">
        <v>2.58</v>
      </c>
      <c r="AF304" s="37"/>
    </row>
    <row r="305" spans="1:32" x14ac:dyDescent="0.25">
      <c r="A305" s="33" t="s">
        <v>6</v>
      </c>
      <c r="B305" s="33" t="s">
        <v>6</v>
      </c>
      <c r="D305" s="46"/>
      <c r="F305" s="71"/>
      <c r="G305" s="72"/>
      <c r="H305" s="72"/>
      <c r="J305" s="48"/>
      <c r="L305" s="149"/>
      <c r="M305" s="157"/>
      <c r="N305" s="152"/>
      <c r="O305" s="148"/>
      <c r="P305" s="120"/>
      <c r="Q305" s="75"/>
      <c r="R305" s="46"/>
      <c r="T305" s="47"/>
      <c r="V305" s="47"/>
      <c r="X305" s="48"/>
      <c r="Z305" s="153"/>
      <c r="AA305" s="52"/>
      <c r="AB305" s="155"/>
      <c r="AC305" s="130"/>
      <c r="AD305" s="52"/>
      <c r="AF305" s="37"/>
    </row>
    <row r="306" spans="1:32" x14ac:dyDescent="0.25">
      <c r="A306" s="38" t="s">
        <v>6</v>
      </c>
      <c r="B306" s="38" t="s">
        <v>114</v>
      </c>
      <c r="D306" s="46"/>
      <c r="F306" s="71"/>
      <c r="G306" s="72"/>
      <c r="H306" s="72"/>
      <c r="J306" s="48"/>
      <c r="L306" s="149"/>
      <c r="M306" s="157"/>
      <c r="N306" s="152"/>
      <c r="O306" s="148"/>
      <c r="P306" s="120"/>
      <c r="Q306" s="75"/>
      <c r="R306" s="46"/>
      <c r="T306" s="47"/>
      <c r="V306" s="47"/>
      <c r="X306" s="48"/>
      <c r="Z306" s="153"/>
      <c r="AA306" s="52"/>
      <c r="AB306" s="155"/>
      <c r="AC306" s="130"/>
      <c r="AD306" s="52"/>
      <c r="AF306" s="37"/>
    </row>
    <row r="307" spans="1:32" x14ac:dyDescent="0.25">
      <c r="A307" s="33">
        <v>341</v>
      </c>
      <c r="B307" s="33" t="s">
        <v>42</v>
      </c>
      <c r="D307" s="46">
        <v>48395</v>
      </c>
      <c r="F307" s="71">
        <v>2.3E-3</v>
      </c>
      <c r="G307" s="72"/>
      <c r="H307" s="72"/>
      <c r="J307" s="48">
        <v>-2</v>
      </c>
      <c r="K307" s="38"/>
      <c r="L307" s="149">
        <v>16.600000000000001</v>
      </c>
      <c r="M307" s="157"/>
      <c r="N307" s="152">
        <v>22</v>
      </c>
      <c r="O307" s="148"/>
      <c r="P307" s="78">
        <v>3.5</v>
      </c>
      <c r="Q307" s="76"/>
      <c r="R307" s="46">
        <v>52047</v>
      </c>
      <c r="T307" s="47">
        <v>80</v>
      </c>
      <c r="U307" s="33" t="s">
        <v>4</v>
      </c>
      <c r="V307" s="47" t="s">
        <v>300</v>
      </c>
      <c r="X307" s="48">
        <v>-2</v>
      </c>
      <c r="Y307" s="38"/>
      <c r="Z307" s="153">
        <v>21.5</v>
      </c>
      <c r="AA307" s="52"/>
      <c r="AB307" s="155">
        <v>24.28</v>
      </c>
      <c r="AC307" s="130"/>
      <c r="AD307" s="52">
        <v>2.42</v>
      </c>
      <c r="AF307" s="37"/>
    </row>
    <row r="308" spans="1:32" x14ac:dyDescent="0.25">
      <c r="A308" s="33">
        <v>342</v>
      </c>
      <c r="B308" s="33" t="s">
        <v>87</v>
      </c>
      <c r="D308" s="46">
        <v>48395</v>
      </c>
      <c r="F308" s="71">
        <v>9.4999999999999998E-3</v>
      </c>
      <c r="G308" s="72"/>
      <c r="H308" s="72"/>
      <c r="J308" s="48">
        <v>0</v>
      </c>
      <c r="L308" s="149">
        <v>7.3</v>
      </c>
      <c r="M308" s="157"/>
      <c r="N308" s="152">
        <v>20</v>
      </c>
      <c r="O308" s="148"/>
      <c r="P308" s="78">
        <v>3.8</v>
      </c>
      <c r="Q308" s="76"/>
      <c r="R308" s="46">
        <v>52047</v>
      </c>
      <c r="T308" s="47">
        <v>50</v>
      </c>
      <c r="U308" s="33" t="s">
        <v>4</v>
      </c>
      <c r="V308" s="47" t="s">
        <v>303</v>
      </c>
      <c r="X308" s="48">
        <v>-3</v>
      </c>
      <c r="Z308" s="153">
        <v>13.7</v>
      </c>
      <c r="AA308" s="52"/>
      <c r="AB308" s="155">
        <v>22.77</v>
      </c>
      <c r="AC308" s="130"/>
      <c r="AD308" s="52">
        <v>2.44</v>
      </c>
      <c r="AF308" s="37"/>
    </row>
    <row r="309" spans="1:32" x14ac:dyDescent="0.25">
      <c r="A309" s="33">
        <v>343</v>
      </c>
      <c r="B309" s="33" t="s">
        <v>88</v>
      </c>
      <c r="D309" s="46">
        <v>48395</v>
      </c>
      <c r="F309" s="49">
        <v>5.7000000000000002E-3</v>
      </c>
      <c r="G309" s="44"/>
      <c r="H309" s="49"/>
      <c r="J309" s="48">
        <v>0</v>
      </c>
      <c r="K309" s="38"/>
      <c r="L309" s="149">
        <v>6.9</v>
      </c>
      <c r="M309" s="157"/>
      <c r="N309" s="152">
        <v>18.100000000000001</v>
      </c>
      <c r="O309" s="148" t="s">
        <v>274</v>
      </c>
      <c r="P309" s="78">
        <v>4.2</v>
      </c>
      <c r="Q309" s="76"/>
      <c r="R309" s="46">
        <v>52047</v>
      </c>
      <c r="T309" s="47">
        <v>50</v>
      </c>
      <c r="U309" s="33" t="s">
        <v>4</v>
      </c>
      <c r="V309" s="47" t="s">
        <v>304</v>
      </c>
      <c r="X309" s="48">
        <v>-3</v>
      </c>
      <c r="Y309" s="38"/>
      <c r="Z309" s="153">
        <v>11.9</v>
      </c>
      <c r="AA309" s="52"/>
      <c r="AB309" s="155">
        <v>22.61</v>
      </c>
      <c r="AC309" s="130"/>
      <c r="AD309" s="52">
        <v>4.12</v>
      </c>
      <c r="AF309" s="37"/>
    </row>
    <row r="310" spans="1:32" x14ac:dyDescent="0.25">
      <c r="A310" s="33">
        <v>343.2</v>
      </c>
      <c r="B310" s="33" t="s">
        <v>280</v>
      </c>
      <c r="D310" s="46">
        <v>48395</v>
      </c>
      <c r="F310" s="49">
        <v>0.1565</v>
      </c>
      <c r="G310" s="44"/>
      <c r="H310" s="49"/>
      <c r="J310" s="48">
        <v>0</v>
      </c>
      <c r="L310" s="149">
        <v>3.6</v>
      </c>
      <c r="M310" s="157"/>
      <c r="N310" s="152">
        <v>18.100000000000001</v>
      </c>
      <c r="O310" s="148" t="s">
        <v>274</v>
      </c>
      <c r="P310" s="78">
        <v>4.2</v>
      </c>
      <c r="Q310" s="76"/>
      <c r="R310" s="46">
        <v>52047</v>
      </c>
      <c r="T310" s="47">
        <v>9</v>
      </c>
      <c r="U310" s="33" t="s">
        <v>4</v>
      </c>
      <c r="V310" s="47" t="s">
        <v>306</v>
      </c>
      <c r="X310" s="48">
        <v>35</v>
      </c>
      <c r="Z310" s="153">
        <v>4</v>
      </c>
      <c r="AA310" s="52"/>
      <c r="AB310" s="155">
        <v>7</v>
      </c>
      <c r="AC310" s="130"/>
      <c r="AD310" s="52">
        <v>8.58</v>
      </c>
      <c r="AF310" s="37"/>
    </row>
    <row r="311" spans="1:32" x14ac:dyDescent="0.25">
      <c r="A311" s="33">
        <v>344</v>
      </c>
      <c r="B311" s="33" t="s">
        <v>89</v>
      </c>
      <c r="D311" s="46">
        <v>48395</v>
      </c>
      <c r="F311" s="71">
        <v>1.6000000000000001E-3</v>
      </c>
      <c r="G311" s="72"/>
      <c r="H311" s="72"/>
      <c r="J311" s="48">
        <v>-1</v>
      </c>
      <c r="L311" s="149">
        <v>9.8000000000000007</v>
      </c>
      <c r="M311" s="157"/>
      <c r="N311" s="152">
        <v>22</v>
      </c>
      <c r="O311" s="148"/>
      <c r="P311" s="78">
        <v>3.4</v>
      </c>
      <c r="Q311" s="76"/>
      <c r="R311" s="46">
        <v>52047</v>
      </c>
      <c r="T311" s="47">
        <v>60</v>
      </c>
      <c r="U311" s="33" t="s">
        <v>4</v>
      </c>
      <c r="V311" s="47" t="s">
        <v>300</v>
      </c>
      <c r="X311" s="48">
        <v>-3</v>
      </c>
      <c r="Z311" s="153">
        <v>13</v>
      </c>
      <c r="AA311" s="52"/>
      <c r="AB311" s="155">
        <v>23.92</v>
      </c>
      <c r="AC311" s="130"/>
      <c r="AD311" s="52">
        <v>2.81</v>
      </c>
      <c r="AF311" s="37"/>
    </row>
    <row r="312" spans="1:32" x14ac:dyDescent="0.25">
      <c r="A312" s="33">
        <v>345</v>
      </c>
      <c r="B312" s="33" t="s">
        <v>45</v>
      </c>
      <c r="D312" s="46">
        <v>48395</v>
      </c>
      <c r="F312" s="71">
        <v>1.2999999999999999E-3</v>
      </c>
      <c r="G312" s="72"/>
      <c r="H312" s="72"/>
      <c r="J312" s="48">
        <v>-1</v>
      </c>
      <c r="L312" s="149">
        <v>8.8000000000000007</v>
      </c>
      <c r="M312" s="157"/>
      <c r="N312" s="152">
        <v>22</v>
      </c>
      <c r="O312" s="148"/>
      <c r="P312" s="78">
        <v>3.4</v>
      </c>
      <c r="Q312" s="76"/>
      <c r="R312" s="46">
        <v>52047</v>
      </c>
      <c r="T312" s="47">
        <v>50</v>
      </c>
      <c r="U312" s="33" t="s">
        <v>4</v>
      </c>
      <c r="V312" s="47" t="s">
        <v>305</v>
      </c>
      <c r="X312" s="48">
        <v>-2</v>
      </c>
      <c r="Z312" s="153">
        <v>14.6</v>
      </c>
      <c r="AA312" s="52"/>
      <c r="AB312" s="155">
        <v>23.15</v>
      </c>
      <c r="AC312" s="130"/>
      <c r="AD312" s="52">
        <v>2.56</v>
      </c>
      <c r="AF312" s="37"/>
    </row>
    <row r="313" spans="1:32" x14ac:dyDescent="0.25">
      <c r="A313" s="33">
        <v>346</v>
      </c>
      <c r="B313" s="33" t="s">
        <v>281</v>
      </c>
      <c r="D313" s="46">
        <v>48395</v>
      </c>
      <c r="F313" s="71">
        <v>2.5999999999999999E-3</v>
      </c>
      <c r="G313" s="72"/>
      <c r="H313" s="72"/>
      <c r="J313" s="48">
        <v>0</v>
      </c>
      <c r="L313" s="149">
        <v>7.7</v>
      </c>
      <c r="M313" s="157"/>
      <c r="N313" s="152">
        <v>22</v>
      </c>
      <c r="O313" s="148"/>
      <c r="P313" s="78">
        <v>3.4</v>
      </c>
      <c r="Q313" s="76"/>
      <c r="R313" s="46">
        <v>52047</v>
      </c>
      <c r="T313" s="47">
        <v>50</v>
      </c>
      <c r="U313" s="33" t="s">
        <v>4</v>
      </c>
      <c r="V313" s="47" t="s">
        <v>307</v>
      </c>
      <c r="X313" s="48">
        <v>-2</v>
      </c>
      <c r="Z313" s="153">
        <v>13.3</v>
      </c>
      <c r="AA313" s="52"/>
      <c r="AB313" s="155">
        <v>22.31</v>
      </c>
      <c r="AC313" s="130"/>
      <c r="AD313" s="52">
        <v>2.65</v>
      </c>
      <c r="AF313" s="37"/>
    </row>
    <row r="314" spans="1:32" s="38" customFormat="1" x14ac:dyDescent="0.25">
      <c r="A314" s="41"/>
      <c r="B314" s="38" t="s">
        <v>6</v>
      </c>
      <c r="D314" s="46"/>
      <c r="F314" s="71"/>
      <c r="G314" s="72"/>
      <c r="H314" s="72"/>
      <c r="J314" s="48"/>
      <c r="K314" s="33"/>
      <c r="L314" s="149"/>
      <c r="M314" s="157"/>
      <c r="N314" s="152"/>
      <c r="O314" s="148"/>
      <c r="P314" s="120"/>
      <c r="Q314" s="75"/>
      <c r="R314" s="46"/>
      <c r="S314" s="33"/>
      <c r="T314" s="47"/>
      <c r="U314" s="33"/>
      <c r="V314" s="47"/>
      <c r="W314" s="33"/>
      <c r="X314" s="68"/>
      <c r="Y314" s="58"/>
      <c r="Z314" s="154"/>
      <c r="AA314" s="66"/>
      <c r="AB314" s="156"/>
      <c r="AC314" s="131"/>
      <c r="AD314" s="66"/>
      <c r="AF314" s="37"/>
    </row>
    <row r="315" spans="1:32" s="38" customFormat="1" x14ac:dyDescent="0.25">
      <c r="A315" s="41" t="s">
        <v>194</v>
      </c>
      <c r="D315" s="46"/>
      <c r="F315" s="71"/>
      <c r="G315" s="72"/>
      <c r="H315" s="72"/>
      <c r="J315" s="48"/>
      <c r="K315" s="33"/>
      <c r="L315" s="149"/>
      <c r="M315" s="157"/>
      <c r="N315" s="152"/>
      <c r="O315" s="148"/>
      <c r="P315" s="120"/>
      <c r="Q315" s="75"/>
      <c r="R315" s="46"/>
      <c r="S315" s="33"/>
      <c r="T315" s="47"/>
      <c r="U315" s="33"/>
      <c r="V315" s="47"/>
      <c r="W315" s="33"/>
      <c r="X315" s="68"/>
      <c r="Y315" s="58"/>
      <c r="Z315" s="154"/>
      <c r="AA315" s="66"/>
      <c r="AB315" s="156"/>
      <c r="AC315" s="131"/>
      <c r="AD315" s="66"/>
      <c r="AF315" s="37"/>
    </row>
    <row r="316" spans="1:32" x14ac:dyDescent="0.25">
      <c r="A316" s="33" t="s">
        <v>6</v>
      </c>
      <c r="B316" s="33" t="s">
        <v>6</v>
      </c>
      <c r="D316" s="46"/>
      <c r="F316" s="71"/>
      <c r="G316" s="72"/>
      <c r="H316" s="72"/>
      <c r="J316" s="48"/>
      <c r="L316" s="149"/>
      <c r="M316" s="157"/>
      <c r="N316" s="152"/>
      <c r="O316" s="148"/>
      <c r="P316" s="120"/>
      <c r="Q316" s="75"/>
      <c r="R316" s="46"/>
      <c r="T316" s="47"/>
      <c r="V316" s="47"/>
      <c r="X316" s="68"/>
      <c r="Y316" s="58"/>
      <c r="Z316" s="154"/>
      <c r="AA316" s="66"/>
      <c r="AB316" s="156"/>
      <c r="AC316" s="131"/>
      <c r="AD316" s="66"/>
      <c r="AF316" s="37"/>
    </row>
    <row r="317" spans="1:32" s="38" customFormat="1" x14ac:dyDescent="0.25">
      <c r="A317" s="38" t="s">
        <v>6</v>
      </c>
      <c r="B317" s="38" t="s">
        <v>116</v>
      </c>
      <c r="C317" s="33"/>
      <c r="D317" s="46"/>
      <c r="E317" s="33"/>
      <c r="F317" s="71"/>
      <c r="G317" s="72"/>
      <c r="H317" s="72"/>
      <c r="I317" s="33"/>
      <c r="J317" s="48"/>
      <c r="L317" s="149"/>
      <c r="M317" s="157"/>
      <c r="N317" s="152"/>
      <c r="O317" s="148"/>
      <c r="P317" s="119"/>
      <c r="Q317" s="74"/>
      <c r="R317" s="46"/>
      <c r="S317" s="33"/>
      <c r="T317" s="47"/>
      <c r="U317" s="33"/>
      <c r="V317" s="47"/>
      <c r="W317" s="33"/>
      <c r="X317" s="68"/>
      <c r="Y317" s="73"/>
      <c r="Z317" s="154"/>
      <c r="AA317" s="66"/>
      <c r="AB317" s="156"/>
      <c r="AC317" s="131"/>
      <c r="AD317" s="66"/>
      <c r="AF317" s="37"/>
    </row>
    <row r="318" spans="1:32" x14ac:dyDescent="0.25">
      <c r="A318" s="33">
        <v>341</v>
      </c>
      <c r="B318" s="33" t="s">
        <v>42</v>
      </c>
      <c r="D318" s="46">
        <v>50221</v>
      </c>
      <c r="F318" s="71">
        <v>2.3E-3</v>
      </c>
      <c r="G318" s="72"/>
      <c r="H318" s="72"/>
      <c r="J318" s="48">
        <v>-2</v>
      </c>
      <c r="L318" s="149">
        <v>2.5</v>
      </c>
      <c r="M318" s="157"/>
      <c r="N318" s="152">
        <v>27</v>
      </c>
      <c r="O318" s="148"/>
      <c r="P318" s="78">
        <v>3.5</v>
      </c>
      <c r="Q318" s="76"/>
      <c r="R318" s="46">
        <v>53873</v>
      </c>
      <c r="T318" s="47">
        <v>80</v>
      </c>
      <c r="U318" s="33" t="s">
        <v>4</v>
      </c>
      <c r="V318" s="47" t="s">
        <v>300</v>
      </c>
      <c r="X318" s="68">
        <v>-2</v>
      </c>
      <c r="Y318" s="58"/>
      <c r="Z318" s="154">
        <v>9.6</v>
      </c>
      <c r="AA318" s="66"/>
      <c r="AB318" s="156">
        <v>29.27</v>
      </c>
      <c r="AC318" s="131"/>
      <c r="AD318" s="66">
        <v>2.33</v>
      </c>
      <c r="AF318" s="37"/>
    </row>
    <row r="319" spans="1:32" x14ac:dyDescent="0.25">
      <c r="A319" s="33">
        <v>342</v>
      </c>
      <c r="B319" s="33" t="s">
        <v>87</v>
      </c>
      <c r="D319" s="46">
        <v>50221</v>
      </c>
      <c r="F319" s="71">
        <v>9.4999999999999998E-3</v>
      </c>
      <c r="G319" s="72"/>
      <c r="H319" s="72"/>
      <c r="J319" s="48">
        <v>0</v>
      </c>
      <c r="L319" s="149">
        <v>2.5</v>
      </c>
      <c r="M319" s="157"/>
      <c r="N319" s="152">
        <v>24</v>
      </c>
      <c r="O319" s="148"/>
      <c r="P319" s="78">
        <v>3.8</v>
      </c>
      <c r="Q319" s="76"/>
      <c r="R319" s="46">
        <v>53873</v>
      </c>
      <c r="T319" s="47">
        <v>50</v>
      </c>
      <c r="U319" s="33" t="s">
        <v>4</v>
      </c>
      <c r="V319" s="47" t="s">
        <v>303</v>
      </c>
      <c r="X319" s="68">
        <v>-3</v>
      </c>
      <c r="Y319" s="58"/>
      <c r="Z319" s="154">
        <v>9.3000000000000007</v>
      </c>
      <c r="AA319" s="66"/>
      <c r="AB319" s="156">
        <v>26.99</v>
      </c>
      <c r="AC319" s="131"/>
      <c r="AD319" s="66">
        <v>2.59</v>
      </c>
      <c r="AF319" s="37"/>
    </row>
    <row r="320" spans="1:32" x14ac:dyDescent="0.25">
      <c r="A320" s="33">
        <v>343</v>
      </c>
      <c r="B320" s="33" t="s">
        <v>88</v>
      </c>
      <c r="D320" s="46">
        <v>50221</v>
      </c>
      <c r="F320" s="49">
        <v>5.7000000000000002E-3</v>
      </c>
      <c r="G320" s="44"/>
      <c r="H320" s="49"/>
      <c r="J320" s="48">
        <v>0</v>
      </c>
      <c r="L320" s="149">
        <v>2.5</v>
      </c>
      <c r="M320" s="157"/>
      <c r="N320" s="152">
        <v>15.9</v>
      </c>
      <c r="O320" s="148" t="s">
        <v>274</v>
      </c>
      <c r="P320" s="78">
        <v>5.7</v>
      </c>
      <c r="Q320" s="76"/>
      <c r="R320" s="46">
        <v>53873</v>
      </c>
      <c r="T320" s="47">
        <v>50</v>
      </c>
      <c r="U320" s="33" t="s">
        <v>4</v>
      </c>
      <c r="V320" s="47" t="s">
        <v>304</v>
      </c>
      <c r="X320" s="68">
        <v>-3</v>
      </c>
      <c r="Y320" s="58"/>
      <c r="Z320" s="154">
        <v>8.8000000000000007</v>
      </c>
      <c r="AA320" s="66"/>
      <c r="AB320" s="156">
        <v>26.56</v>
      </c>
      <c r="AC320" s="131"/>
      <c r="AD320" s="66">
        <v>3.28</v>
      </c>
      <c r="AF320" s="37"/>
    </row>
    <row r="321" spans="1:32" x14ac:dyDescent="0.25">
      <c r="A321" s="33">
        <v>343.2</v>
      </c>
      <c r="B321" s="33" t="s">
        <v>280</v>
      </c>
      <c r="D321" s="46">
        <v>50221</v>
      </c>
      <c r="F321" s="49">
        <v>0.1565</v>
      </c>
      <c r="G321" s="44"/>
      <c r="H321" s="49"/>
      <c r="J321" s="48">
        <v>0</v>
      </c>
      <c r="L321" s="149">
        <v>2.5</v>
      </c>
      <c r="M321" s="157"/>
      <c r="N321" s="152">
        <v>15.9</v>
      </c>
      <c r="O321" s="148" t="s">
        <v>274</v>
      </c>
      <c r="P321" s="78">
        <v>5.7</v>
      </c>
      <c r="Q321" s="76"/>
      <c r="R321" s="46">
        <v>53873</v>
      </c>
      <c r="T321" s="47">
        <v>9</v>
      </c>
      <c r="U321" s="33" t="s">
        <v>4</v>
      </c>
      <c r="V321" s="47" t="s">
        <v>306</v>
      </c>
      <c r="X321" s="68">
        <v>35</v>
      </c>
      <c r="Y321" s="58"/>
      <c r="Z321" s="154">
        <v>3.6</v>
      </c>
      <c r="AA321" s="66"/>
      <c r="AB321" s="156">
        <v>7.07</v>
      </c>
      <c r="AC321" s="131"/>
      <c r="AD321" s="66">
        <v>7.77</v>
      </c>
      <c r="AF321" s="37"/>
    </row>
    <row r="322" spans="1:32" x14ac:dyDescent="0.25">
      <c r="A322" s="33">
        <v>344</v>
      </c>
      <c r="B322" s="33" t="s">
        <v>89</v>
      </c>
      <c r="D322" s="46">
        <v>50221</v>
      </c>
      <c r="F322" s="71">
        <v>1.6000000000000001E-3</v>
      </c>
      <c r="G322" s="72"/>
      <c r="H322" s="72"/>
      <c r="J322" s="48">
        <v>-1</v>
      </c>
      <c r="L322" s="149">
        <v>2.5</v>
      </c>
      <c r="M322" s="157"/>
      <c r="N322" s="152">
        <v>27</v>
      </c>
      <c r="O322" s="148"/>
      <c r="P322" s="78">
        <v>3.4</v>
      </c>
      <c r="Q322" s="76"/>
      <c r="R322" s="46">
        <v>53873</v>
      </c>
      <c r="T322" s="47">
        <v>60</v>
      </c>
      <c r="U322" s="33" t="s">
        <v>4</v>
      </c>
      <c r="V322" s="47" t="s">
        <v>300</v>
      </c>
      <c r="X322" s="68">
        <v>-3</v>
      </c>
      <c r="Y322" s="58"/>
      <c r="Z322" s="154">
        <v>9.3000000000000007</v>
      </c>
      <c r="AA322" s="66"/>
      <c r="AB322" s="156">
        <v>28.45</v>
      </c>
      <c r="AC322" s="131"/>
      <c r="AD322" s="66">
        <v>2.68</v>
      </c>
      <c r="AF322" s="37"/>
    </row>
    <row r="323" spans="1:32" x14ac:dyDescent="0.25">
      <c r="A323" s="33">
        <v>345</v>
      </c>
      <c r="B323" s="33" t="s">
        <v>45</v>
      </c>
      <c r="D323" s="46">
        <v>50221</v>
      </c>
      <c r="F323" s="71">
        <v>1.2999999999999999E-3</v>
      </c>
      <c r="G323" s="72"/>
      <c r="H323" s="72"/>
      <c r="J323" s="48">
        <v>-1</v>
      </c>
      <c r="L323" s="149">
        <v>2.2999999999999998</v>
      </c>
      <c r="M323" s="157"/>
      <c r="N323" s="152">
        <v>27</v>
      </c>
      <c r="O323" s="148"/>
      <c r="P323" s="78">
        <v>3.4</v>
      </c>
      <c r="Q323" s="76"/>
      <c r="R323" s="46">
        <v>53873</v>
      </c>
      <c r="T323" s="47">
        <v>50</v>
      </c>
      <c r="U323" s="33" t="s">
        <v>4</v>
      </c>
      <c r="V323" s="47" t="s">
        <v>305</v>
      </c>
      <c r="X323" s="68">
        <v>-2</v>
      </c>
      <c r="Y323" s="58"/>
      <c r="Z323" s="154">
        <v>9.3000000000000007</v>
      </c>
      <c r="AA323" s="66"/>
      <c r="AB323" s="156">
        <v>27.96</v>
      </c>
      <c r="AC323" s="131"/>
      <c r="AD323" s="66">
        <v>2.5099999999999998</v>
      </c>
      <c r="AF323" s="37"/>
    </row>
    <row r="324" spans="1:32" s="38" customFormat="1" x14ac:dyDescent="0.25">
      <c r="A324" s="33">
        <v>346</v>
      </c>
      <c r="B324" s="33" t="s">
        <v>281</v>
      </c>
      <c r="C324" s="33"/>
      <c r="D324" s="46">
        <v>50221</v>
      </c>
      <c r="E324" s="33"/>
      <c r="F324" s="71">
        <v>2.5999999999999999E-3</v>
      </c>
      <c r="G324" s="72"/>
      <c r="H324" s="72"/>
      <c r="I324" s="33"/>
      <c r="J324" s="48">
        <v>0</v>
      </c>
      <c r="L324" s="149">
        <v>2.5</v>
      </c>
      <c r="M324" s="157"/>
      <c r="N324" s="152">
        <v>27</v>
      </c>
      <c r="O324" s="148"/>
      <c r="P324" s="78">
        <v>3.4</v>
      </c>
      <c r="Q324" s="76"/>
      <c r="R324" s="46">
        <v>53873</v>
      </c>
      <c r="S324" s="33"/>
      <c r="T324" s="47">
        <v>50</v>
      </c>
      <c r="U324" s="33" t="s">
        <v>4</v>
      </c>
      <c r="V324" s="47" t="s">
        <v>307</v>
      </c>
      <c r="W324" s="33"/>
      <c r="X324" s="68">
        <v>-2</v>
      </c>
      <c r="Y324" s="73"/>
      <c r="Z324" s="154">
        <v>9.1</v>
      </c>
      <c r="AA324" s="66"/>
      <c r="AB324" s="156">
        <v>26.47</v>
      </c>
      <c r="AC324" s="131"/>
      <c r="AD324" s="66">
        <v>2.76</v>
      </c>
      <c r="AF324" s="37"/>
    </row>
    <row r="325" spans="1:32" s="38" customFormat="1" x14ac:dyDescent="0.25">
      <c r="A325" s="33"/>
      <c r="B325" s="33"/>
      <c r="C325" s="33"/>
      <c r="D325" s="46"/>
      <c r="E325" s="33"/>
      <c r="F325" s="71"/>
      <c r="G325" s="72"/>
      <c r="H325" s="72"/>
      <c r="I325" s="33"/>
      <c r="J325" s="48"/>
      <c r="L325" s="149"/>
      <c r="M325" s="157"/>
      <c r="N325" s="152"/>
      <c r="O325" s="148"/>
      <c r="P325" s="78"/>
      <c r="Q325" s="76"/>
      <c r="R325" s="46"/>
      <c r="S325" s="33"/>
      <c r="T325" s="47"/>
      <c r="U325" s="33"/>
      <c r="V325" s="47"/>
      <c r="W325" s="33"/>
      <c r="X325" s="68"/>
      <c r="Y325" s="73"/>
      <c r="Z325" s="154"/>
      <c r="AA325" s="66"/>
      <c r="AB325" s="156"/>
      <c r="AC325" s="131"/>
      <c r="AD325" s="66"/>
      <c r="AF325" s="37"/>
    </row>
    <row r="326" spans="1:32" s="38" customFormat="1" x14ac:dyDescent="0.25">
      <c r="A326" s="41" t="s">
        <v>196</v>
      </c>
      <c r="D326" s="46"/>
      <c r="F326" s="71"/>
      <c r="G326" s="72"/>
      <c r="H326" s="72"/>
      <c r="J326" s="48"/>
      <c r="L326" s="149"/>
      <c r="M326" s="157"/>
      <c r="N326" s="152"/>
      <c r="O326" s="148"/>
      <c r="P326" s="119"/>
      <c r="Q326" s="74"/>
      <c r="R326" s="46"/>
      <c r="S326" s="33"/>
      <c r="T326" s="47"/>
      <c r="U326" s="33"/>
      <c r="V326" s="47"/>
      <c r="W326" s="33"/>
      <c r="X326" s="68"/>
      <c r="Y326" s="73"/>
      <c r="Z326" s="154"/>
      <c r="AA326" s="66"/>
      <c r="AB326" s="156"/>
      <c r="AC326" s="131"/>
      <c r="AD326" s="66"/>
      <c r="AF326" s="37"/>
    </row>
    <row r="327" spans="1:32" s="38" customFormat="1" x14ac:dyDescent="0.25">
      <c r="A327" s="33" t="s">
        <v>6</v>
      </c>
      <c r="B327" s="33" t="s">
        <v>6</v>
      </c>
      <c r="D327" s="46"/>
      <c r="F327" s="71"/>
      <c r="G327" s="72"/>
      <c r="H327" s="72"/>
      <c r="J327" s="48"/>
      <c r="L327" s="149"/>
      <c r="M327" s="157"/>
      <c r="N327" s="152"/>
      <c r="O327" s="148"/>
      <c r="P327" s="119"/>
      <c r="Q327" s="74"/>
      <c r="R327" s="46"/>
      <c r="S327" s="33"/>
      <c r="T327" s="47"/>
      <c r="U327" s="33"/>
      <c r="V327" s="47"/>
      <c r="W327" s="33"/>
      <c r="X327" s="68"/>
      <c r="Y327" s="73"/>
      <c r="Z327" s="154"/>
      <c r="AA327" s="66"/>
      <c r="AB327" s="156"/>
      <c r="AC327" s="131"/>
      <c r="AD327" s="66"/>
      <c r="AF327" s="37"/>
    </row>
    <row r="328" spans="1:32" s="38" customFormat="1" x14ac:dyDescent="0.25">
      <c r="B328" s="38" t="s">
        <v>118</v>
      </c>
      <c r="D328" s="46"/>
      <c r="F328" s="71"/>
      <c r="G328" s="72"/>
      <c r="H328" s="72"/>
      <c r="J328" s="48"/>
      <c r="L328" s="149"/>
      <c r="M328" s="157"/>
      <c r="N328" s="152"/>
      <c r="O328" s="148"/>
      <c r="P328" s="119"/>
      <c r="Q328" s="74"/>
      <c r="R328" s="46"/>
      <c r="S328" s="33"/>
      <c r="T328" s="47"/>
      <c r="U328" s="33"/>
      <c r="V328" s="47"/>
      <c r="W328" s="33"/>
      <c r="X328" s="68"/>
      <c r="Y328" s="73"/>
      <c r="Z328" s="154"/>
      <c r="AA328" s="66"/>
      <c r="AB328" s="156"/>
      <c r="AC328" s="131"/>
      <c r="AD328" s="66"/>
      <c r="AF328" s="37"/>
    </row>
    <row r="329" spans="1:32" s="38" customFormat="1" x14ac:dyDescent="0.25">
      <c r="A329" s="33">
        <v>341</v>
      </c>
      <c r="B329" s="33" t="s">
        <v>42</v>
      </c>
      <c r="C329" s="21"/>
      <c r="D329" s="46">
        <v>51682</v>
      </c>
      <c r="E329" s="21"/>
      <c r="F329" s="71">
        <v>2.3E-3</v>
      </c>
      <c r="G329" s="72"/>
      <c r="H329" s="72"/>
      <c r="I329" s="21"/>
      <c r="J329" s="48">
        <v>-2</v>
      </c>
      <c r="L329" s="149">
        <v>0</v>
      </c>
      <c r="M329" s="157" t="s">
        <v>277</v>
      </c>
      <c r="N329" s="152">
        <v>30</v>
      </c>
      <c r="O329" s="148" t="s">
        <v>277</v>
      </c>
      <c r="P329" s="78">
        <v>3.3</v>
      </c>
      <c r="Q329" s="76"/>
      <c r="R329" s="46">
        <v>55334</v>
      </c>
      <c r="S329" s="33"/>
      <c r="T329" s="47">
        <v>80</v>
      </c>
      <c r="U329" s="33" t="s">
        <v>4</v>
      </c>
      <c r="V329" s="47" t="s">
        <v>300</v>
      </c>
      <c r="W329" s="33"/>
      <c r="X329" s="68">
        <v>-2</v>
      </c>
      <c r="Y329" s="73"/>
      <c r="Z329" s="154">
        <v>5.0999999999999996</v>
      </c>
      <c r="AA329" s="66"/>
      <c r="AB329" s="156">
        <v>33.119999999999997</v>
      </c>
      <c r="AC329" s="131"/>
      <c r="AD329" s="66">
        <v>2.61</v>
      </c>
      <c r="AE329" s="33"/>
      <c r="AF329" s="37"/>
    </row>
    <row r="330" spans="1:32" s="38" customFormat="1" x14ac:dyDescent="0.25">
      <c r="A330" s="33">
        <v>342</v>
      </c>
      <c r="B330" s="33" t="s">
        <v>87</v>
      </c>
      <c r="C330" s="21"/>
      <c r="D330" s="46">
        <v>51682</v>
      </c>
      <c r="E330" s="21"/>
      <c r="F330" s="71">
        <v>9.4999999999999998E-3</v>
      </c>
      <c r="G330" s="72"/>
      <c r="H330" s="72"/>
      <c r="I330" s="21"/>
      <c r="J330" s="48">
        <v>0</v>
      </c>
      <c r="L330" s="149">
        <v>0</v>
      </c>
      <c r="M330" s="157" t="s">
        <v>277</v>
      </c>
      <c r="N330" s="152">
        <v>30</v>
      </c>
      <c r="O330" s="148" t="s">
        <v>277</v>
      </c>
      <c r="P330" s="78">
        <v>3.3</v>
      </c>
      <c r="Q330" s="76"/>
      <c r="R330" s="46">
        <v>55334</v>
      </c>
      <c r="S330" s="33"/>
      <c r="T330" s="47">
        <v>50</v>
      </c>
      <c r="U330" s="33" t="s">
        <v>4</v>
      </c>
      <c r="V330" s="47" t="s">
        <v>303</v>
      </c>
      <c r="W330" s="33"/>
      <c r="X330" s="68">
        <v>-3</v>
      </c>
      <c r="Y330" s="73"/>
      <c r="Z330" s="154">
        <v>5.3</v>
      </c>
      <c r="AA330" s="66"/>
      <c r="AB330" s="156">
        <v>30.44</v>
      </c>
      <c r="AC330" s="131"/>
      <c r="AD330" s="66">
        <v>2.89</v>
      </c>
      <c r="AE330" s="33"/>
      <c r="AF330" s="37"/>
    </row>
    <row r="331" spans="1:32" s="38" customFormat="1" x14ac:dyDescent="0.25">
      <c r="A331" s="33">
        <v>343</v>
      </c>
      <c r="B331" s="33" t="s">
        <v>88</v>
      </c>
      <c r="C331" s="21"/>
      <c r="D331" s="46">
        <v>51682</v>
      </c>
      <c r="E331" s="21"/>
      <c r="F331" s="49">
        <v>5.7000000000000002E-3</v>
      </c>
      <c r="G331" s="44"/>
      <c r="H331" s="49"/>
      <c r="I331" s="21"/>
      <c r="J331" s="48">
        <v>0</v>
      </c>
      <c r="L331" s="149">
        <v>0</v>
      </c>
      <c r="M331" s="157" t="s">
        <v>277</v>
      </c>
      <c r="N331" s="152">
        <v>30</v>
      </c>
      <c r="O331" s="148" t="s">
        <v>277</v>
      </c>
      <c r="P331" s="78">
        <v>3.3</v>
      </c>
      <c r="Q331" s="76"/>
      <c r="R331" s="46">
        <v>55334</v>
      </c>
      <c r="S331" s="33"/>
      <c r="T331" s="47">
        <v>50</v>
      </c>
      <c r="U331" s="33" t="s">
        <v>4</v>
      </c>
      <c r="V331" s="47" t="s">
        <v>304</v>
      </c>
      <c r="W331" s="33"/>
      <c r="X331" s="68">
        <v>-3</v>
      </c>
      <c r="Y331" s="73"/>
      <c r="Z331" s="154">
        <v>2</v>
      </c>
      <c r="AA331" s="66"/>
      <c r="AB331" s="156">
        <v>30.22</v>
      </c>
      <c r="AC331" s="131"/>
      <c r="AD331" s="66">
        <v>3.26</v>
      </c>
      <c r="AE331" s="33"/>
      <c r="AF331" s="37"/>
    </row>
    <row r="332" spans="1:32" s="38" customFormat="1" x14ac:dyDescent="0.25">
      <c r="A332" s="33">
        <v>343.2</v>
      </c>
      <c r="B332" s="33" t="s">
        <v>280</v>
      </c>
      <c r="C332" s="21"/>
      <c r="D332" s="46">
        <v>51682</v>
      </c>
      <c r="E332" s="21"/>
      <c r="F332" s="49">
        <v>0.1565</v>
      </c>
      <c r="G332" s="44"/>
      <c r="H332" s="49"/>
      <c r="I332" s="21"/>
      <c r="J332" s="48">
        <v>0</v>
      </c>
      <c r="L332" s="150">
        <v>0</v>
      </c>
      <c r="M332" s="157" t="s">
        <v>277</v>
      </c>
      <c r="N332" s="152">
        <v>30</v>
      </c>
      <c r="O332" s="148" t="s">
        <v>277</v>
      </c>
      <c r="P332" s="78">
        <v>3.3</v>
      </c>
      <c r="Q332" s="76"/>
      <c r="R332" s="46">
        <v>55334</v>
      </c>
      <c r="S332" s="33"/>
      <c r="T332" s="47">
        <v>9</v>
      </c>
      <c r="U332" s="33" t="s">
        <v>4</v>
      </c>
      <c r="V332" s="47" t="s">
        <v>306</v>
      </c>
      <c r="W332" s="33"/>
      <c r="X332" s="68">
        <v>35</v>
      </c>
      <c r="Y332" s="73"/>
      <c r="Z332" s="154">
        <v>3</v>
      </c>
      <c r="AA332" s="66"/>
      <c r="AB332" s="156">
        <v>7.32</v>
      </c>
      <c r="AC332" s="131"/>
      <c r="AD332" s="66">
        <v>7.51</v>
      </c>
      <c r="AE332" s="33"/>
      <c r="AF332" s="37"/>
    </row>
    <row r="333" spans="1:32" s="38" customFormat="1" x14ac:dyDescent="0.25">
      <c r="A333" s="33">
        <v>345</v>
      </c>
      <c r="B333" s="33" t="s">
        <v>45</v>
      </c>
      <c r="C333" s="33"/>
      <c r="D333" s="46">
        <v>51682</v>
      </c>
      <c r="E333" s="33"/>
      <c r="F333" s="71">
        <v>1.2999999999999999E-3</v>
      </c>
      <c r="G333" s="72"/>
      <c r="H333" s="72"/>
      <c r="I333" s="33"/>
      <c r="J333" s="48">
        <v>-1</v>
      </c>
      <c r="L333" s="149">
        <v>0</v>
      </c>
      <c r="M333" s="157" t="s">
        <v>277</v>
      </c>
      <c r="N333" s="152">
        <v>30</v>
      </c>
      <c r="O333" s="148" t="s">
        <v>277</v>
      </c>
      <c r="P333" s="78">
        <v>3.3</v>
      </c>
      <c r="Q333" s="76"/>
      <c r="R333" s="46">
        <v>55334</v>
      </c>
      <c r="S333" s="33"/>
      <c r="T333" s="47">
        <v>50</v>
      </c>
      <c r="U333" s="33" t="s">
        <v>4</v>
      </c>
      <c r="V333" s="47" t="s">
        <v>305</v>
      </c>
      <c r="W333" s="33"/>
      <c r="X333" s="68">
        <v>-2</v>
      </c>
      <c r="Y333" s="73"/>
      <c r="Z333" s="154">
        <v>3.1</v>
      </c>
      <c r="AA333" s="66"/>
      <c r="AB333" s="156">
        <v>32.119999999999997</v>
      </c>
      <c r="AC333" s="131"/>
      <c r="AD333" s="66">
        <v>2.92</v>
      </c>
      <c r="AE333" s="33"/>
      <c r="AF333" s="37"/>
    </row>
    <row r="334" spans="1:32" s="38" customFormat="1" x14ac:dyDescent="0.25">
      <c r="A334" s="33">
        <v>346</v>
      </c>
      <c r="B334" s="33" t="s">
        <v>281</v>
      </c>
      <c r="C334" s="21"/>
      <c r="D334" s="46">
        <v>51682</v>
      </c>
      <c r="E334" s="21"/>
      <c r="F334" s="71">
        <v>2.5999999999999999E-3</v>
      </c>
      <c r="G334" s="72"/>
      <c r="H334" s="72"/>
      <c r="I334" s="21"/>
      <c r="J334" s="48">
        <v>0</v>
      </c>
      <c r="L334" s="149">
        <v>0</v>
      </c>
      <c r="M334" s="157" t="s">
        <v>277</v>
      </c>
      <c r="N334" s="152">
        <v>30</v>
      </c>
      <c r="O334" s="148" t="s">
        <v>277</v>
      </c>
      <c r="P334" s="78">
        <v>3.3</v>
      </c>
      <c r="Q334" s="76"/>
      <c r="R334" s="46">
        <v>55334</v>
      </c>
      <c r="S334" s="33"/>
      <c r="T334" s="47">
        <v>50</v>
      </c>
      <c r="U334" s="33" t="s">
        <v>4</v>
      </c>
      <c r="V334" s="47" t="s">
        <v>307</v>
      </c>
      <c r="W334" s="33"/>
      <c r="X334" s="68">
        <v>-2</v>
      </c>
      <c r="Y334" s="73"/>
      <c r="Z334" s="154">
        <v>4.3</v>
      </c>
      <c r="AA334" s="66"/>
      <c r="AB334" s="156">
        <v>30.31</v>
      </c>
      <c r="AC334" s="131"/>
      <c r="AD334" s="66">
        <v>2.93</v>
      </c>
      <c r="AE334" s="33"/>
      <c r="AF334" s="37"/>
    </row>
    <row r="335" spans="1:32" s="38" customFormat="1" x14ac:dyDescent="0.25">
      <c r="A335" s="33" t="s">
        <v>6</v>
      </c>
      <c r="B335" s="33" t="s">
        <v>6</v>
      </c>
      <c r="D335" s="46"/>
      <c r="F335" s="71"/>
      <c r="G335" s="72"/>
      <c r="H335" s="72"/>
      <c r="J335" s="48"/>
      <c r="L335" s="149"/>
      <c r="M335" s="157"/>
      <c r="N335" s="152"/>
      <c r="O335" s="148"/>
      <c r="P335" s="78"/>
      <c r="Q335" s="76"/>
      <c r="R335" s="46"/>
      <c r="S335" s="33"/>
      <c r="T335" s="47"/>
      <c r="U335" s="33"/>
      <c r="V335" s="47"/>
      <c r="W335" s="33"/>
      <c r="X335" s="68"/>
      <c r="Y335" s="73"/>
      <c r="Z335" s="154"/>
      <c r="AA335" s="66"/>
      <c r="AB335" s="156"/>
      <c r="AC335" s="131"/>
      <c r="AD335" s="66"/>
      <c r="AF335" s="37"/>
    </row>
    <row r="336" spans="1:32" s="38" customFormat="1" x14ac:dyDescent="0.25">
      <c r="A336" s="38" t="s">
        <v>6</v>
      </c>
      <c r="B336" s="38" t="s">
        <v>120</v>
      </c>
      <c r="D336" s="46"/>
      <c r="F336" s="71"/>
      <c r="G336" s="72"/>
      <c r="H336" s="72"/>
      <c r="J336" s="48"/>
      <c r="L336" s="149"/>
      <c r="M336" s="157"/>
      <c r="N336" s="152"/>
      <c r="O336" s="148"/>
      <c r="P336" s="119"/>
      <c r="Q336" s="74"/>
      <c r="R336" s="46"/>
      <c r="S336" s="33"/>
      <c r="T336" s="47"/>
      <c r="U336" s="33"/>
      <c r="V336" s="47"/>
      <c r="W336" s="33"/>
      <c r="X336" s="68"/>
      <c r="Y336" s="73"/>
      <c r="Z336" s="154"/>
      <c r="AA336" s="66"/>
      <c r="AB336" s="156"/>
      <c r="AC336" s="131"/>
      <c r="AD336" s="66"/>
      <c r="AF336" s="37"/>
    </row>
    <row r="337" spans="1:32" s="38" customFormat="1" x14ac:dyDescent="0.25">
      <c r="A337" s="33">
        <v>341</v>
      </c>
      <c r="B337" s="33" t="s">
        <v>42</v>
      </c>
      <c r="C337" s="33"/>
      <c r="D337" s="46">
        <v>50951</v>
      </c>
      <c r="E337" s="33"/>
      <c r="F337" s="71">
        <v>2.3E-3</v>
      </c>
      <c r="G337" s="72"/>
      <c r="H337" s="72"/>
      <c r="I337" s="33"/>
      <c r="J337" s="48">
        <v>-2</v>
      </c>
      <c r="L337" s="149">
        <v>0</v>
      </c>
      <c r="M337" s="157" t="s">
        <v>277</v>
      </c>
      <c r="N337" s="152">
        <v>30</v>
      </c>
      <c r="O337" s="148" t="s">
        <v>277</v>
      </c>
      <c r="P337" s="78">
        <v>3.3</v>
      </c>
      <c r="Q337" s="76"/>
      <c r="R337" s="46">
        <v>54604</v>
      </c>
      <c r="S337" s="33"/>
      <c r="T337" s="47">
        <v>80</v>
      </c>
      <c r="U337" s="33" t="s">
        <v>4</v>
      </c>
      <c r="V337" s="47" t="s">
        <v>300</v>
      </c>
      <c r="W337" s="33"/>
      <c r="X337" s="68">
        <v>-2</v>
      </c>
      <c r="Y337" s="73"/>
      <c r="Z337" s="154">
        <v>7.3</v>
      </c>
      <c r="AA337" s="66"/>
      <c r="AB337" s="156">
        <v>31.19</v>
      </c>
      <c r="AC337" s="131"/>
      <c r="AD337" s="66">
        <v>2.69</v>
      </c>
      <c r="AE337" s="33"/>
      <c r="AF337" s="37"/>
    </row>
    <row r="338" spans="1:32" s="38" customFormat="1" x14ac:dyDescent="0.25">
      <c r="A338" s="33">
        <v>342</v>
      </c>
      <c r="B338" s="33" t="s">
        <v>87</v>
      </c>
      <c r="C338" s="33"/>
      <c r="D338" s="46">
        <v>50951</v>
      </c>
      <c r="E338" s="33"/>
      <c r="F338" s="71">
        <v>9.4999999999999998E-3</v>
      </c>
      <c r="G338" s="72"/>
      <c r="H338" s="72"/>
      <c r="I338" s="33"/>
      <c r="J338" s="48">
        <v>0</v>
      </c>
      <c r="L338" s="149">
        <v>0</v>
      </c>
      <c r="M338" s="157" t="s">
        <v>277</v>
      </c>
      <c r="N338" s="152">
        <v>30</v>
      </c>
      <c r="O338" s="148" t="s">
        <v>277</v>
      </c>
      <c r="P338" s="78">
        <v>3.3</v>
      </c>
      <c r="Q338" s="76"/>
      <c r="R338" s="46">
        <v>54604</v>
      </c>
      <c r="S338" s="33"/>
      <c r="T338" s="47">
        <v>50</v>
      </c>
      <c r="U338" s="33" t="s">
        <v>4</v>
      </c>
      <c r="V338" s="47" t="s">
        <v>303</v>
      </c>
      <c r="W338" s="33"/>
      <c r="X338" s="68">
        <v>-3</v>
      </c>
      <c r="Y338" s="73"/>
      <c r="Z338" s="154">
        <v>7</v>
      </c>
      <c r="AA338" s="66"/>
      <c r="AB338" s="156">
        <v>28.76</v>
      </c>
      <c r="AC338" s="131"/>
      <c r="AD338" s="66">
        <v>3.15</v>
      </c>
      <c r="AE338" s="33"/>
      <c r="AF338" s="37"/>
    </row>
    <row r="339" spans="1:32" s="38" customFormat="1" x14ac:dyDescent="0.25">
      <c r="A339" s="33">
        <v>343</v>
      </c>
      <c r="B339" s="33" t="s">
        <v>88</v>
      </c>
      <c r="C339" s="33"/>
      <c r="D339" s="46">
        <v>50951</v>
      </c>
      <c r="E339" s="33"/>
      <c r="F339" s="49">
        <v>5.7000000000000002E-3</v>
      </c>
      <c r="G339" s="44"/>
      <c r="H339" s="49"/>
      <c r="I339" s="33"/>
      <c r="J339" s="48">
        <v>0</v>
      </c>
      <c r="L339" s="149">
        <v>0</v>
      </c>
      <c r="M339" s="157" t="s">
        <v>277</v>
      </c>
      <c r="N339" s="152">
        <v>30</v>
      </c>
      <c r="O339" s="148" t="s">
        <v>277</v>
      </c>
      <c r="P339" s="78">
        <v>3.3</v>
      </c>
      <c r="Q339" s="76"/>
      <c r="R339" s="46">
        <v>54604</v>
      </c>
      <c r="S339" s="33"/>
      <c r="T339" s="47">
        <v>50</v>
      </c>
      <c r="U339" s="33" t="s">
        <v>4</v>
      </c>
      <c r="V339" s="47" t="s">
        <v>304</v>
      </c>
      <c r="W339" s="33"/>
      <c r="X339" s="68">
        <v>-3</v>
      </c>
      <c r="Y339" s="73"/>
      <c r="Z339" s="154">
        <v>6.7</v>
      </c>
      <c r="AA339" s="66"/>
      <c r="AB339" s="156">
        <v>28.21</v>
      </c>
      <c r="AC339" s="131"/>
      <c r="AD339" s="66">
        <v>3.92</v>
      </c>
      <c r="AE339" s="33"/>
      <c r="AF339" s="37"/>
    </row>
    <row r="340" spans="1:32" s="38" customFormat="1" x14ac:dyDescent="0.25">
      <c r="A340" s="33">
        <v>343.2</v>
      </c>
      <c r="B340" s="33" t="s">
        <v>280</v>
      </c>
      <c r="C340" s="33"/>
      <c r="D340" s="46">
        <v>50951</v>
      </c>
      <c r="E340" s="33"/>
      <c r="F340" s="49">
        <v>0.1565</v>
      </c>
      <c r="G340" s="44"/>
      <c r="H340" s="49"/>
      <c r="I340" s="33"/>
      <c r="J340" s="48">
        <v>0</v>
      </c>
      <c r="L340" s="149">
        <v>0</v>
      </c>
      <c r="M340" s="157" t="s">
        <v>277</v>
      </c>
      <c r="N340" s="152">
        <v>30</v>
      </c>
      <c r="O340" s="148" t="s">
        <v>277</v>
      </c>
      <c r="P340" s="78">
        <v>3.3</v>
      </c>
      <c r="Q340" s="76"/>
      <c r="R340" s="46">
        <v>54604</v>
      </c>
      <c r="S340" s="33"/>
      <c r="T340" s="47">
        <v>9</v>
      </c>
      <c r="U340" s="33" t="s">
        <v>4</v>
      </c>
      <c r="V340" s="47" t="s">
        <v>306</v>
      </c>
      <c r="W340" s="33"/>
      <c r="X340" s="68">
        <v>35</v>
      </c>
      <c r="Y340" s="73"/>
      <c r="Z340" s="154">
        <v>5.9</v>
      </c>
      <c r="AA340" s="66"/>
      <c r="AB340" s="156">
        <v>6.27</v>
      </c>
      <c r="AC340" s="131"/>
      <c r="AD340" s="66">
        <v>11.8</v>
      </c>
      <c r="AE340" s="33"/>
      <c r="AF340" s="37"/>
    </row>
    <row r="341" spans="1:32" s="38" customFormat="1" x14ac:dyDescent="0.25">
      <c r="A341" s="33">
        <v>344</v>
      </c>
      <c r="B341" s="33" t="s">
        <v>89</v>
      </c>
      <c r="C341" s="33"/>
      <c r="D341" s="46">
        <v>50951</v>
      </c>
      <c r="E341" s="33"/>
      <c r="F341" s="71">
        <v>1.6000000000000001E-3</v>
      </c>
      <c r="G341" s="72"/>
      <c r="H341" s="72"/>
      <c r="I341" s="33"/>
      <c r="J341" s="48">
        <v>-1</v>
      </c>
      <c r="L341" s="149">
        <v>0</v>
      </c>
      <c r="M341" s="157" t="s">
        <v>277</v>
      </c>
      <c r="N341" s="152">
        <v>30</v>
      </c>
      <c r="O341" s="148" t="s">
        <v>277</v>
      </c>
      <c r="P341" s="78">
        <v>3.3</v>
      </c>
      <c r="Q341" s="76"/>
      <c r="R341" s="46">
        <v>54604</v>
      </c>
      <c r="S341" s="33"/>
      <c r="T341" s="47">
        <v>60</v>
      </c>
      <c r="U341" s="33" t="s">
        <v>4</v>
      </c>
      <c r="V341" s="47" t="s">
        <v>300</v>
      </c>
      <c r="W341" s="33"/>
      <c r="X341" s="68">
        <v>-3</v>
      </c>
      <c r="Y341" s="73"/>
      <c r="Z341" s="154">
        <v>7.2</v>
      </c>
      <c r="AA341" s="66"/>
      <c r="AB341" s="156">
        <v>30.31</v>
      </c>
      <c r="AC341" s="131"/>
      <c r="AD341" s="66">
        <v>2.87</v>
      </c>
      <c r="AE341" s="33"/>
      <c r="AF341" s="37"/>
    </row>
    <row r="342" spans="1:32" s="38" customFormat="1" x14ac:dyDescent="0.25">
      <c r="A342" s="33">
        <v>345</v>
      </c>
      <c r="B342" s="33" t="s">
        <v>45</v>
      </c>
      <c r="C342" s="33"/>
      <c r="D342" s="46">
        <v>50951</v>
      </c>
      <c r="E342" s="33"/>
      <c r="F342" s="71">
        <v>1.2999999999999999E-3</v>
      </c>
      <c r="G342" s="72"/>
      <c r="H342" s="72"/>
      <c r="I342" s="33"/>
      <c r="J342" s="48">
        <v>-1</v>
      </c>
      <c r="L342" s="149">
        <v>0</v>
      </c>
      <c r="M342" s="157" t="s">
        <v>277</v>
      </c>
      <c r="N342" s="152">
        <v>30</v>
      </c>
      <c r="O342" s="148" t="s">
        <v>277</v>
      </c>
      <c r="P342" s="78">
        <v>3.3</v>
      </c>
      <c r="Q342" s="76"/>
      <c r="R342" s="46">
        <v>54604</v>
      </c>
      <c r="S342" s="33"/>
      <c r="T342" s="47">
        <v>50</v>
      </c>
      <c r="U342" s="33" t="s">
        <v>4</v>
      </c>
      <c r="V342" s="47" t="s">
        <v>305</v>
      </c>
      <c r="W342" s="33"/>
      <c r="X342" s="68">
        <v>-2</v>
      </c>
      <c r="Y342" s="73"/>
      <c r="Z342" s="154">
        <v>7.3</v>
      </c>
      <c r="AA342" s="66"/>
      <c r="AB342" s="156">
        <v>29.82</v>
      </c>
      <c r="AC342" s="131"/>
      <c r="AD342" s="66">
        <v>2.85</v>
      </c>
      <c r="AE342" s="33"/>
      <c r="AF342" s="37"/>
    </row>
    <row r="343" spans="1:32" s="38" customFormat="1" x14ac:dyDescent="0.25">
      <c r="A343" s="33">
        <v>346</v>
      </c>
      <c r="B343" s="33" t="s">
        <v>281</v>
      </c>
      <c r="C343" s="33"/>
      <c r="D343" s="46">
        <v>50951</v>
      </c>
      <c r="E343" s="33"/>
      <c r="F343" s="71">
        <v>2.5999999999999999E-3</v>
      </c>
      <c r="G343" s="72"/>
      <c r="H343" s="72"/>
      <c r="I343" s="33"/>
      <c r="J343" s="48">
        <v>0</v>
      </c>
      <c r="L343" s="149">
        <v>0</v>
      </c>
      <c r="M343" s="157" t="s">
        <v>277</v>
      </c>
      <c r="N343" s="152">
        <v>30</v>
      </c>
      <c r="O343" s="148" t="s">
        <v>277</v>
      </c>
      <c r="P343" s="78">
        <v>3.3</v>
      </c>
      <c r="Q343" s="76"/>
      <c r="R343" s="46">
        <v>54604</v>
      </c>
      <c r="S343" s="33"/>
      <c r="T343" s="47">
        <v>50</v>
      </c>
      <c r="U343" s="33" t="s">
        <v>4</v>
      </c>
      <c r="V343" s="47" t="s">
        <v>307</v>
      </c>
      <c r="W343" s="33"/>
      <c r="X343" s="68">
        <v>-2</v>
      </c>
      <c r="Y343" s="73"/>
      <c r="Z343" s="154">
        <v>7.3</v>
      </c>
      <c r="AA343" s="66"/>
      <c r="AB343" s="156">
        <v>28.22</v>
      </c>
      <c r="AC343" s="131"/>
      <c r="AD343" s="66">
        <v>3.03</v>
      </c>
      <c r="AE343" s="33"/>
      <c r="AF343" s="37"/>
    </row>
    <row r="344" spans="1:32" s="38" customFormat="1" x14ac:dyDescent="0.25">
      <c r="A344" s="33" t="s">
        <v>6</v>
      </c>
      <c r="B344" s="33" t="s">
        <v>6</v>
      </c>
      <c r="D344" s="46"/>
      <c r="F344" s="71"/>
      <c r="G344" s="72"/>
      <c r="H344" s="72"/>
      <c r="J344" s="48"/>
      <c r="L344" s="149"/>
      <c r="M344" s="157"/>
      <c r="N344" s="152"/>
      <c r="O344" s="148"/>
      <c r="P344" s="119"/>
      <c r="Q344" s="74"/>
      <c r="R344" s="46"/>
      <c r="S344" s="33"/>
      <c r="T344" s="47"/>
      <c r="U344" s="33"/>
      <c r="V344" s="47"/>
      <c r="W344" s="33"/>
      <c r="X344" s="68"/>
      <c r="Y344" s="73"/>
      <c r="Z344" s="154"/>
      <c r="AA344" s="66"/>
      <c r="AB344" s="156"/>
      <c r="AC344" s="131"/>
      <c r="AD344" s="66"/>
      <c r="AF344" s="37"/>
    </row>
    <row r="345" spans="1:32" s="38" customFormat="1" x14ac:dyDescent="0.25">
      <c r="A345" s="38" t="s">
        <v>6</v>
      </c>
      <c r="B345" s="38" t="s">
        <v>122</v>
      </c>
      <c r="D345" s="46"/>
      <c r="F345" s="71"/>
      <c r="G345" s="72"/>
      <c r="H345" s="72"/>
      <c r="J345" s="48"/>
      <c r="L345" s="149"/>
      <c r="M345" s="157"/>
      <c r="N345" s="152"/>
      <c r="O345" s="148"/>
      <c r="P345" s="119"/>
      <c r="Q345" s="74"/>
      <c r="R345" s="46"/>
      <c r="S345" s="33"/>
      <c r="T345" s="47"/>
      <c r="U345" s="33"/>
      <c r="V345" s="47"/>
      <c r="W345" s="33"/>
      <c r="X345" s="68"/>
      <c r="Y345" s="73"/>
      <c r="Z345" s="154"/>
      <c r="AA345" s="66"/>
      <c r="AB345" s="156"/>
      <c r="AC345" s="131"/>
      <c r="AD345" s="66"/>
      <c r="AF345" s="37"/>
    </row>
    <row r="346" spans="1:32" s="38" customFormat="1" x14ac:dyDescent="0.25">
      <c r="A346" s="33">
        <v>341</v>
      </c>
      <c r="B346" s="33" t="s">
        <v>42</v>
      </c>
      <c r="C346" s="33"/>
      <c r="D346" s="46">
        <v>50951</v>
      </c>
      <c r="E346" s="33"/>
      <c r="F346" s="71">
        <v>2.3E-3</v>
      </c>
      <c r="G346" s="72"/>
      <c r="H346" s="72"/>
      <c r="I346" s="33"/>
      <c r="J346" s="48">
        <v>-2</v>
      </c>
      <c r="L346" s="149">
        <v>0</v>
      </c>
      <c r="M346" s="157" t="s">
        <v>277</v>
      </c>
      <c r="N346" s="152">
        <v>30</v>
      </c>
      <c r="O346" s="148" t="s">
        <v>277</v>
      </c>
      <c r="P346" s="78">
        <v>3.3</v>
      </c>
      <c r="Q346" s="76"/>
      <c r="R346" s="46">
        <v>54604</v>
      </c>
      <c r="S346" s="33"/>
      <c r="T346" s="47">
        <v>80</v>
      </c>
      <c r="U346" s="33" t="s">
        <v>4</v>
      </c>
      <c r="V346" s="47" t="s">
        <v>300</v>
      </c>
      <c r="W346" s="33"/>
      <c r="X346" s="68">
        <v>-2</v>
      </c>
      <c r="Y346" s="73"/>
      <c r="Z346" s="154">
        <v>7.3</v>
      </c>
      <c r="AA346" s="66"/>
      <c r="AB346" s="156">
        <v>31.19</v>
      </c>
      <c r="AC346" s="131"/>
      <c r="AD346" s="66">
        <v>2.77</v>
      </c>
      <c r="AE346" s="33"/>
      <c r="AF346" s="37"/>
    </row>
    <row r="347" spans="1:32" s="38" customFormat="1" x14ac:dyDescent="0.25">
      <c r="A347" s="33">
        <v>342</v>
      </c>
      <c r="B347" s="33" t="s">
        <v>87</v>
      </c>
      <c r="C347" s="33"/>
      <c r="D347" s="46">
        <v>50951</v>
      </c>
      <c r="E347" s="33"/>
      <c r="F347" s="71">
        <v>9.4999999999999998E-3</v>
      </c>
      <c r="G347" s="72"/>
      <c r="H347" s="72"/>
      <c r="I347" s="33"/>
      <c r="J347" s="48">
        <v>0</v>
      </c>
      <c r="L347" s="149">
        <v>0</v>
      </c>
      <c r="M347" s="157" t="s">
        <v>277</v>
      </c>
      <c r="N347" s="152">
        <v>30</v>
      </c>
      <c r="O347" s="148" t="s">
        <v>277</v>
      </c>
      <c r="P347" s="78">
        <v>3.3</v>
      </c>
      <c r="Q347" s="76"/>
      <c r="R347" s="46">
        <v>54604</v>
      </c>
      <c r="S347" s="33"/>
      <c r="T347" s="47">
        <v>50</v>
      </c>
      <c r="U347" s="33" t="s">
        <v>4</v>
      </c>
      <c r="V347" s="47" t="s">
        <v>303</v>
      </c>
      <c r="W347" s="33"/>
      <c r="X347" s="68">
        <v>-3</v>
      </c>
      <c r="Y347" s="73"/>
      <c r="Z347" s="154">
        <v>6.5</v>
      </c>
      <c r="AA347" s="66"/>
      <c r="AB347" s="156">
        <v>28.84</v>
      </c>
      <c r="AC347" s="131"/>
      <c r="AD347" s="66">
        <v>3.44</v>
      </c>
      <c r="AE347" s="33"/>
      <c r="AF347" s="37"/>
    </row>
    <row r="348" spans="1:32" s="38" customFormat="1" x14ac:dyDescent="0.25">
      <c r="A348" s="33">
        <v>343</v>
      </c>
      <c r="B348" s="33" t="s">
        <v>88</v>
      </c>
      <c r="C348" s="33"/>
      <c r="D348" s="46">
        <v>50951</v>
      </c>
      <c r="E348" s="33"/>
      <c r="F348" s="49">
        <v>5.7000000000000002E-3</v>
      </c>
      <c r="G348" s="44"/>
      <c r="H348" s="49"/>
      <c r="I348" s="33"/>
      <c r="J348" s="48">
        <v>0</v>
      </c>
      <c r="L348" s="149">
        <v>0</v>
      </c>
      <c r="M348" s="157" t="s">
        <v>277</v>
      </c>
      <c r="N348" s="152">
        <v>30</v>
      </c>
      <c r="O348" s="148" t="s">
        <v>277</v>
      </c>
      <c r="P348" s="78">
        <v>3.3</v>
      </c>
      <c r="Q348" s="76"/>
      <c r="R348" s="46">
        <v>54604</v>
      </c>
      <c r="S348" s="33"/>
      <c r="T348" s="47">
        <v>50</v>
      </c>
      <c r="U348" s="33" t="s">
        <v>4</v>
      </c>
      <c r="V348" s="47" t="s">
        <v>304</v>
      </c>
      <c r="W348" s="33"/>
      <c r="X348" s="68">
        <v>-3</v>
      </c>
      <c r="Y348" s="73"/>
      <c r="Z348" s="154">
        <v>6.8</v>
      </c>
      <c r="AA348" s="66"/>
      <c r="AB348" s="156">
        <v>28.19</v>
      </c>
      <c r="AC348" s="131"/>
      <c r="AD348" s="66">
        <v>3.41</v>
      </c>
      <c r="AE348" s="33"/>
      <c r="AF348" s="37"/>
    </row>
    <row r="349" spans="1:32" s="38" customFormat="1" x14ac:dyDescent="0.25">
      <c r="A349" s="33">
        <v>343.2</v>
      </c>
      <c r="B349" s="33" t="s">
        <v>280</v>
      </c>
      <c r="C349" s="33"/>
      <c r="D349" s="46">
        <v>50951</v>
      </c>
      <c r="E349" s="33"/>
      <c r="F349" s="49">
        <v>0.1565</v>
      </c>
      <c r="G349" s="44"/>
      <c r="H349" s="49"/>
      <c r="I349" s="33"/>
      <c r="J349" s="48">
        <v>0</v>
      </c>
      <c r="L349" s="149">
        <v>0</v>
      </c>
      <c r="M349" s="157" t="s">
        <v>277</v>
      </c>
      <c r="N349" s="152">
        <v>30</v>
      </c>
      <c r="O349" s="148" t="s">
        <v>277</v>
      </c>
      <c r="P349" s="78">
        <v>3.3</v>
      </c>
      <c r="Q349" s="76"/>
      <c r="R349" s="46">
        <v>54604</v>
      </c>
      <c r="S349" s="33"/>
      <c r="T349" s="47">
        <v>9</v>
      </c>
      <c r="U349" s="33" t="s">
        <v>4</v>
      </c>
      <c r="V349" s="47" t="s">
        <v>306</v>
      </c>
      <c r="W349" s="33"/>
      <c r="X349" s="68">
        <v>35</v>
      </c>
      <c r="Y349" s="73"/>
      <c r="Z349" s="154">
        <v>6</v>
      </c>
      <c r="AA349" s="66"/>
      <c r="AB349" s="156">
        <v>6.19</v>
      </c>
      <c r="AC349" s="131"/>
      <c r="AD349" s="66">
        <v>9.16</v>
      </c>
      <c r="AE349" s="33"/>
      <c r="AF349" s="37"/>
    </row>
    <row r="350" spans="1:32" s="38" customFormat="1" x14ac:dyDescent="0.25">
      <c r="A350" s="33">
        <v>344</v>
      </c>
      <c r="B350" s="33" t="s">
        <v>89</v>
      </c>
      <c r="C350" s="33"/>
      <c r="D350" s="46">
        <v>50951</v>
      </c>
      <c r="E350" s="33"/>
      <c r="F350" s="71">
        <v>1.6000000000000001E-3</v>
      </c>
      <c r="G350" s="72"/>
      <c r="H350" s="72"/>
      <c r="I350" s="33"/>
      <c r="J350" s="48">
        <v>-1</v>
      </c>
      <c r="L350" s="149">
        <v>0</v>
      </c>
      <c r="M350" s="157" t="s">
        <v>277</v>
      </c>
      <c r="N350" s="152">
        <v>30</v>
      </c>
      <c r="O350" s="148" t="s">
        <v>277</v>
      </c>
      <c r="P350" s="78">
        <v>3.3</v>
      </c>
      <c r="Q350" s="76"/>
      <c r="R350" s="46">
        <v>54604</v>
      </c>
      <c r="S350" s="33"/>
      <c r="T350" s="47">
        <v>60</v>
      </c>
      <c r="U350" s="33" t="s">
        <v>4</v>
      </c>
      <c r="V350" s="47" t="s">
        <v>300</v>
      </c>
      <c r="W350" s="33"/>
      <c r="X350" s="68">
        <v>-3</v>
      </c>
      <c r="Y350" s="73"/>
      <c r="Z350" s="154">
        <v>7.2</v>
      </c>
      <c r="AA350" s="66"/>
      <c r="AB350" s="156">
        <v>30.32</v>
      </c>
      <c r="AC350" s="131"/>
      <c r="AD350" s="66">
        <v>2.89</v>
      </c>
      <c r="AE350" s="33"/>
      <c r="AF350" s="37"/>
    </row>
    <row r="351" spans="1:32" s="38" customFormat="1" x14ac:dyDescent="0.25">
      <c r="A351" s="33">
        <v>345</v>
      </c>
      <c r="B351" s="33" t="s">
        <v>45</v>
      </c>
      <c r="C351" s="33"/>
      <c r="D351" s="46">
        <v>50951</v>
      </c>
      <c r="E351" s="33"/>
      <c r="F351" s="71">
        <v>1.2999999999999999E-3</v>
      </c>
      <c r="G351" s="72"/>
      <c r="H351" s="72"/>
      <c r="I351" s="33"/>
      <c r="J351" s="48">
        <v>-1</v>
      </c>
      <c r="L351" s="149">
        <v>0</v>
      </c>
      <c r="M351" s="157" t="s">
        <v>277</v>
      </c>
      <c r="N351" s="152">
        <v>30</v>
      </c>
      <c r="O351" s="148" t="s">
        <v>277</v>
      </c>
      <c r="P351" s="78">
        <v>3.3</v>
      </c>
      <c r="Q351" s="76"/>
      <c r="R351" s="46">
        <v>54604</v>
      </c>
      <c r="S351" s="33"/>
      <c r="T351" s="47">
        <v>50</v>
      </c>
      <c r="U351" s="33" t="s">
        <v>4</v>
      </c>
      <c r="V351" s="47" t="s">
        <v>305</v>
      </c>
      <c r="W351" s="33"/>
      <c r="X351" s="68">
        <v>-2</v>
      </c>
      <c r="Y351" s="73"/>
      <c r="Z351" s="154">
        <v>7.3</v>
      </c>
      <c r="AA351" s="66"/>
      <c r="AB351" s="156">
        <v>29.82</v>
      </c>
      <c r="AC351" s="131"/>
      <c r="AD351" s="66">
        <v>2.88</v>
      </c>
      <c r="AE351" s="33"/>
      <c r="AF351" s="37"/>
    </row>
    <row r="352" spans="1:32" s="38" customFormat="1" x14ac:dyDescent="0.25">
      <c r="A352" s="33">
        <v>346</v>
      </c>
      <c r="B352" s="33" t="s">
        <v>281</v>
      </c>
      <c r="C352" s="33"/>
      <c r="D352" s="46">
        <v>50951</v>
      </c>
      <c r="E352" s="33"/>
      <c r="F352" s="71">
        <v>2.5999999999999999E-3</v>
      </c>
      <c r="G352" s="72"/>
      <c r="H352" s="72"/>
      <c r="I352" s="33"/>
      <c r="J352" s="48">
        <v>0</v>
      </c>
      <c r="L352" s="149">
        <v>0</v>
      </c>
      <c r="M352" s="157" t="s">
        <v>277</v>
      </c>
      <c r="N352" s="152">
        <v>30</v>
      </c>
      <c r="O352" s="148" t="s">
        <v>277</v>
      </c>
      <c r="P352" s="78">
        <v>3.3</v>
      </c>
      <c r="Q352" s="76"/>
      <c r="R352" s="46">
        <v>54604</v>
      </c>
      <c r="S352" s="33"/>
      <c r="T352" s="47">
        <v>50</v>
      </c>
      <c r="U352" s="33" t="s">
        <v>4</v>
      </c>
      <c r="V352" s="47" t="s">
        <v>307</v>
      </c>
      <c r="W352" s="33"/>
      <c r="X352" s="68">
        <v>-2</v>
      </c>
      <c r="Y352" s="73"/>
      <c r="Z352" s="154">
        <v>6.5</v>
      </c>
      <c r="AA352" s="66"/>
      <c r="AB352" s="156">
        <v>28.41</v>
      </c>
      <c r="AC352" s="131"/>
      <c r="AD352" s="66">
        <v>3.08</v>
      </c>
      <c r="AE352" s="33"/>
      <c r="AF352" s="37"/>
    </row>
    <row r="353" spans="1:32" s="38" customFormat="1" x14ac:dyDescent="0.25">
      <c r="A353" s="33" t="s">
        <v>6</v>
      </c>
      <c r="B353" s="38" t="s">
        <v>6</v>
      </c>
      <c r="D353" s="46"/>
      <c r="F353" s="71"/>
      <c r="G353" s="72"/>
      <c r="H353" s="72"/>
      <c r="J353" s="48"/>
      <c r="L353" s="149"/>
      <c r="M353" s="157"/>
      <c r="N353" s="152"/>
      <c r="O353" s="148"/>
      <c r="P353" s="119"/>
      <c r="Q353" s="74"/>
      <c r="R353" s="46"/>
      <c r="S353" s="33"/>
      <c r="T353" s="47"/>
      <c r="U353" s="33"/>
      <c r="V353" s="47"/>
      <c r="W353" s="33"/>
      <c r="X353" s="68"/>
      <c r="Y353" s="73"/>
      <c r="Z353" s="154"/>
      <c r="AA353" s="66"/>
      <c r="AB353" s="156"/>
      <c r="AC353" s="131"/>
      <c r="AD353" s="66"/>
      <c r="AF353" s="37"/>
    </row>
    <row r="354" spans="1:32" s="38" customFormat="1" x14ac:dyDescent="0.25">
      <c r="A354" s="33" t="s">
        <v>6</v>
      </c>
      <c r="B354" s="38" t="s">
        <v>124</v>
      </c>
      <c r="D354" s="46"/>
      <c r="F354" s="71"/>
      <c r="G354" s="72"/>
      <c r="H354" s="72"/>
      <c r="J354" s="48"/>
      <c r="L354" s="149"/>
      <c r="M354" s="157"/>
      <c r="N354" s="152"/>
      <c r="O354" s="148"/>
      <c r="P354" s="119"/>
      <c r="Q354" s="74"/>
      <c r="R354" s="46"/>
      <c r="S354" s="33"/>
      <c r="T354" s="47"/>
      <c r="U354" s="33"/>
      <c r="V354" s="47"/>
      <c r="W354" s="33"/>
      <c r="X354" s="68"/>
      <c r="Y354" s="73"/>
      <c r="Z354" s="154"/>
      <c r="AA354" s="66"/>
      <c r="AB354" s="156"/>
      <c r="AC354" s="131"/>
      <c r="AD354" s="66"/>
      <c r="AF354" s="37"/>
    </row>
    <row r="355" spans="1:32" s="38" customFormat="1" x14ac:dyDescent="0.25">
      <c r="A355" s="33">
        <v>341</v>
      </c>
      <c r="B355" s="33" t="s">
        <v>42</v>
      </c>
      <c r="C355" s="33"/>
      <c r="D355" s="46">
        <v>51682</v>
      </c>
      <c r="E355" s="33"/>
      <c r="F355" s="71">
        <v>2.3E-3</v>
      </c>
      <c r="G355" s="72"/>
      <c r="H355" s="72"/>
      <c r="I355" s="33"/>
      <c r="J355" s="48">
        <v>-2</v>
      </c>
      <c r="L355" s="149">
        <v>0</v>
      </c>
      <c r="M355" s="157" t="s">
        <v>277</v>
      </c>
      <c r="N355" s="152">
        <v>30</v>
      </c>
      <c r="O355" s="148" t="s">
        <v>277</v>
      </c>
      <c r="P355" s="78">
        <v>3.3</v>
      </c>
      <c r="Q355" s="76"/>
      <c r="R355" s="46">
        <v>55334</v>
      </c>
      <c r="S355" s="33"/>
      <c r="T355" s="47">
        <v>80</v>
      </c>
      <c r="U355" s="33" t="s">
        <v>4</v>
      </c>
      <c r="V355" s="47" t="s">
        <v>300</v>
      </c>
      <c r="W355" s="33"/>
      <c r="X355" s="68">
        <v>-2</v>
      </c>
      <c r="Y355" s="73"/>
      <c r="Z355" s="154">
        <v>5.4</v>
      </c>
      <c r="AA355" s="66"/>
      <c r="AB355" s="156">
        <v>33.08</v>
      </c>
      <c r="AC355" s="131"/>
      <c r="AD355" s="66">
        <v>2.64</v>
      </c>
      <c r="AE355" s="33"/>
      <c r="AF355" s="37"/>
    </row>
    <row r="356" spans="1:32" s="38" customFormat="1" x14ac:dyDescent="0.25">
      <c r="A356" s="33">
        <v>342</v>
      </c>
      <c r="B356" s="33" t="s">
        <v>87</v>
      </c>
      <c r="C356" s="33"/>
      <c r="D356" s="46">
        <v>51682</v>
      </c>
      <c r="E356" s="33"/>
      <c r="F356" s="71">
        <v>9.4999999999999998E-3</v>
      </c>
      <c r="G356" s="72"/>
      <c r="H356" s="72"/>
      <c r="I356" s="33"/>
      <c r="J356" s="48">
        <v>0</v>
      </c>
      <c r="L356" s="149">
        <v>0</v>
      </c>
      <c r="M356" s="157" t="s">
        <v>277</v>
      </c>
      <c r="N356" s="152">
        <v>30</v>
      </c>
      <c r="O356" s="148" t="s">
        <v>277</v>
      </c>
      <c r="P356" s="78">
        <v>3.3</v>
      </c>
      <c r="Q356" s="76"/>
      <c r="R356" s="46">
        <v>55334</v>
      </c>
      <c r="S356" s="33"/>
      <c r="T356" s="47">
        <v>50</v>
      </c>
      <c r="U356" s="33" t="s">
        <v>4</v>
      </c>
      <c r="V356" s="47" t="s">
        <v>303</v>
      </c>
      <c r="W356" s="33"/>
      <c r="X356" s="68">
        <v>-3</v>
      </c>
      <c r="Y356" s="73"/>
      <c r="Z356" s="154">
        <v>5.0999999999999996</v>
      </c>
      <c r="AA356" s="66"/>
      <c r="AB356" s="156">
        <v>30.48</v>
      </c>
      <c r="AC356" s="131"/>
      <c r="AD356" s="66">
        <v>3.15</v>
      </c>
      <c r="AE356" s="33"/>
      <c r="AF356" s="37"/>
    </row>
    <row r="357" spans="1:32" s="38" customFormat="1" x14ac:dyDescent="0.25">
      <c r="A357" s="33">
        <v>343</v>
      </c>
      <c r="B357" s="33" t="s">
        <v>88</v>
      </c>
      <c r="C357" s="33"/>
      <c r="D357" s="46">
        <v>51682</v>
      </c>
      <c r="E357" s="33"/>
      <c r="F357" s="49">
        <v>5.7000000000000002E-3</v>
      </c>
      <c r="G357" s="44"/>
      <c r="H357" s="49"/>
      <c r="I357" s="33"/>
      <c r="J357" s="48">
        <v>0</v>
      </c>
      <c r="L357" s="149">
        <v>0</v>
      </c>
      <c r="M357" s="157" t="s">
        <v>277</v>
      </c>
      <c r="N357" s="152">
        <v>30</v>
      </c>
      <c r="O357" s="148" t="s">
        <v>277</v>
      </c>
      <c r="P357" s="78">
        <v>3.3</v>
      </c>
      <c r="Q357" s="76"/>
      <c r="R357" s="46">
        <v>55334</v>
      </c>
      <c r="S357" s="33"/>
      <c r="T357" s="47">
        <v>50</v>
      </c>
      <c r="U357" s="33" t="s">
        <v>4</v>
      </c>
      <c r="V357" s="47" t="s">
        <v>304</v>
      </c>
      <c r="W357" s="33"/>
      <c r="X357" s="68">
        <v>-3</v>
      </c>
      <c r="Y357" s="73"/>
      <c r="Z357" s="154">
        <v>5.3</v>
      </c>
      <c r="AA357" s="66"/>
      <c r="AB357" s="156">
        <v>29.77</v>
      </c>
      <c r="AC357" s="131"/>
      <c r="AD357" s="66">
        <v>3.23</v>
      </c>
      <c r="AE357" s="33"/>
      <c r="AF357" s="37"/>
    </row>
    <row r="358" spans="1:32" s="38" customFormat="1" x14ac:dyDescent="0.25">
      <c r="A358" s="33">
        <v>343.2</v>
      </c>
      <c r="B358" s="33" t="s">
        <v>280</v>
      </c>
      <c r="C358" s="33"/>
      <c r="D358" s="46">
        <v>51682</v>
      </c>
      <c r="E358" s="33"/>
      <c r="F358" s="49">
        <v>0.1565</v>
      </c>
      <c r="G358" s="44"/>
      <c r="H358" s="49"/>
      <c r="I358" s="33"/>
      <c r="J358" s="48">
        <v>0</v>
      </c>
      <c r="L358" s="149">
        <v>0</v>
      </c>
      <c r="M358" s="157" t="s">
        <v>277</v>
      </c>
      <c r="N358" s="152">
        <v>30</v>
      </c>
      <c r="O358" s="148" t="s">
        <v>277</v>
      </c>
      <c r="P358" s="78">
        <v>3.3</v>
      </c>
      <c r="Q358" s="76"/>
      <c r="R358" s="46">
        <v>55334</v>
      </c>
      <c r="S358" s="33"/>
      <c r="T358" s="47">
        <v>9</v>
      </c>
      <c r="U358" s="33" t="s">
        <v>4</v>
      </c>
      <c r="V358" s="47" t="s">
        <v>306</v>
      </c>
      <c r="W358" s="33"/>
      <c r="X358" s="68">
        <v>35</v>
      </c>
      <c r="Y358" s="73"/>
      <c r="Z358" s="154">
        <v>4.8</v>
      </c>
      <c r="AA358" s="66"/>
      <c r="AB358" s="156">
        <v>6.6</v>
      </c>
      <c r="AC358" s="131"/>
      <c r="AD358" s="66">
        <v>8.48</v>
      </c>
      <c r="AE358" s="33"/>
      <c r="AF358" s="37"/>
    </row>
    <row r="359" spans="1:32" s="38" customFormat="1" x14ac:dyDescent="0.25">
      <c r="A359" s="33">
        <v>344</v>
      </c>
      <c r="B359" s="33" t="s">
        <v>89</v>
      </c>
      <c r="C359" s="33"/>
      <c r="D359" s="46">
        <v>51682</v>
      </c>
      <c r="E359" s="33"/>
      <c r="F359" s="71">
        <v>1.6000000000000001E-3</v>
      </c>
      <c r="G359" s="72"/>
      <c r="H359" s="72"/>
      <c r="I359" s="33"/>
      <c r="J359" s="48">
        <v>-1</v>
      </c>
      <c r="L359" s="149">
        <v>0</v>
      </c>
      <c r="M359" s="157" t="s">
        <v>277</v>
      </c>
      <c r="N359" s="152">
        <v>30</v>
      </c>
      <c r="O359" s="148" t="s">
        <v>277</v>
      </c>
      <c r="P359" s="78">
        <v>3.3</v>
      </c>
      <c r="Q359" s="76"/>
      <c r="R359" s="46">
        <v>55334</v>
      </c>
      <c r="S359" s="33"/>
      <c r="T359" s="47">
        <v>60</v>
      </c>
      <c r="U359" s="33" t="s">
        <v>4</v>
      </c>
      <c r="V359" s="47" t="s">
        <v>300</v>
      </c>
      <c r="W359" s="33"/>
      <c r="X359" s="68">
        <v>-3</v>
      </c>
      <c r="Y359" s="73"/>
      <c r="Z359" s="154">
        <v>5.3</v>
      </c>
      <c r="AA359" s="66"/>
      <c r="AB359" s="156">
        <v>32.17</v>
      </c>
      <c r="AC359" s="131"/>
      <c r="AD359" s="66">
        <v>2.76</v>
      </c>
      <c r="AE359" s="33"/>
      <c r="AF359" s="37"/>
    </row>
    <row r="360" spans="1:32" s="38" customFormat="1" x14ac:dyDescent="0.25">
      <c r="A360" s="33">
        <v>345</v>
      </c>
      <c r="B360" s="33" t="s">
        <v>45</v>
      </c>
      <c r="C360" s="33"/>
      <c r="D360" s="46">
        <v>51682</v>
      </c>
      <c r="E360" s="33"/>
      <c r="F360" s="71">
        <v>1.2999999999999999E-3</v>
      </c>
      <c r="G360" s="72"/>
      <c r="H360" s="72"/>
      <c r="I360" s="33"/>
      <c r="J360" s="48">
        <v>-1</v>
      </c>
      <c r="L360" s="149">
        <v>0</v>
      </c>
      <c r="M360" s="157" t="s">
        <v>277</v>
      </c>
      <c r="N360" s="152">
        <v>30</v>
      </c>
      <c r="O360" s="148" t="s">
        <v>277</v>
      </c>
      <c r="P360" s="78">
        <v>3.3</v>
      </c>
      <c r="Q360" s="76"/>
      <c r="R360" s="46">
        <v>55334</v>
      </c>
      <c r="S360" s="33"/>
      <c r="T360" s="47">
        <v>50</v>
      </c>
      <c r="U360" s="33" t="s">
        <v>4</v>
      </c>
      <c r="V360" s="47" t="s">
        <v>305</v>
      </c>
      <c r="W360" s="33"/>
      <c r="X360" s="68">
        <v>-2</v>
      </c>
      <c r="Y360" s="73"/>
      <c r="Z360" s="154">
        <v>5.5</v>
      </c>
      <c r="AA360" s="66"/>
      <c r="AB360" s="156">
        <v>31.68</v>
      </c>
      <c r="AC360" s="131"/>
      <c r="AD360" s="66">
        <v>2.74</v>
      </c>
      <c r="AE360" s="33"/>
      <c r="AF360" s="37"/>
    </row>
    <row r="361" spans="1:32" s="38" customFormat="1" x14ac:dyDescent="0.25">
      <c r="A361" s="33">
        <v>346</v>
      </c>
      <c r="B361" s="33" t="s">
        <v>281</v>
      </c>
      <c r="C361" s="33"/>
      <c r="D361" s="46">
        <v>51682</v>
      </c>
      <c r="E361" s="33"/>
      <c r="F361" s="71">
        <v>2.5999999999999999E-3</v>
      </c>
      <c r="G361" s="72"/>
      <c r="H361" s="72"/>
      <c r="I361" s="33"/>
      <c r="J361" s="48">
        <v>0</v>
      </c>
      <c r="L361" s="149">
        <v>0</v>
      </c>
      <c r="M361" s="157" t="s">
        <v>277</v>
      </c>
      <c r="N361" s="152">
        <v>30</v>
      </c>
      <c r="O361" s="148" t="s">
        <v>277</v>
      </c>
      <c r="P361" s="78">
        <v>3.3</v>
      </c>
      <c r="Q361" s="76"/>
      <c r="R361" s="46">
        <v>55334</v>
      </c>
      <c r="S361" s="33"/>
      <c r="T361" s="47">
        <v>50</v>
      </c>
      <c r="U361" s="33" t="s">
        <v>4</v>
      </c>
      <c r="V361" s="47" t="s">
        <v>307</v>
      </c>
      <c r="W361" s="33"/>
      <c r="X361" s="68">
        <v>-2</v>
      </c>
      <c r="Y361" s="73"/>
      <c r="Z361" s="154">
        <v>5.5</v>
      </c>
      <c r="AA361" s="66"/>
      <c r="AB361" s="156">
        <v>29.98</v>
      </c>
      <c r="AC361" s="131"/>
      <c r="AD361" s="66">
        <v>1.33</v>
      </c>
      <c r="AE361" s="33"/>
      <c r="AF361" s="37"/>
    </row>
    <row r="362" spans="1:32" s="38" customFormat="1" x14ac:dyDescent="0.25">
      <c r="A362" s="41"/>
      <c r="B362" s="38" t="s">
        <v>6</v>
      </c>
      <c r="D362" s="46"/>
      <c r="F362" s="71"/>
      <c r="G362" s="72"/>
      <c r="H362" s="72"/>
      <c r="J362" s="48"/>
      <c r="L362" s="149"/>
      <c r="M362" s="157"/>
      <c r="N362" s="152"/>
      <c r="O362" s="148"/>
      <c r="P362" s="119"/>
      <c r="Q362" s="74"/>
      <c r="R362" s="46"/>
      <c r="S362" s="33"/>
      <c r="T362" s="47"/>
      <c r="U362" s="33"/>
      <c r="V362" s="47"/>
      <c r="W362" s="33"/>
      <c r="X362" s="68"/>
      <c r="Y362" s="73"/>
      <c r="Z362" s="154"/>
      <c r="AA362" s="66"/>
      <c r="AB362" s="156"/>
      <c r="AC362" s="131"/>
      <c r="AD362" s="116"/>
      <c r="AF362" s="37"/>
    </row>
    <row r="363" spans="1:32" s="38" customFormat="1" x14ac:dyDescent="0.25">
      <c r="A363" s="41" t="s">
        <v>198</v>
      </c>
      <c r="D363" s="46"/>
      <c r="F363" s="71"/>
      <c r="G363" s="72"/>
      <c r="H363" s="72"/>
      <c r="J363" s="48"/>
      <c r="L363" s="149"/>
      <c r="M363" s="157"/>
      <c r="N363" s="152"/>
      <c r="O363" s="148"/>
      <c r="P363" s="119"/>
      <c r="Q363" s="74"/>
      <c r="R363" s="46"/>
      <c r="S363" s="33"/>
      <c r="T363" s="47"/>
      <c r="U363" s="33"/>
      <c r="V363" s="47"/>
      <c r="W363" s="33"/>
      <c r="X363" s="68"/>
      <c r="Y363" s="73"/>
      <c r="Z363" s="154"/>
      <c r="AA363" s="66"/>
      <c r="AB363" s="156"/>
      <c r="AC363" s="131"/>
      <c r="AD363" s="116"/>
      <c r="AF363" s="37"/>
    </row>
    <row r="364" spans="1:32" s="38" customFormat="1" x14ac:dyDescent="0.25">
      <c r="A364" s="41"/>
      <c r="B364" s="38" t="s">
        <v>6</v>
      </c>
      <c r="D364" s="46"/>
      <c r="F364" s="71"/>
      <c r="G364" s="72"/>
      <c r="H364" s="72"/>
      <c r="J364" s="48"/>
      <c r="L364" s="149"/>
      <c r="M364" s="157"/>
      <c r="N364" s="152"/>
      <c r="O364" s="148"/>
      <c r="P364" s="119"/>
      <c r="Q364" s="74"/>
      <c r="R364" s="46"/>
      <c r="S364" s="33"/>
      <c r="T364" s="47"/>
      <c r="U364" s="33"/>
      <c r="V364" s="47"/>
      <c r="W364" s="33"/>
      <c r="X364" s="68"/>
      <c r="Y364" s="73"/>
      <c r="Z364" s="154"/>
      <c r="AA364" s="66"/>
      <c r="AB364" s="156"/>
      <c r="AC364" s="131"/>
      <c r="AD364" s="116"/>
      <c r="AF364" s="37"/>
    </row>
    <row r="365" spans="1:32" s="38" customFormat="1" x14ac:dyDescent="0.25">
      <c r="A365" s="33" t="s">
        <v>6</v>
      </c>
      <c r="B365" s="38" t="s">
        <v>126</v>
      </c>
      <c r="D365" s="46"/>
      <c r="F365" s="71"/>
      <c r="G365" s="72"/>
      <c r="H365" s="72"/>
      <c r="J365" s="48"/>
      <c r="L365" s="149"/>
      <c r="M365" s="157"/>
      <c r="N365" s="152"/>
      <c r="O365" s="148"/>
      <c r="P365" s="119"/>
      <c r="Q365" s="74"/>
      <c r="R365" s="46"/>
      <c r="S365" s="33"/>
      <c r="T365" s="47"/>
      <c r="U365" s="33"/>
      <c r="V365" s="47"/>
      <c r="W365" s="33"/>
      <c r="X365" s="68"/>
      <c r="Y365" s="73"/>
      <c r="Z365" s="154"/>
      <c r="AA365" s="66"/>
      <c r="AB365" s="156"/>
      <c r="AC365" s="131"/>
      <c r="AD365" s="116"/>
      <c r="AF365" s="37"/>
    </row>
    <row r="366" spans="1:32" s="38" customFormat="1" x14ac:dyDescent="0.25">
      <c r="A366" s="33">
        <v>341</v>
      </c>
      <c r="B366" s="33" t="s">
        <v>42</v>
      </c>
      <c r="C366" s="33"/>
      <c r="D366" s="46">
        <v>52412</v>
      </c>
      <c r="E366" s="33"/>
      <c r="F366" s="71">
        <v>2.3E-3</v>
      </c>
      <c r="G366" s="72"/>
      <c r="H366" s="72"/>
      <c r="I366" s="33"/>
      <c r="J366" s="48">
        <v>-2</v>
      </c>
      <c r="L366" s="149">
        <v>0</v>
      </c>
      <c r="M366" s="157" t="s">
        <v>277</v>
      </c>
      <c r="N366" s="152">
        <v>30</v>
      </c>
      <c r="O366" s="148" t="s">
        <v>277</v>
      </c>
      <c r="P366" s="78">
        <v>3.3</v>
      </c>
      <c r="Q366" s="76"/>
      <c r="R366" s="46">
        <v>56065</v>
      </c>
      <c r="S366" s="33"/>
      <c r="T366" s="47">
        <v>80</v>
      </c>
      <c r="U366" s="33" t="s">
        <v>4</v>
      </c>
      <c r="V366" s="47" t="s">
        <v>300</v>
      </c>
      <c r="W366" s="33"/>
      <c r="X366" s="68">
        <v>-2</v>
      </c>
      <c r="Y366" s="73"/>
      <c r="Z366" s="154">
        <v>3.4</v>
      </c>
      <c r="AA366" s="66"/>
      <c r="AB366" s="156">
        <v>34.979999999999997</v>
      </c>
      <c r="AC366" s="131"/>
      <c r="AD366" s="66">
        <v>2.69</v>
      </c>
      <c r="AE366" s="33"/>
      <c r="AF366" s="37"/>
    </row>
    <row r="367" spans="1:32" s="38" customFormat="1" x14ac:dyDescent="0.25">
      <c r="A367" s="33">
        <v>342</v>
      </c>
      <c r="B367" s="33" t="s">
        <v>87</v>
      </c>
      <c r="C367" s="33"/>
      <c r="D367" s="46">
        <v>52412</v>
      </c>
      <c r="E367" s="33"/>
      <c r="F367" s="71">
        <v>9.4999999999999998E-3</v>
      </c>
      <c r="G367" s="72"/>
      <c r="H367" s="72"/>
      <c r="I367" s="33"/>
      <c r="J367" s="48">
        <v>0</v>
      </c>
      <c r="L367" s="149">
        <v>0</v>
      </c>
      <c r="M367" s="157" t="s">
        <v>277</v>
      </c>
      <c r="N367" s="152">
        <v>30</v>
      </c>
      <c r="O367" s="148" t="s">
        <v>277</v>
      </c>
      <c r="P367" s="78">
        <v>3.3</v>
      </c>
      <c r="Q367" s="76"/>
      <c r="R367" s="46">
        <v>56065</v>
      </c>
      <c r="S367" s="33"/>
      <c r="T367" s="47">
        <v>50</v>
      </c>
      <c r="U367" s="33" t="s">
        <v>4</v>
      </c>
      <c r="V367" s="47" t="s">
        <v>303</v>
      </c>
      <c r="W367" s="33"/>
      <c r="X367" s="68">
        <v>-3</v>
      </c>
      <c r="Y367" s="73"/>
      <c r="Z367" s="154">
        <v>3.4</v>
      </c>
      <c r="AA367" s="66"/>
      <c r="AB367" s="156">
        <v>32.18</v>
      </c>
      <c r="AC367" s="131"/>
      <c r="AD367" s="66">
        <v>2.97</v>
      </c>
      <c r="AE367" s="33"/>
      <c r="AF367" s="37"/>
    </row>
    <row r="368" spans="1:32" s="38" customFormat="1" x14ac:dyDescent="0.25">
      <c r="A368" s="33">
        <v>343</v>
      </c>
      <c r="B368" s="33" t="s">
        <v>88</v>
      </c>
      <c r="C368" s="33"/>
      <c r="D368" s="46">
        <v>52412</v>
      </c>
      <c r="E368" s="33"/>
      <c r="F368" s="49">
        <v>5.7000000000000002E-3</v>
      </c>
      <c r="G368" s="44"/>
      <c r="H368" s="49"/>
      <c r="I368" s="33"/>
      <c r="J368" s="48">
        <v>0</v>
      </c>
      <c r="L368" s="149">
        <v>0</v>
      </c>
      <c r="M368" s="157" t="s">
        <v>277</v>
      </c>
      <c r="N368" s="152">
        <v>30</v>
      </c>
      <c r="O368" s="148" t="s">
        <v>277</v>
      </c>
      <c r="P368" s="78">
        <v>3.3</v>
      </c>
      <c r="Q368" s="76"/>
      <c r="R368" s="46">
        <v>56065</v>
      </c>
      <c r="S368" s="33"/>
      <c r="T368" s="47">
        <v>50</v>
      </c>
      <c r="U368" s="33" t="s">
        <v>4</v>
      </c>
      <c r="V368" s="47" t="s">
        <v>304</v>
      </c>
      <c r="W368" s="33"/>
      <c r="X368" s="68">
        <v>-3</v>
      </c>
      <c r="Y368" s="73"/>
      <c r="Z368" s="154">
        <v>3.5</v>
      </c>
      <c r="AA368" s="66"/>
      <c r="AB368" s="156">
        <v>31.38</v>
      </c>
      <c r="AC368" s="131"/>
      <c r="AD368" s="66">
        <v>2.96</v>
      </c>
      <c r="AE368" s="33"/>
      <c r="AF368" s="37"/>
    </row>
    <row r="369" spans="1:32" s="38" customFormat="1" x14ac:dyDescent="0.25">
      <c r="A369" s="33">
        <v>343.2</v>
      </c>
      <c r="B369" s="33" t="s">
        <v>280</v>
      </c>
      <c r="C369" s="33"/>
      <c r="D369" s="46">
        <v>52412</v>
      </c>
      <c r="E369" s="33"/>
      <c r="F369" s="49">
        <v>0.1565</v>
      </c>
      <c r="G369" s="44"/>
      <c r="H369" s="49"/>
      <c r="I369" s="33"/>
      <c r="J369" s="48">
        <v>0</v>
      </c>
      <c r="L369" s="149">
        <v>0</v>
      </c>
      <c r="M369" s="157" t="s">
        <v>277</v>
      </c>
      <c r="N369" s="152">
        <v>30</v>
      </c>
      <c r="O369" s="148" t="s">
        <v>277</v>
      </c>
      <c r="P369" s="78">
        <v>3.3</v>
      </c>
      <c r="Q369" s="76"/>
      <c r="R369" s="46">
        <v>56065</v>
      </c>
      <c r="S369" s="33"/>
      <c r="T369" s="47">
        <v>9</v>
      </c>
      <c r="U369" s="33" t="s">
        <v>4</v>
      </c>
      <c r="V369" s="47" t="s">
        <v>306</v>
      </c>
      <c r="W369" s="33"/>
      <c r="X369" s="68">
        <v>35</v>
      </c>
      <c r="Y369" s="73"/>
      <c r="Z369" s="154">
        <v>2.8</v>
      </c>
      <c r="AA369" s="66"/>
      <c r="AB369" s="156">
        <v>7.38</v>
      </c>
      <c r="AC369" s="131"/>
      <c r="AD369" s="66">
        <v>6.93</v>
      </c>
      <c r="AE369" s="33"/>
      <c r="AF369" s="37"/>
    </row>
    <row r="370" spans="1:32" s="38" customFormat="1" x14ac:dyDescent="0.25">
      <c r="A370" s="33">
        <v>344</v>
      </c>
      <c r="B370" s="33" t="s">
        <v>89</v>
      </c>
      <c r="C370" s="33"/>
      <c r="D370" s="46">
        <v>52412</v>
      </c>
      <c r="E370" s="33"/>
      <c r="F370" s="71">
        <v>1.6000000000000001E-3</v>
      </c>
      <c r="G370" s="72"/>
      <c r="H370" s="72"/>
      <c r="I370" s="33"/>
      <c r="J370" s="48">
        <v>-1</v>
      </c>
      <c r="L370" s="149">
        <v>0</v>
      </c>
      <c r="M370" s="157" t="s">
        <v>277</v>
      </c>
      <c r="N370" s="152">
        <v>30</v>
      </c>
      <c r="O370" s="148" t="s">
        <v>277</v>
      </c>
      <c r="P370" s="78">
        <v>3.3</v>
      </c>
      <c r="Q370" s="76"/>
      <c r="R370" s="46">
        <v>56065</v>
      </c>
      <c r="S370" s="33"/>
      <c r="T370" s="47">
        <v>60</v>
      </c>
      <c r="U370" s="33" t="s">
        <v>4</v>
      </c>
      <c r="V370" s="47" t="s">
        <v>300</v>
      </c>
      <c r="W370" s="33"/>
      <c r="X370" s="68">
        <v>-3</v>
      </c>
      <c r="Y370" s="73"/>
      <c r="Z370" s="154">
        <v>3.5</v>
      </c>
      <c r="AA370" s="66"/>
      <c r="AB370" s="156">
        <v>34.03</v>
      </c>
      <c r="AC370" s="131"/>
      <c r="AD370" s="66">
        <v>2.81</v>
      </c>
      <c r="AE370" s="33"/>
      <c r="AF370" s="37"/>
    </row>
    <row r="371" spans="1:32" s="38" customFormat="1" x14ac:dyDescent="0.25">
      <c r="A371" s="33">
        <v>345</v>
      </c>
      <c r="B371" s="33" t="s">
        <v>45</v>
      </c>
      <c r="C371" s="33"/>
      <c r="D371" s="46">
        <v>52412</v>
      </c>
      <c r="E371" s="33"/>
      <c r="F371" s="71">
        <v>1.2999999999999999E-3</v>
      </c>
      <c r="G371" s="72"/>
      <c r="H371" s="72"/>
      <c r="I371" s="33"/>
      <c r="J371" s="48">
        <v>-1</v>
      </c>
      <c r="L371" s="149">
        <v>0</v>
      </c>
      <c r="M371" s="157" t="s">
        <v>277</v>
      </c>
      <c r="N371" s="152">
        <v>30</v>
      </c>
      <c r="O371" s="148" t="s">
        <v>277</v>
      </c>
      <c r="P371" s="78">
        <v>3.3</v>
      </c>
      <c r="Q371" s="76"/>
      <c r="R371" s="46">
        <v>56065</v>
      </c>
      <c r="S371" s="33"/>
      <c r="T371" s="47">
        <v>50</v>
      </c>
      <c r="U371" s="33" t="s">
        <v>4</v>
      </c>
      <c r="V371" s="47" t="s">
        <v>305</v>
      </c>
      <c r="W371" s="33"/>
      <c r="X371" s="68">
        <v>-2</v>
      </c>
      <c r="Y371" s="73"/>
      <c r="Z371" s="154">
        <v>3.4</v>
      </c>
      <c r="AA371" s="66"/>
      <c r="AB371" s="156">
        <v>33.590000000000003</v>
      </c>
      <c r="AC371" s="131"/>
      <c r="AD371" s="66">
        <v>2.81</v>
      </c>
      <c r="AE371" s="33"/>
      <c r="AF371" s="37"/>
    </row>
    <row r="372" spans="1:32" s="38" customFormat="1" x14ac:dyDescent="0.25">
      <c r="A372" s="33">
        <v>346</v>
      </c>
      <c r="B372" s="33" t="s">
        <v>281</v>
      </c>
      <c r="C372" s="33"/>
      <c r="D372" s="46">
        <v>52412</v>
      </c>
      <c r="E372" s="33"/>
      <c r="F372" s="71">
        <v>2.5999999999999999E-3</v>
      </c>
      <c r="G372" s="72"/>
      <c r="H372" s="72"/>
      <c r="I372" s="33"/>
      <c r="J372" s="48">
        <v>0</v>
      </c>
      <c r="L372" s="149">
        <v>0</v>
      </c>
      <c r="M372" s="157" t="s">
        <v>277</v>
      </c>
      <c r="N372" s="152">
        <v>30</v>
      </c>
      <c r="O372" s="148" t="s">
        <v>277</v>
      </c>
      <c r="P372" s="78">
        <v>3.3</v>
      </c>
      <c r="Q372" s="76"/>
      <c r="R372" s="46">
        <v>56065</v>
      </c>
      <c r="S372" s="33"/>
      <c r="T372" s="47">
        <v>50</v>
      </c>
      <c r="U372" s="33" t="s">
        <v>4</v>
      </c>
      <c r="V372" s="47" t="s">
        <v>307</v>
      </c>
      <c r="W372" s="33"/>
      <c r="X372" s="68">
        <v>-2</v>
      </c>
      <c r="Y372" s="73"/>
      <c r="Z372" s="154">
        <v>3.5</v>
      </c>
      <c r="AA372" s="66"/>
      <c r="AB372" s="156">
        <v>31.85</v>
      </c>
      <c r="AC372" s="131"/>
      <c r="AD372" s="66">
        <v>2.98</v>
      </c>
      <c r="AE372" s="33"/>
      <c r="AF372" s="37"/>
    </row>
    <row r="373" spans="1:32" s="38" customFormat="1" x14ac:dyDescent="0.25">
      <c r="A373" s="41"/>
      <c r="B373" s="38" t="s">
        <v>6</v>
      </c>
      <c r="D373" s="46"/>
      <c r="F373" s="71"/>
      <c r="G373" s="72"/>
      <c r="H373" s="72"/>
      <c r="J373" s="48"/>
      <c r="L373" s="149"/>
      <c r="M373" s="157"/>
      <c r="N373" s="152"/>
      <c r="O373" s="148"/>
      <c r="P373" s="119"/>
      <c r="Q373" s="74"/>
      <c r="R373" s="46"/>
      <c r="S373" s="33"/>
      <c r="T373" s="47"/>
      <c r="U373" s="33"/>
      <c r="V373" s="47"/>
      <c r="W373" s="33"/>
      <c r="X373" s="68"/>
      <c r="Y373" s="73"/>
      <c r="Z373" s="154"/>
      <c r="AA373" s="66"/>
      <c r="AB373" s="156"/>
      <c r="AC373" s="131"/>
      <c r="AD373" s="116"/>
      <c r="AF373" s="37"/>
    </row>
    <row r="374" spans="1:32" s="38" customFormat="1" x14ac:dyDescent="0.25">
      <c r="A374" s="41" t="s">
        <v>200</v>
      </c>
      <c r="D374" s="46"/>
      <c r="F374" s="71"/>
      <c r="G374" s="72"/>
      <c r="H374" s="72"/>
      <c r="J374" s="48"/>
      <c r="L374" s="149"/>
      <c r="M374" s="157"/>
      <c r="N374" s="152"/>
      <c r="O374" s="148"/>
      <c r="P374" s="119"/>
      <c r="Q374" s="74"/>
      <c r="R374" s="46"/>
      <c r="S374" s="33"/>
      <c r="T374" s="47"/>
      <c r="U374" s="33"/>
      <c r="V374" s="47"/>
      <c r="W374" s="33"/>
      <c r="X374" s="68"/>
      <c r="Y374" s="73"/>
      <c r="Z374" s="154"/>
      <c r="AA374" s="66"/>
      <c r="AB374" s="156"/>
      <c r="AC374" s="131"/>
      <c r="AD374" s="116"/>
      <c r="AF374" s="37"/>
    </row>
    <row r="375" spans="1:32" s="38" customFormat="1" x14ac:dyDescent="0.25">
      <c r="A375" s="41"/>
      <c r="B375" s="38" t="s">
        <v>6</v>
      </c>
      <c r="D375" s="46"/>
      <c r="F375" s="71"/>
      <c r="G375" s="72"/>
      <c r="H375" s="72"/>
      <c r="J375" s="48"/>
      <c r="L375" s="149"/>
      <c r="M375" s="157"/>
      <c r="N375" s="152"/>
      <c r="O375" s="148"/>
      <c r="P375" s="119"/>
      <c r="Q375" s="74"/>
      <c r="R375" s="46"/>
      <c r="S375" s="33"/>
      <c r="T375" s="47"/>
      <c r="U375" s="33"/>
      <c r="V375" s="47"/>
      <c r="W375" s="33"/>
      <c r="X375" s="68"/>
      <c r="Y375" s="73"/>
      <c r="Z375" s="154"/>
      <c r="AA375" s="66"/>
      <c r="AB375" s="156"/>
      <c r="AC375" s="131"/>
      <c r="AD375" s="116"/>
      <c r="AF375" s="37"/>
    </row>
    <row r="376" spans="1:32" s="38" customFormat="1" x14ac:dyDescent="0.25">
      <c r="A376" s="33" t="s">
        <v>6</v>
      </c>
      <c r="B376" s="38" t="s">
        <v>128</v>
      </c>
      <c r="D376" s="46"/>
      <c r="F376" s="71"/>
      <c r="G376" s="72"/>
      <c r="H376" s="72"/>
      <c r="J376" s="48"/>
      <c r="L376" s="149"/>
      <c r="M376" s="157"/>
      <c r="N376" s="152"/>
      <c r="O376" s="148"/>
      <c r="P376" s="119"/>
      <c r="Q376" s="74"/>
      <c r="R376" s="46"/>
      <c r="S376" s="33"/>
      <c r="T376" s="47"/>
      <c r="U376" s="33"/>
      <c r="V376" s="47"/>
      <c r="W376" s="33"/>
      <c r="X376" s="68"/>
      <c r="Y376" s="73"/>
      <c r="Z376" s="154"/>
      <c r="AA376" s="66"/>
      <c r="AB376" s="156"/>
      <c r="AC376" s="131"/>
      <c r="AD376" s="116"/>
      <c r="AF376" s="37"/>
    </row>
    <row r="377" spans="1:32" s="38" customFormat="1" x14ac:dyDescent="0.25">
      <c r="A377" s="33">
        <v>341</v>
      </c>
      <c r="B377" s="33" t="s">
        <v>42</v>
      </c>
      <c r="D377" s="46">
        <v>52778</v>
      </c>
      <c r="F377" s="71">
        <v>2.3E-3</v>
      </c>
      <c r="G377" s="72"/>
      <c r="H377" s="72"/>
      <c r="J377" s="48">
        <v>-2</v>
      </c>
      <c r="L377" s="149">
        <v>0</v>
      </c>
      <c r="M377" s="157" t="s">
        <v>277</v>
      </c>
      <c r="N377" s="152">
        <v>30</v>
      </c>
      <c r="O377" s="148" t="s">
        <v>277</v>
      </c>
      <c r="P377" s="78">
        <v>3.3</v>
      </c>
      <c r="Q377" s="76"/>
      <c r="R377" s="46">
        <v>56430</v>
      </c>
      <c r="S377" s="33"/>
      <c r="T377" s="47">
        <v>80</v>
      </c>
      <c r="U377" s="33" t="s">
        <v>4</v>
      </c>
      <c r="V377" s="47" t="s">
        <v>300</v>
      </c>
      <c r="W377" s="33"/>
      <c r="X377" s="68">
        <v>-2</v>
      </c>
      <c r="Y377" s="73"/>
      <c r="Z377" s="154">
        <v>3</v>
      </c>
      <c r="AA377" s="66"/>
      <c r="AB377" s="156">
        <v>35.9</v>
      </c>
      <c r="AC377" s="131"/>
      <c r="AD377" s="66">
        <v>2.58</v>
      </c>
      <c r="AF377" s="37"/>
    </row>
    <row r="378" spans="1:32" s="38" customFormat="1" x14ac:dyDescent="0.25">
      <c r="A378" s="33">
        <v>342</v>
      </c>
      <c r="B378" s="33" t="s">
        <v>87</v>
      </c>
      <c r="D378" s="46">
        <v>52778</v>
      </c>
      <c r="F378" s="71">
        <v>9.4999999999999998E-3</v>
      </c>
      <c r="G378" s="72"/>
      <c r="H378" s="72"/>
      <c r="J378" s="48">
        <v>0</v>
      </c>
      <c r="L378" s="149">
        <v>0</v>
      </c>
      <c r="M378" s="157" t="s">
        <v>277</v>
      </c>
      <c r="N378" s="152">
        <v>30</v>
      </c>
      <c r="O378" s="148" t="s">
        <v>277</v>
      </c>
      <c r="P378" s="78">
        <v>3.3</v>
      </c>
      <c r="Q378" s="76"/>
      <c r="R378" s="46">
        <v>56430</v>
      </c>
      <c r="S378" s="33"/>
      <c r="T378" s="47">
        <v>50</v>
      </c>
      <c r="U378" s="33" t="s">
        <v>4</v>
      </c>
      <c r="V378" s="47" t="s">
        <v>303</v>
      </c>
      <c r="W378" s="33"/>
      <c r="X378" s="68">
        <v>-3</v>
      </c>
      <c r="Y378" s="73"/>
      <c r="Z378" s="154">
        <v>2.4</v>
      </c>
      <c r="AA378" s="66"/>
      <c r="AB378" s="156">
        <v>33.03</v>
      </c>
      <c r="AC378" s="131"/>
      <c r="AD378" s="66">
        <v>2.86</v>
      </c>
      <c r="AF378" s="37"/>
    </row>
    <row r="379" spans="1:32" s="38" customFormat="1" x14ac:dyDescent="0.25">
      <c r="A379" s="33">
        <v>343</v>
      </c>
      <c r="B379" s="33" t="s">
        <v>88</v>
      </c>
      <c r="D379" s="46">
        <v>52778</v>
      </c>
      <c r="F379" s="49">
        <v>5.7000000000000002E-3</v>
      </c>
      <c r="G379" s="44"/>
      <c r="H379" s="49"/>
      <c r="J379" s="48">
        <v>0</v>
      </c>
      <c r="L379" s="149">
        <v>0</v>
      </c>
      <c r="M379" s="157" t="s">
        <v>277</v>
      </c>
      <c r="N379" s="152">
        <v>30</v>
      </c>
      <c r="O379" s="148" t="s">
        <v>277</v>
      </c>
      <c r="P379" s="78">
        <v>3.3</v>
      </c>
      <c r="Q379" s="76"/>
      <c r="R379" s="46">
        <v>56430</v>
      </c>
      <c r="S379" s="33"/>
      <c r="T379" s="47">
        <v>50</v>
      </c>
      <c r="U379" s="33" t="s">
        <v>4</v>
      </c>
      <c r="V379" s="47" t="s">
        <v>304</v>
      </c>
      <c r="W379" s="33"/>
      <c r="X379" s="68">
        <v>-3</v>
      </c>
      <c r="Y379" s="73"/>
      <c r="Z379" s="154">
        <v>2.5</v>
      </c>
      <c r="AA379" s="66"/>
      <c r="AB379" s="156">
        <v>32.21</v>
      </c>
      <c r="AC379" s="131"/>
      <c r="AD379" s="66">
        <v>2.99</v>
      </c>
      <c r="AF379" s="37"/>
    </row>
    <row r="380" spans="1:32" s="38" customFormat="1" x14ac:dyDescent="0.25">
      <c r="A380" s="33">
        <v>343.2</v>
      </c>
      <c r="B380" s="33" t="s">
        <v>280</v>
      </c>
      <c r="D380" s="46">
        <v>52778</v>
      </c>
      <c r="F380" s="49">
        <v>0.1565</v>
      </c>
      <c r="G380" s="44"/>
      <c r="H380" s="49"/>
      <c r="J380" s="48">
        <v>0</v>
      </c>
      <c r="L380" s="149">
        <v>0</v>
      </c>
      <c r="M380" s="157" t="s">
        <v>277</v>
      </c>
      <c r="N380" s="152">
        <v>30</v>
      </c>
      <c r="O380" s="148" t="s">
        <v>277</v>
      </c>
      <c r="P380" s="78">
        <v>3.3</v>
      </c>
      <c r="Q380" s="76"/>
      <c r="R380" s="46">
        <v>56430</v>
      </c>
      <c r="S380" s="33"/>
      <c r="T380" s="47">
        <v>9</v>
      </c>
      <c r="U380" s="33" t="s">
        <v>4</v>
      </c>
      <c r="V380" s="47" t="s">
        <v>306</v>
      </c>
      <c r="W380" s="33"/>
      <c r="X380" s="68">
        <v>35</v>
      </c>
      <c r="Y380" s="73"/>
      <c r="Z380" s="154">
        <v>2.4</v>
      </c>
      <c r="AA380" s="66"/>
      <c r="AB380" s="156">
        <v>7.56</v>
      </c>
      <c r="AC380" s="131"/>
      <c r="AD380" s="66">
        <v>7.04</v>
      </c>
      <c r="AF380" s="37"/>
    </row>
    <row r="381" spans="1:32" s="38" customFormat="1" x14ac:dyDescent="0.25">
      <c r="A381" s="33">
        <v>344</v>
      </c>
      <c r="B381" s="33" t="s">
        <v>89</v>
      </c>
      <c r="D381" s="46">
        <v>52778</v>
      </c>
      <c r="F381" s="71">
        <v>1.6000000000000001E-3</v>
      </c>
      <c r="G381" s="72"/>
      <c r="H381" s="72"/>
      <c r="J381" s="48">
        <v>-1</v>
      </c>
      <c r="L381" s="149">
        <v>0</v>
      </c>
      <c r="M381" s="157" t="s">
        <v>277</v>
      </c>
      <c r="N381" s="152">
        <v>30</v>
      </c>
      <c r="O381" s="148" t="s">
        <v>277</v>
      </c>
      <c r="P381" s="78">
        <v>3.3</v>
      </c>
      <c r="Q381" s="76"/>
      <c r="R381" s="46">
        <v>56430</v>
      </c>
      <c r="S381" s="33"/>
      <c r="T381" s="47">
        <v>60</v>
      </c>
      <c r="U381" s="33" t="s">
        <v>4</v>
      </c>
      <c r="V381" s="47" t="s">
        <v>300</v>
      </c>
      <c r="W381" s="33"/>
      <c r="X381" s="68">
        <v>-3</v>
      </c>
      <c r="Y381" s="73"/>
      <c r="Z381" s="154">
        <v>2.5</v>
      </c>
      <c r="AA381" s="66"/>
      <c r="AB381" s="156">
        <v>34.97</v>
      </c>
      <c r="AC381" s="131"/>
      <c r="AD381" s="66">
        <v>2.74</v>
      </c>
      <c r="AF381" s="37"/>
    </row>
    <row r="382" spans="1:32" s="38" customFormat="1" x14ac:dyDescent="0.25">
      <c r="A382" s="33">
        <v>345</v>
      </c>
      <c r="B382" s="33" t="s">
        <v>45</v>
      </c>
      <c r="D382" s="46">
        <v>52778</v>
      </c>
      <c r="F382" s="71">
        <v>1.2999999999999999E-3</v>
      </c>
      <c r="G382" s="72"/>
      <c r="H382" s="72"/>
      <c r="J382" s="48">
        <v>-1</v>
      </c>
      <c r="L382" s="149">
        <v>0</v>
      </c>
      <c r="M382" s="157" t="s">
        <v>277</v>
      </c>
      <c r="N382" s="152">
        <v>30</v>
      </c>
      <c r="O382" s="148" t="s">
        <v>277</v>
      </c>
      <c r="P382" s="78">
        <v>3.3</v>
      </c>
      <c r="Q382" s="76"/>
      <c r="R382" s="46">
        <v>56430</v>
      </c>
      <c r="S382" s="33"/>
      <c r="T382" s="47">
        <v>50</v>
      </c>
      <c r="U382" s="33" t="s">
        <v>4</v>
      </c>
      <c r="V382" s="47" t="s">
        <v>305</v>
      </c>
      <c r="W382" s="33"/>
      <c r="X382" s="68">
        <v>-2</v>
      </c>
      <c r="Y382" s="73"/>
      <c r="Z382" s="154">
        <v>2.6</v>
      </c>
      <c r="AA382" s="66"/>
      <c r="AB382" s="156">
        <v>34.5</v>
      </c>
      <c r="AC382" s="131"/>
      <c r="AD382" s="66">
        <v>2.72</v>
      </c>
      <c r="AF382" s="37"/>
    </row>
    <row r="383" spans="1:32" s="38" customFormat="1" x14ac:dyDescent="0.25">
      <c r="A383" s="33">
        <v>346</v>
      </c>
      <c r="B383" s="33" t="s">
        <v>281</v>
      </c>
      <c r="D383" s="46">
        <v>52778</v>
      </c>
      <c r="F383" s="71">
        <v>2.5999999999999999E-3</v>
      </c>
      <c r="G383" s="72"/>
      <c r="H383" s="72"/>
      <c r="J383" s="48">
        <v>0</v>
      </c>
      <c r="L383" s="149">
        <v>0</v>
      </c>
      <c r="M383" s="157" t="s">
        <v>277</v>
      </c>
      <c r="N383" s="152">
        <v>30</v>
      </c>
      <c r="O383" s="148" t="s">
        <v>277</v>
      </c>
      <c r="P383" s="78">
        <v>3.3</v>
      </c>
      <c r="Q383" s="76"/>
      <c r="R383" s="46">
        <v>56430</v>
      </c>
      <c r="S383" s="33"/>
      <c r="T383" s="47">
        <v>50</v>
      </c>
      <c r="U383" s="33" t="s">
        <v>4</v>
      </c>
      <c r="V383" s="47" t="s">
        <v>307</v>
      </c>
      <c r="W383" s="33"/>
      <c r="X383" s="68">
        <v>-2</v>
      </c>
      <c r="Y383" s="73"/>
      <c r="Z383" s="154">
        <v>2.5</v>
      </c>
      <c r="AA383" s="66"/>
      <c r="AB383" s="156">
        <v>32.799999999999997</v>
      </c>
      <c r="AC383" s="131"/>
      <c r="AD383" s="66">
        <v>2.67</v>
      </c>
      <c r="AF383" s="37"/>
    </row>
    <row r="384" spans="1:32" s="38" customFormat="1" x14ac:dyDescent="0.25">
      <c r="A384" s="41"/>
      <c r="B384" s="38" t="s">
        <v>6</v>
      </c>
      <c r="D384" s="46"/>
      <c r="F384" s="71"/>
      <c r="G384" s="72"/>
      <c r="H384" s="72"/>
      <c r="J384" s="48"/>
      <c r="L384" s="149"/>
      <c r="M384" s="157"/>
      <c r="N384" s="152"/>
      <c r="O384" s="148"/>
      <c r="P384" s="122"/>
      <c r="Q384" s="80"/>
      <c r="R384" s="46"/>
      <c r="S384" s="33"/>
      <c r="T384" s="47"/>
      <c r="U384" s="33"/>
      <c r="V384" s="47"/>
      <c r="W384" s="33"/>
      <c r="X384" s="68"/>
      <c r="Y384" s="73"/>
      <c r="Z384" s="154"/>
      <c r="AA384" s="66"/>
      <c r="AB384" s="156"/>
      <c r="AC384" s="131"/>
      <c r="AD384" s="116"/>
      <c r="AF384" s="37"/>
    </row>
    <row r="385" spans="1:32" s="38" customFormat="1" x14ac:dyDescent="0.25">
      <c r="A385" s="41" t="s">
        <v>202</v>
      </c>
      <c r="D385" s="46"/>
      <c r="F385" s="71"/>
      <c r="G385" s="72"/>
      <c r="H385" s="72"/>
      <c r="J385" s="48"/>
      <c r="L385" s="149"/>
      <c r="M385" s="157"/>
      <c r="N385" s="152"/>
      <c r="O385" s="148"/>
      <c r="P385" s="119"/>
      <c r="Q385" s="74"/>
      <c r="R385" s="46"/>
      <c r="S385" s="33"/>
      <c r="T385" s="47"/>
      <c r="U385" s="33"/>
      <c r="V385" s="47"/>
      <c r="W385" s="33"/>
      <c r="X385" s="68"/>
      <c r="Y385" s="73"/>
      <c r="Z385" s="154"/>
      <c r="AA385" s="66"/>
      <c r="AB385" s="156"/>
      <c r="AC385" s="131"/>
      <c r="AD385" s="116"/>
      <c r="AF385" s="37"/>
    </row>
    <row r="386" spans="1:32" s="38" customFormat="1" x14ac:dyDescent="0.25">
      <c r="A386" s="41"/>
      <c r="B386" s="38" t="s">
        <v>6</v>
      </c>
      <c r="D386" s="46"/>
      <c r="F386" s="71"/>
      <c r="G386" s="72"/>
      <c r="H386" s="72"/>
      <c r="J386" s="48"/>
      <c r="L386" s="149"/>
      <c r="M386" s="157"/>
      <c r="N386" s="152"/>
      <c r="O386" s="148"/>
      <c r="P386" s="119"/>
      <c r="Q386" s="74"/>
      <c r="R386" s="46"/>
      <c r="S386" s="33"/>
      <c r="T386" s="47"/>
      <c r="U386" s="33"/>
      <c r="V386" s="47"/>
      <c r="W386" s="33"/>
      <c r="X386" s="68"/>
      <c r="Y386" s="73"/>
      <c r="Z386" s="154"/>
      <c r="AA386" s="66"/>
      <c r="AB386" s="156"/>
      <c r="AC386" s="131"/>
      <c r="AD386" s="116"/>
      <c r="AF386" s="37"/>
    </row>
    <row r="387" spans="1:32" s="38" customFormat="1" x14ac:dyDescent="0.25">
      <c r="A387" s="33" t="s">
        <v>6</v>
      </c>
      <c r="B387" s="38" t="s">
        <v>130</v>
      </c>
      <c r="D387" s="46"/>
      <c r="F387" s="71"/>
      <c r="G387" s="72"/>
      <c r="H387" s="72"/>
      <c r="J387" s="48"/>
      <c r="L387" s="149"/>
      <c r="M387" s="157"/>
      <c r="N387" s="152"/>
      <c r="O387" s="148"/>
      <c r="P387" s="119"/>
      <c r="Q387" s="74"/>
      <c r="R387" s="46"/>
      <c r="S387" s="33"/>
      <c r="T387" s="47"/>
      <c r="U387" s="33"/>
      <c r="V387" s="47"/>
      <c r="W387" s="33"/>
      <c r="X387" s="68"/>
      <c r="Y387" s="73"/>
      <c r="Z387" s="154"/>
      <c r="AA387" s="66"/>
      <c r="AB387" s="156"/>
      <c r="AC387" s="131"/>
      <c r="AD387" s="116"/>
      <c r="AF387" s="37"/>
    </row>
    <row r="388" spans="1:32" s="38" customFormat="1" x14ac:dyDescent="0.25">
      <c r="A388" s="33">
        <v>341</v>
      </c>
      <c r="B388" s="33" t="s">
        <v>42</v>
      </c>
      <c r="D388" s="46">
        <v>53508</v>
      </c>
      <c r="F388" s="71">
        <v>2.3E-3</v>
      </c>
      <c r="G388" s="72"/>
      <c r="H388" s="72"/>
      <c r="J388" s="48">
        <v>-2</v>
      </c>
      <c r="L388" s="149">
        <v>0</v>
      </c>
      <c r="M388" s="157" t="s">
        <v>277</v>
      </c>
      <c r="N388" s="152">
        <v>30</v>
      </c>
      <c r="O388" s="148" t="s">
        <v>277</v>
      </c>
      <c r="P388" s="78">
        <v>3.3</v>
      </c>
      <c r="Q388" s="76"/>
      <c r="R388" s="46">
        <v>57161</v>
      </c>
      <c r="S388" s="33"/>
      <c r="T388" s="47">
        <v>80</v>
      </c>
      <c r="U388" s="33" t="s">
        <v>4</v>
      </c>
      <c r="V388" s="47" t="s">
        <v>300</v>
      </c>
      <c r="W388" s="33"/>
      <c r="X388" s="68">
        <v>-2</v>
      </c>
      <c r="Y388" s="73"/>
      <c r="Z388" s="154">
        <v>0.5</v>
      </c>
      <c r="AA388" s="66"/>
      <c r="AB388" s="156">
        <v>37.840000000000003</v>
      </c>
      <c r="AC388" s="131"/>
      <c r="AD388" s="66">
        <v>2.64</v>
      </c>
      <c r="AF388" s="37"/>
    </row>
    <row r="389" spans="1:32" s="38" customFormat="1" x14ac:dyDescent="0.25">
      <c r="A389" s="33">
        <v>342</v>
      </c>
      <c r="B389" s="33" t="s">
        <v>87</v>
      </c>
      <c r="D389" s="46">
        <v>53508</v>
      </c>
      <c r="F389" s="71">
        <v>9.4999999999999998E-3</v>
      </c>
      <c r="G389" s="72"/>
      <c r="H389" s="72"/>
      <c r="J389" s="48">
        <v>0</v>
      </c>
      <c r="L389" s="149">
        <v>0</v>
      </c>
      <c r="M389" s="157" t="s">
        <v>277</v>
      </c>
      <c r="N389" s="152">
        <v>30</v>
      </c>
      <c r="O389" s="148" t="s">
        <v>277</v>
      </c>
      <c r="P389" s="78">
        <v>3.3</v>
      </c>
      <c r="Q389" s="76"/>
      <c r="R389" s="46">
        <v>57161</v>
      </c>
      <c r="S389" s="33"/>
      <c r="T389" s="47">
        <v>50</v>
      </c>
      <c r="U389" s="33" t="s">
        <v>4</v>
      </c>
      <c r="V389" s="47" t="s">
        <v>303</v>
      </c>
      <c r="W389" s="33"/>
      <c r="X389" s="68">
        <v>-3</v>
      </c>
      <c r="Y389" s="73"/>
      <c r="Z389" s="154">
        <v>0.5</v>
      </c>
      <c r="AA389" s="66"/>
      <c r="AB389" s="156">
        <v>34.770000000000003</v>
      </c>
      <c r="AC389" s="131"/>
      <c r="AD389" s="66">
        <v>2.9</v>
      </c>
      <c r="AF389" s="37"/>
    </row>
    <row r="390" spans="1:32" s="38" customFormat="1" x14ac:dyDescent="0.25">
      <c r="A390" s="33">
        <v>343</v>
      </c>
      <c r="B390" s="33" t="s">
        <v>88</v>
      </c>
      <c r="D390" s="46">
        <v>53508</v>
      </c>
      <c r="F390" s="49">
        <v>5.7000000000000002E-3</v>
      </c>
      <c r="G390" s="44"/>
      <c r="H390" s="49"/>
      <c r="J390" s="48">
        <v>0</v>
      </c>
      <c r="L390" s="149">
        <v>0</v>
      </c>
      <c r="M390" s="157" t="s">
        <v>277</v>
      </c>
      <c r="N390" s="152">
        <v>30</v>
      </c>
      <c r="O390" s="148" t="s">
        <v>277</v>
      </c>
      <c r="P390" s="78">
        <v>3.3</v>
      </c>
      <c r="Q390" s="76"/>
      <c r="R390" s="46">
        <v>57161</v>
      </c>
      <c r="S390" s="33"/>
      <c r="T390" s="47">
        <v>50</v>
      </c>
      <c r="U390" s="33" t="s">
        <v>4</v>
      </c>
      <c r="V390" s="47" t="s">
        <v>304</v>
      </c>
      <c r="W390" s="33"/>
      <c r="X390" s="68">
        <v>-3</v>
      </c>
      <c r="Y390" s="73"/>
      <c r="Z390" s="154">
        <v>0.5</v>
      </c>
      <c r="AA390" s="66"/>
      <c r="AB390" s="156">
        <v>33.840000000000003</v>
      </c>
      <c r="AC390" s="131"/>
      <c r="AD390" s="66">
        <v>2.99</v>
      </c>
      <c r="AF390" s="37"/>
    </row>
    <row r="391" spans="1:32" s="38" customFormat="1" x14ac:dyDescent="0.25">
      <c r="A391" s="33">
        <v>343.2</v>
      </c>
      <c r="B391" s="33" t="s">
        <v>280</v>
      </c>
      <c r="D391" s="46">
        <v>53508</v>
      </c>
      <c r="F391" s="49">
        <v>0.1565</v>
      </c>
      <c r="G391" s="44"/>
      <c r="H391" s="49"/>
      <c r="J391" s="48">
        <v>0</v>
      </c>
      <c r="L391" s="149">
        <v>0</v>
      </c>
      <c r="M391" s="157" t="s">
        <v>277</v>
      </c>
      <c r="N391" s="152">
        <v>30</v>
      </c>
      <c r="O391" s="148" t="s">
        <v>277</v>
      </c>
      <c r="P391" s="78">
        <v>3.3</v>
      </c>
      <c r="Q391" s="76"/>
      <c r="R391" s="46">
        <v>57161</v>
      </c>
      <c r="S391" s="33"/>
      <c r="T391" s="47">
        <v>9</v>
      </c>
      <c r="U391" s="33" t="s">
        <v>4</v>
      </c>
      <c r="V391" s="47" t="s">
        <v>306</v>
      </c>
      <c r="W391" s="33"/>
      <c r="X391" s="68">
        <v>35</v>
      </c>
      <c r="Y391" s="73"/>
      <c r="Z391" s="154">
        <v>0.5</v>
      </c>
      <c r="AA391" s="66"/>
      <c r="AB391" s="156">
        <v>8.61</v>
      </c>
      <c r="AC391" s="131"/>
      <c r="AD391" s="66">
        <v>7.11</v>
      </c>
      <c r="AF391" s="37"/>
    </row>
    <row r="392" spans="1:32" s="38" customFormat="1" x14ac:dyDescent="0.25">
      <c r="A392" s="33">
        <v>344</v>
      </c>
      <c r="B392" s="33" t="s">
        <v>89</v>
      </c>
      <c r="D392" s="46">
        <v>53508</v>
      </c>
      <c r="F392" s="71">
        <v>1.6000000000000001E-3</v>
      </c>
      <c r="G392" s="72"/>
      <c r="H392" s="72"/>
      <c r="J392" s="48">
        <v>-1</v>
      </c>
      <c r="L392" s="149">
        <v>0</v>
      </c>
      <c r="M392" s="157" t="s">
        <v>277</v>
      </c>
      <c r="N392" s="152">
        <v>30</v>
      </c>
      <c r="O392" s="148" t="s">
        <v>277</v>
      </c>
      <c r="P392" s="78">
        <v>3.3</v>
      </c>
      <c r="Q392" s="76"/>
      <c r="R392" s="46">
        <v>57161</v>
      </c>
      <c r="S392" s="33"/>
      <c r="T392" s="47">
        <v>60</v>
      </c>
      <c r="U392" s="33" t="s">
        <v>4</v>
      </c>
      <c r="V392" s="47" t="s">
        <v>300</v>
      </c>
      <c r="W392" s="33"/>
      <c r="X392" s="68">
        <v>-3</v>
      </c>
      <c r="Y392" s="73"/>
      <c r="Z392" s="154">
        <v>0.5</v>
      </c>
      <c r="AA392" s="66"/>
      <c r="AB392" s="156">
        <v>36.840000000000003</v>
      </c>
      <c r="AC392" s="131"/>
      <c r="AD392" s="66">
        <v>2.73</v>
      </c>
      <c r="AF392" s="37"/>
    </row>
    <row r="393" spans="1:32" s="38" customFormat="1" x14ac:dyDescent="0.25">
      <c r="A393" s="33">
        <v>345</v>
      </c>
      <c r="B393" s="33" t="s">
        <v>45</v>
      </c>
      <c r="D393" s="46">
        <v>53508</v>
      </c>
      <c r="F393" s="71">
        <v>1.2999999999999999E-3</v>
      </c>
      <c r="G393" s="72"/>
      <c r="H393" s="72"/>
      <c r="J393" s="48">
        <v>-1</v>
      </c>
      <c r="L393" s="149">
        <v>0</v>
      </c>
      <c r="M393" s="157" t="s">
        <v>277</v>
      </c>
      <c r="N393" s="152">
        <v>30</v>
      </c>
      <c r="O393" s="148" t="s">
        <v>277</v>
      </c>
      <c r="P393" s="78">
        <v>3.3</v>
      </c>
      <c r="Q393" s="76"/>
      <c r="R393" s="46">
        <v>57161</v>
      </c>
      <c r="S393" s="33"/>
      <c r="T393" s="47">
        <v>50</v>
      </c>
      <c r="U393" s="33" t="s">
        <v>4</v>
      </c>
      <c r="V393" s="47" t="s">
        <v>305</v>
      </c>
      <c r="W393" s="33"/>
      <c r="X393" s="68">
        <v>-2</v>
      </c>
      <c r="Y393" s="73"/>
      <c r="Z393" s="154">
        <v>0.5</v>
      </c>
      <c r="AA393" s="66"/>
      <c r="AB393" s="156">
        <v>36.42</v>
      </c>
      <c r="AC393" s="131"/>
      <c r="AD393" s="66">
        <v>2.74</v>
      </c>
      <c r="AF393" s="37"/>
    </row>
    <row r="394" spans="1:32" s="38" customFormat="1" x14ac:dyDescent="0.25">
      <c r="A394" s="33">
        <v>346</v>
      </c>
      <c r="B394" s="33" t="s">
        <v>281</v>
      </c>
      <c r="D394" s="46">
        <v>53508</v>
      </c>
      <c r="F394" s="71">
        <v>2.5999999999999999E-3</v>
      </c>
      <c r="G394" s="72"/>
      <c r="H394" s="72"/>
      <c r="J394" s="48">
        <v>0</v>
      </c>
      <c r="L394" s="149">
        <v>0</v>
      </c>
      <c r="M394" s="157" t="s">
        <v>277</v>
      </c>
      <c r="N394" s="152">
        <v>30</v>
      </c>
      <c r="O394" s="148" t="s">
        <v>277</v>
      </c>
      <c r="P394" s="78">
        <v>3.3</v>
      </c>
      <c r="Q394" s="76"/>
      <c r="R394" s="46">
        <v>57161</v>
      </c>
      <c r="S394" s="33"/>
      <c r="T394" s="47">
        <v>50</v>
      </c>
      <c r="U394" s="33" t="s">
        <v>4</v>
      </c>
      <c r="V394" s="47" t="s">
        <v>307</v>
      </c>
      <c r="W394" s="33"/>
      <c r="X394" s="68">
        <v>-2</v>
      </c>
      <c r="Y394" s="73"/>
      <c r="Z394" s="154">
        <v>0.5</v>
      </c>
      <c r="AA394" s="66"/>
      <c r="AB394" s="156">
        <v>34.72</v>
      </c>
      <c r="AC394" s="131"/>
      <c r="AD394" s="66">
        <v>2.87</v>
      </c>
      <c r="AF394" s="37"/>
    </row>
    <row r="395" spans="1:32" x14ac:dyDescent="0.25">
      <c r="B395" s="33" t="s">
        <v>6</v>
      </c>
      <c r="D395" s="46"/>
      <c r="F395" s="71"/>
      <c r="G395" s="72"/>
      <c r="H395" s="72"/>
      <c r="J395" s="48"/>
      <c r="L395" s="149"/>
      <c r="M395" s="157"/>
      <c r="N395" s="152"/>
      <c r="O395" s="148"/>
      <c r="P395" s="120"/>
      <c r="Q395" s="75"/>
      <c r="R395" s="46"/>
      <c r="T395" s="47"/>
      <c r="V395" s="47"/>
      <c r="X395" s="68"/>
      <c r="Y395" s="58"/>
      <c r="Z395" s="154"/>
      <c r="AA395" s="66"/>
      <c r="AB395" s="156"/>
      <c r="AC395" s="131"/>
      <c r="AD395" s="66"/>
      <c r="AF395" s="37"/>
    </row>
    <row r="396" spans="1:32" x14ac:dyDescent="0.25">
      <c r="A396" s="35" t="s">
        <v>257</v>
      </c>
      <c r="D396" s="46"/>
      <c r="F396" s="71"/>
      <c r="G396" s="72"/>
      <c r="H396" s="72"/>
      <c r="J396" s="48"/>
      <c r="L396" s="149"/>
      <c r="M396" s="157"/>
      <c r="N396" s="152"/>
      <c r="O396" s="148"/>
      <c r="P396" s="120"/>
      <c r="Q396" s="75"/>
      <c r="R396" s="46"/>
      <c r="T396" s="47"/>
      <c r="V396" s="47"/>
      <c r="X396" s="68"/>
      <c r="Y396" s="58"/>
      <c r="Z396" s="154"/>
      <c r="AA396" s="66"/>
      <c r="AB396" s="156"/>
      <c r="AC396" s="131"/>
      <c r="AD396" s="66"/>
      <c r="AF396" s="37"/>
    </row>
    <row r="397" spans="1:32" x14ac:dyDescent="0.25">
      <c r="B397" s="33" t="s">
        <v>6</v>
      </c>
      <c r="C397" s="38"/>
      <c r="D397" s="46"/>
      <c r="E397" s="38"/>
      <c r="F397" s="71"/>
      <c r="G397" s="72"/>
      <c r="H397" s="72"/>
      <c r="I397" s="38"/>
      <c r="J397" s="48"/>
      <c r="L397" s="149"/>
      <c r="M397" s="157"/>
      <c r="N397" s="152"/>
      <c r="O397" s="148"/>
      <c r="P397" s="120"/>
      <c r="Q397" s="75"/>
      <c r="R397" s="46"/>
      <c r="T397" s="47"/>
      <c r="V397" s="47"/>
      <c r="X397" s="68"/>
      <c r="Y397" s="58"/>
      <c r="Z397" s="154"/>
      <c r="AA397" s="66"/>
      <c r="AB397" s="156"/>
      <c r="AC397" s="131"/>
      <c r="AD397" s="66"/>
      <c r="AF397" s="37"/>
    </row>
    <row r="398" spans="1:32" s="38" customFormat="1" x14ac:dyDescent="0.25">
      <c r="A398" s="38" t="s">
        <v>6</v>
      </c>
      <c r="B398" s="38" t="s">
        <v>132</v>
      </c>
      <c r="C398" s="33"/>
      <c r="D398" s="46"/>
      <c r="E398" s="33"/>
      <c r="F398" s="71"/>
      <c r="G398" s="72"/>
      <c r="H398" s="72"/>
      <c r="I398" s="33"/>
      <c r="J398" s="48"/>
      <c r="K398" s="33"/>
      <c r="L398" s="149"/>
      <c r="M398" s="157"/>
      <c r="N398" s="152"/>
      <c r="O398" s="148"/>
      <c r="P398" s="120"/>
      <c r="Q398" s="75"/>
      <c r="R398" s="46"/>
      <c r="S398" s="33"/>
      <c r="T398" s="47"/>
      <c r="U398" s="33"/>
      <c r="V398" s="47"/>
      <c r="W398" s="33"/>
      <c r="X398" s="68"/>
      <c r="Y398" s="58"/>
      <c r="Z398" s="154"/>
      <c r="AA398" s="66"/>
      <c r="AB398" s="156"/>
      <c r="AC398" s="131"/>
      <c r="AD398" s="66"/>
      <c r="AF398" s="37"/>
    </row>
    <row r="399" spans="1:32" x14ac:dyDescent="0.25">
      <c r="A399" s="33">
        <v>341</v>
      </c>
      <c r="B399" s="33" t="s">
        <v>42</v>
      </c>
      <c r="D399" s="99">
        <v>44012</v>
      </c>
      <c r="E399" s="58"/>
      <c r="F399" s="127">
        <v>2.3E-3</v>
      </c>
      <c r="G399" s="128"/>
      <c r="H399" s="128"/>
      <c r="I399" s="58"/>
      <c r="J399" s="68">
        <v>-2</v>
      </c>
      <c r="K399" s="73"/>
      <c r="L399" s="150">
        <v>24.8</v>
      </c>
      <c r="M399" s="157" t="s">
        <v>277</v>
      </c>
      <c r="N399" s="152">
        <v>10.4</v>
      </c>
      <c r="O399" s="148" t="s">
        <v>277</v>
      </c>
      <c r="P399" s="78">
        <v>2.2000000000000002</v>
      </c>
      <c r="Q399" s="78"/>
      <c r="R399" s="99">
        <v>46934</v>
      </c>
      <c r="S399" s="58"/>
      <c r="T399" s="129">
        <v>80</v>
      </c>
      <c r="U399" s="58" t="s">
        <v>4</v>
      </c>
      <c r="V399" s="129" t="s">
        <v>300</v>
      </c>
      <c r="W399" s="58"/>
      <c r="X399" s="68">
        <v>-2</v>
      </c>
      <c r="Y399" s="73"/>
      <c r="Z399" s="154">
        <v>27.3</v>
      </c>
      <c r="AA399" s="66"/>
      <c r="AB399" s="156">
        <v>11.26</v>
      </c>
      <c r="AC399" s="131"/>
      <c r="AD399" s="66">
        <v>4.18</v>
      </c>
      <c r="AF399" s="37"/>
    </row>
    <row r="400" spans="1:32" x14ac:dyDescent="0.25">
      <c r="A400" s="33">
        <v>342</v>
      </c>
      <c r="B400" s="33" t="s">
        <v>87</v>
      </c>
      <c r="D400" s="99">
        <v>44012</v>
      </c>
      <c r="E400" s="58"/>
      <c r="F400" s="127">
        <v>9.4999999999999998E-3</v>
      </c>
      <c r="G400" s="128"/>
      <c r="H400" s="128"/>
      <c r="I400" s="58"/>
      <c r="J400" s="68">
        <v>0</v>
      </c>
      <c r="K400" s="58"/>
      <c r="L400" s="150">
        <v>21.7</v>
      </c>
      <c r="M400" s="157" t="s">
        <v>277</v>
      </c>
      <c r="N400" s="152">
        <v>9.9</v>
      </c>
      <c r="O400" s="148" t="s">
        <v>277</v>
      </c>
      <c r="P400" s="78">
        <v>2.6</v>
      </c>
      <c r="Q400" s="78"/>
      <c r="R400" s="99">
        <v>46934</v>
      </c>
      <c r="S400" s="58"/>
      <c r="T400" s="129">
        <v>50</v>
      </c>
      <c r="U400" s="58" t="s">
        <v>4</v>
      </c>
      <c r="V400" s="129" t="s">
        <v>303</v>
      </c>
      <c r="W400" s="58"/>
      <c r="X400" s="68">
        <v>-3</v>
      </c>
      <c r="Y400" s="58"/>
      <c r="Z400" s="154">
        <v>26.8</v>
      </c>
      <c r="AA400" s="66"/>
      <c r="AB400" s="156">
        <v>10.68</v>
      </c>
      <c r="AC400" s="131"/>
      <c r="AD400" s="66">
        <v>4.7300000000000004</v>
      </c>
      <c r="AF400" s="37"/>
    </row>
    <row r="401" spans="1:32" x14ac:dyDescent="0.25">
      <c r="A401" s="33">
        <v>343</v>
      </c>
      <c r="B401" s="33" t="s">
        <v>88</v>
      </c>
      <c r="D401" s="99">
        <v>44012</v>
      </c>
      <c r="E401" s="58"/>
      <c r="F401" s="100">
        <v>5.7000000000000002E-3</v>
      </c>
      <c r="G401" s="101"/>
      <c r="H401" s="100"/>
      <c r="I401" s="58"/>
      <c r="J401" s="68">
        <v>0</v>
      </c>
      <c r="K401" s="73"/>
      <c r="L401" s="150">
        <v>23.9</v>
      </c>
      <c r="M401" s="157" t="s">
        <v>277</v>
      </c>
      <c r="N401" s="152">
        <v>8.9</v>
      </c>
      <c r="O401" s="148" t="s">
        <v>277</v>
      </c>
      <c r="P401" s="78">
        <v>2.9</v>
      </c>
      <c r="Q401" s="78"/>
      <c r="R401" s="99">
        <v>46934</v>
      </c>
      <c r="S401" s="58"/>
      <c r="T401" s="129">
        <v>50</v>
      </c>
      <c r="U401" s="58" t="s">
        <v>4</v>
      </c>
      <c r="V401" s="129" t="s">
        <v>304</v>
      </c>
      <c r="W401" s="58"/>
      <c r="X401" s="68">
        <v>-3</v>
      </c>
      <c r="Y401" s="73"/>
      <c r="Z401" s="154">
        <v>4.7</v>
      </c>
      <c r="AA401" s="66"/>
      <c r="AB401" s="156">
        <v>11.08</v>
      </c>
      <c r="AC401" s="131"/>
      <c r="AD401" s="66">
        <v>8.25</v>
      </c>
      <c r="AF401" s="37"/>
    </row>
    <row r="402" spans="1:32" x14ac:dyDescent="0.25">
      <c r="A402" s="33">
        <v>343.2</v>
      </c>
      <c r="B402" s="33" t="s">
        <v>280</v>
      </c>
      <c r="D402" s="99">
        <v>44012</v>
      </c>
      <c r="E402" s="58"/>
      <c r="F402" s="100">
        <v>0.1565</v>
      </c>
      <c r="G402" s="101"/>
      <c r="H402" s="100"/>
      <c r="I402" s="58"/>
      <c r="J402" s="68">
        <v>0</v>
      </c>
      <c r="K402" s="58"/>
      <c r="L402" s="150">
        <v>4.9000000000000004</v>
      </c>
      <c r="M402" s="157" t="s">
        <v>277</v>
      </c>
      <c r="N402" s="152">
        <v>8.9</v>
      </c>
      <c r="O402" s="148" t="s">
        <v>277</v>
      </c>
      <c r="P402" s="78">
        <v>2.9</v>
      </c>
      <c r="Q402" s="78"/>
      <c r="R402" s="99">
        <v>46934</v>
      </c>
      <c r="S402" s="58"/>
      <c r="T402" s="129">
        <v>25</v>
      </c>
      <c r="U402" s="58" t="s">
        <v>4</v>
      </c>
      <c r="V402" s="129" t="s">
        <v>304</v>
      </c>
      <c r="W402" s="58"/>
      <c r="X402" s="68">
        <v>29</v>
      </c>
      <c r="Y402" s="58"/>
      <c r="Z402" s="154">
        <v>19.399999999999999</v>
      </c>
      <c r="AA402" s="66"/>
      <c r="AB402" s="156">
        <v>8.31</v>
      </c>
      <c r="AC402" s="131"/>
      <c r="AD402" s="66">
        <v>4.18</v>
      </c>
      <c r="AF402" s="37"/>
    </row>
    <row r="403" spans="1:32" x14ac:dyDescent="0.25">
      <c r="A403" s="33">
        <v>344</v>
      </c>
      <c r="B403" s="33" t="s">
        <v>89</v>
      </c>
      <c r="D403" s="99">
        <v>44012</v>
      </c>
      <c r="E403" s="58"/>
      <c r="F403" s="127">
        <v>1.6000000000000001E-3</v>
      </c>
      <c r="G403" s="128"/>
      <c r="H403" s="128"/>
      <c r="I403" s="58"/>
      <c r="J403" s="68">
        <v>-1</v>
      </c>
      <c r="K403" s="58"/>
      <c r="L403" s="150">
        <v>36.200000000000003</v>
      </c>
      <c r="M403" s="157" t="s">
        <v>277</v>
      </c>
      <c r="N403" s="152">
        <v>10.4</v>
      </c>
      <c r="O403" s="148" t="s">
        <v>277</v>
      </c>
      <c r="P403" s="78">
        <v>2.1</v>
      </c>
      <c r="Q403" s="78"/>
      <c r="R403" s="99">
        <v>46934</v>
      </c>
      <c r="S403" s="58"/>
      <c r="T403" s="129">
        <v>60</v>
      </c>
      <c r="U403" s="58" t="s">
        <v>4</v>
      </c>
      <c r="V403" s="129" t="s">
        <v>300</v>
      </c>
      <c r="W403" s="58"/>
      <c r="X403" s="68">
        <v>-3</v>
      </c>
      <c r="Y403" s="58"/>
      <c r="Z403" s="154">
        <v>40.200000000000003</v>
      </c>
      <c r="AA403" s="66"/>
      <c r="AB403" s="156">
        <v>10.61</v>
      </c>
      <c r="AC403" s="131"/>
      <c r="AD403" s="66">
        <v>5.66</v>
      </c>
      <c r="AF403" s="37"/>
    </row>
    <row r="404" spans="1:32" x14ac:dyDescent="0.25">
      <c r="A404" s="33">
        <v>345</v>
      </c>
      <c r="B404" s="33" t="s">
        <v>45</v>
      </c>
      <c r="D404" s="99">
        <v>44012</v>
      </c>
      <c r="E404" s="58"/>
      <c r="F404" s="127">
        <v>1.2999999999999999E-3</v>
      </c>
      <c r="G404" s="128"/>
      <c r="H404" s="128"/>
      <c r="I404" s="58"/>
      <c r="J404" s="68">
        <v>-1</v>
      </c>
      <c r="K404" s="58"/>
      <c r="L404" s="150">
        <v>30.2</v>
      </c>
      <c r="M404" s="157" t="s">
        <v>277</v>
      </c>
      <c r="N404" s="152">
        <v>10.4</v>
      </c>
      <c r="O404" s="148" t="s">
        <v>277</v>
      </c>
      <c r="P404" s="78">
        <v>2.1</v>
      </c>
      <c r="Q404" s="78"/>
      <c r="R404" s="99">
        <v>46934</v>
      </c>
      <c r="S404" s="58"/>
      <c r="T404" s="129">
        <v>50</v>
      </c>
      <c r="U404" s="58" t="s">
        <v>4</v>
      </c>
      <c r="V404" s="129" t="s">
        <v>305</v>
      </c>
      <c r="W404" s="58"/>
      <c r="X404" s="68">
        <v>-2</v>
      </c>
      <c r="Y404" s="58"/>
      <c r="Z404" s="154">
        <v>36.5</v>
      </c>
      <c r="AA404" s="66"/>
      <c r="AB404" s="156">
        <v>10.039999999999999</v>
      </c>
      <c r="AC404" s="131"/>
      <c r="AD404" s="66">
        <v>6.02</v>
      </c>
      <c r="AF404" s="37"/>
    </row>
    <row r="405" spans="1:32" s="38" customFormat="1" x14ac:dyDescent="0.25">
      <c r="A405" s="33">
        <v>346</v>
      </c>
      <c r="B405" s="33" t="s">
        <v>281</v>
      </c>
      <c r="C405" s="33"/>
      <c r="D405" s="99">
        <v>44012</v>
      </c>
      <c r="E405" s="58"/>
      <c r="F405" s="127">
        <v>2.5999999999999999E-3</v>
      </c>
      <c r="G405" s="128"/>
      <c r="H405" s="128"/>
      <c r="I405" s="58"/>
      <c r="J405" s="68">
        <v>0</v>
      </c>
      <c r="K405" s="58"/>
      <c r="L405" s="150">
        <v>34.700000000000003</v>
      </c>
      <c r="M405" s="157" t="s">
        <v>277</v>
      </c>
      <c r="N405" s="152">
        <v>10.3</v>
      </c>
      <c r="O405" s="148" t="s">
        <v>277</v>
      </c>
      <c r="P405" s="78">
        <v>2.2000000000000002</v>
      </c>
      <c r="Q405" s="78"/>
      <c r="R405" s="99">
        <v>46934</v>
      </c>
      <c r="S405" s="58"/>
      <c r="T405" s="129">
        <v>50</v>
      </c>
      <c r="U405" s="58" t="s">
        <v>4</v>
      </c>
      <c r="V405" s="129" t="s">
        <v>307</v>
      </c>
      <c r="W405" s="58"/>
      <c r="X405" s="68">
        <v>-2</v>
      </c>
      <c r="Y405" s="58"/>
      <c r="Z405" s="154">
        <v>41.9</v>
      </c>
      <c r="AA405" s="66"/>
      <c r="AB405" s="156">
        <v>9.84</v>
      </c>
      <c r="AC405" s="131"/>
      <c r="AD405" s="66">
        <v>6.21</v>
      </c>
      <c r="AF405" s="37"/>
    </row>
    <row r="406" spans="1:32" s="38" customFormat="1" x14ac:dyDescent="0.25">
      <c r="A406" s="33" t="s">
        <v>6</v>
      </c>
      <c r="B406" s="33" t="s">
        <v>6</v>
      </c>
      <c r="C406" s="33"/>
      <c r="D406" s="99"/>
      <c r="E406" s="58"/>
      <c r="F406" s="127"/>
      <c r="G406" s="128"/>
      <c r="H406" s="128"/>
      <c r="I406" s="58"/>
      <c r="J406" s="68"/>
      <c r="K406" s="58"/>
      <c r="L406" s="150"/>
      <c r="M406" s="148"/>
      <c r="N406" s="152"/>
      <c r="O406" s="148"/>
      <c r="P406" s="120"/>
      <c r="Q406" s="120"/>
      <c r="R406" s="99"/>
      <c r="S406" s="58"/>
      <c r="T406" s="129"/>
      <c r="U406" s="58"/>
      <c r="V406" s="129"/>
      <c r="W406" s="58"/>
      <c r="X406" s="68"/>
      <c r="Y406" s="58"/>
      <c r="Z406" s="154"/>
      <c r="AA406" s="66"/>
      <c r="AB406" s="156"/>
      <c r="AC406" s="131"/>
      <c r="AD406" s="66"/>
      <c r="AF406" s="37"/>
    </row>
    <row r="407" spans="1:32" x14ac:dyDescent="0.25">
      <c r="A407" s="38" t="s">
        <v>6</v>
      </c>
      <c r="B407" s="38" t="s">
        <v>134</v>
      </c>
      <c r="D407" s="99"/>
      <c r="E407" s="58"/>
      <c r="F407" s="127"/>
      <c r="G407" s="128"/>
      <c r="H407" s="128"/>
      <c r="I407" s="58"/>
      <c r="J407" s="68"/>
      <c r="K407" s="58"/>
      <c r="L407" s="150"/>
      <c r="M407" s="148"/>
      <c r="N407" s="152"/>
      <c r="O407" s="148"/>
      <c r="P407" s="120"/>
      <c r="Q407" s="120"/>
      <c r="R407" s="99"/>
      <c r="S407" s="58"/>
      <c r="T407" s="129"/>
      <c r="U407" s="58"/>
      <c r="V407" s="129"/>
      <c r="W407" s="58"/>
      <c r="X407" s="68"/>
      <c r="Y407" s="58"/>
      <c r="Z407" s="154"/>
      <c r="AA407" s="66"/>
      <c r="AB407" s="156"/>
      <c r="AC407" s="131"/>
      <c r="AD407" s="66"/>
      <c r="AF407" s="37"/>
    </row>
    <row r="408" spans="1:32" x14ac:dyDescent="0.25">
      <c r="A408" s="33">
        <v>341</v>
      </c>
      <c r="B408" s="33" t="s">
        <v>42</v>
      </c>
      <c r="D408" s="99">
        <v>44012</v>
      </c>
      <c r="E408" s="58"/>
      <c r="F408" s="127">
        <v>2.3E-3</v>
      </c>
      <c r="G408" s="128"/>
      <c r="H408" s="128"/>
      <c r="I408" s="58"/>
      <c r="J408" s="68">
        <v>-2</v>
      </c>
      <c r="K408" s="73"/>
      <c r="L408" s="150">
        <v>30.8</v>
      </c>
      <c r="M408" s="157" t="s">
        <v>277</v>
      </c>
      <c r="N408" s="152">
        <v>10.4</v>
      </c>
      <c r="O408" s="148" t="s">
        <v>277</v>
      </c>
      <c r="P408" s="78">
        <v>2.2999999999999998</v>
      </c>
      <c r="Q408" s="78"/>
      <c r="R408" s="99">
        <v>46934</v>
      </c>
      <c r="S408" s="58"/>
      <c r="T408" s="129">
        <v>80</v>
      </c>
      <c r="U408" s="58" t="s">
        <v>4</v>
      </c>
      <c r="V408" s="129" t="s">
        <v>300</v>
      </c>
      <c r="W408" s="58"/>
      <c r="X408" s="68">
        <v>-2</v>
      </c>
      <c r="Y408" s="73"/>
      <c r="Z408" s="154">
        <v>14.7</v>
      </c>
      <c r="AA408" s="66"/>
      <c r="AB408" s="156">
        <v>11.37</v>
      </c>
      <c r="AC408" s="131"/>
      <c r="AD408" s="66">
        <v>7.4</v>
      </c>
      <c r="AF408" s="37"/>
    </row>
    <row r="409" spans="1:32" x14ac:dyDescent="0.25">
      <c r="A409" s="33">
        <v>342</v>
      </c>
      <c r="B409" s="33" t="s">
        <v>87</v>
      </c>
      <c r="D409" s="99">
        <v>44012</v>
      </c>
      <c r="E409" s="58"/>
      <c r="F409" s="127">
        <v>9.4999999999999998E-3</v>
      </c>
      <c r="G409" s="128"/>
      <c r="H409" s="128"/>
      <c r="I409" s="58"/>
      <c r="J409" s="68">
        <v>0</v>
      </c>
      <c r="K409" s="58"/>
      <c r="L409" s="150">
        <v>25</v>
      </c>
      <c r="M409" s="157" t="s">
        <v>277</v>
      </c>
      <c r="N409" s="152">
        <v>9.9</v>
      </c>
      <c r="O409" s="148" t="s">
        <v>277</v>
      </c>
      <c r="P409" s="78">
        <v>2.7</v>
      </c>
      <c r="Q409" s="78"/>
      <c r="R409" s="99">
        <v>46934</v>
      </c>
      <c r="S409" s="58"/>
      <c r="T409" s="129">
        <v>50</v>
      </c>
      <c r="U409" s="58" t="s">
        <v>4</v>
      </c>
      <c r="V409" s="129" t="s">
        <v>303</v>
      </c>
      <c r="W409" s="58"/>
      <c r="X409" s="68">
        <v>-3</v>
      </c>
      <c r="Y409" s="58"/>
      <c r="Z409" s="154">
        <v>13.7</v>
      </c>
      <c r="AA409" s="66"/>
      <c r="AB409" s="156">
        <v>11.07</v>
      </c>
      <c r="AC409" s="131"/>
      <c r="AD409" s="66">
        <v>7.84</v>
      </c>
      <c r="AF409" s="37"/>
    </row>
    <row r="410" spans="1:32" x14ac:dyDescent="0.25">
      <c r="A410" s="33">
        <v>343</v>
      </c>
      <c r="B410" s="33" t="s">
        <v>88</v>
      </c>
      <c r="C410" s="58"/>
      <c r="D410" s="99">
        <v>44012</v>
      </c>
      <c r="E410" s="58"/>
      <c r="F410" s="100">
        <v>5.7000000000000002E-3</v>
      </c>
      <c r="G410" s="101"/>
      <c r="H410" s="100"/>
      <c r="I410" s="58"/>
      <c r="J410" s="68">
        <v>0</v>
      </c>
      <c r="K410" s="73"/>
      <c r="L410" s="150">
        <v>23.4</v>
      </c>
      <c r="M410" s="157" t="s">
        <v>277</v>
      </c>
      <c r="N410" s="152">
        <v>8.6999999999999993</v>
      </c>
      <c r="O410" s="148" t="s">
        <v>277</v>
      </c>
      <c r="P410" s="78">
        <v>3.1</v>
      </c>
      <c r="Q410" s="78"/>
      <c r="R410" s="99">
        <v>46934</v>
      </c>
      <c r="S410" s="58"/>
      <c r="T410" s="129">
        <v>50</v>
      </c>
      <c r="U410" s="58" t="s">
        <v>4</v>
      </c>
      <c r="V410" s="129" t="s">
        <v>304</v>
      </c>
      <c r="W410" s="58"/>
      <c r="X410" s="68">
        <v>-3</v>
      </c>
      <c r="Y410" s="73"/>
      <c r="Z410" s="154">
        <v>4.5</v>
      </c>
      <c r="AA410" s="66"/>
      <c r="AB410" s="156">
        <v>11.09</v>
      </c>
      <c r="AC410" s="131"/>
      <c r="AD410" s="66">
        <v>8.2200000000000006</v>
      </c>
      <c r="AF410" s="37"/>
    </row>
    <row r="411" spans="1:32" x14ac:dyDescent="0.25">
      <c r="A411" s="33">
        <v>343.2</v>
      </c>
      <c r="B411" s="33" t="s">
        <v>280</v>
      </c>
      <c r="C411" s="58"/>
      <c r="D411" s="99">
        <v>44012</v>
      </c>
      <c r="E411" s="58"/>
      <c r="F411" s="100">
        <v>0.1565</v>
      </c>
      <c r="G411" s="101"/>
      <c r="H411" s="100"/>
      <c r="I411" s="58"/>
      <c r="J411" s="68">
        <v>0</v>
      </c>
      <c r="K411" s="58"/>
      <c r="L411" s="150">
        <v>3.7</v>
      </c>
      <c r="M411" s="157" t="s">
        <v>277</v>
      </c>
      <c r="N411" s="152">
        <v>8.6999999999999993</v>
      </c>
      <c r="O411" s="148" t="s">
        <v>277</v>
      </c>
      <c r="P411" s="78">
        <v>3.1</v>
      </c>
      <c r="Q411" s="78"/>
      <c r="R411" s="99">
        <v>46934</v>
      </c>
      <c r="S411" s="58"/>
      <c r="T411" s="129">
        <v>25</v>
      </c>
      <c r="U411" s="58" t="s">
        <v>4</v>
      </c>
      <c r="V411" s="129" t="s">
        <v>304</v>
      </c>
      <c r="W411" s="58"/>
      <c r="X411" s="68">
        <v>29</v>
      </c>
      <c r="Y411" s="58"/>
      <c r="Z411" s="154">
        <v>29</v>
      </c>
      <c r="AA411" s="66"/>
      <c r="AB411" s="156">
        <v>6.28</v>
      </c>
      <c r="AC411" s="131"/>
      <c r="AD411" s="66">
        <v>4.1900000000000004</v>
      </c>
      <c r="AF411" s="37"/>
    </row>
    <row r="412" spans="1:32" x14ac:dyDescent="0.25">
      <c r="A412" s="33">
        <v>344</v>
      </c>
      <c r="B412" s="33" t="s">
        <v>89</v>
      </c>
      <c r="D412" s="99">
        <v>44012</v>
      </c>
      <c r="E412" s="58"/>
      <c r="F412" s="127">
        <v>1.6000000000000001E-3</v>
      </c>
      <c r="G412" s="128"/>
      <c r="H412" s="128"/>
      <c r="I412" s="58"/>
      <c r="J412" s="68">
        <v>-1</v>
      </c>
      <c r="K412" s="58"/>
      <c r="L412" s="150">
        <v>25.2</v>
      </c>
      <c r="M412" s="157" t="s">
        <v>277</v>
      </c>
      <c r="N412" s="152">
        <v>10.4</v>
      </c>
      <c r="O412" s="148" t="s">
        <v>277</v>
      </c>
      <c r="P412" s="78">
        <v>2.2000000000000002</v>
      </c>
      <c r="Q412" s="78"/>
      <c r="R412" s="99">
        <v>46934</v>
      </c>
      <c r="S412" s="58"/>
      <c r="T412" s="129">
        <v>60</v>
      </c>
      <c r="U412" s="58" t="s">
        <v>4</v>
      </c>
      <c r="V412" s="129" t="s">
        <v>300</v>
      </c>
      <c r="W412" s="58"/>
      <c r="X412" s="68">
        <v>-3</v>
      </c>
      <c r="Y412" s="58"/>
      <c r="Z412" s="154">
        <v>14.2</v>
      </c>
      <c r="AA412" s="66"/>
      <c r="AB412" s="156">
        <v>11.27</v>
      </c>
      <c r="AC412" s="131"/>
      <c r="AD412" s="66">
        <v>8.08</v>
      </c>
      <c r="AF412" s="37"/>
    </row>
    <row r="413" spans="1:32" s="38" customFormat="1" x14ac:dyDescent="0.25">
      <c r="A413" s="33">
        <v>345</v>
      </c>
      <c r="B413" s="33" t="s">
        <v>45</v>
      </c>
      <c r="C413" s="33"/>
      <c r="D413" s="99">
        <v>44012</v>
      </c>
      <c r="E413" s="58"/>
      <c r="F413" s="127">
        <v>1.2999999999999999E-3</v>
      </c>
      <c r="G413" s="128"/>
      <c r="H413" s="128"/>
      <c r="I413" s="58"/>
      <c r="J413" s="68">
        <v>-1</v>
      </c>
      <c r="K413" s="58"/>
      <c r="L413" s="150">
        <v>10.9</v>
      </c>
      <c r="M413" s="157" t="s">
        <v>277</v>
      </c>
      <c r="N413" s="152">
        <v>10.4</v>
      </c>
      <c r="O413" s="148" t="s">
        <v>277</v>
      </c>
      <c r="P413" s="78">
        <v>2.2000000000000002</v>
      </c>
      <c r="Q413" s="78"/>
      <c r="R413" s="99">
        <v>46934</v>
      </c>
      <c r="S413" s="58"/>
      <c r="T413" s="129">
        <v>50</v>
      </c>
      <c r="U413" s="58" t="s">
        <v>4</v>
      </c>
      <c r="V413" s="129" t="s">
        <v>305</v>
      </c>
      <c r="W413" s="58"/>
      <c r="X413" s="68">
        <v>-2</v>
      </c>
      <c r="Y413" s="58"/>
      <c r="Z413" s="154">
        <v>7.3</v>
      </c>
      <c r="AA413" s="66"/>
      <c r="AB413" s="156">
        <v>11.32</v>
      </c>
      <c r="AC413" s="131"/>
      <c r="AD413" s="66">
        <v>7.77</v>
      </c>
      <c r="AF413" s="37"/>
    </row>
    <row r="414" spans="1:32" x14ac:dyDescent="0.25">
      <c r="A414" s="33">
        <v>346</v>
      </c>
      <c r="B414" s="33" t="s">
        <v>281</v>
      </c>
      <c r="D414" s="99">
        <v>44012</v>
      </c>
      <c r="E414" s="58"/>
      <c r="F414" s="127">
        <v>2.5999999999999999E-3</v>
      </c>
      <c r="G414" s="128"/>
      <c r="H414" s="128"/>
      <c r="I414" s="58"/>
      <c r="J414" s="68">
        <v>0</v>
      </c>
      <c r="K414" s="58"/>
      <c r="L414" s="150">
        <v>30.9</v>
      </c>
      <c r="M414" s="157" t="s">
        <v>277</v>
      </c>
      <c r="N414" s="152">
        <v>10.3</v>
      </c>
      <c r="O414" s="148" t="s">
        <v>277</v>
      </c>
      <c r="P414" s="78">
        <v>2.2999999999999998</v>
      </c>
      <c r="Q414" s="78"/>
      <c r="R414" s="99">
        <v>46934</v>
      </c>
      <c r="S414" s="58"/>
      <c r="T414" s="129">
        <v>50</v>
      </c>
      <c r="U414" s="58" t="s">
        <v>4</v>
      </c>
      <c r="V414" s="129" t="s">
        <v>307</v>
      </c>
      <c r="W414" s="58"/>
      <c r="X414" s="68">
        <v>-2</v>
      </c>
      <c r="Y414" s="58"/>
      <c r="Z414" s="154">
        <v>16.8</v>
      </c>
      <c r="AA414" s="66"/>
      <c r="AB414" s="156">
        <v>11.13</v>
      </c>
      <c r="AC414" s="131"/>
      <c r="AD414" s="66">
        <v>8.0299999999999994</v>
      </c>
      <c r="AF414" s="37"/>
    </row>
    <row r="415" spans="1:32" x14ac:dyDescent="0.25">
      <c r="A415" s="33" t="s">
        <v>6</v>
      </c>
      <c r="B415" s="33" t="s">
        <v>6</v>
      </c>
      <c r="D415" s="99"/>
      <c r="E415" s="58"/>
      <c r="F415" s="127"/>
      <c r="G415" s="128"/>
      <c r="H415" s="128"/>
      <c r="I415" s="58"/>
      <c r="J415" s="68"/>
      <c r="K415" s="58"/>
      <c r="L415" s="150"/>
      <c r="M415" s="148"/>
      <c r="N415" s="152"/>
      <c r="O415" s="148"/>
      <c r="P415" s="120"/>
      <c r="Q415" s="120"/>
      <c r="R415" s="99"/>
      <c r="S415" s="58"/>
      <c r="T415" s="129"/>
      <c r="U415" s="58"/>
      <c r="V415" s="129"/>
      <c r="W415" s="58"/>
      <c r="X415" s="68"/>
      <c r="Y415" s="58"/>
      <c r="Z415" s="154"/>
      <c r="AA415" s="66"/>
      <c r="AB415" s="156"/>
      <c r="AC415" s="131"/>
      <c r="AD415" s="66"/>
      <c r="AF415" s="37"/>
    </row>
    <row r="416" spans="1:32" s="38" customFormat="1" x14ac:dyDescent="0.25">
      <c r="A416" s="38" t="s">
        <v>6</v>
      </c>
      <c r="B416" s="38" t="s">
        <v>290</v>
      </c>
      <c r="D416" s="46"/>
      <c r="F416" s="71"/>
      <c r="G416" s="72"/>
      <c r="H416" s="72"/>
      <c r="J416" s="48"/>
      <c r="L416" s="149"/>
      <c r="M416" s="157"/>
      <c r="N416" s="152"/>
      <c r="O416" s="148"/>
      <c r="P416" s="119"/>
      <c r="Q416" s="74"/>
      <c r="R416" s="46"/>
      <c r="S416" s="33"/>
      <c r="T416" s="47"/>
      <c r="U416" s="33"/>
      <c r="V416" s="47"/>
      <c r="W416" s="33"/>
      <c r="X416" s="68"/>
      <c r="Y416" s="73"/>
      <c r="Z416" s="154"/>
      <c r="AA416" s="66"/>
      <c r="AB416" s="156"/>
      <c r="AC416" s="131"/>
      <c r="AD416" s="116"/>
      <c r="AF416" s="37"/>
    </row>
    <row r="417" spans="1:32" s="38" customFormat="1" x14ac:dyDescent="0.25">
      <c r="A417" s="33">
        <v>341</v>
      </c>
      <c r="B417" s="33" t="s">
        <v>42</v>
      </c>
      <c r="D417" s="46">
        <v>53508</v>
      </c>
      <c r="F417" s="71">
        <v>2.3E-3</v>
      </c>
      <c r="G417" s="72"/>
      <c r="H417" s="72"/>
      <c r="J417" s="48">
        <v>-2</v>
      </c>
      <c r="L417" s="149">
        <v>0</v>
      </c>
      <c r="M417" s="157" t="s">
        <v>277</v>
      </c>
      <c r="N417" s="152">
        <v>30</v>
      </c>
      <c r="O417" s="148" t="s">
        <v>277</v>
      </c>
      <c r="P417" s="78">
        <v>3.3</v>
      </c>
      <c r="Q417" s="76"/>
      <c r="R417" s="46">
        <v>57161</v>
      </c>
      <c r="S417" s="33"/>
      <c r="T417" s="47">
        <v>80</v>
      </c>
      <c r="U417" s="33" t="s">
        <v>4</v>
      </c>
      <c r="V417" s="47" t="s">
        <v>300</v>
      </c>
      <c r="W417" s="33"/>
      <c r="X417" s="68">
        <v>-2</v>
      </c>
      <c r="Y417" s="73"/>
      <c r="Z417" s="154">
        <v>0.5</v>
      </c>
      <c r="AA417" s="66"/>
      <c r="AB417" s="156">
        <v>37.840000000000003</v>
      </c>
      <c r="AC417" s="131"/>
      <c r="AD417" s="66">
        <v>2.69</v>
      </c>
      <c r="AF417" s="37"/>
    </row>
    <row r="418" spans="1:32" s="38" customFormat="1" x14ac:dyDescent="0.25">
      <c r="A418" s="33">
        <v>342</v>
      </c>
      <c r="B418" s="33" t="s">
        <v>87</v>
      </c>
      <c r="D418" s="46">
        <v>53508</v>
      </c>
      <c r="F418" s="71">
        <v>9.4999999999999998E-3</v>
      </c>
      <c r="G418" s="72"/>
      <c r="H418" s="72"/>
      <c r="J418" s="48">
        <v>0</v>
      </c>
      <c r="L418" s="149">
        <v>0</v>
      </c>
      <c r="M418" s="157" t="s">
        <v>277</v>
      </c>
      <c r="N418" s="152">
        <v>30</v>
      </c>
      <c r="O418" s="148" t="s">
        <v>277</v>
      </c>
      <c r="P418" s="78">
        <v>3.3</v>
      </c>
      <c r="Q418" s="76"/>
      <c r="R418" s="46">
        <v>57161</v>
      </c>
      <c r="S418" s="33"/>
      <c r="T418" s="47">
        <v>50</v>
      </c>
      <c r="U418" s="33" t="s">
        <v>4</v>
      </c>
      <c r="V418" s="47" t="s">
        <v>303</v>
      </c>
      <c r="W418" s="33"/>
      <c r="X418" s="68">
        <v>-3</v>
      </c>
      <c r="Y418" s="73"/>
      <c r="Z418" s="154">
        <v>0.5</v>
      </c>
      <c r="AA418" s="66"/>
      <c r="AB418" s="156">
        <v>34.770000000000003</v>
      </c>
      <c r="AC418" s="131"/>
      <c r="AD418" s="66">
        <v>2.96</v>
      </c>
      <c r="AF418" s="37"/>
    </row>
    <row r="419" spans="1:32" s="38" customFormat="1" x14ac:dyDescent="0.25">
      <c r="A419" s="33">
        <v>343</v>
      </c>
      <c r="B419" s="33" t="s">
        <v>88</v>
      </c>
      <c r="D419" s="46">
        <v>53508</v>
      </c>
      <c r="F419" s="49">
        <v>5.7000000000000002E-3</v>
      </c>
      <c r="G419" s="44"/>
      <c r="H419" s="49"/>
      <c r="J419" s="48">
        <v>0</v>
      </c>
      <c r="L419" s="149">
        <v>0</v>
      </c>
      <c r="M419" s="157" t="s">
        <v>277</v>
      </c>
      <c r="N419" s="152">
        <v>30</v>
      </c>
      <c r="O419" s="148" t="s">
        <v>277</v>
      </c>
      <c r="P419" s="78">
        <v>3.3</v>
      </c>
      <c r="Q419" s="76"/>
      <c r="R419" s="46">
        <v>57161</v>
      </c>
      <c r="S419" s="33"/>
      <c r="T419" s="47">
        <v>50</v>
      </c>
      <c r="U419" s="33" t="s">
        <v>4</v>
      </c>
      <c r="V419" s="47" t="s">
        <v>304</v>
      </c>
      <c r="W419" s="33"/>
      <c r="X419" s="68">
        <v>-3</v>
      </c>
      <c r="Y419" s="73"/>
      <c r="Z419" s="154">
        <v>0.5</v>
      </c>
      <c r="AA419" s="66"/>
      <c r="AB419" s="156">
        <v>33.840000000000003</v>
      </c>
      <c r="AC419" s="131"/>
      <c r="AD419" s="66">
        <v>3.04</v>
      </c>
      <c r="AF419" s="37"/>
    </row>
    <row r="420" spans="1:32" s="38" customFormat="1" x14ac:dyDescent="0.25">
      <c r="A420" s="33">
        <v>343.2</v>
      </c>
      <c r="B420" s="33" t="s">
        <v>280</v>
      </c>
      <c r="D420" s="46">
        <v>53508</v>
      </c>
      <c r="F420" s="49">
        <v>0.1565</v>
      </c>
      <c r="G420" s="44"/>
      <c r="H420" s="49"/>
      <c r="J420" s="48">
        <v>0</v>
      </c>
      <c r="L420" s="149">
        <v>0</v>
      </c>
      <c r="M420" s="157" t="s">
        <v>277</v>
      </c>
      <c r="N420" s="152">
        <v>30</v>
      </c>
      <c r="O420" s="148" t="s">
        <v>277</v>
      </c>
      <c r="P420" s="78">
        <v>3.3</v>
      </c>
      <c r="Q420" s="76"/>
      <c r="R420" s="46">
        <v>57161</v>
      </c>
      <c r="S420" s="33"/>
      <c r="T420" s="47">
        <v>25</v>
      </c>
      <c r="U420" s="33" t="s">
        <v>4</v>
      </c>
      <c r="V420" s="47" t="s">
        <v>304</v>
      </c>
      <c r="W420" s="33"/>
      <c r="X420" s="68">
        <v>29</v>
      </c>
      <c r="Y420" s="73"/>
      <c r="Z420" s="154">
        <v>0.5</v>
      </c>
      <c r="AA420" s="66"/>
      <c r="AB420" s="156">
        <v>24.32</v>
      </c>
      <c r="AC420" s="131"/>
      <c r="AD420" s="66">
        <v>2.91</v>
      </c>
      <c r="AF420" s="37"/>
    </row>
    <row r="421" spans="1:32" s="38" customFormat="1" x14ac:dyDescent="0.25">
      <c r="A421" s="33">
        <v>344</v>
      </c>
      <c r="B421" s="33" t="s">
        <v>89</v>
      </c>
      <c r="D421" s="46">
        <v>53508</v>
      </c>
      <c r="F421" s="71">
        <v>1.6000000000000001E-3</v>
      </c>
      <c r="G421" s="72"/>
      <c r="H421" s="72"/>
      <c r="J421" s="48">
        <v>-1</v>
      </c>
      <c r="L421" s="149">
        <v>0</v>
      </c>
      <c r="M421" s="157" t="s">
        <v>277</v>
      </c>
      <c r="N421" s="152">
        <v>30</v>
      </c>
      <c r="O421" s="148" t="s">
        <v>277</v>
      </c>
      <c r="P421" s="78">
        <v>3.3</v>
      </c>
      <c r="Q421" s="76"/>
      <c r="R421" s="46">
        <v>57161</v>
      </c>
      <c r="S421" s="33"/>
      <c r="T421" s="47">
        <v>60</v>
      </c>
      <c r="U421" s="33" t="s">
        <v>4</v>
      </c>
      <c r="V421" s="47" t="s">
        <v>300</v>
      </c>
      <c r="W421" s="33"/>
      <c r="X421" s="68">
        <v>-3</v>
      </c>
      <c r="Y421" s="73"/>
      <c r="Z421" s="154">
        <v>0.5</v>
      </c>
      <c r="AA421" s="66"/>
      <c r="AB421" s="156">
        <v>36.840000000000003</v>
      </c>
      <c r="AC421" s="131"/>
      <c r="AD421" s="66">
        <v>2.79</v>
      </c>
      <c r="AF421" s="37"/>
    </row>
    <row r="422" spans="1:32" s="38" customFormat="1" x14ac:dyDescent="0.25">
      <c r="A422" s="33">
        <v>345</v>
      </c>
      <c r="B422" s="33" t="s">
        <v>45</v>
      </c>
      <c r="D422" s="46">
        <v>53508</v>
      </c>
      <c r="F422" s="71">
        <v>1.2999999999999999E-3</v>
      </c>
      <c r="G422" s="72"/>
      <c r="H422" s="72"/>
      <c r="J422" s="48">
        <v>-1</v>
      </c>
      <c r="L422" s="149">
        <v>0</v>
      </c>
      <c r="M422" s="157" t="s">
        <v>277</v>
      </c>
      <c r="N422" s="152">
        <v>30</v>
      </c>
      <c r="O422" s="148" t="s">
        <v>277</v>
      </c>
      <c r="P422" s="78">
        <v>3.3</v>
      </c>
      <c r="Q422" s="76"/>
      <c r="R422" s="46">
        <v>57161</v>
      </c>
      <c r="S422" s="33"/>
      <c r="T422" s="47">
        <v>50</v>
      </c>
      <c r="U422" s="33" t="s">
        <v>4</v>
      </c>
      <c r="V422" s="47" t="s">
        <v>305</v>
      </c>
      <c r="W422" s="33"/>
      <c r="X422" s="68">
        <v>-2</v>
      </c>
      <c r="Y422" s="73"/>
      <c r="Z422" s="154">
        <v>0.5</v>
      </c>
      <c r="AA422" s="66"/>
      <c r="AB422" s="156">
        <v>36.42</v>
      </c>
      <c r="AC422" s="131"/>
      <c r="AD422" s="66">
        <v>2.8</v>
      </c>
      <c r="AF422" s="37"/>
    </row>
    <row r="423" spans="1:32" s="38" customFormat="1" x14ac:dyDescent="0.25">
      <c r="A423" s="33">
        <v>346</v>
      </c>
      <c r="B423" s="33" t="s">
        <v>281</v>
      </c>
      <c r="D423" s="46">
        <v>53508</v>
      </c>
      <c r="F423" s="71">
        <v>2.5999999999999999E-3</v>
      </c>
      <c r="G423" s="72"/>
      <c r="H423" s="72"/>
      <c r="J423" s="48">
        <v>0</v>
      </c>
      <c r="L423" s="149">
        <v>0</v>
      </c>
      <c r="M423" s="157" t="s">
        <v>277</v>
      </c>
      <c r="N423" s="152">
        <v>30</v>
      </c>
      <c r="O423" s="148" t="s">
        <v>277</v>
      </c>
      <c r="P423" s="78">
        <v>3.3</v>
      </c>
      <c r="Q423" s="76"/>
      <c r="R423" s="46">
        <v>57161</v>
      </c>
      <c r="S423" s="33"/>
      <c r="T423" s="47">
        <v>50</v>
      </c>
      <c r="U423" s="33" t="s">
        <v>4</v>
      </c>
      <c r="V423" s="47" t="s">
        <v>307</v>
      </c>
      <c r="W423" s="33"/>
      <c r="X423" s="68">
        <v>-2</v>
      </c>
      <c r="Y423" s="73"/>
      <c r="Z423" s="154">
        <v>0.5</v>
      </c>
      <c r="AA423" s="66"/>
      <c r="AB423" s="156">
        <v>34.72</v>
      </c>
      <c r="AC423" s="131"/>
      <c r="AD423" s="66">
        <v>2.93</v>
      </c>
      <c r="AF423" s="37"/>
    </row>
    <row r="424" spans="1:32" s="38" customFormat="1" x14ac:dyDescent="0.25">
      <c r="A424" s="33"/>
      <c r="B424" s="33"/>
      <c r="D424" s="46"/>
      <c r="F424" s="71"/>
      <c r="G424" s="72"/>
      <c r="H424" s="72"/>
      <c r="J424" s="48"/>
      <c r="L424" s="149"/>
      <c r="M424" s="157"/>
      <c r="N424" s="152"/>
      <c r="O424" s="148"/>
      <c r="P424" s="78"/>
      <c r="Q424" s="76"/>
      <c r="R424" s="46"/>
      <c r="S424" s="33"/>
      <c r="T424" s="47"/>
      <c r="U424" s="33"/>
      <c r="V424" s="47"/>
      <c r="W424" s="33"/>
      <c r="X424" s="68"/>
      <c r="Y424" s="73"/>
      <c r="Z424" s="154"/>
      <c r="AA424" s="66"/>
      <c r="AB424" s="156"/>
      <c r="AC424" s="131"/>
      <c r="AD424" s="66"/>
      <c r="AF424" s="37"/>
    </row>
    <row r="425" spans="1:32" x14ac:dyDescent="0.25">
      <c r="A425" s="35" t="s">
        <v>13</v>
      </c>
      <c r="D425" s="46"/>
      <c r="F425" s="71"/>
      <c r="G425" s="72"/>
      <c r="H425" s="72"/>
      <c r="J425" s="48"/>
      <c r="L425" s="149"/>
      <c r="M425" s="157"/>
      <c r="N425" s="152"/>
      <c r="O425" s="148"/>
      <c r="P425" s="120"/>
      <c r="Q425" s="75"/>
      <c r="R425" s="46"/>
      <c r="T425" s="47"/>
      <c r="V425" s="47"/>
      <c r="X425" s="68"/>
      <c r="Y425" s="58"/>
      <c r="Z425" s="154"/>
      <c r="AA425" s="66"/>
      <c r="AB425" s="156"/>
      <c r="AC425" s="131"/>
      <c r="AD425" s="66"/>
      <c r="AF425" s="37"/>
    </row>
    <row r="426" spans="1:32" x14ac:dyDescent="0.25">
      <c r="A426" s="35"/>
      <c r="B426" s="33" t="s">
        <v>6</v>
      </c>
      <c r="D426" s="46"/>
      <c r="F426" s="71"/>
      <c r="G426" s="72"/>
      <c r="H426" s="72"/>
      <c r="J426" s="48"/>
      <c r="L426" s="149"/>
      <c r="M426" s="157"/>
      <c r="N426" s="152"/>
      <c r="O426" s="148"/>
      <c r="P426" s="120"/>
      <c r="Q426" s="75"/>
      <c r="R426" s="46"/>
      <c r="T426" s="47"/>
      <c r="V426" s="47"/>
      <c r="X426" s="68"/>
      <c r="Y426" s="58"/>
      <c r="Z426" s="154"/>
      <c r="AA426" s="66"/>
      <c r="AB426" s="156"/>
      <c r="AC426" s="131"/>
      <c r="AD426" s="66"/>
      <c r="AF426" s="37"/>
    </row>
    <row r="427" spans="1:32" x14ac:dyDescent="0.25">
      <c r="A427" s="38"/>
      <c r="B427" s="38" t="s">
        <v>136</v>
      </c>
      <c r="D427" s="46"/>
      <c r="F427" s="71"/>
      <c r="G427" s="72"/>
      <c r="H427" s="72"/>
      <c r="J427" s="48"/>
      <c r="L427" s="149"/>
      <c r="M427" s="157"/>
      <c r="N427" s="152"/>
      <c r="O427" s="148"/>
      <c r="P427" s="120"/>
      <c r="Q427" s="75"/>
      <c r="R427" s="46"/>
      <c r="T427" s="47"/>
      <c r="V427" s="47"/>
      <c r="X427" s="68"/>
      <c r="Y427" s="58"/>
      <c r="Z427" s="154"/>
      <c r="AA427" s="66"/>
      <c r="AB427" s="156"/>
      <c r="AC427" s="131"/>
      <c r="AD427" s="66"/>
      <c r="AF427" s="37"/>
    </row>
    <row r="428" spans="1:32" x14ac:dyDescent="0.25">
      <c r="A428" s="33">
        <v>341</v>
      </c>
      <c r="B428" s="33" t="s">
        <v>42</v>
      </c>
      <c r="D428" s="46">
        <v>50951</v>
      </c>
      <c r="F428" s="49" t="s">
        <v>293</v>
      </c>
      <c r="G428" s="72"/>
      <c r="H428" s="72"/>
      <c r="J428" s="48">
        <v>0</v>
      </c>
      <c r="L428" s="149">
        <v>0</v>
      </c>
      <c r="M428" s="157" t="s">
        <v>277</v>
      </c>
      <c r="N428" s="152">
        <v>30</v>
      </c>
      <c r="O428" s="148" t="s">
        <v>277</v>
      </c>
      <c r="P428" s="78">
        <v>3.3</v>
      </c>
      <c r="Q428" s="76"/>
      <c r="R428" s="46">
        <v>50951</v>
      </c>
      <c r="T428" s="49" t="s">
        <v>293</v>
      </c>
      <c r="U428" s="44"/>
      <c r="V428" s="49"/>
      <c r="X428" s="68">
        <v>0</v>
      </c>
      <c r="Y428" s="58"/>
      <c r="Z428" s="154">
        <v>6.9</v>
      </c>
      <c r="AA428" s="66"/>
      <c r="AB428" s="156">
        <v>22.52</v>
      </c>
      <c r="AC428" s="131"/>
      <c r="AD428" s="66">
        <v>3.49</v>
      </c>
      <c r="AF428" s="37"/>
    </row>
    <row r="429" spans="1:32" x14ac:dyDescent="0.25">
      <c r="A429" s="33">
        <v>343</v>
      </c>
      <c r="B429" s="33" t="s">
        <v>88</v>
      </c>
      <c r="D429" s="46">
        <v>50951</v>
      </c>
      <c r="F429" s="49" t="s">
        <v>293</v>
      </c>
      <c r="G429" s="72"/>
      <c r="H429" s="72"/>
      <c r="J429" s="48">
        <v>0</v>
      </c>
      <c r="L429" s="149">
        <v>0</v>
      </c>
      <c r="M429" s="157" t="s">
        <v>277</v>
      </c>
      <c r="N429" s="152">
        <v>30</v>
      </c>
      <c r="O429" s="148" t="s">
        <v>277</v>
      </c>
      <c r="P429" s="78">
        <v>3.3</v>
      </c>
      <c r="Q429" s="76"/>
      <c r="R429" s="46">
        <v>50951</v>
      </c>
      <c r="T429" s="49" t="s">
        <v>293</v>
      </c>
      <c r="U429" s="44"/>
      <c r="V429" s="49"/>
      <c r="X429" s="68">
        <v>0</v>
      </c>
      <c r="Y429" s="58"/>
      <c r="Z429" s="154">
        <v>7.3</v>
      </c>
      <c r="AA429" s="66"/>
      <c r="AB429" s="156">
        <v>22.52</v>
      </c>
      <c r="AC429" s="131"/>
      <c r="AD429" s="66">
        <v>3.36</v>
      </c>
      <c r="AF429" s="37"/>
    </row>
    <row r="430" spans="1:32" x14ac:dyDescent="0.25">
      <c r="A430" s="33">
        <v>345</v>
      </c>
      <c r="B430" s="33" t="s">
        <v>45</v>
      </c>
      <c r="D430" s="46">
        <v>50951</v>
      </c>
      <c r="F430" s="49" t="s">
        <v>293</v>
      </c>
      <c r="G430" s="72"/>
      <c r="H430" s="72"/>
      <c r="J430" s="48">
        <v>0</v>
      </c>
      <c r="L430" s="149">
        <v>0</v>
      </c>
      <c r="M430" s="157" t="s">
        <v>277</v>
      </c>
      <c r="N430" s="152">
        <v>30</v>
      </c>
      <c r="O430" s="148" t="s">
        <v>277</v>
      </c>
      <c r="P430" s="78">
        <v>3.3</v>
      </c>
      <c r="Q430" s="76"/>
      <c r="R430" s="46">
        <v>50951</v>
      </c>
      <c r="T430" s="49" t="s">
        <v>293</v>
      </c>
      <c r="U430" s="44"/>
      <c r="V430" s="49"/>
      <c r="X430" s="68">
        <v>0</v>
      </c>
      <c r="Y430" s="58"/>
      <c r="Z430" s="154">
        <v>7.3</v>
      </c>
      <c r="AA430" s="66"/>
      <c r="AB430" s="156">
        <v>22.52</v>
      </c>
      <c r="AC430" s="131"/>
      <c r="AD430" s="66">
        <v>3.65</v>
      </c>
      <c r="AF430" s="37"/>
    </row>
    <row r="431" spans="1:32" x14ac:dyDescent="0.25">
      <c r="A431" s="35"/>
      <c r="B431" s="33" t="s">
        <v>6</v>
      </c>
      <c r="C431" s="38"/>
      <c r="D431" s="46"/>
      <c r="E431" s="38"/>
      <c r="F431" s="49"/>
      <c r="G431" s="72"/>
      <c r="H431" s="72"/>
      <c r="I431" s="38"/>
      <c r="J431" s="48"/>
      <c r="L431" s="149"/>
      <c r="M431" s="157"/>
      <c r="N431" s="152"/>
      <c r="O431" s="148"/>
      <c r="P431" s="120"/>
      <c r="Q431" s="75"/>
      <c r="R431" s="46"/>
      <c r="T431" s="49"/>
      <c r="U431" s="44"/>
      <c r="V431" s="49"/>
      <c r="X431" s="68"/>
      <c r="Y431" s="58"/>
      <c r="Z431" s="154"/>
      <c r="AA431" s="66"/>
      <c r="AB431" s="156"/>
      <c r="AC431" s="131"/>
      <c r="AD431" s="66"/>
      <c r="AF431" s="37"/>
    </row>
    <row r="432" spans="1:32" x14ac:dyDescent="0.25">
      <c r="A432" s="38"/>
      <c r="B432" s="38" t="s">
        <v>138</v>
      </c>
      <c r="D432" s="46"/>
      <c r="F432" s="49"/>
      <c r="G432" s="72"/>
      <c r="H432" s="72"/>
      <c r="J432" s="48"/>
      <c r="L432" s="149"/>
      <c r="M432" s="157"/>
      <c r="N432" s="152"/>
      <c r="O432" s="148"/>
      <c r="P432" s="120"/>
      <c r="Q432" s="75"/>
      <c r="R432" s="46"/>
      <c r="T432" s="49"/>
      <c r="U432" s="44"/>
      <c r="V432" s="49"/>
      <c r="X432" s="68"/>
      <c r="Y432" s="58"/>
      <c r="Z432" s="154"/>
      <c r="AA432" s="66"/>
      <c r="AB432" s="156"/>
      <c r="AC432" s="131"/>
      <c r="AD432" s="66"/>
      <c r="AF432" s="37"/>
    </row>
    <row r="433" spans="1:32" x14ac:dyDescent="0.25">
      <c r="A433" s="33">
        <v>341</v>
      </c>
      <c r="B433" s="33" t="s">
        <v>42</v>
      </c>
      <c r="D433" s="46">
        <v>51317</v>
      </c>
      <c r="F433" s="49" t="s">
        <v>293</v>
      </c>
      <c r="G433" s="72"/>
      <c r="H433" s="72"/>
      <c r="J433" s="48">
        <v>0</v>
      </c>
      <c r="L433" s="149">
        <v>0</v>
      </c>
      <c r="M433" s="157" t="s">
        <v>277</v>
      </c>
      <c r="N433" s="152">
        <v>30</v>
      </c>
      <c r="O433" s="148" t="s">
        <v>277</v>
      </c>
      <c r="P433" s="78">
        <v>3.3</v>
      </c>
      <c r="Q433" s="76"/>
      <c r="R433" s="46">
        <v>51317</v>
      </c>
      <c r="T433" s="49" t="s">
        <v>293</v>
      </c>
      <c r="U433" s="44"/>
      <c r="V433" s="49"/>
      <c r="X433" s="68">
        <v>0</v>
      </c>
      <c r="Y433" s="58"/>
      <c r="Z433" s="154">
        <v>6.4</v>
      </c>
      <c r="AA433" s="66"/>
      <c r="AB433" s="156">
        <v>23.52</v>
      </c>
      <c r="AC433" s="131"/>
      <c r="AD433" s="66">
        <v>3.45</v>
      </c>
      <c r="AF433" s="37"/>
    </row>
    <row r="434" spans="1:32" x14ac:dyDescent="0.25">
      <c r="A434" s="33">
        <v>343</v>
      </c>
      <c r="B434" s="33" t="s">
        <v>88</v>
      </c>
      <c r="D434" s="46">
        <v>51317</v>
      </c>
      <c r="F434" s="49" t="s">
        <v>293</v>
      </c>
      <c r="G434" s="72"/>
      <c r="H434" s="72"/>
      <c r="J434" s="48">
        <v>0</v>
      </c>
      <c r="L434" s="149">
        <v>0</v>
      </c>
      <c r="M434" s="157" t="s">
        <v>277</v>
      </c>
      <c r="N434" s="152">
        <v>30</v>
      </c>
      <c r="O434" s="148" t="s">
        <v>277</v>
      </c>
      <c r="P434" s="78">
        <v>3.3</v>
      </c>
      <c r="Q434" s="76"/>
      <c r="R434" s="46">
        <v>51317</v>
      </c>
      <c r="T434" s="49" t="s">
        <v>293</v>
      </c>
      <c r="U434" s="44"/>
      <c r="V434" s="49"/>
      <c r="X434" s="68">
        <v>0</v>
      </c>
      <c r="Y434" s="58"/>
      <c r="Z434" s="154">
        <v>6.4</v>
      </c>
      <c r="AA434" s="66"/>
      <c r="AB434" s="156">
        <v>23.52</v>
      </c>
      <c r="AC434" s="131"/>
      <c r="AD434" s="66">
        <v>3.3</v>
      </c>
      <c r="AF434" s="37"/>
    </row>
    <row r="435" spans="1:32" x14ac:dyDescent="0.25">
      <c r="A435" s="33">
        <v>345</v>
      </c>
      <c r="B435" s="33" t="s">
        <v>45</v>
      </c>
      <c r="D435" s="46">
        <v>51317</v>
      </c>
      <c r="F435" s="49" t="s">
        <v>293</v>
      </c>
      <c r="G435" s="72"/>
      <c r="H435" s="72"/>
      <c r="J435" s="48">
        <v>0</v>
      </c>
      <c r="L435" s="149">
        <v>0</v>
      </c>
      <c r="M435" s="157" t="s">
        <v>277</v>
      </c>
      <c r="N435" s="152">
        <v>30</v>
      </c>
      <c r="O435" s="148" t="s">
        <v>277</v>
      </c>
      <c r="P435" s="78">
        <v>3.3</v>
      </c>
      <c r="Q435" s="76"/>
      <c r="R435" s="46">
        <v>51317</v>
      </c>
      <c r="T435" s="49" t="s">
        <v>293</v>
      </c>
      <c r="U435" s="44"/>
      <c r="V435" s="49"/>
      <c r="X435" s="68">
        <v>0</v>
      </c>
      <c r="Y435" s="58"/>
      <c r="Z435" s="154">
        <v>6.4</v>
      </c>
      <c r="AA435" s="66"/>
      <c r="AB435" s="156">
        <v>23.52</v>
      </c>
      <c r="AC435" s="131"/>
      <c r="AD435" s="66">
        <v>3.51</v>
      </c>
      <c r="AF435" s="37"/>
    </row>
    <row r="436" spans="1:32" x14ac:dyDescent="0.25">
      <c r="A436" s="35"/>
      <c r="B436" s="33" t="s">
        <v>6</v>
      </c>
      <c r="C436" s="38"/>
      <c r="D436" s="46"/>
      <c r="E436" s="38"/>
      <c r="F436" s="49"/>
      <c r="G436" s="72"/>
      <c r="H436" s="72"/>
      <c r="I436" s="38"/>
      <c r="J436" s="48"/>
      <c r="L436" s="149"/>
      <c r="M436" s="157"/>
      <c r="N436" s="152"/>
      <c r="O436" s="148"/>
      <c r="P436" s="120"/>
      <c r="Q436" s="75"/>
      <c r="R436" s="46"/>
      <c r="T436" s="49"/>
      <c r="U436" s="44"/>
      <c r="V436" s="49"/>
      <c r="X436" s="68"/>
      <c r="Y436" s="58"/>
      <c r="Z436" s="154"/>
      <c r="AA436" s="66"/>
      <c r="AB436" s="156"/>
      <c r="AC436" s="131"/>
      <c r="AD436" s="66"/>
      <c r="AF436" s="37"/>
    </row>
    <row r="437" spans="1:32" x14ac:dyDescent="0.25">
      <c r="A437" s="38"/>
      <c r="B437" s="38" t="s">
        <v>140</v>
      </c>
      <c r="D437" s="46"/>
      <c r="F437" s="49"/>
      <c r="G437" s="72"/>
      <c r="H437" s="72"/>
      <c r="J437" s="48"/>
      <c r="L437" s="149"/>
      <c r="M437" s="157"/>
      <c r="N437" s="152"/>
      <c r="O437" s="148"/>
      <c r="P437" s="120"/>
      <c r="Q437" s="75"/>
      <c r="R437" s="46"/>
      <c r="T437" s="49"/>
      <c r="U437" s="44"/>
      <c r="V437" s="49"/>
      <c r="X437" s="68"/>
      <c r="Y437" s="58"/>
      <c r="Z437" s="154"/>
      <c r="AA437" s="66"/>
      <c r="AB437" s="156"/>
      <c r="AC437" s="131"/>
      <c r="AD437" s="66"/>
      <c r="AF437" s="37"/>
    </row>
    <row r="438" spans="1:32" x14ac:dyDescent="0.25">
      <c r="A438" s="33">
        <v>341</v>
      </c>
      <c r="B438" s="33" t="s">
        <v>42</v>
      </c>
      <c r="D438" s="46">
        <v>51317</v>
      </c>
      <c r="F438" s="49" t="s">
        <v>293</v>
      </c>
      <c r="G438" s="72"/>
      <c r="H438" s="72"/>
      <c r="J438" s="48">
        <v>0</v>
      </c>
      <c r="L438" s="149">
        <v>0</v>
      </c>
      <c r="M438" s="157" t="s">
        <v>277</v>
      </c>
      <c r="N438" s="152">
        <v>30</v>
      </c>
      <c r="O438" s="148" t="s">
        <v>277</v>
      </c>
      <c r="P438" s="78">
        <v>3.3</v>
      </c>
      <c r="Q438" s="76"/>
      <c r="R438" s="46">
        <v>53143</v>
      </c>
      <c r="T438" s="49" t="s">
        <v>293</v>
      </c>
      <c r="U438" s="44"/>
      <c r="V438" s="49"/>
      <c r="X438" s="68">
        <v>0</v>
      </c>
      <c r="Y438" s="58"/>
      <c r="Z438" s="154">
        <v>6.1</v>
      </c>
      <c r="AA438" s="66"/>
      <c r="AB438" s="156">
        <v>28.48</v>
      </c>
      <c r="AC438" s="131"/>
      <c r="AD438" s="66">
        <v>2.99</v>
      </c>
      <c r="AF438" s="37"/>
    </row>
    <row r="439" spans="1:32" x14ac:dyDescent="0.25">
      <c r="A439" s="33">
        <v>343</v>
      </c>
      <c r="B439" s="33" t="s">
        <v>88</v>
      </c>
      <c r="D439" s="46">
        <v>51317</v>
      </c>
      <c r="F439" s="49" t="s">
        <v>293</v>
      </c>
      <c r="G439" s="72"/>
      <c r="H439" s="72"/>
      <c r="J439" s="48">
        <v>0</v>
      </c>
      <c r="L439" s="149">
        <v>0</v>
      </c>
      <c r="M439" s="157" t="s">
        <v>277</v>
      </c>
      <c r="N439" s="152">
        <v>30</v>
      </c>
      <c r="O439" s="148" t="s">
        <v>277</v>
      </c>
      <c r="P439" s="78">
        <v>3.3</v>
      </c>
      <c r="Q439" s="76"/>
      <c r="R439" s="46">
        <v>53143</v>
      </c>
      <c r="T439" s="49" t="s">
        <v>293</v>
      </c>
      <c r="U439" s="44"/>
      <c r="V439" s="49"/>
      <c r="X439" s="68">
        <v>0</v>
      </c>
      <c r="Y439" s="58"/>
      <c r="Z439" s="154">
        <v>6.2</v>
      </c>
      <c r="AA439" s="66"/>
      <c r="AB439" s="156">
        <v>28.47</v>
      </c>
      <c r="AC439" s="131"/>
      <c r="AD439" s="66">
        <v>2.88</v>
      </c>
      <c r="AF439" s="37"/>
    </row>
    <row r="440" spans="1:32" x14ac:dyDescent="0.25">
      <c r="A440" s="33">
        <v>345</v>
      </c>
      <c r="B440" s="33" t="s">
        <v>45</v>
      </c>
      <c r="D440" s="46">
        <v>51317</v>
      </c>
      <c r="F440" s="49" t="s">
        <v>293</v>
      </c>
      <c r="G440" s="72"/>
      <c r="H440" s="72"/>
      <c r="J440" s="48">
        <v>0</v>
      </c>
      <c r="L440" s="149">
        <v>0</v>
      </c>
      <c r="M440" s="157" t="s">
        <v>277</v>
      </c>
      <c r="N440" s="152">
        <v>30</v>
      </c>
      <c r="O440" s="148" t="s">
        <v>277</v>
      </c>
      <c r="P440" s="78">
        <v>3.3</v>
      </c>
      <c r="Q440" s="76"/>
      <c r="R440" s="46">
        <v>53143</v>
      </c>
      <c r="T440" s="49" t="s">
        <v>293</v>
      </c>
      <c r="U440" s="44"/>
      <c r="V440" s="49"/>
      <c r="X440" s="68">
        <v>0</v>
      </c>
      <c r="Y440" s="58"/>
      <c r="Z440" s="154">
        <v>6.3</v>
      </c>
      <c r="AA440" s="66"/>
      <c r="AB440" s="156">
        <v>28.47</v>
      </c>
      <c r="AC440" s="131"/>
      <c r="AD440" s="66">
        <v>2.99</v>
      </c>
      <c r="AF440" s="37"/>
    </row>
    <row r="441" spans="1:32" x14ac:dyDescent="0.25">
      <c r="A441" s="33">
        <v>346</v>
      </c>
      <c r="B441" s="33" t="s">
        <v>90</v>
      </c>
      <c r="D441" s="46">
        <v>51317</v>
      </c>
      <c r="F441" s="49" t="s">
        <v>293</v>
      </c>
      <c r="G441" s="72"/>
      <c r="H441" s="72"/>
      <c r="J441" s="48">
        <v>0</v>
      </c>
      <c r="L441" s="149">
        <v>0</v>
      </c>
      <c r="M441" s="157" t="s">
        <v>277</v>
      </c>
      <c r="N441" s="152">
        <v>30</v>
      </c>
      <c r="O441" s="148" t="s">
        <v>277</v>
      </c>
      <c r="P441" s="78">
        <v>3.3</v>
      </c>
      <c r="Q441" s="76"/>
      <c r="R441" s="46">
        <v>53143</v>
      </c>
      <c r="T441" s="49" t="s">
        <v>293</v>
      </c>
      <c r="U441" s="44"/>
      <c r="V441" s="49"/>
      <c r="X441" s="68">
        <v>0</v>
      </c>
      <c r="Y441" s="58"/>
      <c r="Z441" s="154">
        <v>6.3</v>
      </c>
      <c r="AA441" s="66"/>
      <c r="AB441" s="156">
        <v>28.47</v>
      </c>
      <c r="AC441" s="131"/>
      <c r="AD441" s="66">
        <v>2.85</v>
      </c>
      <c r="AF441" s="37"/>
    </row>
    <row r="442" spans="1:32" x14ac:dyDescent="0.25">
      <c r="B442" s="38" t="s">
        <v>6</v>
      </c>
      <c r="C442" s="38"/>
      <c r="D442" s="38"/>
      <c r="E442" s="38"/>
      <c r="F442" s="49"/>
      <c r="I442" s="38"/>
      <c r="J442" s="48"/>
      <c r="L442" s="149"/>
      <c r="M442" s="157"/>
      <c r="N442" s="152"/>
      <c r="O442" s="148"/>
      <c r="P442" s="118"/>
      <c r="Q442" s="79"/>
      <c r="R442" s="46"/>
      <c r="T442" s="49"/>
      <c r="U442" s="44"/>
      <c r="V442" s="49"/>
      <c r="X442" s="68"/>
      <c r="Y442" s="58"/>
      <c r="Z442" s="154"/>
      <c r="AA442" s="66"/>
      <c r="AB442" s="156"/>
      <c r="AC442" s="131"/>
      <c r="AD442" s="125"/>
      <c r="AF442" s="37"/>
    </row>
    <row r="443" spans="1:32" x14ac:dyDescent="0.25">
      <c r="A443" s="38"/>
      <c r="B443" s="38" t="s">
        <v>310</v>
      </c>
      <c r="D443" s="46"/>
      <c r="F443" s="49"/>
      <c r="G443" s="72"/>
      <c r="H443" s="72"/>
      <c r="J443" s="48"/>
      <c r="L443" s="149"/>
      <c r="M443" s="157"/>
      <c r="N443" s="152"/>
      <c r="O443" s="148"/>
      <c r="P443" s="120"/>
      <c r="Q443" s="75"/>
      <c r="R443" s="46"/>
      <c r="T443" s="49"/>
      <c r="U443" s="44"/>
      <c r="V443" s="49"/>
      <c r="X443" s="68"/>
      <c r="Y443" s="58"/>
      <c r="Z443" s="154"/>
      <c r="AA443" s="66"/>
      <c r="AB443" s="156"/>
      <c r="AC443" s="131"/>
      <c r="AD443" s="66"/>
      <c r="AF443" s="37"/>
    </row>
    <row r="444" spans="1:32" x14ac:dyDescent="0.25">
      <c r="A444" s="33">
        <v>341</v>
      </c>
      <c r="B444" s="33" t="s">
        <v>42</v>
      </c>
      <c r="D444" s="46">
        <v>50951</v>
      </c>
      <c r="F444" s="49" t="s">
        <v>293</v>
      </c>
      <c r="G444" s="72"/>
      <c r="H444" s="72"/>
      <c r="J444" s="48">
        <v>0</v>
      </c>
      <c r="L444" s="149">
        <v>0</v>
      </c>
      <c r="M444" s="157" t="s">
        <v>277</v>
      </c>
      <c r="N444" s="152">
        <v>30</v>
      </c>
      <c r="O444" s="148" t="s">
        <v>277</v>
      </c>
      <c r="P444" s="78">
        <v>3.3</v>
      </c>
      <c r="Q444" s="76"/>
      <c r="R444" s="46">
        <v>53508</v>
      </c>
      <c r="T444" s="49" t="s">
        <v>293</v>
      </c>
      <c r="U444" s="44"/>
      <c r="V444" s="49"/>
      <c r="X444" s="68">
        <v>0</v>
      </c>
      <c r="Y444" s="58"/>
      <c r="Z444" s="154">
        <v>0.5</v>
      </c>
      <c r="AA444" s="66"/>
      <c r="AB444" s="156">
        <v>29.53</v>
      </c>
      <c r="AC444" s="131"/>
      <c r="AD444" s="66">
        <v>3.37</v>
      </c>
      <c r="AF444" s="37"/>
    </row>
    <row r="445" spans="1:32" x14ac:dyDescent="0.25">
      <c r="A445" s="33">
        <v>343</v>
      </c>
      <c r="B445" s="33" t="s">
        <v>88</v>
      </c>
      <c r="D445" s="46">
        <v>50951</v>
      </c>
      <c r="F445" s="49" t="s">
        <v>293</v>
      </c>
      <c r="G445" s="72"/>
      <c r="H445" s="72"/>
      <c r="J445" s="48">
        <v>0</v>
      </c>
      <c r="L445" s="149">
        <v>0</v>
      </c>
      <c r="M445" s="157" t="s">
        <v>277</v>
      </c>
      <c r="N445" s="152">
        <v>30</v>
      </c>
      <c r="O445" s="148" t="s">
        <v>277</v>
      </c>
      <c r="P445" s="78">
        <v>3.3</v>
      </c>
      <c r="Q445" s="76"/>
      <c r="R445" s="46">
        <v>53508</v>
      </c>
      <c r="T445" s="49" t="s">
        <v>293</v>
      </c>
      <c r="U445" s="44"/>
      <c r="V445" s="49"/>
      <c r="X445" s="68">
        <v>0</v>
      </c>
      <c r="Y445" s="58"/>
      <c r="Z445" s="154">
        <v>0.5</v>
      </c>
      <c r="AA445" s="66"/>
      <c r="AB445" s="156">
        <v>29.53</v>
      </c>
      <c r="AC445" s="131"/>
      <c r="AD445" s="66">
        <v>3.37</v>
      </c>
      <c r="AF445" s="37"/>
    </row>
    <row r="446" spans="1:32" x14ac:dyDescent="0.25">
      <c r="A446" s="33">
        <v>345</v>
      </c>
      <c r="B446" s="33" t="s">
        <v>45</v>
      </c>
      <c r="D446" s="46">
        <v>50951</v>
      </c>
      <c r="F446" s="49" t="s">
        <v>293</v>
      </c>
      <c r="G446" s="72"/>
      <c r="H446" s="72"/>
      <c r="J446" s="48">
        <v>0</v>
      </c>
      <c r="L446" s="149">
        <v>0</v>
      </c>
      <c r="M446" s="157" t="s">
        <v>277</v>
      </c>
      <c r="N446" s="152">
        <v>30</v>
      </c>
      <c r="O446" s="148" t="s">
        <v>277</v>
      </c>
      <c r="P446" s="78">
        <v>3.3</v>
      </c>
      <c r="Q446" s="76"/>
      <c r="R446" s="46">
        <v>53508</v>
      </c>
      <c r="T446" s="49" t="s">
        <v>293</v>
      </c>
      <c r="U446" s="44"/>
      <c r="V446" s="49"/>
      <c r="X446" s="68">
        <v>0</v>
      </c>
      <c r="Y446" s="58"/>
      <c r="Z446" s="154">
        <v>0.5</v>
      </c>
      <c r="AA446" s="66"/>
      <c r="AB446" s="156">
        <v>29.53</v>
      </c>
      <c r="AC446" s="131"/>
      <c r="AD446" s="66">
        <v>3.37</v>
      </c>
      <c r="AF446" s="37"/>
    </row>
    <row r="447" spans="1:32" x14ac:dyDescent="0.25">
      <c r="A447" s="35"/>
      <c r="B447" s="33" t="s">
        <v>6</v>
      </c>
      <c r="C447" s="38"/>
      <c r="D447" s="46"/>
      <c r="E447" s="38"/>
      <c r="F447" s="49"/>
      <c r="G447" s="72"/>
      <c r="H447" s="72"/>
      <c r="I447" s="38"/>
      <c r="J447" s="48"/>
      <c r="L447" s="149"/>
      <c r="M447" s="157"/>
      <c r="N447" s="152"/>
      <c r="O447" s="148"/>
      <c r="P447" s="120"/>
      <c r="Q447" s="75"/>
      <c r="R447" s="46"/>
      <c r="T447" s="49"/>
      <c r="U447" s="44"/>
      <c r="V447" s="49"/>
      <c r="X447" s="68"/>
      <c r="Y447" s="58"/>
      <c r="Z447" s="154"/>
      <c r="AA447" s="66"/>
      <c r="AB447" s="156"/>
      <c r="AC447" s="131"/>
      <c r="AD447" s="66"/>
      <c r="AF447" s="37"/>
    </row>
    <row r="448" spans="1:32" x14ac:dyDescent="0.25">
      <c r="A448" s="38"/>
      <c r="B448" s="38" t="s">
        <v>142</v>
      </c>
      <c r="D448" s="46"/>
      <c r="F448" s="49"/>
      <c r="G448" s="72"/>
      <c r="H448" s="72"/>
      <c r="J448" s="48"/>
      <c r="L448" s="149"/>
      <c r="M448" s="157"/>
      <c r="N448" s="152"/>
      <c r="O448" s="148"/>
      <c r="P448" s="120"/>
      <c r="Q448" s="75"/>
      <c r="R448" s="46"/>
      <c r="T448" s="49"/>
      <c r="U448" s="44"/>
      <c r="V448" s="49"/>
      <c r="X448" s="68"/>
      <c r="Y448" s="58"/>
      <c r="Z448" s="154"/>
      <c r="AA448" s="66"/>
      <c r="AB448" s="156"/>
      <c r="AC448" s="131"/>
      <c r="AD448" s="66"/>
      <c r="AF448" s="37"/>
    </row>
    <row r="449" spans="1:32" x14ac:dyDescent="0.25">
      <c r="A449" s="33">
        <v>341</v>
      </c>
      <c r="B449" s="33" t="s">
        <v>42</v>
      </c>
      <c r="D449" s="46">
        <v>51317</v>
      </c>
      <c r="F449" s="49" t="s">
        <v>293</v>
      </c>
      <c r="G449" s="72"/>
      <c r="H449" s="72"/>
      <c r="J449" s="48">
        <v>0</v>
      </c>
      <c r="L449" s="149">
        <v>0</v>
      </c>
      <c r="M449" s="157" t="s">
        <v>277</v>
      </c>
      <c r="N449" s="152">
        <v>30</v>
      </c>
      <c r="O449" s="148" t="s">
        <v>277</v>
      </c>
      <c r="P449" s="78">
        <v>3.3</v>
      </c>
      <c r="Q449" s="76"/>
      <c r="R449" s="46">
        <v>53508</v>
      </c>
      <c r="T449" s="49" t="s">
        <v>293</v>
      </c>
      <c r="U449" s="44"/>
      <c r="V449" s="49"/>
      <c r="X449" s="68">
        <v>0</v>
      </c>
      <c r="Y449" s="58"/>
      <c r="Z449" s="154">
        <v>0.5</v>
      </c>
      <c r="AA449" s="66"/>
      <c r="AB449" s="156">
        <v>29.53</v>
      </c>
      <c r="AC449" s="131"/>
      <c r="AD449" s="66">
        <v>3.38</v>
      </c>
      <c r="AF449" s="37"/>
    </row>
    <row r="450" spans="1:32" x14ac:dyDescent="0.25">
      <c r="A450" s="33">
        <v>343</v>
      </c>
      <c r="B450" s="33" t="s">
        <v>88</v>
      </c>
      <c r="D450" s="46">
        <v>51317</v>
      </c>
      <c r="F450" s="49" t="s">
        <v>293</v>
      </c>
      <c r="G450" s="72"/>
      <c r="H450" s="72"/>
      <c r="J450" s="48">
        <v>0</v>
      </c>
      <c r="L450" s="149">
        <v>0</v>
      </c>
      <c r="M450" s="157" t="s">
        <v>277</v>
      </c>
      <c r="N450" s="152">
        <v>30</v>
      </c>
      <c r="O450" s="148" t="s">
        <v>277</v>
      </c>
      <c r="P450" s="78">
        <v>3.3</v>
      </c>
      <c r="Q450" s="76"/>
      <c r="R450" s="46">
        <v>53508</v>
      </c>
      <c r="T450" s="49" t="s">
        <v>293</v>
      </c>
      <c r="U450" s="44"/>
      <c r="V450" s="49"/>
      <c r="X450" s="68">
        <v>0</v>
      </c>
      <c r="Y450" s="58"/>
      <c r="Z450" s="154">
        <v>0.5</v>
      </c>
      <c r="AA450" s="66"/>
      <c r="AB450" s="156">
        <v>29.53</v>
      </c>
      <c r="AC450" s="131"/>
      <c r="AD450" s="66">
        <v>3.38</v>
      </c>
      <c r="AF450" s="37"/>
    </row>
    <row r="451" spans="1:32" x14ac:dyDescent="0.25">
      <c r="A451" s="33">
        <v>345</v>
      </c>
      <c r="B451" s="33" t="s">
        <v>45</v>
      </c>
      <c r="D451" s="46">
        <v>51317</v>
      </c>
      <c r="F451" s="49" t="s">
        <v>293</v>
      </c>
      <c r="G451" s="72"/>
      <c r="H451" s="72"/>
      <c r="J451" s="48">
        <v>0</v>
      </c>
      <c r="L451" s="149">
        <v>0</v>
      </c>
      <c r="M451" s="157" t="s">
        <v>277</v>
      </c>
      <c r="N451" s="152">
        <v>30</v>
      </c>
      <c r="O451" s="148" t="s">
        <v>277</v>
      </c>
      <c r="P451" s="78">
        <v>3.3</v>
      </c>
      <c r="Q451" s="76"/>
      <c r="R451" s="46">
        <v>53508</v>
      </c>
      <c r="T451" s="49" t="s">
        <v>293</v>
      </c>
      <c r="U451" s="44"/>
      <c r="V451" s="49"/>
      <c r="X451" s="68">
        <v>0</v>
      </c>
      <c r="Y451" s="58"/>
      <c r="Z451" s="154">
        <v>0.5</v>
      </c>
      <c r="AA451" s="66"/>
      <c r="AB451" s="156">
        <v>29.53</v>
      </c>
      <c r="AC451" s="131"/>
      <c r="AD451" s="66">
        <v>3.38</v>
      </c>
      <c r="AF451" s="37"/>
    </row>
    <row r="452" spans="1:32" x14ac:dyDescent="0.25">
      <c r="A452" s="35"/>
      <c r="B452" s="33" t="s">
        <v>6</v>
      </c>
      <c r="C452" s="38"/>
      <c r="D452" s="46"/>
      <c r="E452" s="38"/>
      <c r="F452" s="49"/>
      <c r="G452" s="72"/>
      <c r="H452" s="72"/>
      <c r="I452" s="38"/>
      <c r="J452" s="48"/>
      <c r="L452" s="149"/>
      <c r="M452" s="157"/>
      <c r="N452" s="152"/>
      <c r="O452" s="148"/>
      <c r="P452" s="120"/>
      <c r="Q452" s="75"/>
      <c r="R452" s="46"/>
      <c r="T452" s="49"/>
      <c r="U452" s="44"/>
      <c r="V452" s="49"/>
      <c r="X452" s="68"/>
      <c r="Y452" s="58"/>
      <c r="Z452" s="154"/>
      <c r="AA452" s="66"/>
      <c r="AB452" s="156"/>
      <c r="AC452" s="131"/>
      <c r="AD452" s="66"/>
      <c r="AF452" s="37"/>
    </row>
    <row r="453" spans="1:32" x14ac:dyDescent="0.25">
      <c r="A453" s="38"/>
      <c r="B453" s="38" t="s">
        <v>312</v>
      </c>
      <c r="D453" s="46"/>
      <c r="F453" s="49"/>
      <c r="G453" s="72"/>
      <c r="H453" s="72"/>
      <c r="J453" s="48"/>
      <c r="L453" s="149"/>
      <c r="M453" s="157"/>
      <c r="N453" s="152"/>
      <c r="O453" s="148"/>
      <c r="P453" s="120"/>
      <c r="Q453" s="75"/>
      <c r="R453" s="46"/>
      <c r="T453" s="49"/>
      <c r="U453" s="44"/>
      <c r="V453" s="49"/>
      <c r="X453" s="68"/>
      <c r="Y453" s="58"/>
      <c r="Z453" s="154"/>
      <c r="AA453" s="66"/>
      <c r="AB453" s="156"/>
      <c r="AC453" s="131"/>
      <c r="AD453" s="66"/>
      <c r="AF453" s="37"/>
    </row>
    <row r="454" spans="1:32" x14ac:dyDescent="0.25">
      <c r="A454" s="33">
        <v>341</v>
      </c>
      <c r="B454" s="33" t="s">
        <v>42</v>
      </c>
      <c r="D454" s="46">
        <v>51317</v>
      </c>
      <c r="F454" s="49" t="s">
        <v>293</v>
      </c>
      <c r="G454" s="72"/>
      <c r="H454" s="72"/>
      <c r="J454" s="48">
        <v>0</v>
      </c>
      <c r="L454" s="149">
        <v>0</v>
      </c>
      <c r="M454" s="157" t="s">
        <v>277</v>
      </c>
      <c r="N454" s="152">
        <v>30</v>
      </c>
      <c r="O454" s="148" t="s">
        <v>277</v>
      </c>
      <c r="P454" s="78">
        <v>3.3</v>
      </c>
      <c r="Q454" s="76"/>
      <c r="R454" s="46">
        <v>53508</v>
      </c>
      <c r="T454" s="49" t="s">
        <v>293</v>
      </c>
      <c r="U454" s="44"/>
      <c r="V454" s="49"/>
      <c r="X454" s="68">
        <v>0</v>
      </c>
      <c r="Y454" s="58"/>
      <c r="Z454" s="154">
        <v>0.5</v>
      </c>
      <c r="AA454" s="66"/>
      <c r="AB454" s="156">
        <v>29.53</v>
      </c>
      <c r="AC454" s="131"/>
      <c r="AD454" s="66">
        <v>3.37</v>
      </c>
      <c r="AF454" s="37"/>
    </row>
    <row r="455" spans="1:32" x14ac:dyDescent="0.25">
      <c r="A455" s="33">
        <v>343</v>
      </c>
      <c r="B455" s="33" t="s">
        <v>88</v>
      </c>
      <c r="D455" s="46">
        <v>51317</v>
      </c>
      <c r="F455" s="49" t="s">
        <v>293</v>
      </c>
      <c r="G455" s="72"/>
      <c r="H455" s="72"/>
      <c r="J455" s="48">
        <v>0</v>
      </c>
      <c r="L455" s="149">
        <v>0</v>
      </c>
      <c r="M455" s="157" t="s">
        <v>277</v>
      </c>
      <c r="N455" s="152">
        <v>30</v>
      </c>
      <c r="O455" s="148" t="s">
        <v>277</v>
      </c>
      <c r="P455" s="78">
        <v>3.3</v>
      </c>
      <c r="Q455" s="76"/>
      <c r="R455" s="46">
        <v>53508</v>
      </c>
      <c r="T455" s="49" t="s">
        <v>293</v>
      </c>
      <c r="U455" s="44"/>
      <c r="V455" s="49"/>
      <c r="X455" s="68">
        <v>0</v>
      </c>
      <c r="Y455" s="58"/>
      <c r="Z455" s="154">
        <v>0.5</v>
      </c>
      <c r="AA455" s="66"/>
      <c r="AB455" s="156">
        <v>29.53</v>
      </c>
      <c r="AC455" s="131"/>
      <c r="AD455" s="66">
        <v>3.37</v>
      </c>
      <c r="AF455" s="37"/>
    </row>
    <row r="456" spans="1:32" x14ac:dyDescent="0.25">
      <c r="A456" s="33">
        <v>345</v>
      </c>
      <c r="B456" s="33" t="s">
        <v>45</v>
      </c>
      <c r="D456" s="46">
        <v>51317</v>
      </c>
      <c r="F456" s="49" t="s">
        <v>293</v>
      </c>
      <c r="G456" s="72"/>
      <c r="H456" s="72"/>
      <c r="J456" s="48">
        <v>0</v>
      </c>
      <c r="L456" s="149">
        <v>0</v>
      </c>
      <c r="M456" s="157" t="s">
        <v>277</v>
      </c>
      <c r="N456" s="152">
        <v>30</v>
      </c>
      <c r="O456" s="148" t="s">
        <v>277</v>
      </c>
      <c r="P456" s="78">
        <v>3.3</v>
      </c>
      <c r="Q456" s="76"/>
      <c r="R456" s="46">
        <v>53508</v>
      </c>
      <c r="T456" s="49" t="s">
        <v>293</v>
      </c>
      <c r="U456" s="44"/>
      <c r="V456" s="49"/>
      <c r="X456" s="68">
        <v>0</v>
      </c>
      <c r="Y456" s="58"/>
      <c r="Z456" s="154">
        <v>0.5</v>
      </c>
      <c r="AA456" s="66"/>
      <c r="AB456" s="156">
        <v>29.53</v>
      </c>
      <c r="AC456" s="131"/>
      <c r="AD456" s="66">
        <v>3.37</v>
      </c>
      <c r="AF456" s="37"/>
    </row>
    <row r="457" spans="1:32" x14ac:dyDescent="0.25">
      <c r="D457" s="46"/>
      <c r="F457" s="49"/>
      <c r="G457" s="72"/>
      <c r="H457" s="72"/>
      <c r="J457" s="48"/>
      <c r="L457" s="149"/>
      <c r="M457" s="157"/>
      <c r="N457" s="152"/>
      <c r="O457" s="148"/>
      <c r="P457" s="78"/>
      <c r="Q457" s="76"/>
      <c r="R457" s="46"/>
      <c r="T457" s="49"/>
      <c r="U457" s="44"/>
      <c r="V457" s="49"/>
      <c r="X457" s="68"/>
      <c r="Y457" s="58"/>
      <c r="Z457" s="154"/>
      <c r="AA457" s="66"/>
      <c r="AB457" s="156"/>
      <c r="AC457" s="131"/>
      <c r="AD457" s="66"/>
      <c r="AF457" s="37"/>
    </row>
    <row r="458" spans="1:32" x14ac:dyDescent="0.25">
      <c r="B458" s="33" t="s">
        <v>6</v>
      </c>
      <c r="F458" s="47"/>
      <c r="J458" s="48"/>
      <c r="L458" s="149"/>
      <c r="M458" s="130"/>
      <c r="N458" s="152"/>
      <c r="O458" s="131"/>
      <c r="P458" s="120"/>
      <c r="Q458" s="75"/>
      <c r="R458" s="46"/>
      <c r="T458" s="47"/>
      <c r="V458" s="47"/>
      <c r="X458" s="68"/>
      <c r="Y458" s="58"/>
      <c r="Z458" s="154"/>
      <c r="AA458" s="66"/>
      <c r="AB458" s="156"/>
      <c r="AC458" s="131"/>
      <c r="AD458" s="66"/>
      <c r="AE458" s="37"/>
    </row>
    <row r="459" spans="1:32" x14ac:dyDescent="0.25">
      <c r="A459" s="35" t="s">
        <v>11</v>
      </c>
      <c r="C459" s="7"/>
      <c r="D459" s="7"/>
      <c r="E459" s="7"/>
      <c r="F459" s="47"/>
      <c r="I459" s="7"/>
      <c r="J459" s="48"/>
      <c r="L459" s="149"/>
      <c r="M459" s="130"/>
      <c r="N459" s="152"/>
      <c r="O459" s="131"/>
      <c r="P459" s="120"/>
      <c r="Q459" s="75"/>
      <c r="R459" s="46"/>
      <c r="T459" s="47"/>
      <c r="V459" s="47"/>
      <c r="X459" s="68"/>
      <c r="Y459" s="58"/>
      <c r="Z459" s="154"/>
      <c r="AA459" s="66"/>
      <c r="AB459" s="156"/>
      <c r="AC459" s="131"/>
      <c r="AD459" s="66"/>
      <c r="AE459" s="37"/>
    </row>
    <row r="460" spans="1:32" x14ac:dyDescent="0.25">
      <c r="B460" s="33" t="s">
        <v>6</v>
      </c>
      <c r="C460" s="7"/>
      <c r="D460" s="7"/>
      <c r="E460" s="7"/>
      <c r="F460" s="47"/>
      <c r="I460" s="7"/>
      <c r="J460" s="48"/>
      <c r="L460" s="149"/>
      <c r="M460" s="130"/>
      <c r="N460" s="152"/>
      <c r="O460" s="131"/>
      <c r="P460" s="120"/>
      <c r="Q460" s="75"/>
      <c r="R460" s="46"/>
      <c r="T460" s="47"/>
      <c r="V460" s="47"/>
      <c r="X460" s="68"/>
      <c r="Y460" s="58"/>
      <c r="Z460" s="154"/>
      <c r="AA460" s="66"/>
      <c r="AB460" s="156"/>
      <c r="AC460" s="131"/>
      <c r="AD460" s="66"/>
    </row>
    <row r="461" spans="1:32" x14ac:dyDescent="0.25">
      <c r="A461" s="35"/>
      <c r="B461" s="35" t="s">
        <v>144</v>
      </c>
      <c r="F461" s="47"/>
      <c r="J461" s="48"/>
      <c r="L461" s="149"/>
      <c r="M461" s="130"/>
      <c r="N461" s="152"/>
      <c r="O461" s="131"/>
      <c r="P461" s="120"/>
      <c r="Q461" s="75"/>
      <c r="R461" s="46"/>
      <c r="T461" s="47"/>
      <c r="V461" s="47"/>
      <c r="X461" s="68"/>
      <c r="Y461" s="58"/>
      <c r="Z461" s="154"/>
      <c r="AA461" s="66"/>
      <c r="AB461" s="156"/>
      <c r="AC461" s="131"/>
      <c r="AD461" s="66"/>
    </row>
    <row r="462" spans="1:32" x14ac:dyDescent="0.25">
      <c r="A462" s="33">
        <v>350.2</v>
      </c>
      <c r="B462" s="33" t="s">
        <v>145</v>
      </c>
      <c r="F462" s="47">
        <v>75</v>
      </c>
      <c r="G462" s="33" t="s">
        <v>4</v>
      </c>
      <c r="H462" s="47" t="s">
        <v>22</v>
      </c>
      <c r="J462" s="48">
        <v>0</v>
      </c>
      <c r="L462" s="149">
        <v>0</v>
      </c>
      <c r="M462" s="130"/>
      <c r="N462" s="152">
        <v>58</v>
      </c>
      <c r="O462" s="131"/>
      <c r="P462" s="78">
        <v>1.3</v>
      </c>
      <c r="Q462" s="76"/>
      <c r="R462" s="46" t="s">
        <v>15</v>
      </c>
      <c r="T462" s="47">
        <v>75</v>
      </c>
      <c r="U462" s="33" t="s">
        <v>4</v>
      </c>
      <c r="V462" s="47" t="s">
        <v>22</v>
      </c>
      <c r="X462" s="68">
        <v>0</v>
      </c>
      <c r="Y462" s="58"/>
      <c r="Z462" s="154">
        <v>22.1</v>
      </c>
      <c r="AA462" s="66"/>
      <c r="AB462" s="156">
        <v>53.2</v>
      </c>
      <c r="AC462" s="131"/>
      <c r="AD462" s="66">
        <v>1.25</v>
      </c>
    </row>
    <row r="463" spans="1:32" x14ac:dyDescent="0.25">
      <c r="A463" s="33">
        <v>352</v>
      </c>
      <c r="B463" s="33" t="s">
        <v>42</v>
      </c>
      <c r="F463" s="47">
        <v>60</v>
      </c>
      <c r="G463" s="33" t="s">
        <v>4</v>
      </c>
      <c r="H463" s="47" t="s">
        <v>23</v>
      </c>
      <c r="J463" s="48">
        <v>-15</v>
      </c>
      <c r="L463" s="149">
        <v>0</v>
      </c>
      <c r="M463" s="130"/>
      <c r="N463" s="152">
        <v>47</v>
      </c>
      <c r="O463" s="131"/>
      <c r="P463" s="78">
        <v>1.9</v>
      </c>
      <c r="Q463" s="76"/>
      <c r="R463" s="46" t="s">
        <v>15</v>
      </c>
      <c r="T463" s="47">
        <v>65</v>
      </c>
      <c r="U463" s="33" t="s">
        <v>4</v>
      </c>
      <c r="V463" s="47" t="s">
        <v>23</v>
      </c>
      <c r="X463" s="68">
        <v>-15</v>
      </c>
      <c r="Y463" s="58"/>
      <c r="Z463" s="154">
        <v>13.4</v>
      </c>
      <c r="AA463" s="66"/>
      <c r="AB463" s="156">
        <v>52.43</v>
      </c>
      <c r="AC463" s="131"/>
      <c r="AD463" s="66">
        <v>1.7</v>
      </c>
    </row>
    <row r="464" spans="1:32" x14ac:dyDescent="0.25">
      <c r="A464" s="33">
        <v>353</v>
      </c>
      <c r="B464" s="33" t="s">
        <v>146</v>
      </c>
      <c r="F464" s="47">
        <v>40</v>
      </c>
      <c r="G464" s="33" t="s">
        <v>4</v>
      </c>
      <c r="H464" s="47" t="s">
        <v>24</v>
      </c>
      <c r="J464" s="48">
        <v>-2</v>
      </c>
      <c r="L464" s="149">
        <v>0</v>
      </c>
      <c r="M464" s="130"/>
      <c r="N464" s="152">
        <v>29</v>
      </c>
      <c r="O464" s="131"/>
      <c r="P464" s="78">
        <v>2.6</v>
      </c>
      <c r="Q464" s="76"/>
      <c r="R464" s="46" t="s">
        <v>15</v>
      </c>
      <c r="T464" s="47">
        <v>40</v>
      </c>
      <c r="U464" s="33" t="s">
        <v>4</v>
      </c>
      <c r="V464" s="47" t="s">
        <v>21</v>
      </c>
      <c r="X464" s="68">
        <v>-2</v>
      </c>
      <c r="Y464" s="58"/>
      <c r="Z464" s="154">
        <v>13.5</v>
      </c>
      <c r="AA464" s="66"/>
      <c r="AB464" s="156">
        <v>30.9</v>
      </c>
      <c r="AC464" s="131"/>
      <c r="AD464" s="66">
        <v>2.36</v>
      </c>
    </row>
    <row r="465" spans="1:30" x14ac:dyDescent="0.25">
      <c r="A465" s="33">
        <v>353.1</v>
      </c>
      <c r="B465" s="33" t="s">
        <v>147</v>
      </c>
      <c r="F465" s="47">
        <v>35</v>
      </c>
      <c r="G465" s="33" t="s">
        <v>4</v>
      </c>
      <c r="H465" s="47" t="s">
        <v>25</v>
      </c>
      <c r="J465" s="48">
        <v>0</v>
      </c>
      <c r="L465" s="149">
        <v>0</v>
      </c>
      <c r="M465" s="130"/>
      <c r="N465" s="152">
        <v>25</v>
      </c>
      <c r="O465" s="131"/>
      <c r="P465" s="78">
        <v>2.9</v>
      </c>
      <c r="Q465" s="76"/>
      <c r="R465" s="46" t="s">
        <v>15</v>
      </c>
      <c r="T465" s="47">
        <v>30</v>
      </c>
      <c r="U465" s="33" t="s">
        <v>4</v>
      </c>
      <c r="V465" s="47" t="s">
        <v>21</v>
      </c>
      <c r="X465" s="68">
        <v>0</v>
      </c>
      <c r="Y465" s="58"/>
      <c r="Z465" s="154">
        <v>9.3000000000000007</v>
      </c>
      <c r="AA465" s="66"/>
      <c r="AB465" s="156">
        <v>23.69</v>
      </c>
      <c r="AC465" s="131"/>
      <c r="AD465" s="66">
        <v>3.51</v>
      </c>
    </row>
    <row r="466" spans="1:30" x14ac:dyDescent="0.25">
      <c r="A466" s="33">
        <v>354</v>
      </c>
      <c r="B466" s="33" t="s">
        <v>148</v>
      </c>
      <c r="F466" s="47">
        <v>52</v>
      </c>
      <c r="G466" s="33" t="s">
        <v>4</v>
      </c>
      <c r="H466" s="47" t="s">
        <v>26</v>
      </c>
      <c r="J466" s="48">
        <v>-15</v>
      </c>
      <c r="L466" s="149">
        <v>0</v>
      </c>
      <c r="M466" s="130"/>
      <c r="N466" s="152">
        <v>34</v>
      </c>
      <c r="O466" s="131"/>
      <c r="P466" s="78">
        <v>2.2000000000000002</v>
      </c>
      <c r="Q466" s="76"/>
      <c r="R466" s="46" t="s">
        <v>15</v>
      </c>
      <c r="T466" s="47">
        <v>60</v>
      </c>
      <c r="U466" s="33" t="s">
        <v>4</v>
      </c>
      <c r="V466" s="47" t="s">
        <v>27</v>
      </c>
      <c r="X466" s="68">
        <v>-25</v>
      </c>
      <c r="Y466" s="58"/>
      <c r="Z466" s="154">
        <v>24.9</v>
      </c>
      <c r="AA466" s="66"/>
      <c r="AB466" s="156">
        <v>35.880000000000003</v>
      </c>
      <c r="AC466" s="131"/>
      <c r="AD466" s="66">
        <v>1.68</v>
      </c>
    </row>
    <row r="467" spans="1:30" x14ac:dyDescent="0.25">
      <c r="A467" s="33">
        <v>355</v>
      </c>
      <c r="B467" s="33" t="s">
        <v>149</v>
      </c>
      <c r="F467" s="47">
        <v>44</v>
      </c>
      <c r="G467" s="33" t="s">
        <v>4</v>
      </c>
      <c r="H467" s="47" t="s">
        <v>25</v>
      </c>
      <c r="J467" s="48">
        <v>-50</v>
      </c>
      <c r="L467" s="149">
        <v>0</v>
      </c>
      <c r="M467" s="130"/>
      <c r="N467" s="152">
        <v>33</v>
      </c>
      <c r="O467" s="131"/>
      <c r="P467" s="78">
        <v>3.4</v>
      </c>
      <c r="Q467" s="76"/>
      <c r="R467" s="46" t="s">
        <v>15</v>
      </c>
      <c r="T467" s="47">
        <v>50</v>
      </c>
      <c r="U467" s="33" t="s">
        <v>4</v>
      </c>
      <c r="V467" s="47" t="s">
        <v>25</v>
      </c>
      <c r="X467" s="68">
        <v>-50</v>
      </c>
      <c r="Y467" s="58"/>
      <c r="Z467" s="154">
        <v>12.2</v>
      </c>
      <c r="AA467" s="66"/>
      <c r="AB467" s="156">
        <v>39.880000000000003</v>
      </c>
      <c r="AC467" s="131"/>
      <c r="AD467" s="66">
        <v>2.91</v>
      </c>
    </row>
    <row r="468" spans="1:30" x14ac:dyDescent="0.25">
      <c r="A468" s="33">
        <v>356</v>
      </c>
      <c r="B468" s="33" t="s">
        <v>150</v>
      </c>
      <c r="F468" s="47">
        <v>47</v>
      </c>
      <c r="G468" s="33" t="s">
        <v>4</v>
      </c>
      <c r="H468" s="47" t="s">
        <v>24</v>
      </c>
      <c r="J468" s="48">
        <v>-50</v>
      </c>
      <c r="L468" s="149">
        <v>0</v>
      </c>
      <c r="M468" s="130"/>
      <c r="N468" s="152">
        <v>35</v>
      </c>
      <c r="O468" s="131"/>
      <c r="P468" s="78">
        <v>3.2</v>
      </c>
      <c r="Q468" s="76"/>
      <c r="R468" s="46" t="s">
        <v>15</v>
      </c>
      <c r="T468" s="47">
        <v>51</v>
      </c>
      <c r="U468" s="33" t="s">
        <v>4</v>
      </c>
      <c r="V468" s="47" t="s">
        <v>21</v>
      </c>
      <c r="X468" s="68">
        <v>-55</v>
      </c>
      <c r="Y468" s="58"/>
      <c r="Z468" s="154">
        <v>16.600000000000001</v>
      </c>
      <c r="AA468" s="66"/>
      <c r="AB468" s="156">
        <v>39.61</v>
      </c>
      <c r="AC468" s="131"/>
      <c r="AD468" s="66">
        <v>2.84</v>
      </c>
    </row>
    <row r="469" spans="1:30" x14ac:dyDescent="0.25">
      <c r="A469" s="33">
        <v>357</v>
      </c>
      <c r="B469" s="33" t="s">
        <v>151</v>
      </c>
      <c r="F469" s="47">
        <v>60</v>
      </c>
      <c r="G469" s="33" t="s">
        <v>4</v>
      </c>
      <c r="H469" s="47" t="s">
        <v>27</v>
      </c>
      <c r="J469" s="48">
        <v>0</v>
      </c>
      <c r="L469" s="149">
        <v>0</v>
      </c>
      <c r="M469" s="130"/>
      <c r="N469" s="152">
        <v>40</v>
      </c>
      <c r="O469" s="131"/>
      <c r="P469" s="78">
        <v>1.7</v>
      </c>
      <c r="Q469" s="76"/>
      <c r="R469" s="46" t="s">
        <v>15</v>
      </c>
      <c r="T469" s="47">
        <v>65</v>
      </c>
      <c r="U469" s="33" t="s">
        <v>4</v>
      </c>
      <c r="V469" s="47" t="s">
        <v>27</v>
      </c>
      <c r="X469" s="68">
        <v>0</v>
      </c>
      <c r="Y469" s="58"/>
      <c r="Z469" s="154">
        <v>20.5</v>
      </c>
      <c r="AA469" s="66"/>
      <c r="AB469" s="156">
        <v>45.29</v>
      </c>
      <c r="AC469" s="131"/>
      <c r="AD469" s="66">
        <v>1.43</v>
      </c>
    </row>
    <row r="470" spans="1:30" x14ac:dyDescent="0.25">
      <c r="A470" s="33">
        <v>358</v>
      </c>
      <c r="B470" s="33" t="s">
        <v>152</v>
      </c>
      <c r="F470" s="47">
        <v>60</v>
      </c>
      <c r="G470" s="33" t="s">
        <v>4</v>
      </c>
      <c r="H470" s="47" t="s">
        <v>28</v>
      </c>
      <c r="J470" s="48">
        <v>-10</v>
      </c>
      <c r="L470" s="149">
        <v>0</v>
      </c>
      <c r="M470" s="130"/>
      <c r="N470" s="152">
        <v>40</v>
      </c>
      <c r="O470" s="131"/>
      <c r="P470" s="78">
        <v>1.8</v>
      </c>
      <c r="Q470" s="76"/>
      <c r="R470" s="46" t="s">
        <v>15</v>
      </c>
      <c r="T470" s="47">
        <v>65</v>
      </c>
      <c r="U470" s="33" t="s">
        <v>4</v>
      </c>
      <c r="V470" s="47" t="s">
        <v>23</v>
      </c>
      <c r="X470" s="68">
        <v>-20</v>
      </c>
      <c r="Y470" s="58"/>
      <c r="Z470" s="154">
        <v>17.100000000000001</v>
      </c>
      <c r="AA470" s="66"/>
      <c r="AB470" s="156">
        <v>49.27</v>
      </c>
      <c r="AC470" s="131"/>
      <c r="AD470" s="66">
        <v>1.87</v>
      </c>
    </row>
    <row r="471" spans="1:30" x14ac:dyDescent="0.25">
      <c r="A471" s="33">
        <v>359</v>
      </c>
      <c r="B471" s="33" t="s">
        <v>153</v>
      </c>
      <c r="F471" s="47">
        <v>65</v>
      </c>
      <c r="G471" s="33" t="s">
        <v>4</v>
      </c>
      <c r="H471" s="47" t="s">
        <v>29</v>
      </c>
      <c r="J471" s="48">
        <v>-10</v>
      </c>
      <c r="L471" s="149">
        <v>0</v>
      </c>
      <c r="M471" s="130"/>
      <c r="N471" s="152">
        <v>47</v>
      </c>
      <c r="O471" s="131"/>
      <c r="P471" s="78">
        <v>1.7</v>
      </c>
      <c r="Q471" s="76"/>
      <c r="R471" s="46" t="s">
        <v>15</v>
      </c>
      <c r="T471" s="47">
        <v>75</v>
      </c>
      <c r="U471" s="33" t="s">
        <v>4</v>
      </c>
      <c r="V471" s="47" t="s">
        <v>27</v>
      </c>
      <c r="X471" s="68">
        <v>-10</v>
      </c>
      <c r="Y471" s="58"/>
      <c r="Z471" s="154">
        <v>21</v>
      </c>
      <c r="AA471" s="66"/>
      <c r="AB471" s="156">
        <v>54.53</v>
      </c>
      <c r="AC471" s="131"/>
      <c r="AD471" s="66">
        <v>1.33</v>
      </c>
    </row>
    <row r="472" spans="1:30" x14ac:dyDescent="0.25">
      <c r="A472" s="35"/>
      <c r="B472" s="35" t="s">
        <v>6</v>
      </c>
      <c r="F472" s="47"/>
      <c r="H472" s="47"/>
      <c r="J472" s="48"/>
      <c r="L472" s="149"/>
      <c r="M472" s="130"/>
      <c r="N472" s="152"/>
      <c r="O472" s="131"/>
      <c r="P472" s="120"/>
      <c r="Q472" s="75"/>
      <c r="R472" s="46"/>
      <c r="T472" s="47"/>
      <c r="V472" s="47"/>
      <c r="X472" s="68"/>
      <c r="Y472" s="58"/>
      <c r="Z472" s="154"/>
      <c r="AA472" s="66"/>
      <c r="AB472" s="156"/>
      <c r="AC472" s="131"/>
      <c r="AD472" s="66"/>
    </row>
    <row r="473" spans="1:30" x14ac:dyDescent="0.25">
      <c r="A473" s="35"/>
      <c r="B473" s="35" t="s">
        <v>155</v>
      </c>
      <c r="F473" s="47"/>
      <c r="H473" s="47"/>
      <c r="J473" s="48"/>
      <c r="L473" s="149"/>
      <c r="M473" s="130"/>
      <c r="N473" s="152"/>
      <c r="O473" s="131"/>
      <c r="P473" s="120"/>
      <c r="Q473" s="75"/>
      <c r="R473" s="46"/>
      <c r="T473" s="47"/>
      <c r="V473" s="47"/>
      <c r="X473" s="68"/>
      <c r="Y473" s="58"/>
      <c r="Z473" s="154"/>
      <c r="AA473" s="66"/>
      <c r="AB473" s="156"/>
      <c r="AC473" s="131"/>
      <c r="AD473" s="66"/>
    </row>
    <row r="474" spans="1:30" x14ac:dyDescent="0.25">
      <c r="A474" s="33">
        <v>361</v>
      </c>
      <c r="B474" s="33" t="s">
        <v>42</v>
      </c>
      <c r="F474" s="47">
        <v>60</v>
      </c>
      <c r="G474" s="33" t="s">
        <v>4</v>
      </c>
      <c r="H474" s="47" t="s">
        <v>23</v>
      </c>
      <c r="J474" s="48">
        <v>-15</v>
      </c>
      <c r="L474" s="149">
        <v>0</v>
      </c>
      <c r="M474" s="130"/>
      <c r="N474" s="152">
        <v>50</v>
      </c>
      <c r="O474" s="131"/>
      <c r="P474" s="78">
        <v>1.9</v>
      </c>
      <c r="Q474" s="76"/>
      <c r="R474" s="46" t="s">
        <v>15</v>
      </c>
      <c r="T474" s="47">
        <v>65</v>
      </c>
      <c r="U474" s="33" t="s">
        <v>4</v>
      </c>
      <c r="V474" s="47" t="s">
        <v>23</v>
      </c>
      <c r="X474" s="68">
        <v>-15</v>
      </c>
      <c r="Y474" s="58"/>
      <c r="Z474" s="154">
        <v>16</v>
      </c>
      <c r="AA474" s="66"/>
      <c r="AB474" s="156">
        <v>49.85</v>
      </c>
      <c r="AC474" s="131"/>
      <c r="AD474" s="66">
        <v>1.75</v>
      </c>
    </row>
    <row r="475" spans="1:30" x14ac:dyDescent="0.25">
      <c r="A475" s="33">
        <v>362</v>
      </c>
      <c r="B475" s="33" t="s">
        <v>146</v>
      </c>
      <c r="F475" s="47">
        <v>43</v>
      </c>
      <c r="G475" s="33" t="s">
        <v>4</v>
      </c>
      <c r="H475" s="47" t="s">
        <v>24</v>
      </c>
      <c r="J475" s="48">
        <v>-10</v>
      </c>
      <c r="L475" s="149">
        <v>0</v>
      </c>
      <c r="M475" s="130"/>
      <c r="N475" s="152">
        <v>33</v>
      </c>
      <c r="O475" s="131"/>
      <c r="P475" s="78">
        <v>2.6</v>
      </c>
      <c r="Q475" s="76"/>
      <c r="R475" s="46" t="s">
        <v>15</v>
      </c>
      <c r="T475" s="47">
        <v>45</v>
      </c>
      <c r="U475" s="33" t="s">
        <v>4</v>
      </c>
      <c r="V475" s="47" t="s">
        <v>24</v>
      </c>
      <c r="X475" s="68">
        <v>-10</v>
      </c>
      <c r="Y475" s="58"/>
      <c r="Z475" s="154">
        <v>15.1</v>
      </c>
      <c r="AA475" s="66"/>
      <c r="AB475" s="156">
        <v>33.67</v>
      </c>
      <c r="AC475" s="131"/>
      <c r="AD475" s="66">
        <v>2.36</v>
      </c>
    </row>
    <row r="476" spans="1:30" x14ac:dyDescent="0.25">
      <c r="A476" s="33">
        <v>364.1</v>
      </c>
      <c r="B476" s="33" t="s">
        <v>156</v>
      </c>
      <c r="F476" s="47">
        <v>43</v>
      </c>
      <c r="G476" s="33" t="s">
        <v>4</v>
      </c>
      <c r="H476" s="47" t="s">
        <v>24</v>
      </c>
      <c r="J476" s="48">
        <v>-10</v>
      </c>
      <c r="L476" s="149">
        <v>0</v>
      </c>
      <c r="M476" s="130"/>
      <c r="N476" s="152">
        <v>27</v>
      </c>
      <c r="O476" s="131"/>
      <c r="P476" s="78">
        <v>4.0999999999999996</v>
      </c>
      <c r="Q476" s="76"/>
      <c r="R476" s="46" t="s">
        <v>15</v>
      </c>
      <c r="T476" s="47">
        <v>40</v>
      </c>
      <c r="U476" s="33" t="s">
        <v>4</v>
      </c>
      <c r="V476" s="47" t="s">
        <v>25</v>
      </c>
      <c r="X476" s="68">
        <v>-100</v>
      </c>
      <c r="Y476" s="58"/>
      <c r="Z476" s="154">
        <v>13.8</v>
      </c>
      <c r="AA476" s="66"/>
      <c r="AB476" s="156">
        <v>28.9</v>
      </c>
      <c r="AC476" s="131"/>
      <c r="AD476" s="66">
        <v>5.38</v>
      </c>
    </row>
    <row r="477" spans="1:30" x14ac:dyDescent="0.25">
      <c r="A477" s="33">
        <v>364.2</v>
      </c>
      <c r="B477" s="33" t="s">
        <v>157</v>
      </c>
      <c r="F477" s="47">
        <v>43</v>
      </c>
      <c r="G477" s="33" t="s">
        <v>4</v>
      </c>
      <c r="H477" s="47" t="s">
        <v>24</v>
      </c>
      <c r="J477" s="48">
        <v>-10</v>
      </c>
      <c r="L477" s="149">
        <v>0</v>
      </c>
      <c r="M477" s="130"/>
      <c r="N477" s="152">
        <v>27</v>
      </c>
      <c r="O477" s="131"/>
      <c r="P477" s="78">
        <v>4.0999999999999996</v>
      </c>
      <c r="Q477" s="76"/>
      <c r="R477" s="46" t="s">
        <v>15</v>
      </c>
      <c r="T477" s="47">
        <v>50</v>
      </c>
      <c r="U477" s="33" t="s">
        <v>4</v>
      </c>
      <c r="V477" s="47" t="s">
        <v>24</v>
      </c>
      <c r="X477" s="68">
        <v>-100</v>
      </c>
      <c r="Y477" s="58"/>
      <c r="Z477" s="154">
        <v>5.6</v>
      </c>
      <c r="AA477" s="66"/>
      <c r="AB477" s="156">
        <v>45.65</v>
      </c>
      <c r="AC477" s="131"/>
      <c r="AD477" s="66">
        <v>4.08</v>
      </c>
    </row>
    <row r="478" spans="1:30" x14ac:dyDescent="0.25">
      <c r="A478" s="33">
        <v>365</v>
      </c>
      <c r="B478" s="33" t="s">
        <v>150</v>
      </c>
      <c r="F478" s="47">
        <v>41</v>
      </c>
      <c r="G478" s="33" t="s">
        <v>4</v>
      </c>
      <c r="H478" s="47" t="s">
        <v>30</v>
      </c>
      <c r="J478" s="48">
        <v>-60</v>
      </c>
      <c r="L478" s="149">
        <v>0</v>
      </c>
      <c r="M478" s="130"/>
      <c r="N478" s="152">
        <v>30</v>
      </c>
      <c r="O478" s="131"/>
      <c r="P478" s="78">
        <v>3.9</v>
      </c>
      <c r="Q478" s="76"/>
      <c r="R478" s="46" t="s">
        <v>15</v>
      </c>
      <c r="T478" s="47">
        <v>48</v>
      </c>
      <c r="U478" s="33" t="s">
        <v>4</v>
      </c>
      <c r="V478" s="47" t="s">
        <v>21</v>
      </c>
      <c r="X478" s="68">
        <v>-80</v>
      </c>
      <c r="Y478" s="58"/>
      <c r="Z478" s="154">
        <v>13.3</v>
      </c>
      <c r="AA478" s="66"/>
      <c r="AB478" s="156">
        <v>38.9</v>
      </c>
      <c r="AC478" s="131"/>
      <c r="AD478" s="66">
        <v>3.67</v>
      </c>
    </row>
    <row r="479" spans="1:30" x14ac:dyDescent="0.25">
      <c r="A479" s="33">
        <v>366.6</v>
      </c>
      <c r="B479" s="33" t="s">
        <v>288</v>
      </c>
      <c r="F479" s="47">
        <v>70</v>
      </c>
      <c r="G479" s="33" t="s">
        <v>4</v>
      </c>
      <c r="H479" s="47" t="s">
        <v>31</v>
      </c>
      <c r="J479" s="48">
        <v>-2</v>
      </c>
      <c r="L479" s="149">
        <v>0</v>
      </c>
      <c r="M479" s="130"/>
      <c r="N479" s="152">
        <v>59</v>
      </c>
      <c r="O479" s="131"/>
      <c r="P479" s="78">
        <v>1.5</v>
      </c>
      <c r="Q479" s="76"/>
      <c r="R479" s="46" t="s">
        <v>15</v>
      </c>
      <c r="T479" s="47">
        <v>70</v>
      </c>
      <c r="U479" s="33" t="s">
        <v>4</v>
      </c>
      <c r="V479" s="47" t="s">
        <v>23</v>
      </c>
      <c r="X479" s="68">
        <v>0</v>
      </c>
      <c r="Y479" s="58"/>
      <c r="Z479" s="154">
        <v>16.2</v>
      </c>
      <c r="AA479" s="66"/>
      <c r="AB479" s="156">
        <v>54.59</v>
      </c>
      <c r="AC479" s="131"/>
      <c r="AD479" s="66">
        <v>1.42</v>
      </c>
    </row>
    <row r="480" spans="1:30" x14ac:dyDescent="0.25">
      <c r="A480" s="33">
        <v>366.7</v>
      </c>
      <c r="B480" s="33" t="s">
        <v>289</v>
      </c>
      <c r="F480" s="47">
        <v>50</v>
      </c>
      <c r="G480" s="33" t="s">
        <v>4</v>
      </c>
      <c r="H480" s="47" t="s">
        <v>27</v>
      </c>
      <c r="J480" s="48">
        <v>0</v>
      </c>
      <c r="L480" s="149">
        <v>0</v>
      </c>
      <c r="M480" s="130"/>
      <c r="N480" s="152">
        <v>40</v>
      </c>
      <c r="O480" s="131"/>
      <c r="P480" s="78">
        <v>2</v>
      </c>
      <c r="Q480" s="76"/>
      <c r="R480" s="46" t="s">
        <v>15</v>
      </c>
      <c r="T480" s="47">
        <v>50</v>
      </c>
      <c r="U480" s="33" t="s">
        <v>4</v>
      </c>
      <c r="V480" s="47" t="s">
        <v>27</v>
      </c>
      <c r="X480" s="68">
        <v>0</v>
      </c>
      <c r="Y480" s="58"/>
      <c r="Z480" s="154">
        <v>7.2</v>
      </c>
      <c r="AA480" s="66"/>
      <c r="AB480" s="156">
        <v>43.04</v>
      </c>
      <c r="AC480" s="131"/>
      <c r="AD480" s="66">
        <v>2</v>
      </c>
    </row>
    <row r="481" spans="1:31" x14ac:dyDescent="0.25">
      <c r="A481" s="33">
        <v>367.6</v>
      </c>
      <c r="B481" s="33" t="s">
        <v>286</v>
      </c>
      <c r="F481" s="47">
        <v>38</v>
      </c>
      <c r="G481" s="33" t="s">
        <v>4</v>
      </c>
      <c r="H481" s="47" t="s">
        <v>30</v>
      </c>
      <c r="J481" s="48">
        <v>0</v>
      </c>
      <c r="L481" s="149">
        <v>0</v>
      </c>
      <c r="M481" s="130"/>
      <c r="N481" s="152">
        <v>29</v>
      </c>
      <c r="O481" s="131"/>
      <c r="P481" s="78">
        <v>2.6</v>
      </c>
      <c r="Q481" s="76"/>
      <c r="R481" s="46" t="s">
        <v>15</v>
      </c>
      <c r="T481" s="47">
        <v>42</v>
      </c>
      <c r="U481" s="33" t="s">
        <v>4</v>
      </c>
      <c r="V481" s="47" t="s">
        <v>30</v>
      </c>
      <c r="X481" s="68">
        <v>-5</v>
      </c>
      <c r="Y481" s="58"/>
      <c r="Z481" s="154">
        <v>13.9</v>
      </c>
      <c r="AA481" s="66"/>
      <c r="AB481" s="156">
        <v>31.87</v>
      </c>
      <c r="AC481" s="131"/>
      <c r="AD481" s="66">
        <v>2.4300000000000002</v>
      </c>
    </row>
    <row r="482" spans="1:31" x14ac:dyDescent="0.25">
      <c r="A482" s="33">
        <v>367.7</v>
      </c>
      <c r="B482" s="33" t="s">
        <v>287</v>
      </c>
      <c r="F482" s="47">
        <v>35</v>
      </c>
      <c r="G482" s="33" t="s">
        <v>4</v>
      </c>
      <c r="H482" s="47" t="s">
        <v>25</v>
      </c>
      <c r="J482" s="48">
        <v>0</v>
      </c>
      <c r="L482" s="149">
        <v>0</v>
      </c>
      <c r="M482" s="130"/>
      <c r="N482" s="152">
        <v>18.399999999999999</v>
      </c>
      <c r="O482" s="131"/>
      <c r="P482" s="78">
        <v>2.9</v>
      </c>
      <c r="Q482" s="76"/>
      <c r="R482" s="46" t="s">
        <v>15</v>
      </c>
      <c r="T482" s="47">
        <v>35</v>
      </c>
      <c r="U482" s="33" t="s">
        <v>4</v>
      </c>
      <c r="V482" s="47" t="s">
        <v>25</v>
      </c>
      <c r="X482" s="68">
        <v>0</v>
      </c>
      <c r="Y482" s="58"/>
      <c r="Z482" s="154">
        <v>16</v>
      </c>
      <c r="AA482" s="66"/>
      <c r="AB482" s="156">
        <v>23.06</v>
      </c>
      <c r="AC482" s="131"/>
      <c r="AD482" s="66">
        <v>2.63</v>
      </c>
    </row>
    <row r="483" spans="1:31" x14ac:dyDescent="0.25">
      <c r="A483" s="33">
        <v>368</v>
      </c>
      <c r="B483" s="33" t="s">
        <v>158</v>
      </c>
      <c r="F483" s="47">
        <v>33</v>
      </c>
      <c r="G483" s="33" t="s">
        <v>4</v>
      </c>
      <c r="H483" s="47" t="s">
        <v>32</v>
      </c>
      <c r="J483" s="48">
        <v>-25</v>
      </c>
      <c r="L483" s="149">
        <v>0</v>
      </c>
      <c r="M483" s="130"/>
      <c r="N483" s="152">
        <v>22</v>
      </c>
      <c r="O483" s="131"/>
      <c r="P483" s="78">
        <v>3.8</v>
      </c>
      <c r="Q483" s="76"/>
      <c r="R483" s="46" t="s">
        <v>15</v>
      </c>
      <c r="T483" s="47">
        <v>34</v>
      </c>
      <c r="U483" s="33" t="s">
        <v>4</v>
      </c>
      <c r="V483" s="47" t="s">
        <v>30</v>
      </c>
      <c r="X483" s="68">
        <v>-15</v>
      </c>
      <c r="Y483" s="58"/>
      <c r="Z483" s="154">
        <v>15.5</v>
      </c>
      <c r="AA483" s="66"/>
      <c r="AB483" s="156">
        <v>23.48</v>
      </c>
      <c r="AC483" s="131"/>
      <c r="AD483" s="66">
        <v>2.98</v>
      </c>
    </row>
    <row r="484" spans="1:31" x14ac:dyDescent="0.25">
      <c r="A484" s="33">
        <v>369.1</v>
      </c>
      <c r="B484" s="33" t="s">
        <v>284</v>
      </c>
      <c r="F484" s="47">
        <v>48</v>
      </c>
      <c r="G484" s="33" t="s">
        <v>4</v>
      </c>
      <c r="H484" s="47" t="s">
        <v>21</v>
      </c>
      <c r="J484" s="48">
        <v>-85</v>
      </c>
      <c r="L484" s="149">
        <v>0</v>
      </c>
      <c r="M484" s="130"/>
      <c r="N484" s="152">
        <v>36</v>
      </c>
      <c r="O484" s="131"/>
      <c r="P484" s="78">
        <v>3.9</v>
      </c>
      <c r="Q484" s="76"/>
      <c r="R484" s="46" t="s">
        <v>15</v>
      </c>
      <c r="T484" s="47">
        <v>53</v>
      </c>
      <c r="U484" s="33" t="s">
        <v>4</v>
      </c>
      <c r="V484" s="47" t="s">
        <v>21</v>
      </c>
      <c r="X484" s="68">
        <v>-125</v>
      </c>
      <c r="Y484" s="58"/>
      <c r="Z484" s="154">
        <v>10.3</v>
      </c>
      <c r="AA484" s="66"/>
      <c r="AB484" s="156">
        <v>45.82</v>
      </c>
      <c r="AC484" s="131"/>
      <c r="AD484" s="66">
        <v>4.29</v>
      </c>
    </row>
    <row r="485" spans="1:31" x14ac:dyDescent="0.25">
      <c r="A485" s="33">
        <v>369.6</v>
      </c>
      <c r="B485" s="33" t="s">
        <v>285</v>
      </c>
      <c r="F485" s="47">
        <v>38</v>
      </c>
      <c r="G485" s="33" t="s">
        <v>4</v>
      </c>
      <c r="H485" s="47" t="s">
        <v>25</v>
      </c>
      <c r="J485" s="48">
        <v>-5</v>
      </c>
      <c r="L485" s="149">
        <v>0</v>
      </c>
      <c r="M485" s="130"/>
      <c r="N485" s="152">
        <v>26</v>
      </c>
      <c r="O485" s="131"/>
      <c r="P485" s="78">
        <v>2.8</v>
      </c>
      <c r="Q485" s="76"/>
      <c r="R485" s="46" t="s">
        <v>15</v>
      </c>
      <c r="T485" s="47">
        <v>45</v>
      </c>
      <c r="U485" s="33" t="s">
        <v>4</v>
      </c>
      <c r="V485" s="47" t="s">
        <v>25</v>
      </c>
      <c r="X485" s="68">
        <v>-15</v>
      </c>
      <c r="Y485" s="58"/>
      <c r="Z485" s="154">
        <v>16.100000000000001</v>
      </c>
      <c r="AA485" s="66"/>
      <c r="AB485" s="156">
        <v>31.75</v>
      </c>
      <c r="AC485" s="131"/>
      <c r="AD485" s="66">
        <v>2.4</v>
      </c>
    </row>
    <row r="486" spans="1:31" x14ac:dyDescent="0.25">
      <c r="A486" s="33">
        <v>370</v>
      </c>
      <c r="B486" s="33" t="s">
        <v>159</v>
      </c>
      <c r="F486" s="47">
        <v>36</v>
      </c>
      <c r="G486" s="33" t="s">
        <v>4</v>
      </c>
      <c r="H486" s="47" t="s">
        <v>33</v>
      </c>
      <c r="J486" s="48">
        <v>-30</v>
      </c>
      <c r="L486" s="149">
        <v>0</v>
      </c>
      <c r="M486" s="130"/>
      <c r="N486" s="152">
        <v>24</v>
      </c>
      <c r="O486" s="131"/>
      <c r="P486" s="78">
        <v>3.6</v>
      </c>
      <c r="Q486" s="76"/>
      <c r="R486" s="46" t="s">
        <v>15</v>
      </c>
      <c r="T486" s="47">
        <v>38</v>
      </c>
      <c r="U486" s="33" t="s">
        <v>4</v>
      </c>
      <c r="V486" s="47" t="s">
        <v>25</v>
      </c>
      <c r="X486" s="68">
        <v>-30</v>
      </c>
      <c r="Y486" s="58"/>
      <c r="Z486" s="154">
        <v>27.8</v>
      </c>
      <c r="AA486" s="66"/>
      <c r="AB486" s="156">
        <v>17.18</v>
      </c>
      <c r="AC486" s="131"/>
      <c r="AD486" s="66">
        <v>3.42</v>
      </c>
    </row>
    <row r="487" spans="1:31" x14ac:dyDescent="0.25">
      <c r="A487" s="33">
        <v>370.1</v>
      </c>
      <c r="B487" s="33" t="s">
        <v>160</v>
      </c>
      <c r="F487" s="47">
        <v>20</v>
      </c>
      <c r="G487" s="33" t="s">
        <v>4</v>
      </c>
      <c r="H487" s="47" t="s">
        <v>33</v>
      </c>
      <c r="J487" s="48">
        <v>-30</v>
      </c>
      <c r="L487" s="149">
        <v>0</v>
      </c>
      <c r="M487" s="130"/>
      <c r="N487" s="152">
        <v>19.2</v>
      </c>
      <c r="O487" s="131"/>
      <c r="P487" s="78">
        <v>6.5</v>
      </c>
      <c r="Q487" s="76"/>
      <c r="R487" s="46" t="s">
        <v>15</v>
      </c>
      <c r="T487" s="47">
        <v>20</v>
      </c>
      <c r="U487" s="33" t="s">
        <v>4</v>
      </c>
      <c r="V487" s="47" t="s">
        <v>33</v>
      </c>
      <c r="X487" s="68">
        <v>-30</v>
      </c>
      <c r="Y487" s="58"/>
      <c r="Z487" s="154">
        <v>4.8</v>
      </c>
      <c r="AA487" s="66"/>
      <c r="AB487" s="156">
        <v>15.6</v>
      </c>
      <c r="AC487" s="131"/>
      <c r="AD487" s="66">
        <v>6.67</v>
      </c>
    </row>
    <row r="488" spans="1:31" x14ac:dyDescent="0.25">
      <c r="A488" s="33">
        <v>371</v>
      </c>
      <c r="B488" s="33" t="s">
        <v>321</v>
      </c>
      <c r="F488" s="47">
        <v>30</v>
      </c>
      <c r="G488" s="33" t="s">
        <v>4</v>
      </c>
      <c r="H488" s="47" t="s">
        <v>34</v>
      </c>
      <c r="J488" s="48">
        <v>-20</v>
      </c>
      <c r="L488" s="149">
        <v>0</v>
      </c>
      <c r="M488" s="130"/>
      <c r="N488" s="152">
        <v>22</v>
      </c>
      <c r="O488" s="131"/>
      <c r="P488" s="78">
        <v>4</v>
      </c>
      <c r="Q488" s="76"/>
      <c r="R488" s="46" t="s">
        <v>15</v>
      </c>
      <c r="T488" s="47">
        <v>30</v>
      </c>
      <c r="U488" s="33" t="s">
        <v>4</v>
      </c>
      <c r="V488" s="47" t="s">
        <v>34</v>
      </c>
      <c r="X488" s="68">
        <v>-15</v>
      </c>
      <c r="Y488" s="58"/>
      <c r="Z488" s="154">
        <v>17.2</v>
      </c>
      <c r="AA488" s="66"/>
      <c r="AB488" s="156">
        <v>21.97</v>
      </c>
      <c r="AC488" s="131"/>
      <c r="AD488" s="66">
        <v>3.33</v>
      </c>
    </row>
    <row r="489" spans="1:31" x14ac:dyDescent="0.25">
      <c r="A489" s="33">
        <v>373</v>
      </c>
      <c r="B489" s="33" t="s">
        <v>161</v>
      </c>
      <c r="F489" s="47">
        <v>30</v>
      </c>
      <c r="G489" s="33" t="s">
        <v>4</v>
      </c>
      <c r="H489" s="47" t="s">
        <v>35</v>
      </c>
      <c r="J489" s="48">
        <v>-20</v>
      </c>
      <c r="L489" s="149">
        <v>0</v>
      </c>
      <c r="M489" s="130"/>
      <c r="N489" s="152">
        <v>22</v>
      </c>
      <c r="O489" s="131"/>
      <c r="P489" s="78">
        <v>4</v>
      </c>
      <c r="Q489" s="76"/>
      <c r="R489" s="46" t="s">
        <v>15</v>
      </c>
      <c r="T489" s="47">
        <v>35</v>
      </c>
      <c r="U489" s="33" t="s">
        <v>4</v>
      </c>
      <c r="V489" s="47" t="s">
        <v>308</v>
      </c>
      <c r="X489" s="68">
        <v>-15</v>
      </c>
      <c r="Y489" s="58"/>
      <c r="Z489" s="154">
        <v>15.3</v>
      </c>
      <c r="AA489" s="66"/>
      <c r="AB489" s="156">
        <v>27.34</v>
      </c>
      <c r="AC489" s="131"/>
      <c r="AD489" s="66">
        <v>2.82</v>
      </c>
    </row>
    <row r="490" spans="1:31" x14ac:dyDescent="0.25">
      <c r="A490" s="35"/>
      <c r="B490" s="35" t="s">
        <v>6</v>
      </c>
      <c r="F490" s="47"/>
      <c r="H490" s="47"/>
      <c r="J490" s="48"/>
      <c r="L490" s="149"/>
      <c r="M490" s="130"/>
      <c r="N490" s="152"/>
      <c r="O490" s="131"/>
      <c r="P490" s="120"/>
      <c r="Q490" s="75"/>
      <c r="R490" s="46"/>
      <c r="T490" s="47"/>
      <c r="V490" s="47"/>
      <c r="X490" s="68"/>
      <c r="Y490" s="58"/>
      <c r="Z490" s="154"/>
      <c r="AA490" s="66"/>
      <c r="AB490" s="156"/>
      <c r="AC490" s="131"/>
      <c r="AD490" s="66"/>
      <c r="AE490" s="37"/>
    </row>
    <row r="491" spans="1:31" x14ac:dyDescent="0.25">
      <c r="A491" s="35"/>
      <c r="B491" s="35" t="s">
        <v>163</v>
      </c>
      <c r="F491" s="47"/>
      <c r="H491" s="47"/>
      <c r="J491" s="48"/>
      <c r="L491" s="149"/>
      <c r="M491" s="130"/>
      <c r="N491" s="152"/>
      <c r="O491" s="131"/>
      <c r="P491" s="120"/>
      <c r="Q491" s="75"/>
      <c r="R491" s="46"/>
      <c r="T491" s="47"/>
      <c r="V491" s="47"/>
      <c r="X491" s="68"/>
      <c r="Y491" s="58"/>
      <c r="Z491" s="154"/>
      <c r="AA491" s="66"/>
      <c r="AB491" s="156"/>
      <c r="AC491" s="131"/>
      <c r="AD491" s="66"/>
    </row>
    <row r="492" spans="1:31" x14ac:dyDescent="0.25">
      <c r="A492" s="33">
        <v>390</v>
      </c>
      <c r="B492" s="33" t="s">
        <v>42</v>
      </c>
      <c r="F492" s="47">
        <v>50</v>
      </c>
      <c r="G492" s="33" t="s">
        <v>4</v>
      </c>
      <c r="H492" s="47" t="s">
        <v>24</v>
      </c>
      <c r="J492" s="48">
        <v>-5</v>
      </c>
      <c r="L492" s="149">
        <v>0</v>
      </c>
      <c r="M492" s="130"/>
      <c r="N492" s="184">
        <v>36</v>
      </c>
      <c r="O492" s="131"/>
      <c r="P492" s="78">
        <v>2.1</v>
      </c>
      <c r="Q492" s="76"/>
      <c r="R492" s="46" t="s">
        <v>15</v>
      </c>
      <c r="T492" s="47">
        <v>55</v>
      </c>
      <c r="U492" s="33" t="s">
        <v>4</v>
      </c>
      <c r="V492" s="47" t="s">
        <v>24</v>
      </c>
      <c r="X492" s="68">
        <v>-10</v>
      </c>
      <c r="Y492" s="58"/>
      <c r="Z492" s="154">
        <v>18.100000000000001</v>
      </c>
      <c r="AA492" s="66"/>
      <c r="AB492" s="156">
        <v>41.11</v>
      </c>
      <c r="AC492" s="131"/>
      <c r="AD492" s="66">
        <v>1.99</v>
      </c>
      <c r="AE492" s="29"/>
    </row>
    <row r="493" spans="1:31" x14ac:dyDescent="0.25">
      <c r="A493" s="33">
        <v>392.1</v>
      </c>
      <c r="B493" s="33" t="s">
        <v>164</v>
      </c>
      <c r="F493" s="47">
        <v>6</v>
      </c>
      <c r="G493" s="33" t="s">
        <v>4</v>
      </c>
      <c r="H493" s="47" t="s">
        <v>36</v>
      </c>
      <c r="J493" s="48">
        <v>15</v>
      </c>
      <c r="L493" s="149">
        <v>0</v>
      </c>
      <c r="M493" s="130"/>
      <c r="N493" s="150">
        <v>3</v>
      </c>
      <c r="O493" s="131"/>
      <c r="P493" s="78">
        <v>14.2</v>
      </c>
      <c r="Q493" s="76"/>
      <c r="R493" s="46" t="s">
        <v>15</v>
      </c>
      <c r="T493" s="47">
        <v>6</v>
      </c>
      <c r="U493" s="33" t="s">
        <v>4</v>
      </c>
      <c r="V493" s="47" t="s">
        <v>38</v>
      </c>
      <c r="X493" s="68">
        <v>15</v>
      </c>
      <c r="Y493" s="58"/>
      <c r="Z493" s="154">
        <v>2.2000000000000002</v>
      </c>
      <c r="AA493" s="66"/>
      <c r="AB493" s="156">
        <v>4.0599999999999996</v>
      </c>
      <c r="AC493" s="131"/>
      <c r="AD493" s="66">
        <v>15.72</v>
      </c>
    </row>
    <row r="494" spans="1:31" x14ac:dyDescent="0.25">
      <c r="A494" s="33">
        <v>392.2</v>
      </c>
      <c r="B494" s="33" t="s">
        <v>165</v>
      </c>
      <c r="F494" s="47">
        <v>9</v>
      </c>
      <c r="G494" s="33" t="s">
        <v>4</v>
      </c>
      <c r="H494" s="47" t="s">
        <v>28</v>
      </c>
      <c r="J494" s="48">
        <v>15</v>
      </c>
      <c r="L494" s="149">
        <v>0</v>
      </c>
      <c r="M494" s="130"/>
      <c r="N494" s="152">
        <v>4.5999999999999996</v>
      </c>
      <c r="O494" s="131"/>
      <c r="P494" s="78">
        <v>9.4</v>
      </c>
      <c r="Q494" s="76"/>
      <c r="R494" s="46" t="s">
        <v>15</v>
      </c>
      <c r="T494" s="47">
        <v>9</v>
      </c>
      <c r="U494" s="33" t="s">
        <v>4</v>
      </c>
      <c r="V494" s="47" t="s">
        <v>28</v>
      </c>
      <c r="X494" s="68">
        <v>15</v>
      </c>
      <c r="Y494" s="58"/>
      <c r="Z494" s="154">
        <v>3.7</v>
      </c>
      <c r="AA494" s="66"/>
      <c r="AB494" s="156">
        <v>5.86</v>
      </c>
      <c r="AC494" s="131"/>
      <c r="AD494" s="66">
        <v>10</v>
      </c>
    </row>
    <row r="495" spans="1:31" x14ac:dyDescent="0.25">
      <c r="A495" s="33">
        <v>392.3</v>
      </c>
      <c r="B495" s="33" t="s">
        <v>166</v>
      </c>
      <c r="F495" s="47">
        <v>12</v>
      </c>
      <c r="G495" s="33" t="s">
        <v>4</v>
      </c>
      <c r="H495" s="47" t="s">
        <v>37</v>
      </c>
      <c r="J495" s="48">
        <v>15</v>
      </c>
      <c r="L495" s="149">
        <v>0</v>
      </c>
      <c r="M495" s="130"/>
      <c r="N495" s="150">
        <v>5</v>
      </c>
      <c r="O495" s="131"/>
      <c r="P495" s="78">
        <v>7.1</v>
      </c>
      <c r="Q495" s="76"/>
      <c r="R495" s="46" t="s">
        <v>15</v>
      </c>
      <c r="T495" s="47">
        <v>12</v>
      </c>
      <c r="U495" s="33" t="s">
        <v>4</v>
      </c>
      <c r="V495" s="47" t="s">
        <v>37</v>
      </c>
      <c r="X495" s="68">
        <v>15</v>
      </c>
      <c r="Y495" s="58"/>
      <c r="Z495" s="154">
        <v>5.8</v>
      </c>
      <c r="AA495" s="66"/>
      <c r="AB495" s="156">
        <v>7.09</v>
      </c>
      <c r="AC495" s="131"/>
      <c r="AD495" s="66">
        <v>6.16</v>
      </c>
    </row>
    <row r="496" spans="1:31" x14ac:dyDescent="0.25">
      <c r="A496" s="33">
        <v>392.4</v>
      </c>
      <c r="B496" s="33" t="s">
        <v>167</v>
      </c>
      <c r="F496" s="47">
        <v>9</v>
      </c>
      <c r="G496" s="33" t="s">
        <v>4</v>
      </c>
      <c r="H496" s="47" t="s">
        <v>38</v>
      </c>
      <c r="J496" s="48">
        <v>0</v>
      </c>
      <c r="L496" s="149">
        <v>0</v>
      </c>
      <c r="M496" s="130"/>
      <c r="N496" s="152">
        <v>2.6</v>
      </c>
      <c r="O496" s="131"/>
      <c r="P496" s="78">
        <v>11.1</v>
      </c>
      <c r="Q496" s="76"/>
      <c r="R496" s="46" t="s">
        <v>15</v>
      </c>
      <c r="T496" s="47">
        <v>9</v>
      </c>
      <c r="U496" s="33" t="s">
        <v>4</v>
      </c>
      <c r="V496" s="47" t="s">
        <v>38</v>
      </c>
      <c r="X496" s="68">
        <v>5</v>
      </c>
      <c r="Y496" s="58"/>
      <c r="Z496" s="154">
        <v>8</v>
      </c>
      <c r="AA496" s="66"/>
      <c r="AB496" s="156">
        <v>4.4800000000000004</v>
      </c>
      <c r="AC496" s="131"/>
      <c r="AD496" s="66">
        <v>2.63</v>
      </c>
    </row>
    <row r="497" spans="1:31" x14ac:dyDescent="0.25">
      <c r="A497" s="33">
        <v>392.9</v>
      </c>
      <c r="B497" s="33" t="s">
        <v>168</v>
      </c>
      <c r="F497" s="47">
        <v>20</v>
      </c>
      <c r="G497" s="33" t="s">
        <v>4</v>
      </c>
      <c r="H497" s="47" t="s">
        <v>39</v>
      </c>
      <c r="J497" s="48">
        <v>30</v>
      </c>
      <c r="L497" s="149">
        <v>0</v>
      </c>
      <c r="M497" s="130"/>
      <c r="N497" s="152">
        <v>11.9</v>
      </c>
      <c r="O497" s="131"/>
      <c r="P497" s="78">
        <v>3.5</v>
      </c>
      <c r="Q497" s="76"/>
      <c r="R497" s="46" t="s">
        <v>15</v>
      </c>
      <c r="T497" s="47">
        <v>20</v>
      </c>
      <c r="U497" s="33" t="s">
        <v>4</v>
      </c>
      <c r="V497" s="47" t="s">
        <v>39</v>
      </c>
      <c r="X497" s="68">
        <v>15</v>
      </c>
      <c r="Y497" s="58"/>
      <c r="Z497" s="154">
        <v>9.6</v>
      </c>
      <c r="AA497" s="66"/>
      <c r="AB497" s="156">
        <v>14.42</v>
      </c>
      <c r="AC497" s="131"/>
      <c r="AD497" s="66">
        <v>4.99</v>
      </c>
    </row>
    <row r="498" spans="1:31" x14ac:dyDescent="0.25">
      <c r="A498" s="33">
        <v>396.1</v>
      </c>
      <c r="B498" s="33" t="s">
        <v>169</v>
      </c>
      <c r="F498" s="47">
        <v>10</v>
      </c>
      <c r="G498" s="33" t="s">
        <v>4</v>
      </c>
      <c r="H498" s="129" t="s">
        <v>327</v>
      </c>
      <c r="J498" s="48">
        <v>20</v>
      </c>
      <c r="L498" s="149">
        <v>0</v>
      </c>
      <c r="M498" s="130"/>
      <c r="N498" s="152">
        <v>6.3</v>
      </c>
      <c r="O498" s="131"/>
      <c r="P498" s="78">
        <v>8</v>
      </c>
      <c r="Q498" s="76"/>
      <c r="R498" s="46" t="s">
        <v>15</v>
      </c>
      <c r="T498" s="47">
        <v>11</v>
      </c>
      <c r="U498" s="33" t="s">
        <v>4</v>
      </c>
      <c r="V498" s="47" t="s">
        <v>32</v>
      </c>
      <c r="X498" s="68">
        <v>15</v>
      </c>
      <c r="Y498" s="58"/>
      <c r="Z498" s="154">
        <v>8.8000000000000007</v>
      </c>
      <c r="AA498" s="66"/>
      <c r="AB498" s="156">
        <v>5.92</v>
      </c>
      <c r="AC498" s="131"/>
      <c r="AD498" s="66">
        <v>7.05</v>
      </c>
    </row>
    <row r="499" spans="1:31" x14ac:dyDescent="0.25">
      <c r="A499" s="33">
        <v>397.8</v>
      </c>
      <c r="B499" s="33" t="s">
        <v>170</v>
      </c>
      <c r="F499" s="47">
        <v>10</v>
      </c>
      <c r="G499" s="33" t="s">
        <v>4</v>
      </c>
      <c r="H499" s="47" t="s">
        <v>34</v>
      </c>
      <c r="J499" s="48">
        <v>0</v>
      </c>
      <c r="L499" s="149">
        <v>0</v>
      </c>
      <c r="M499" s="130"/>
      <c r="N499" s="152">
        <v>7.7</v>
      </c>
      <c r="O499" s="131"/>
      <c r="P499" s="78">
        <v>10</v>
      </c>
      <c r="Q499" s="76"/>
      <c r="R499" s="46" t="s">
        <v>15</v>
      </c>
      <c r="T499" s="47">
        <v>20</v>
      </c>
      <c r="U499" s="33" t="s">
        <v>4</v>
      </c>
      <c r="V499" s="47" t="s">
        <v>309</v>
      </c>
      <c r="X499" s="68">
        <v>0</v>
      </c>
      <c r="Y499" s="58"/>
      <c r="Z499" s="154">
        <v>11.1</v>
      </c>
      <c r="AA499" s="66"/>
      <c r="AB499" s="156">
        <v>11.01</v>
      </c>
      <c r="AC499" s="131"/>
      <c r="AD499" s="66">
        <v>1.95</v>
      </c>
    </row>
    <row r="500" spans="1:31" x14ac:dyDescent="0.25">
      <c r="A500" s="35"/>
      <c r="B500" s="35"/>
      <c r="J500" s="48"/>
      <c r="L500" s="149"/>
      <c r="M500" s="130"/>
      <c r="N500" s="152"/>
      <c r="O500" s="131"/>
      <c r="R500" s="46"/>
      <c r="T500" s="47"/>
      <c r="V500" s="47"/>
      <c r="X500" s="48"/>
      <c r="Z500" s="153"/>
      <c r="AA500" s="52"/>
      <c r="AB500" s="151"/>
      <c r="AC500" s="130"/>
      <c r="AD500" s="130"/>
      <c r="AE500" s="29"/>
    </row>
    <row r="501" spans="1:31" x14ac:dyDescent="0.25">
      <c r="A501" s="82" t="s">
        <v>272</v>
      </c>
      <c r="B501" s="33" t="s">
        <v>273</v>
      </c>
      <c r="J501" s="48"/>
      <c r="L501" s="149"/>
      <c r="M501" s="130"/>
      <c r="N501" s="152"/>
      <c r="O501" s="131"/>
      <c r="R501" s="46"/>
      <c r="T501" s="47"/>
      <c r="V501" s="47"/>
      <c r="X501" s="48"/>
      <c r="Z501" s="153"/>
      <c r="AA501" s="52"/>
      <c r="AB501" s="151"/>
      <c r="AC501" s="130"/>
      <c r="AD501" s="130"/>
      <c r="AE501" s="29"/>
    </row>
    <row r="502" spans="1:31" x14ac:dyDescent="0.25">
      <c r="A502" s="82" t="s">
        <v>274</v>
      </c>
      <c r="B502" s="33" t="s">
        <v>315</v>
      </c>
      <c r="J502" s="48"/>
      <c r="L502" s="76"/>
      <c r="M502" s="130"/>
      <c r="N502" s="131"/>
      <c r="O502" s="131"/>
      <c r="R502" s="46"/>
      <c r="T502" s="47"/>
      <c r="V502" s="47"/>
      <c r="X502" s="48"/>
      <c r="Z502" s="93"/>
      <c r="AA502" s="52"/>
      <c r="AB502" s="130"/>
      <c r="AC502" s="130"/>
      <c r="AD502" s="130"/>
      <c r="AE502" s="29"/>
    </row>
    <row r="503" spans="1:31" x14ac:dyDescent="0.25">
      <c r="A503" s="35"/>
      <c r="B503" s="33" t="s">
        <v>316</v>
      </c>
      <c r="J503" s="48"/>
      <c r="L503" s="76"/>
      <c r="M503" s="130"/>
      <c r="N503" s="131"/>
      <c r="O503" s="131"/>
      <c r="R503" s="46"/>
      <c r="T503" s="47"/>
      <c r="V503" s="47"/>
      <c r="X503" s="48"/>
      <c r="Z503" s="93"/>
      <c r="AA503" s="52"/>
      <c r="AB503" s="130"/>
      <c r="AC503" s="130"/>
      <c r="AD503" s="130"/>
      <c r="AE503" s="29"/>
    </row>
    <row r="504" spans="1:31" x14ac:dyDescent="0.25">
      <c r="A504" s="82" t="s">
        <v>277</v>
      </c>
      <c r="B504" s="33" t="s">
        <v>278</v>
      </c>
      <c r="L504" s="76"/>
      <c r="M504" s="130"/>
      <c r="N504" s="131"/>
      <c r="O504" s="131"/>
      <c r="R504" s="46"/>
      <c r="T504" s="47"/>
      <c r="V504" s="47"/>
      <c r="X504" s="48"/>
      <c r="Z504" s="93"/>
      <c r="AA504" s="52"/>
      <c r="AB504" s="130"/>
      <c r="AC504" s="130"/>
      <c r="AD504" s="130"/>
    </row>
    <row r="505" spans="1:31" x14ac:dyDescent="0.25">
      <c r="L505" s="76"/>
      <c r="M505" s="130"/>
      <c r="N505" s="131"/>
      <c r="O505" s="131"/>
      <c r="R505" s="46"/>
      <c r="T505" s="47"/>
      <c r="V505" s="47"/>
      <c r="X505" s="48"/>
      <c r="Z505" s="93"/>
      <c r="AA505" s="52"/>
      <c r="AB505" s="130"/>
      <c r="AC505" s="130"/>
      <c r="AD505" s="130"/>
    </row>
    <row r="506" spans="1:31" x14ac:dyDescent="0.25">
      <c r="L506" s="76"/>
      <c r="M506" s="130"/>
      <c r="N506" s="131"/>
      <c r="O506" s="131"/>
      <c r="R506" s="46"/>
      <c r="T506" s="47"/>
      <c r="V506" s="47"/>
      <c r="X506" s="48"/>
      <c r="Z506" s="93"/>
      <c r="AA506" s="52"/>
      <c r="AB506" s="130"/>
      <c r="AC506" s="130"/>
      <c r="AD506" s="130"/>
    </row>
    <row r="507" spans="1:31" x14ac:dyDescent="0.25">
      <c r="L507" s="76"/>
      <c r="M507" s="130"/>
      <c r="N507" s="131"/>
      <c r="O507" s="131"/>
      <c r="R507" s="46"/>
      <c r="T507" s="47"/>
      <c r="V507" s="47"/>
      <c r="X507" s="48"/>
      <c r="Z507" s="93"/>
      <c r="AA507" s="52"/>
      <c r="AB507" s="130"/>
      <c r="AC507" s="130"/>
      <c r="AD507" s="130"/>
    </row>
    <row r="508" spans="1:31" x14ac:dyDescent="0.25">
      <c r="L508" s="76"/>
      <c r="M508" s="130"/>
      <c r="N508" s="131"/>
      <c r="O508" s="131"/>
      <c r="R508" s="46"/>
      <c r="T508" s="47"/>
      <c r="V508" s="47"/>
      <c r="X508" s="48"/>
      <c r="Z508" s="93"/>
      <c r="AA508" s="52"/>
      <c r="AB508" s="130"/>
      <c r="AC508" s="130"/>
      <c r="AD508" s="130"/>
    </row>
    <row r="509" spans="1:31" x14ac:dyDescent="0.25">
      <c r="L509" s="76"/>
      <c r="M509" s="130"/>
      <c r="N509" s="131"/>
      <c r="O509" s="131"/>
      <c r="R509" s="46"/>
      <c r="T509" s="47"/>
      <c r="V509" s="47"/>
      <c r="X509" s="48"/>
      <c r="Z509" s="93"/>
      <c r="AA509" s="52"/>
      <c r="AB509" s="130"/>
      <c r="AC509" s="130"/>
      <c r="AD509" s="130"/>
    </row>
    <row r="510" spans="1:31" x14ac:dyDescent="0.25">
      <c r="L510" s="76"/>
      <c r="M510" s="130"/>
      <c r="N510" s="131"/>
      <c r="O510" s="131"/>
      <c r="R510" s="46"/>
      <c r="T510" s="47"/>
      <c r="V510" s="47"/>
      <c r="X510" s="48"/>
      <c r="Z510" s="93"/>
      <c r="AA510" s="52"/>
      <c r="AB510" s="130"/>
      <c r="AC510" s="130"/>
      <c r="AD510" s="130"/>
    </row>
    <row r="511" spans="1:31" x14ac:dyDescent="0.25">
      <c r="L511" s="76"/>
      <c r="M511" s="130"/>
      <c r="N511" s="131"/>
      <c r="O511" s="131"/>
      <c r="R511" s="46"/>
      <c r="T511" s="47"/>
      <c r="V511" s="47"/>
      <c r="X511" s="48"/>
      <c r="Z511" s="93"/>
      <c r="AA511" s="52"/>
      <c r="AB511" s="130"/>
      <c r="AC511" s="130"/>
      <c r="AD511" s="130"/>
    </row>
    <row r="512" spans="1:31" x14ac:dyDescent="0.25">
      <c r="L512" s="76"/>
      <c r="M512" s="130"/>
      <c r="N512" s="131"/>
      <c r="O512" s="131"/>
      <c r="R512" s="46"/>
      <c r="T512" s="47"/>
      <c r="V512" s="47"/>
      <c r="X512" s="48"/>
      <c r="Z512" s="93"/>
      <c r="AA512" s="52"/>
      <c r="AB512" s="130"/>
      <c r="AC512" s="130"/>
      <c r="AD512" s="130"/>
    </row>
    <row r="513" spans="12:30" x14ac:dyDescent="0.25">
      <c r="L513" s="76"/>
      <c r="M513" s="130"/>
      <c r="N513" s="131"/>
      <c r="O513" s="131"/>
      <c r="R513" s="46"/>
      <c r="T513" s="47"/>
      <c r="V513" s="47"/>
      <c r="X513" s="48"/>
      <c r="Z513" s="93"/>
      <c r="AA513" s="52"/>
      <c r="AB513" s="130"/>
      <c r="AC513" s="130"/>
      <c r="AD513" s="130"/>
    </row>
    <row r="514" spans="12:30" x14ac:dyDescent="0.25">
      <c r="L514" s="76"/>
      <c r="M514" s="130"/>
      <c r="N514" s="131"/>
      <c r="O514" s="131"/>
      <c r="R514" s="46"/>
      <c r="T514" s="47"/>
      <c r="V514" s="47"/>
      <c r="X514" s="48"/>
      <c r="Z514" s="93"/>
      <c r="AA514" s="52"/>
      <c r="AB514" s="130"/>
      <c r="AC514" s="130"/>
      <c r="AD514" s="130"/>
    </row>
    <row r="515" spans="12:30" x14ac:dyDescent="0.25">
      <c r="L515" s="76"/>
      <c r="M515" s="130"/>
      <c r="N515" s="131"/>
      <c r="O515" s="131"/>
      <c r="R515" s="46"/>
      <c r="T515" s="47"/>
      <c r="V515" s="47"/>
      <c r="X515" s="48"/>
      <c r="Z515" s="93"/>
      <c r="AA515" s="52"/>
      <c r="AB515" s="130"/>
      <c r="AC515" s="130"/>
      <c r="AD515" s="130"/>
    </row>
    <row r="516" spans="12:30" x14ac:dyDescent="0.25">
      <c r="L516" s="76"/>
      <c r="M516" s="130"/>
      <c r="N516" s="131"/>
      <c r="O516" s="131"/>
      <c r="R516" s="46"/>
      <c r="T516" s="47"/>
      <c r="V516" s="47"/>
      <c r="X516" s="48"/>
      <c r="Z516" s="93"/>
      <c r="AA516" s="52"/>
      <c r="AB516" s="130"/>
      <c r="AC516" s="130"/>
      <c r="AD516" s="130"/>
    </row>
    <row r="517" spans="12:30" x14ac:dyDescent="0.25">
      <c r="L517" s="76"/>
      <c r="M517" s="130"/>
      <c r="N517" s="131"/>
      <c r="O517" s="131"/>
      <c r="R517" s="46"/>
      <c r="T517" s="47"/>
      <c r="V517" s="47"/>
      <c r="X517" s="48"/>
      <c r="Z517" s="93"/>
      <c r="AA517" s="52"/>
      <c r="AB517" s="130"/>
      <c r="AC517" s="130"/>
      <c r="AD517" s="130"/>
    </row>
    <row r="518" spans="12:30" x14ac:dyDescent="0.25">
      <c r="L518" s="76"/>
      <c r="M518" s="130"/>
      <c r="N518" s="131"/>
      <c r="O518" s="131"/>
      <c r="R518" s="46"/>
      <c r="T518" s="47"/>
      <c r="V518" s="47"/>
      <c r="X518" s="48"/>
      <c r="Z518" s="93"/>
      <c r="AA518" s="52"/>
      <c r="AB518" s="130"/>
      <c r="AC518" s="130"/>
      <c r="AD518" s="130"/>
    </row>
    <row r="519" spans="12:30" x14ac:dyDescent="0.25">
      <c r="L519" s="76"/>
      <c r="M519" s="130"/>
      <c r="N519" s="131"/>
      <c r="O519" s="131"/>
      <c r="R519" s="46"/>
      <c r="T519" s="47"/>
      <c r="V519" s="47"/>
      <c r="X519" s="48"/>
      <c r="Z519" s="93"/>
      <c r="AA519" s="52"/>
      <c r="AB519" s="130"/>
      <c r="AC519" s="130"/>
      <c r="AD519" s="130"/>
    </row>
    <row r="520" spans="12:30" x14ac:dyDescent="0.25">
      <c r="L520" s="76"/>
      <c r="M520" s="130"/>
      <c r="N520" s="131"/>
      <c r="O520" s="131"/>
      <c r="R520" s="46"/>
      <c r="T520" s="47"/>
      <c r="V520" s="47"/>
      <c r="X520" s="48"/>
      <c r="Z520" s="93"/>
      <c r="AA520" s="52"/>
      <c r="AB520" s="130"/>
      <c r="AC520" s="130"/>
      <c r="AD520" s="130"/>
    </row>
    <row r="521" spans="12:30" x14ac:dyDescent="0.25">
      <c r="L521" s="76"/>
      <c r="M521" s="130"/>
      <c r="N521" s="131"/>
      <c r="O521" s="131"/>
      <c r="R521" s="46"/>
      <c r="T521" s="47"/>
      <c r="V521" s="47"/>
      <c r="X521" s="48"/>
      <c r="Z521" s="93"/>
      <c r="AA521" s="52"/>
      <c r="AB521" s="130"/>
      <c r="AC521" s="130"/>
      <c r="AD521" s="130"/>
    </row>
    <row r="522" spans="12:30" x14ac:dyDescent="0.25">
      <c r="L522" s="76"/>
      <c r="M522" s="130"/>
      <c r="N522" s="131"/>
      <c r="O522" s="131"/>
      <c r="R522" s="46"/>
      <c r="T522" s="47"/>
      <c r="V522" s="47"/>
      <c r="X522" s="48"/>
      <c r="Z522" s="93"/>
      <c r="AA522" s="52"/>
      <c r="AB522" s="130"/>
      <c r="AC522" s="130"/>
      <c r="AD522" s="130"/>
    </row>
    <row r="523" spans="12:30" x14ac:dyDescent="0.25">
      <c r="L523" s="76"/>
      <c r="M523" s="130"/>
      <c r="N523" s="131"/>
      <c r="O523" s="131"/>
      <c r="R523" s="46"/>
      <c r="T523" s="47"/>
      <c r="V523" s="47"/>
      <c r="X523" s="48"/>
      <c r="Z523" s="93"/>
      <c r="AA523" s="52"/>
      <c r="AB523" s="130"/>
      <c r="AC523" s="130"/>
      <c r="AD523" s="130"/>
    </row>
    <row r="524" spans="12:30" x14ac:dyDescent="0.25">
      <c r="L524" s="76"/>
      <c r="M524" s="130"/>
      <c r="N524" s="131"/>
      <c r="O524" s="131"/>
      <c r="R524" s="46"/>
      <c r="T524" s="47"/>
      <c r="V524" s="47"/>
      <c r="X524" s="48"/>
      <c r="Z524" s="93"/>
      <c r="AA524" s="52"/>
      <c r="AB524" s="130"/>
      <c r="AC524" s="130"/>
      <c r="AD524" s="130"/>
    </row>
    <row r="525" spans="12:30" x14ac:dyDescent="0.25">
      <c r="L525" s="76"/>
      <c r="M525" s="130"/>
      <c r="N525" s="131"/>
      <c r="O525" s="131"/>
      <c r="R525" s="46"/>
      <c r="T525" s="47"/>
      <c r="V525" s="47"/>
      <c r="X525" s="48"/>
      <c r="Z525" s="93"/>
      <c r="AA525" s="52"/>
      <c r="AB525" s="130"/>
      <c r="AC525" s="130"/>
      <c r="AD525" s="130"/>
    </row>
    <row r="526" spans="12:30" x14ac:dyDescent="0.25">
      <c r="L526" s="76"/>
      <c r="M526" s="130"/>
      <c r="N526" s="131"/>
      <c r="O526" s="131"/>
      <c r="R526" s="46"/>
      <c r="T526" s="47"/>
      <c r="V526" s="47"/>
      <c r="X526" s="48"/>
      <c r="Z526" s="93"/>
      <c r="AA526" s="52"/>
      <c r="AB526" s="130"/>
      <c r="AC526" s="130"/>
      <c r="AD526" s="130"/>
    </row>
    <row r="527" spans="12:30" x14ac:dyDescent="0.25">
      <c r="L527" s="76"/>
      <c r="M527" s="130"/>
      <c r="N527" s="131"/>
      <c r="O527" s="131"/>
      <c r="R527" s="46"/>
      <c r="T527" s="47"/>
      <c r="V527" s="47"/>
      <c r="X527" s="48"/>
      <c r="Z527" s="93"/>
      <c r="AA527" s="52"/>
      <c r="AB527" s="130"/>
      <c r="AC527" s="130"/>
      <c r="AD527" s="130"/>
    </row>
    <row r="528" spans="12:30" x14ac:dyDescent="0.25">
      <c r="L528" s="76"/>
      <c r="M528" s="130"/>
      <c r="N528" s="131"/>
      <c r="O528" s="131"/>
      <c r="R528" s="46"/>
      <c r="T528" s="47"/>
      <c r="V528" s="47"/>
      <c r="X528" s="48"/>
      <c r="Z528" s="93"/>
      <c r="AA528" s="52"/>
      <c r="AB528" s="130"/>
      <c r="AC528" s="130"/>
      <c r="AD528" s="130"/>
    </row>
    <row r="529" spans="12:30" x14ac:dyDescent="0.25">
      <c r="L529" s="76"/>
      <c r="M529" s="130"/>
      <c r="N529" s="131"/>
      <c r="O529" s="131"/>
      <c r="R529" s="46"/>
      <c r="T529" s="47"/>
      <c r="V529" s="47"/>
      <c r="X529" s="48"/>
      <c r="Z529" s="93"/>
      <c r="AA529" s="52"/>
      <c r="AB529" s="130"/>
      <c r="AC529" s="130"/>
      <c r="AD529" s="130"/>
    </row>
    <row r="530" spans="12:30" x14ac:dyDescent="0.25">
      <c r="L530" s="76"/>
      <c r="M530" s="130"/>
      <c r="N530" s="131"/>
      <c r="O530" s="131"/>
      <c r="R530" s="46"/>
      <c r="T530" s="47"/>
      <c r="V530" s="47"/>
      <c r="X530" s="48"/>
      <c r="Z530" s="93"/>
      <c r="AA530" s="52"/>
      <c r="AB530" s="130"/>
      <c r="AC530" s="130"/>
      <c r="AD530" s="130"/>
    </row>
    <row r="531" spans="12:30" x14ac:dyDescent="0.25">
      <c r="L531" s="76"/>
      <c r="M531" s="130"/>
      <c r="N531" s="131"/>
      <c r="O531" s="131"/>
      <c r="R531" s="46"/>
      <c r="T531" s="47"/>
      <c r="V531" s="47"/>
      <c r="X531" s="48"/>
      <c r="Z531" s="93"/>
      <c r="AA531" s="52"/>
      <c r="AB531" s="130"/>
      <c r="AC531" s="130"/>
      <c r="AD531" s="130"/>
    </row>
    <row r="532" spans="12:30" x14ac:dyDescent="0.25">
      <c r="L532" s="76"/>
      <c r="M532" s="130"/>
      <c r="N532" s="131"/>
      <c r="O532" s="131"/>
      <c r="R532" s="46"/>
      <c r="T532" s="47"/>
      <c r="V532" s="47"/>
      <c r="X532" s="48"/>
      <c r="Z532" s="93"/>
      <c r="AA532" s="52"/>
      <c r="AB532" s="130"/>
      <c r="AC532" s="130"/>
      <c r="AD532" s="130"/>
    </row>
    <row r="533" spans="12:30" x14ac:dyDescent="0.25">
      <c r="L533" s="76"/>
      <c r="M533" s="130"/>
      <c r="N533" s="131"/>
      <c r="O533" s="131"/>
      <c r="R533" s="46"/>
      <c r="T533" s="47"/>
      <c r="V533" s="47"/>
      <c r="X533" s="48"/>
      <c r="Z533" s="93"/>
      <c r="AA533" s="52"/>
      <c r="AB533" s="130"/>
      <c r="AC533" s="130"/>
      <c r="AD533" s="130"/>
    </row>
    <row r="534" spans="12:30" x14ac:dyDescent="0.25">
      <c r="L534" s="76"/>
      <c r="M534" s="130"/>
      <c r="N534" s="131"/>
      <c r="O534" s="131"/>
      <c r="R534" s="46"/>
      <c r="T534" s="47"/>
      <c r="V534" s="47"/>
      <c r="X534" s="48"/>
      <c r="Z534" s="93"/>
      <c r="AA534" s="52"/>
      <c r="AB534" s="130"/>
      <c r="AC534" s="130"/>
      <c r="AD534" s="130"/>
    </row>
    <row r="535" spans="12:30" x14ac:dyDescent="0.25">
      <c r="L535" s="76"/>
      <c r="M535" s="130"/>
      <c r="N535" s="131"/>
      <c r="O535" s="131"/>
      <c r="R535" s="46"/>
      <c r="T535" s="47"/>
      <c r="V535" s="47"/>
      <c r="X535" s="48"/>
      <c r="Z535" s="93"/>
      <c r="AA535" s="52"/>
      <c r="AB535" s="130"/>
      <c r="AC535" s="130"/>
      <c r="AD535" s="130"/>
    </row>
    <row r="536" spans="12:30" x14ac:dyDescent="0.25">
      <c r="L536" s="76"/>
      <c r="M536" s="130"/>
      <c r="N536" s="131"/>
      <c r="O536" s="131"/>
      <c r="R536" s="46"/>
      <c r="T536" s="47"/>
      <c r="V536" s="47"/>
      <c r="X536" s="48"/>
      <c r="Z536" s="93"/>
      <c r="AA536" s="52"/>
      <c r="AB536" s="130"/>
      <c r="AC536" s="130"/>
      <c r="AD536" s="130"/>
    </row>
    <row r="537" spans="12:30" x14ac:dyDescent="0.25">
      <c r="L537" s="76"/>
      <c r="M537" s="130"/>
      <c r="N537" s="131"/>
      <c r="O537" s="131"/>
      <c r="R537" s="46"/>
      <c r="T537" s="47"/>
      <c r="V537" s="47"/>
      <c r="X537" s="48"/>
      <c r="Z537" s="93"/>
      <c r="AA537" s="52"/>
      <c r="AB537" s="130"/>
      <c r="AC537" s="130"/>
      <c r="AD537" s="130"/>
    </row>
    <row r="538" spans="12:30" x14ac:dyDescent="0.25">
      <c r="L538" s="76"/>
      <c r="M538" s="130"/>
      <c r="N538" s="131"/>
      <c r="O538" s="131"/>
      <c r="R538" s="46"/>
      <c r="T538" s="47"/>
      <c r="V538" s="47"/>
      <c r="X538" s="48"/>
      <c r="Z538" s="93"/>
      <c r="AA538" s="52"/>
      <c r="AB538" s="130"/>
      <c r="AC538" s="130"/>
      <c r="AD538" s="130"/>
    </row>
    <row r="539" spans="12:30" x14ac:dyDescent="0.25">
      <c r="L539" s="76"/>
      <c r="M539" s="130"/>
      <c r="N539" s="131"/>
      <c r="O539" s="131"/>
      <c r="R539" s="46"/>
      <c r="T539" s="47"/>
      <c r="V539" s="47"/>
      <c r="X539" s="48"/>
      <c r="Z539" s="93"/>
      <c r="AA539" s="52"/>
      <c r="AB539" s="130"/>
      <c r="AC539" s="130"/>
      <c r="AD539" s="130"/>
    </row>
    <row r="540" spans="12:30" x14ac:dyDescent="0.25">
      <c r="L540" s="76"/>
      <c r="M540" s="130"/>
      <c r="N540" s="131"/>
      <c r="O540" s="131"/>
      <c r="R540" s="46"/>
      <c r="T540" s="47"/>
      <c r="V540" s="47"/>
      <c r="X540" s="48"/>
      <c r="Z540" s="93"/>
      <c r="AA540" s="52"/>
      <c r="AB540" s="130"/>
      <c r="AC540" s="130"/>
      <c r="AD540" s="130"/>
    </row>
    <row r="541" spans="12:30" x14ac:dyDescent="0.25">
      <c r="L541" s="76"/>
      <c r="M541" s="130"/>
      <c r="N541" s="131"/>
      <c r="O541" s="131"/>
      <c r="R541" s="46"/>
      <c r="T541" s="47"/>
      <c r="V541" s="47"/>
      <c r="X541" s="48"/>
      <c r="Z541" s="93"/>
      <c r="AA541" s="52"/>
    </row>
    <row r="542" spans="12:30" x14ac:dyDescent="0.25">
      <c r="R542" s="46"/>
      <c r="T542" s="47"/>
      <c r="V542" s="47"/>
      <c r="X542" s="48"/>
      <c r="Z542" s="93"/>
      <c r="AA542" s="52"/>
    </row>
    <row r="543" spans="12:30" x14ac:dyDescent="0.25">
      <c r="R543" s="46"/>
      <c r="T543" s="47"/>
      <c r="V543" s="47"/>
      <c r="X543" s="48"/>
      <c r="Z543" s="93"/>
      <c r="AA543" s="52"/>
    </row>
    <row r="544" spans="12:30" x14ac:dyDescent="0.25">
      <c r="R544" s="46"/>
      <c r="T544" s="47"/>
      <c r="V544" s="47"/>
      <c r="X544" s="48"/>
      <c r="Z544" s="93"/>
      <c r="AA544" s="52"/>
    </row>
    <row r="545" spans="18:27" x14ac:dyDescent="0.25">
      <c r="R545" s="46"/>
      <c r="T545" s="47"/>
      <c r="V545" s="47"/>
      <c r="X545" s="48"/>
      <c r="Z545" s="93"/>
      <c r="AA545" s="52"/>
    </row>
    <row r="546" spans="18:27" x14ac:dyDescent="0.25">
      <c r="R546" s="46"/>
      <c r="T546" s="47"/>
      <c r="V546" s="47"/>
      <c r="X546" s="48"/>
      <c r="Z546" s="93"/>
      <c r="AA546" s="52"/>
    </row>
    <row r="547" spans="18:27" x14ac:dyDescent="0.25">
      <c r="R547" s="46"/>
      <c r="T547" s="47"/>
      <c r="V547" s="47"/>
      <c r="X547" s="48"/>
      <c r="Z547" s="93"/>
      <c r="AA547" s="52"/>
    </row>
    <row r="548" spans="18:27" x14ac:dyDescent="0.25">
      <c r="R548" s="46"/>
      <c r="T548" s="47"/>
      <c r="V548" s="47"/>
      <c r="X548" s="48"/>
      <c r="Z548" s="93"/>
      <c r="AA548" s="52"/>
    </row>
    <row r="549" spans="18:27" x14ac:dyDescent="0.25">
      <c r="R549" s="46"/>
      <c r="T549" s="47"/>
      <c r="V549" s="47"/>
      <c r="X549" s="48"/>
      <c r="Z549" s="93"/>
      <c r="AA549" s="52"/>
    </row>
    <row r="550" spans="18:27" x14ac:dyDescent="0.25">
      <c r="R550" s="46"/>
      <c r="T550" s="47"/>
      <c r="V550" s="47"/>
      <c r="X550" s="48"/>
      <c r="Z550" s="93"/>
      <c r="AA550" s="52"/>
    </row>
    <row r="551" spans="18:27" x14ac:dyDescent="0.25">
      <c r="R551" s="46"/>
      <c r="T551" s="47"/>
      <c r="V551" s="47"/>
      <c r="X551" s="48"/>
      <c r="Z551" s="93"/>
      <c r="AA551" s="52"/>
    </row>
    <row r="552" spans="18:27" x14ac:dyDescent="0.25">
      <c r="R552" s="46"/>
      <c r="T552" s="47"/>
      <c r="V552" s="47"/>
      <c r="X552" s="48"/>
      <c r="Z552" s="93"/>
      <c r="AA552" s="52"/>
    </row>
    <row r="553" spans="18:27" x14ac:dyDescent="0.25">
      <c r="R553" s="46"/>
      <c r="T553" s="47"/>
      <c r="V553" s="47"/>
      <c r="X553" s="48"/>
      <c r="Z553" s="93"/>
      <c r="AA553" s="52"/>
    </row>
    <row r="554" spans="18:27" x14ac:dyDescent="0.25">
      <c r="R554" s="46"/>
      <c r="T554" s="47"/>
      <c r="V554" s="47"/>
      <c r="X554" s="48"/>
      <c r="Z554" s="93"/>
      <c r="AA554" s="52"/>
    </row>
    <row r="555" spans="18:27" x14ac:dyDescent="0.25">
      <c r="R555" s="46"/>
      <c r="T555" s="47"/>
      <c r="V555" s="47"/>
      <c r="X555" s="48"/>
      <c r="Z555" s="93"/>
      <c r="AA555" s="52"/>
    </row>
    <row r="556" spans="18:27" x14ac:dyDescent="0.25">
      <c r="R556" s="46"/>
      <c r="T556" s="47"/>
      <c r="V556" s="47"/>
      <c r="X556" s="48"/>
      <c r="Z556" s="93"/>
      <c r="AA556" s="52"/>
    </row>
    <row r="557" spans="18:27" x14ac:dyDescent="0.25">
      <c r="R557" s="46"/>
      <c r="T557" s="47"/>
      <c r="V557" s="47"/>
      <c r="X557" s="48"/>
      <c r="Z557" s="93"/>
      <c r="AA557" s="52"/>
    </row>
    <row r="558" spans="18:27" x14ac:dyDescent="0.25">
      <c r="R558" s="46"/>
      <c r="T558" s="47"/>
      <c r="V558" s="47"/>
      <c r="X558" s="48"/>
      <c r="Z558" s="93"/>
      <c r="AA558" s="52"/>
    </row>
    <row r="559" spans="18:27" x14ac:dyDescent="0.25">
      <c r="R559" s="46"/>
      <c r="T559" s="47"/>
      <c r="V559" s="47"/>
      <c r="X559" s="48"/>
      <c r="Z559" s="93"/>
      <c r="AA559" s="52"/>
    </row>
    <row r="560" spans="18:27" x14ac:dyDescent="0.25">
      <c r="R560" s="46"/>
      <c r="T560" s="47"/>
      <c r="V560" s="47"/>
      <c r="X560" s="48"/>
      <c r="Z560" s="93"/>
      <c r="AA560" s="52"/>
    </row>
    <row r="561" spans="18:27" x14ac:dyDescent="0.25">
      <c r="R561" s="46"/>
      <c r="T561" s="47"/>
      <c r="V561" s="47"/>
      <c r="X561" s="48"/>
      <c r="Z561" s="93"/>
      <c r="AA561" s="52"/>
    </row>
    <row r="562" spans="18:27" x14ac:dyDescent="0.25">
      <c r="R562" s="46"/>
      <c r="T562" s="47"/>
      <c r="V562" s="47"/>
      <c r="X562" s="48"/>
      <c r="Z562" s="93"/>
      <c r="AA562" s="52"/>
    </row>
    <row r="563" spans="18:27" x14ac:dyDescent="0.25">
      <c r="R563" s="46"/>
      <c r="T563" s="47"/>
      <c r="V563" s="47"/>
      <c r="X563" s="48"/>
      <c r="Z563" s="93"/>
      <c r="AA563" s="52"/>
    </row>
    <row r="564" spans="18:27" x14ac:dyDescent="0.25">
      <c r="R564" s="46"/>
      <c r="T564" s="47"/>
      <c r="V564" s="47"/>
      <c r="X564" s="48"/>
      <c r="Z564" s="93"/>
      <c r="AA564" s="52"/>
    </row>
    <row r="565" spans="18:27" x14ac:dyDescent="0.25">
      <c r="R565" s="46"/>
      <c r="T565" s="47"/>
      <c r="V565" s="47"/>
      <c r="X565" s="48"/>
      <c r="Z565" s="93"/>
      <c r="AA565" s="52"/>
    </row>
    <row r="566" spans="18:27" x14ac:dyDescent="0.25">
      <c r="R566" s="46"/>
      <c r="T566" s="47"/>
      <c r="V566" s="47"/>
      <c r="X566" s="48"/>
      <c r="Z566" s="93"/>
      <c r="AA566" s="52"/>
    </row>
    <row r="567" spans="18:27" x14ac:dyDescent="0.25">
      <c r="R567" s="46"/>
      <c r="T567" s="47"/>
      <c r="V567" s="47"/>
      <c r="X567" s="48"/>
      <c r="Z567" s="93"/>
      <c r="AA567" s="52"/>
    </row>
    <row r="568" spans="18:27" x14ac:dyDescent="0.25">
      <c r="R568" s="46"/>
      <c r="T568" s="47"/>
      <c r="V568" s="47"/>
      <c r="X568" s="48"/>
      <c r="Z568" s="93"/>
      <c r="AA568" s="52"/>
    </row>
    <row r="569" spans="18:27" x14ac:dyDescent="0.25">
      <c r="R569" s="46"/>
      <c r="T569" s="47"/>
      <c r="V569" s="47"/>
      <c r="X569" s="48"/>
      <c r="Z569" s="93"/>
      <c r="AA569" s="52"/>
    </row>
    <row r="570" spans="18:27" x14ac:dyDescent="0.25">
      <c r="R570" s="46"/>
      <c r="T570" s="47"/>
      <c r="V570" s="47"/>
      <c r="X570" s="48"/>
      <c r="Z570" s="93"/>
      <c r="AA570" s="52"/>
    </row>
    <row r="571" spans="18:27" x14ac:dyDescent="0.25">
      <c r="R571" s="46"/>
      <c r="T571" s="47"/>
      <c r="V571" s="47"/>
      <c r="X571" s="48"/>
      <c r="Z571" s="93"/>
      <c r="AA571" s="52"/>
    </row>
    <row r="572" spans="18:27" x14ac:dyDescent="0.25">
      <c r="R572" s="46"/>
      <c r="T572" s="47"/>
      <c r="V572" s="47"/>
      <c r="X572" s="48"/>
      <c r="Z572" s="93"/>
      <c r="AA572" s="52"/>
    </row>
    <row r="573" spans="18:27" x14ac:dyDescent="0.25">
      <c r="R573" s="46"/>
      <c r="T573" s="47"/>
      <c r="V573" s="47"/>
      <c r="X573" s="48"/>
      <c r="Z573" s="93"/>
      <c r="AA573" s="52"/>
    </row>
    <row r="574" spans="18:27" x14ac:dyDescent="0.25">
      <c r="R574" s="46"/>
      <c r="T574" s="47"/>
      <c r="V574" s="47"/>
      <c r="X574" s="48"/>
    </row>
    <row r="575" spans="18:27" x14ac:dyDescent="0.25">
      <c r="R575" s="46"/>
      <c r="T575" s="47"/>
      <c r="V575" s="47"/>
      <c r="X575" s="48"/>
    </row>
    <row r="576" spans="18:27" x14ac:dyDescent="0.25">
      <c r="R576" s="46"/>
      <c r="T576" s="47"/>
      <c r="V576" s="47"/>
      <c r="X576" s="48"/>
    </row>
    <row r="577" spans="18:24" x14ac:dyDescent="0.25">
      <c r="R577" s="46"/>
      <c r="T577" s="47"/>
      <c r="V577" s="47"/>
      <c r="X577" s="48"/>
    </row>
    <row r="578" spans="18:24" x14ac:dyDescent="0.25">
      <c r="R578" s="46"/>
      <c r="T578" s="47"/>
      <c r="V578" s="47"/>
      <c r="X578" s="48"/>
    </row>
    <row r="579" spans="18:24" x14ac:dyDescent="0.25">
      <c r="R579" s="46"/>
      <c r="T579" s="47"/>
      <c r="V579" s="47"/>
      <c r="X579" s="48"/>
    </row>
    <row r="580" spans="18:24" x14ac:dyDescent="0.25">
      <c r="R580" s="46"/>
      <c r="T580" s="47"/>
      <c r="V580" s="47"/>
      <c r="X580" s="48"/>
    </row>
    <row r="581" spans="18:24" x14ac:dyDescent="0.25">
      <c r="R581" s="46"/>
      <c r="T581" s="47"/>
      <c r="V581" s="47"/>
      <c r="X581" s="48"/>
    </row>
    <row r="582" spans="18:24" x14ac:dyDescent="0.25">
      <c r="R582" s="46"/>
      <c r="T582" s="47"/>
      <c r="V582" s="47"/>
      <c r="X582" s="48"/>
    </row>
    <row r="583" spans="18:24" x14ac:dyDescent="0.25">
      <c r="R583" s="46"/>
      <c r="T583" s="47"/>
      <c r="V583" s="47"/>
      <c r="X583" s="48"/>
    </row>
    <row r="584" spans="18:24" x14ac:dyDescent="0.25">
      <c r="R584" s="46"/>
      <c r="T584" s="47"/>
      <c r="V584" s="47"/>
      <c r="X584" s="48"/>
    </row>
    <row r="585" spans="18:24" x14ac:dyDescent="0.25">
      <c r="R585" s="46"/>
      <c r="T585" s="47"/>
      <c r="V585" s="47"/>
      <c r="X585" s="48"/>
    </row>
    <row r="586" spans="18:24" x14ac:dyDescent="0.25">
      <c r="R586" s="46"/>
      <c r="T586" s="47"/>
      <c r="V586" s="47"/>
      <c r="X586" s="48"/>
    </row>
    <row r="587" spans="18:24" x14ac:dyDescent="0.25">
      <c r="R587" s="46"/>
      <c r="T587" s="47"/>
      <c r="V587" s="47"/>
      <c r="X587" s="48"/>
    </row>
    <row r="588" spans="18:24" x14ac:dyDescent="0.25">
      <c r="R588" s="46"/>
      <c r="T588" s="47"/>
      <c r="V588" s="47"/>
      <c r="X588" s="48"/>
    </row>
    <row r="589" spans="18:24" x14ac:dyDescent="0.25">
      <c r="R589" s="46"/>
      <c r="T589" s="47"/>
      <c r="V589" s="47"/>
      <c r="X589" s="48"/>
    </row>
    <row r="590" spans="18:24" x14ac:dyDescent="0.25">
      <c r="R590" s="46"/>
      <c r="T590" s="47"/>
      <c r="V590" s="47"/>
      <c r="X590" s="48"/>
    </row>
    <row r="591" spans="18:24" x14ac:dyDescent="0.25">
      <c r="R591" s="46"/>
      <c r="T591" s="47"/>
      <c r="V591" s="47"/>
      <c r="X591" s="48"/>
    </row>
    <row r="592" spans="18:24" x14ac:dyDescent="0.25">
      <c r="R592" s="46"/>
      <c r="T592" s="47"/>
      <c r="V592" s="47"/>
      <c r="X592" s="48"/>
    </row>
    <row r="593" spans="18:24" x14ac:dyDescent="0.25">
      <c r="R593" s="46"/>
      <c r="T593" s="47"/>
      <c r="V593" s="47"/>
      <c r="X593" s="48"/>
    </row>
    <row r="594" spans="18:24" x14ac:dyDescent="0.25">
      <c r="R594" s="46"/>
      <c r="T594" s="47"/>
      <c r="V594" s="47"/>
      <c r="X594" s="48"/>
    </row>
    <row r="595" spans="18:24" x14ac:dyDescent="0.25">
      <c r="R595" s="46"/>
      <c r="T595" s="47"/>
      <c r="V595" s="47"/>
      <c r="X595" s="48"/>
    </row>
    <row r="596" spans="18:24" x14ac:dyDescent="0.25">
      <c r="R596" s="46"/>
      <c r="T596" s="47"/>
      <c r="V596" s="47"/>
      <c r="X596" s="48"/>
    </row>
    <row r="597" spans="18:24" x14ac:dyDescent="0.25">
      <c r="R597" s="46"/>
      <c r="T597" s="47"/>
      <c r="V597" s="47"/>
      <c r="X597" s="48"/>
    </row>
    <row r="598" spans="18:24" x14ac:dyDescent="0.25">
      <c r="R598" s="46"/>
      <c r="T598" s="47"/>
      <c r="V598" s="47"/>
      <c r="X598" s="48"/>
    </row>
    <row r="599" spans="18:24" x14ac:dyDescent="0.25">
      <c r="R599" s="46"/>
      <c r="T599" s="47"/>
      <c r="V599" s="47"/>
      <c r="X599" s="48"/>
    </row>
    <row r="600" spans="18:24" x14ac:dyDescent="0.25">
      <c r="R600" s="46"/>
      <c r="T600" s="47"/>
      <c r="V600" s="47"/>
      <c r="X600" s="48"/>
    </row>
    <row r="601" spans="18:24" x14ac:dyDescent="0.25">
      <c r="R601" s="46"/>
      <c r="T601" s="47"/>
      <c r="V601" s="47"/>
      <c r="X601" s="48"/>
    </row>
    <row r="602" spans="18:24" x14ac:dyDescent="0.25">
      <c r="R602" s="46"/>
      <c r="T602" s="47"/>
      <c r="V602" s="47"/>
      <c r="X602" s="48"/>
    </row>
    <row r="603" spans="18:24" x14ac:dyDescent="0.25">
      <c r="R603" s="46"/>
      <c r="T603" s="47"/>
      <c r="V603" s="47"/>
      <c r="X603" s="48"/>
    </row>
    <row r="604" spans="18:24" x14ac:dyDescent="0.25">
      <c r="R604" s="46"/>
      <c r="T604" s="47"/>
      <c r="V604" s="47"/>
      <c r="X604" s="48"/>
    </row>
    <row r="605" spans="18:24" x14ac:dyDescent="0.25">
      <c r="R605" s="46"/>
      <c r="T605" s="47"/>
      <c r="V605" s="47"/>
      <c r="X605" s="48"/>
    </row>
    <row r="606" spans="18:24" x14ac:dyDescent="0.25">
      <c r="R606" s="46"/>
      <c r="T606" s="47"/>
      <c r="V606" s="47"/>
      <c r="X606" s="48"/>
    </row>
    <row r="607" spans="18:24" x14ac:dyDescent="0.25">
      <c r="R607" s="46"/>
      <c r="T607" s="47"/>
      <c r="V607" s="47"/>
      <c r="X607" s="48"/>
    </row>
    <row r="608" spans="18:24" x14ac:dyDescent="0.25">
      <c r="R608" s="46"/>
      <c r="T608" s="47"/>
      <c r="V608" s="47"/>
      <c r="X608" s="48"/>
    </row>
    <row r="609" spans="18:24" x14ac:dyDescent="0.25">
      <c r="R609" s="46"/>
      <c r="T609" s="47"/>
      <c r="V609" s="47"/>
      <c r="X609" s="48"/>
    </row>
    <row r="610" spans="18:24" x14ac:dyDescent="0.25">
      <c r="R610" s="46"/>
      <c r="T610" s="47"/>
      <c r="V610" s="47"/>
      <c r="X610" s="48"/>
    </row>
    <row r="611" spans="18:24" x14ac:dyDescent="0.25">
      <c r="R611" s="46"/>
      <c r="T611" s="47"/>
      <c r="V611" s="47"/>
      <c r="X611" s="48"/>
    </row>
    <row r="612" spans="18:24" x14ac:dyDescent="0.25">
      <c r="R612" s="46"/>
      <c r="T612" s="47"/>
      <c r="V612" s="47"/>
      <c r="X612" s="48"/>
    </row>
    <row r="613" spans="18:24" x14ac:dyDescent="0.25">
      <c r="R613" s="46"/>
      <c r="T613" s="47"/>
      <c r="V613" s="47"/>
      <c r="X613" s="48"/>
    </row>
    <row r="614" spans="18:24" x14ac:dyDescent="0.25">
      <c r="R614" s="46"/>
      <c r="T614" s="47"/>
      <c r="V614" s="47"/>
      <c r="X614" s="48"/>
    </row>
    <row r="615" spans="18:24" x14ac:dyDescent="0.25">
      <c r="R615" s="46"/>
      <c r="T615" s="47"/>
      <c r="V615" s="47"/>
      <c r="X615" s="48"/>
    </row>
    <row r="616" spans="18:24" x14ac:dyDescent="0.25">
      <c r="R616" s="46"/>
      <c r="T616" s="47"/>
      <c r="V616" s="47"/>
      <c r="X616" s="48"/>
    </row>
    <row r="617" spans="18:24" x14ac:dyDescent="0.25">
      <c r="R617" s="46"/>
      <c r="T617" s="47"/>
      <c r="V617" s="47"/>
      <c r="X617" s="48"/>
    </row>
    <row r="618" spans="18:24" x14ac:dyDescent="0.25">
      <c r="R618" s="46"/>
      <c r="T618" s="47"/>
      <c r="V618" s="47"/>
      <c r="X618" s="48"/>
    </row>
    <row r="619" spans="18:24" x14ac:dyDescent="0.25">
      <c r="R619" s="46"/>
      <c r="T619" s="47"/>
      <c r="V619" s="47"/>
      <c r="X619" s="48"/>
    </row>
    <row r="620" spans="18:24" x14ac:dyDescent="0.25">
      <c r="R620" s="46"/>
      <c r="T620" s="47"/>
      <c r="V620" s="47"/>
      <c r="X620" s="48"/>
    </row>
    <row r="621" spans="18:24" x14ac:dyDescent="0.25">
      <c r="R621" s="46"/>
      <c r="T621" s="47"/>
      <c r="V621" s="47"/>
      <c r="X621" s="48"/>
    </row>
    <row r="622" spans="18:24" x14ac:dyDescent="0.25">
      <c r="R622" s="46"/>
      <c r="T622" s="47"/>
      <c r="V622" s="47"/>
      <c r="X622" s="48"/>
    </row>
    <row r="623" spans="18:24" x14ac:dyDescent="0.25">
      <c r="R623" s="46"/>
      <c r="T623" s="47"/>
      <c r="V623" s="47"/>
      <c r="X623" s="48"/>
    </row>
    <row r="624" spans="18:24" x14ac:dyDescent="0.25">
      <c r="R624" s="46"/>
      <c r="T624" s="47"/>
      <c r="V624" s="47"/>
      <c r="X624" s="48"/>
    </row>
    <row r="625" spans="18:24" x14ac:dyDescent="0.25">
      <c r="R625" s="46"/>
      <c r="T625" s="47"/>
      <c r="V625" s="47"/>
      <c r="X625" s="48"/>
    </row>
    <row r="626" spans="18:24" x14ac:dyDescent="0.25">
      <c r="R626" s="46"/>
      <c r="T626" s="47"/>
      <c r="V626" s="47"/>
      <c r="X626" s="48"/>
    </row>
    <row r="627" spans="18:24" x14ac:dyDescent="0.25">
      <c r="R627" s="46"/>
      <c r="T627" s="47"/>
      <c r="V627" s="47"/>
      <c r="X627" s="48"/>
    </row>
    <row r="628" spans="18:24" x14ac:dyDescent="0.25">
      <c r="R628" s="46"/>
      <c r="T628" s="47"/>
      <c r="V628" s="47"/>
      <c r="X628" s="48"/>
    </row>
    <row r="629" spans="18:24" x14ac:dyDescent="0.25">
      <c r="R629" s="46"/>
      <c r="T629" s="47"/>
      <c r="V629" s="47"/>
      <c r="X629" s="48"/>
    </row>
    <row r="630" spans="18:24" x14ac:dyDescent="0.25">
      <c r="R630" s="46"/>
      <c r="T630" s="47"/>
      <c r="V630" s="47"/>
      <c r="X630" s="48"/>
    </row>
    <row r="631" spans="18:24" x14ac:dyDescent="0.25">
      <c r="R631" s="46"/>
      <c r="T631" s="47"/>
      <c r="V631" s="47"/>
      <c r="X631" s="48"/>
    </row>
    <row r="632" spans="18:24" x14ac:dyDescent="0.25">
      <c r="R632" s="46"/>
      <c r="T632" s="47"/>
      <c r="V632" s="47"/>
      <c r="X632" s="48"/>
    </row>
    <row r="633" spans="18:24" x14ac:dyDescent="0.25">
      <c r="R633" s="46"/>
      <c r="T633" s="47"/>
      <c r="V633" s="47"/>
      <c r="X633" s="48"/>
    </row>
    <row r="634" spans="18:24" x14ac:dyDescent="0.25">
      <c r="R634" s="46"/>
      <c r="T634" s="47"/>
      <c r="V634" s="47"/>
      <c r="X634" s="48"/>
    </row>
    <row r="635" spans="18:24" x14ac:dyDescent="0.25">
      <c r="R635" s="46"/>
      <c r="T635" s="47"/>
      <c r="V635" s="47"/>
      <c r="X635" s="48"/>
    </row>
    <row r="636" spans="18:24" x14ac:dyDescent="0.25">
      <c r="R636" s="46"/>
      <c r="T636" s="47"/>
      <c r="V636" s="47"/>
      <c r="X636" s="48"/>
    </row>
    <row r="637" spans="18:24" x14ac:dyDescent="0.25">
      <c r="R637" s="46"/>
      <c r="T637" s="47"/>
      <c r="V637" s="47"/>
      <c r="X637" s="48"/>
    </row>
    <row r="638" spans="18:24" x14ac:dyDescent="0.25">
      <c r="R638" s="46"/>
      <c r="T638" s="47"/>
      <c r="V638" s="47"/>
      <c r="X638" s="48"/>
    </row>
    <row r="639" spans="18:24" x14ac:dyDescent="0.25">
      <c r="R639" s="46"/>
      <c r="T639" s="47"/>
      <c r="V639" s="47"/>
      <c r="X639" s="48"/>
    </row>
    <row r="640" spans="18:24" x14ac:dyDescent="0.25">
      <c r="R640" s="46"/>
      <c r="T640" s="47"/>
      <c r="V640" s="47"/>
      <c r="X640" s="48"/>
    </row>
    <row r="641" spans="18:24" x14ac:dyDescent="0.25">
      <c r="R641" s="46"/>
      <c r="T641" s="47"/>
      <c r="V641" s="47"/>
      <c r="X641" s="48"/>
    </row>
    <row r="642" spans="18:24" x14ac:dyDescent="0.25">
      <c r="R642" s="46"/>
      <c r="T642" s="47"/>
      <c r="V642" s="47"/>
      <c r="X642" s="48"/>
    </row>
    <row r="643" spans="18:24" x14ac:dyDescent="0.25">
      <c r="R643" s="46"/>
      <c r="T643" s="47"/>
      <c r="V643" s="47"/>
      <c r="X643" s="48"/>
    </row>
    <row r="644" spans="18:24" x14ac:dyDescent="0.25">
      <c r="R644" s="46"/>
      <c r="T644" s="47"/>
      <c r="V644" s="47"/>
      <c r="X644" s="48"/>
    </row>
    <row r="645" spans="18:24" x14ac:dyDescent="0.25">
      <c r="R645" s="46"/>
      <c r="T645" s="47"/>
      <c r="V645" s="47"/>
      <c r="X645" s="48"/>
    </row>
    <row r="646" spans="18:24" x14ac:dyDescent="0.25">
      <c r="R646" s="46"/>
      <c r="T646" s="47"/>
      <c r="V646" s="47"/>
      <c r="X646" s="48"/>
    </row>
    <row r="647" spans="18:24" x14ac:dyDescent="0.25">
      <c r="R647" s="46"/>
      <c r="T647" s="47"/>
      <c r="V647" s="47"/>
      <c r="X647" s="48"/>
    </row>
    <row r="648" spans="18:24" x14ac:dyDescent="0.25">
      <c r="R648" s="46"/>
      <c r="T648" s="47"/>
      <c r="V648" s="47"/>
      <c r="X648" s="48"/>
    </row>
    <row r="649" spans="18:24" x14ac:dyDescent="0.25">
      <c r="R649" s="46"/>
      <c r="T649" s="47"/>
      <c r="V649" s="47"/>
      <c r="X649" s="48"/>
    </row>
    <row r="650" spans="18:24" x14ac:dyDescent="0.25">
      <c r="R650" s="46"/>
      <c r="T650" s="47"/>
      <c r="V650" s="47"/>
      <c r="X650" s="48"/>
    </row>
    <row r="651" spans="18:24" x14ac:dyDescent="0.25">
      <c r="R651" s="46"/>
      <c r="T651" s="47"/>
      <c r="V651" s="47"/>
      <c r="X651" s="48"/>
    </row>
    <row r="652" spans="18:24" x14ac:dyDescent="0.25">
      <c r="R652" s="46"/>
      <c r="T652" s="47"/>
      <c r="V652" s="47"/>
      <c r="X652" s="48"/>
    </row>
    <row r="653" spans="18:24" x14ac:dyDescent="0.25">
      <c r="R653" s="46"/>
      <c r="T653" s="47"/>
      <c r="V653" s="47"/>
      <c r="X653" s="48"/>
    </row>
    <row r="654" spans="18:24" x14ac:dyDescent="0.25">
      <c r="R654" s="46"/>
      <c r="T654" s="47"/>
      <c r="V654" s="47"/>
      <c r="X654" s="48"/>
    </row>
    <row r="655" spans="18:24" x14ac:dyDescent="0.25">
      <c r="R655" s="46"/>
      <c r="T655" s="47"/>
      <c r="V655" s="47"/>
      <c r="X655" s="48"/>
    </row>
    <row r="656" spans="18:24" x14ac:dyDescent="0.25">
      <c r="R656" s="46"/>
      <c r="T656" s="47"/>
      <c r="V656" s="47"/>
      <c r="X656" s="48"/>
    </row>
    <row r="657" spans="18:24" x14ac:dyDescent="0.25">
      <c r="R657" s="46"/>
      <c r="T657" s="47"/>
      <c r="V657" s="47"/>
      <c r="X657" s="48"/>
    </row>
    <row r="658" spans="18:24" x14ac:dyDescent="0.25">
      <c r="R658" s="46"/>
      <c r="T658" s="47"/>
      <c r="V658" s="47"/>
      <c r="X658" s="48"/>
    </row>
    <row r="659" spans="18:24" x14ac:dyDescent="0.25">
      <c r="R659" s="46"/>
      <c r="T659" s="47"/>
      <c r="V659" s="47"/>
      <c r="X659" s="48"/>
    </row>
    <row r="660" spans="18:24" x14ac:dyDescent="0.25">
      <c r="R660" s="46"/>
      <c r="T660" s="47"/>
      <c r="V660" s="47"/>
      <c r="X660" s="48"/>
    </row>
    <row r="661" spans="18:24" x14ac:dyDescent="0.25">
      <c r="R661" s="46"/>
      <c r="T661" s="47"/>
      <c r="V661" s="47"/>
      <c r="X661" s="48"/>
    </row>
    <row r="662" spans="18:24" x14ac:dyDescent="0.25">
      <c r="R662" s="46"/>
      <c r="T662" s="47"/>
      <c r="V662" s="47"/>
      <c r="X662" s="48"/>
    </row>
    <row r="663" spans="18:24" x14ac:dyDescent="0.25">
      <c r="R663" s="46"/>
      <c r="T663" s="47"/>
      <c r="V663" s="47"/>
      <c r="X663" s="48"/>
    </row>
    <row r="664" spans="18:24" x14ac:dyDescent="0.25">
      <c r="R664" s="46"/>
      <c r="T664" s="47"/>
      <c r="V664" s="47"/>
      <c r="X664" s="48"/>
    </row>
    <row r="665" spans="18:24" x14ac:dyDescent="0.25">
      <c r="R665" s="46"/>
      <c r="T665" s="47"/>
      <c r="V665" s="47"/>
      <c r="X665" s="48"/>
    </row>
    <row r="666" spans="18:24" x14ac:dyDescent="0.25">
      <c r="R666" s="46"/>
      <c r="T666" s="47"/>
      <c r="V666" s="47"/>
      <c r="X666" s="48"/>
    </row>
    <row r="667" spans="18:24" x14ac:dyDescent="0.25">
      <c r="R667" s="46"/>
      <c r="T667" s="47"/>
      <c r="V667" s="47"/>
      <c r="X667" s="48"/>
    </row>
    <row r="668" spans="18:24" x14ac:dyDescent="0.25">
      <c r="R668" s="46"/>
      <c r="T668" s="47"/>
      <c r="V668" s="47"/>
      <c r="X668" s="48"/>
    </row>
    <row r="669" spans="18:24" x14ac:dyDescent="0.25">
      <c r="R669" s="46"/>
      <c r="T669" s="47"/>
      <c r="V669" s="47"/>
      <c r="X669" s="48"/>
    </row>
    <row r="670" spans="18:24" x14ac:dyDescent="0.25">
      <c r="R670" s="46"/>
      <c r="T670" s="47"/>
      <c r="V670" s="47"/>
      <c r="X670" s="48"/>
    </row>
    <row r="671" spans="18:24" x14ac:dyDescent="0.25">
      <c r="R671" s="46"/>
      <c r="T671" s="47"/>
      <c r="V671" s="47"/>
      <c r="X671" s="48"/>
    </row>
    <row r="672" spans="18:24" x14ac:dyDescent="0.25">
      <c r="R672" s="46"/>
      <c r="T672" s="47"/>
      <c r="V672" s="47"/>
      <c r="X672" s="48"/>
    </row>
    <row r="673" spans="18:24" x14ac:dyDescent="0.25">
      <c r="R673" s="46"/>
      <c r="T673" s="47"/>
      <c r="V673" s="47"/>
      <c r="X673" s="48"/>
    </row>
    <row r="674" spans="18:24" x14ac:dyDescent="0.25">
      <c r="R674" s="46"/>
      <c r="T674" s="47"/>
      <c r="V674" s="47"/>
      <c r="X674" s="48"/>
    </row>
    <row r="675" spans="18:24" x14ac:dyDescent="0.25">
      <c r="R675" s="46"/>
      <c r="T675" s="47"/>
      <c r="V675" s="47"/>
      <c r="X675" s="48"/>
    </row>
    <row r="676" spans="18:24" x14ac:dyDescent="0.25">
      <c r="R676" s="46"/>
      <c r="T676" s="47"/>
      <c r="V676" s="47"/>
      <c r="X676" s="48"/>
    </row>
    <row r="677" spans="18:24" x14ac:dyDescent="0.25">
      <c r="R677" s="46"/>
      <c r="T677" s="47"/>
      <c r="V677" s="47"/>
      <c r="X677" s="48"/>
    </row>
    <row r="678" spans="18:24" x14ac:dyDescent="0.25">
      <c r="R678" s="46"/>
      <c r="T678" s="47"/>
      <c r="V678" s="47"/>
      <c r="X678" s="48"/>
    </row>
    <row r="679" spans="18:24" x14ac:dyDescent="0.25">
      <c r="R679" s="46"/>
      <c r="T679" s="47"/>
      <c r="V679" s="47"/>
      <c r="X679" s="48"/>
    </row>
    <row r="680" spans="18:24" x14ac:dyDescent="0.25">
      <c r="R680" s="46"/>
      <c r="T680" s="47"/>
      <c r="V680" s="47"/>
      <c r="X680" s="48"/>
    </row>
    <row r="681" spans="18:24" x14ac:dyDescent="0.25">
      <c r="R681" s="46"/>
      <c r="T681" s="47"/>
      <c r="V681" s="47"/>
      <c r="X681" s="48"/>
    </row>
    <row r="682" spans="18:24" x14ac:dyDescent="0.25">
      <c r="R682" s="46"/>
      <c r="T682" s="47"/>
      <c r="V682" s="47"/>
      <c r="X682" s="48"/>
    </row>
    <row r="683" spans="18:24" x14ac:dyDescent="0.25">
      <c r="R683" s="46"/>
      <c r="T683" s="47"/>
      <c r="V683" s="47"/>
      <c r="X683" s="48"/>
    </row>
    <row r="684" spans="18:24" x14ac:dyDescent="0.25">
      <c r="R684" s="46"/>
      <c r="T684" s="47"/>
      <c r="V684" s="47"/>
      <c r="X684" s="48"/>
    </row>
    <row r="685" spans="18:24" x14ac:dyDescent="0.25">
      <c r="R685" s="46"/>
      <c r="T685" s="47"/>
      <c r="V685" s="47"/>
      <c r="X685" s="48"/>
    </row>
    <row r="686" spans="18:24" x14ac:dyDescent="0.25">
      <c r="R686" s="46"/>
      <c r="T686" s="47"/>
      <c r="V686" s="47"/>
      <c r="X686" s="48"/>
    </row>
    <row r="687" spans="18:24" x14ac:dyDescent="0.25">
      <c r="R687" s="46"/>
      <c r="T687" s="47"/>
      <c r="V687" s="47"/>
      <c r="X687" s="48"/>
    </row>
    <row r="688" spans="18:24" x14ac:dyDescent="0.25">
      <c r="R688" s="46"/>
      <c r="T688" s="47"/>
      <c r="V688" s="47"/>
      <c r="X688" s="48"/>
    </row>
    <row r="689" spans="18:24" x14ac:dyDescent="0.25">
      <c r="R689" s="46"/>
      <c r="T689" s="47"/>
      <c r="V689" s="47"/>
      <c r="X689" s="48"/>
    </row>
    <row r="690" spans="18:24" x14ac:dyDescent="0.25">
      <c r="R690" s="46"/>
      <c r="T690" s="47"/>
      <c r="V690" s="47"/>
      <c r="X690" s="48"/>
    </row>
    <row r="691" spans="18:24" x14ac:dyDescent="0.25">
      <c r="R691" s="46"/>
      <c r="T691" s="47"/>
      <c r="V691" s="47"/>
      <c r="X691" s="48"/>
    </row>
    <row r="692" spans="18:24" x14ac:dyDescent="0.25">
      <c r="R692" s="46"/>
      <c r="T692" s="47"/>
      <c r="V692" s="47"/>
      <c r="X692" s="48"/>
    </row>
    <row r="693" spans="18:24" x14ac:dyDescent="0.25">
      <c r="R693" s="46"/>
      <c r="T693" s="47"/>
      <c r="V693" s="47"/>
      <c r="X693" s="48"/>
    </row>
    <row r="694" spans="18:24" x14ac:dyDescent="0.25">
      <c r="R694" s="46"/>
      <c r="T694" s="47"/>
      <c r="V694" s="47"/>
      <c r="X694" s="48"/>
    </row>
    <row r="695" spans="18:24" x14ac:dyDescent="0.25">
      <c r="R695" s="46"/>
      <c r="T695" s="47"/>
      <c r="V695" s="47"/>
      <c r="X695" s="48"/>
    </row>
    <row r="696" spans="18:24" x14ac:dyDescent="0.25">
      <c r="R696" s="46"/>
      <c r="T696" s="47"/>
      <c r="V696" s="47"/>
      <c r="X696" s="48"/>
    </row>
    <row r="697" spans="18:24" x14ac:dyDescent="0.25">
      <c r="R697" s="46"/>
      <c r="T697" s="47"/>
      <c r="V697" s="47"/>
      <c r="X697" s="48"/>
    </row>
    <row r="698" spans="18:24" x14ac:dyDescent="0.25">
      <c r="R698" s="46"/>
      <c r="T698" s="47"/>
      <c r="V698" s="47"/>
      <c r="X698" s="48"/>
    </row>
    <row r="699" spans="18:24" x14ac:dyDescent="0.25">
      <c r="R699" s="46"/>
      <c r="T699" s="47"/>
      <c r="V699" s="47"/>
      <c r="X699" s="48"/>
    </row>
    <row r="700" spans="18:24" x14ac:dyDescent="0.25">
      <c r="R700" s="46"/>
      <c r="T700" s="47"/>
      <c r="V700" s="47"/>
      <c r="X700" s="48"/>
    </row>
    <row r="701" spans="18:24" x14ac:dyDescent="0.25">
      <c r="R701" s="46"/>
      <c r="T701" s="47"/>
      <c r="V701" s="47"/>
      <c r="X701" s="48"/>
    </row>
    <row r="702" spans="18:24" x14ac:dyDescent="0.25">
      <c r="R702" s="46"/>
      <c r="T702" s="47"/>
      <c r="V702" s="47"/>
      <c r="X702" s="48"/>
    </row>
    <row r="703" spans="18:24" x14ac:dyDescent="0.25">
      <c r="R703" s="46"/>
      <c r="T703" s="47"/>
      <c r="V703" s="47"/>
      <c r="X703" s="48"/>
    </row>
    <row r="704" spans="18:24" x14ac:dyDescent="0.25">
      <c r="R704" s="46"/>
      <c r="T704" s="47"/>
      <c r="V704" s="47"/>
      <c r="X704" s="48"/>
    </row>
    <row r="705" spans="18:24" x14ac:dyDescent="0.25">
      <c r="R705" s="46"/>
      <c r="T705" s="47"/>
      <c r="V705" s="47"/>
      <c r="X705" s="48"/>
    </row>
    <row r="706" spans="18:24" x14ac:dyDescent="0.25">
      <c r="R706" s="46"/>
      <c r="T706" s="47"/>
      <c r="V706" s="47"/>
      <c r="X706" s="48"/>
    </row>
    <row r="707" spans="18:24" x14ac:dyDescent="0.25">
      <c r="R707" s="46"/>
      <c r="T707" s="47"/>
      <c r="V707" s="47"/>
      <c r="X707" s="48"/>
    </row>
    <row r="708" spans="18:24" x14ac:dyDescent="0.25">
      <c r="R708" s="46"/>
      <c r="T708" s="47"/>
      <c r="V708" s="47"/>
      <c r="X708" s="48"/>
    </row>
    <row r="709" spans="18:24" x14ac:dyDescent="0.25">
      <c r="R709" s="46"/>
      <c r="T709" s="47"/>
      <c r="V709" s="47"/>
      <c r="X709" s="48"/>
    </row>
    <row r="710" spans="18:24" x14ac:dyDescent="0.25">
      <c r="R710" s="46"/>
      <c r="T710" s="47"/>
      <c r="V710" s="47"/>
      <c r="X710" s="48"/>
    </row>
    <row r="711" spans="18:24" x14ac:dyDescent="0.25">
      <c r="R711" s="46"/>
      <c r="T711" s="47"/>
      <c r="V711" s="47"/>
      <c r="X711" s="48"/>
    </row>
    <row r="712" spans="18:24" x14ac:dyDescent="0.25">
      <c r="R712" s="46"/>
      <c r="T712" s="47"/>
      <c r="V712" s="47"/>
      <c r="X712" s="48"/>
    </row>
    <row r="713" spans="18:24" x14ac:dyDescent="0.25">
      <c r="R713" s="46"/>
      <c r="T713" s="47"/>
      <c r="V713" s="47"/>
      <c r="X713" s="48"/>
    </row>
    <row r="714" spans="18:24" x14ac:dyDescent="0.25">
      <c r="R714" s="46"/>
      <c r="T714" s="47"/>
      <c r="V714" s="47"/>
      <c r="X714" s="48"/>
    </row>
    <row r="715" spans="18:24" x14ac:dyDescent="0.25">
      <c r="R715" s="46"/>
      <c r="T715" s="47"/>
      <c r="V715" s="47"/>
      <c r="X715" s="48"/>
    </row>
    <row r="716" spans="18:24" x14ac:dyDescent="0.25">
      <c r="R716" s="46"/>
      <c r="T716" s="47"/>
      <c r="V716" s="47"/>
      <c r="X716" s="48"/>
    </row>
    <row r="717" spans="18:24" x14ac:dyDescent="0.25">
      <c r="R717" s="46"/>
      <c r="T717" s="47"/>
      <c r="V717" s="47"/>
      <c r="X717" s="48"/>
    </row>
    <row r="718" spans="18:24" x14ac:dyDescent="0.25">
      <c r="R718" s="46"/>
      <c r="T718" s="47"/>
      <c r="V718" s="47"/>
      <c r="X718" s="48"/>
    </row>
    <row r="719" spans="18:24" x14ac:dyDescent="0.25">
      <c r="R719" s="46"/>
      <c r="T719" s="47"/>
      <c r="V719" s="47"/>
      <c r="X719" s="48"/>
    </row>
    <row r="720" spans="18:24" x14ac:dyDescent="0.25">
      <c r="R720" s="46"/>
      <c r="T720" s="47"/>
      <c r="V720" s="47"/>
      <c r="X720" s="48"/>
    </row>
    <row r="721" spans="18:24" x14ac:dyDescent="0.25">
      <c r="R721" s="46"/>
      <c r="T721" s="47"/>
      <c r="V721" s="47"/>
      <c r="X721" s="48"/>
    </row>
    <row r="722" spans="18:24" x14ac:dyDescent="0.25">
      <c r="R722" s="46"/>
      <c r="T722" s="47"/>
      <c r="V722" s="47"/>
      <c r="X722" s="48"/>
    </row>
    <row r="723" spans="18:24" x14ac:dyDescent="0.25">
      <c r="R723" s="46"/>
      <c r="T723" s="47"/>
      <c r="V723" s="47"/>
      <c r="X723" s="48"/>
    </row>
    <row r="724" spans="18:24" x14ac:dyDescent="0.25">
      <c r="R724" s="46"/>
      <c r="T724" s="47"/>
      <c r="V724" s="47"/>
      <c r="X724" s="48"/>
    </row>
    <row r="725" spans="18:24" x14ac:dyDescent="0.25">
      <c r="R725" s="46"/>
      <c r="T725" s="47"/>
      <c r="V725" s="47"/>
      <c r="X725" s="48"/>
    </row>
    <row r="726" spans="18:24" x14ac:dyDescent="0.25">
      <c r="R726" s="46"/>
      <c r="T726" s="47"/>
      <c r="V726" s="47"/>
      <c r="X726" s="48"/>
    </row>
    <row r="727" spans="18:24" x14ac:dyDescent="0.25">
      <c r="R727" s="46"/>
      <c r="T727" s="47"/>
      <c r="V727" s="47"/>
      <c r="X727" s="48"/>
    </row>
    <row r="728" spans="18:24" x14ac:dyDescent="0.25">
      <c r="R728" s="46"/>
      <c r="T728" s="47"/>
      <c r="V728" s="47"/>
      <c r="X728" s="48"/>
    </row>
    <row r="729" spans="18:24" x14ac:dyDescent="0.25">
      <c r="R729" s="46"/>
      <c r="T729" s="47"/>
      <c r="V729" s="47"/>
      <c r="X729" s="48"/>
    </row>
    <row r="730" spans="18:24" x14ac:dyDescent="0.25">
      <c r="R730" s="46"/>
      <c r="T730" s="47"/>
      <c r="V730" s="47"/>
      <c r="X730" s="48"/>
    </row>
    <row r="731" spans="18:24" x14ac:dyDescent="0.25">
      <c r="R731" s="46"/>
      <c r="T731" s="47"/>
      <c r="V731" s="47"/>
      <c r="X731" s="48"/>
    </row>
    <row r="732" spans="18:24" x14ac:dyDescent="0.25">
      <c r="R732" s="46"/>
      <c r="T732" s="47"/>
      <c r="V732" s="47"/>
      <c r="X732" s="48"/>
    </row>
    <row r="733" spans="18:24" x14ac:dyDescent="0.25">
      <c r="R733" s="46"/>
      <c r="T733" s="47"/>
      <c r="V733" s="47"/>
      <c r="X733" s="48"/>
    </row>
    <row r="734" spans="18:24" x14ac:dyDescent="0.25">
      <c r="R734" s="46"/>
      <c r="T734" s="47"/>
      <c r="V734" s="47"/>
      <c r="X734" s="48"/>
    </row>
    <row r="735" spans="18:24" x14ac:dyDescent="0.25">
      <c r="R735" s="46"/>
      <c r="T735" s="47"/>
      <c r="V735" s="47"/>
      <c r="X735" s="48"/>
    </row>
    <row r="736" spans="18:24" x14ac:dyDescent="0.25">
      <c r="R736" s="46"/>
      <c r="T736" s="47"/>
      <c r="V736" s="47"/>
      <c r="X736" s="48"/>
    </row>
    <row r="737" spans="18:24" x14ac:dyDescent="0.25">
      <c r="R737" s="46"/>
      <c r="T737" s="47"/>
      <c r="V737" s="47"/>
      <c r="X737" s="48"/>
    </row>
    <row r="738" spans="18:24" x14ac:dyDescent="0.25">
      <c r="R738" s="46"/>
      <c r="T738" s="47"/>
      <c r="V738" s="47"/>
      <c r="X738" s="48"/>
    </row>
    <row r="739" spans="18:24" x14ac:dyDescent="0.25">
      <c r="R739" s="46"/>
      <c r="T739" s="47"/>
      <c r="V739" s="47"/>
      <c r="X739" s="48"/>
    </row>
    <row r="740" spans="18:24" x14ac:dyDescent="0.25">
      <c r="R740" s="46"/>
      <c r="T740" s="47"/>
      <c r="V740" s="47"/>
      <c r="X740" s="48"/>
    </row>
    <row r="741" spans="18:24" x14ac:dyDescent="0.25">
      <c r="R741" s="46"/>
      <c r="T741" s="47"/>
      <c r="V741" s="47"/>
      <c r="X741" s="48"/>
    </row>
    <row r="742" spans="18:24" x14ac:dyDescent="0.25">
      <c r="R742" s="46"/>
      <c r="T742" s="47"/>
      <c r="V742" s="47"/>
      <c r="X742" s="48"/>
    </row>
    <row r="743" spans="18:24" x14ac:dyDescent="0.25">
      <c r="R743" s="46"/>
      <c r="T743" s="47"/>
      <c r="V743" s="47"/>
      <c r="X743" s="48"/>
    </row>
    <row r="744" spans="18:24" x14ac:dyDescent="0.25">
      <c r="R744" s="46"/>
      <c r="T744" s="47"/>
      <c r="V744" s="47"/>
      <c r="X744" s="48"/>
    </row>
    <row r="745" spans="18:24" x14ac:dyDescent="0.25">
      <c r="R745" s="46"/>
      <c r="T745" s="47"/>
      <c r="V745" s="47"/>
      <c r="X745" s="48"/>
    </row>
    <row r="746" spans="18:24" x14ac:dyDescent="0.25">
      <c r="R746" s="46"/>
      <c r="T746" s="47"/>
      <c r="V746" s="47"/>
      <c r="X746" s="48"/>
    </row>
    <row r="747" spans="18:24" x14ac:dyDescent="0.25">
      <c r="R747" s="46"/>
      <c r="T747" s="47"/>
      <c r="V747" s="47"/>
      <c r="X747" s="48"/>
    </row>
    <row r="748" spans="18:24" x14ac:dyDescent="0.25">
      <c r="R748" s="46"/>
      <c r="T748" s="47"/>
      <c r="V748" s="47"/>
      <c r="X748" s="48"/>
    </row>
    <row r="749" spans="18:24" x14ac:dyDescent="0.25">
      <c r="R749" s="46"/>
      <c r="T749" s="47"/>
      <c r="V749" s="47"/>
      <c r="X749" s="48"/>
    </row>
    <row r="750" spans="18:24" x14ac:dyDescent="0.25">
      <c r="R750" s="46"/>
      <c r="T750" s="47"/>
      <c r="V750" s="47"/>
      <c r="X750" s="48"/>
    </row>
    <row r="751" spans="18:24" x14ac:dyDescent="0.25">
      <c r="R751" s="46"/>
      <c r="T751" s="47"/>
      <c r="V751" s="47"/>
      <c r="X751" s="48"/>
    </row>
    <row r="752" spans="18:24" x14ac:dyDescent="0.25">
      <c r="R752" s="46"/>
      <c r="T752" s="47"/>
      <c r="V752" s="47"/>
      <c r="X752" s="48"/>
    </row>
    <row r="753" spans="18:24" x14ac:dyDescent="0.25">
      <c r="R753" s="46"/>
      <c r="T753" s="47"/>
      <c r="V753" s="47"/>
      <c r="X753" s="48"/>
    </row>
    <row r="754" spans="18:24" x14ac:dyDescent="0.25">
      <c r="R754" s="46"/>
      <c r="T754" s="47"/>
      <c r="V754" s="47"/>
      <c r="X754" s="48"/>
    </row>
    <row r="755" spans="18:24" x14ac:dyDescent="0.25">
      <c r="R755" s="46"/>
      <c r="T755" s="47"/>
      <c r="V755" s="47"/>
      <c r="X755" s="48"/>
    </row>
    <row r="756" spans="18:24" x14ac:dyDescent="0.25">
      <c r="R756" s="46"/>
      <c r="T756" s="47"/>
      <c r="V756" s="47"/>
      <c r="X756" s="48"/>
    </row>
    <row r="757" spans="18:24" x14ac:dyDescent="0.25">
      <c r="R757" s="46"/>
      <c r="T757" s="47"/>
      <c r="V757" s="47"/>
      <c r="X757" s="48"/>
    </row>
    <row r="758" spans="18:24" x14ac:dyDescent="0.25">
      <c r="R758" s="46"/>
      <c r="T758" s="47"/>
      <c r="V758" s="47"/>
      <c r="X758" s="48"/>
    </row>
    <row r="759" spans="18:24" x14ac:dyDescent="0.25">
      <c r="R759" s="46"/>
      <c r="T759" s="47"/>
      <c r="V759" s="47"/>
      <c r="X759" s="48"/>
    </row>
    <row r="760" spans="18:24" x14ac:dyDescent="0.25">
      <c r="R760" s="46"/>
      <c r="T760" s="47"/>
      <c r="V760" s="47"/>
      <c r="X760" s="48"/>
    </row>
    <row r="761" spans="18:24" x14ac:dyDescent="0.25">
      <c r="R761" s="46"/>
      <c r="T761" s="47"/>
      <c r="V761" s="47"/>
      <c r="X761" s="48"/>
    </row>
    <row r="762" spans="18:24" x14ac:dyDescent="0.25">
      <c r="R762" s="46"/>
      <c r="T762" s="47"/>
      <c r="V762" s="47"/>
      <c r="X762" s="48"/>
    </row>
    <row r="763" spans="18:24" x14ac:dyDescent="0.25">
      <c r="R763" s="46"/>
      <c r="T763" s="47"/>
      <c r="V763" s="47"/>
      <c r="X763" s="48"/>
    </row>
    <row r="764" spans="18:24" x14ac:dyDescent="0.25">
      <c r="R764" s="46"/>
      <c r="T764" s="47"/>
      <c r="V764" s="47"/>
      <c r="X764" s="48"/>
    </row>
    <row r="765" spans="18:24" x14ac:dyDescent="0.25">
      <c r="R765" s="46"/>
      <c r="T765" s="47"/>
      <c r="V765" s="47"/>
      <c r="X765" s="48"/>
    </row>
    <row r="766" spans="18:24" x14ac:dyDescent="0.25">
      <c r="R766" s="46"/>
      <c r="T766" s="47"/>
      <c r="V766" s="47"/>
      <c r="X766" s="48"/>
    </row>
    <row r="767" spans="18:24" x14ac:dyDescent="0.25">
      <c r="R767" s="46"/>
      <c r="T767" s="47"/>
      <c r="V767" s="47"/>
      <c r="X767" s="48"/>
    </row>
    <row r="768" spans="18:24" x14ac:dyDescent="0.25">
      <c r="R768" s="46"/>
      <c r="T768" s="47"/>
      <c r="V768" s="47"/>
      <c r="X768" s="48"/>
    </row>
    <row r="769" spans="18:24" x14ac:dyDescent="0.25">
      <c r="R769" s="46"/>
      <c r="T769" s="47"/>
      <c r="V769" s="47"/>
      <c r="X769" s="48"/>
    </row>
    <row r="770" spans="18:24" x14ac:dyDescent="0.25">
      <c r="R770" s="46"/>
      <c r="T770" s="47"/>
      <c r="V770" s="47"/>
      <c r="X770" s="48"/>
    </row>
    <row r="771" spans="18:24" x14ac:dyDescent="0.25">
      <c r="R771" s="46"/>
      <c r="T771" s="47"/>
      <c r="V771" s="47"/>
      <c r="X771" s="48"/>
    </row>
    <row r="772" spans="18:24" x14ac:dyDescent="0.25">
      <c r="R772" s="46"/>
      <c r="T772" s="47"/>
      <c r="V772" s="47"/>
      <c r="X772" s="48"/>
    </row>
    <row r="773" spans="18:24" x14ac:dyDescent="0.25">
      <c r="R773" s="46"/>
      <c r="T773" s="47"/>
      <c r="V773" s="47"/>
      <c r="X773" s="48"/>
    </row>
    <row r="774" spans="18:24" x14ac:dyDescent="0.25">
      <c r="R774" s="46"/>
      <c r="T774" s="47"/>
      <c r="V774" s="47"/>
      <c r="X774" s="48"/>
    </row>
    <row r="775" spans="18:24" x14ac:dyDescent="0.25">
      <c r="R775" s="46"/>
      <c r="T775" s="47"/>
      <c r="V775" s="47"/>
      <c r="X775" s="48"/>
    </row>
    <row r="776" spans="18:24" x14ac:dyDescent="0.25">
      <c r="R776" s="46"/>
      <c r="T776" s="47"/>
      <c r="V776" s="47"/>
      <c r="X776" s="48"/>
    </row>
    <row r="777" spans="18:24" x14ac:dyDescent="0.25">
      <c r="R777" s="46"/>
      <c r="T777" s="47"/>
      <c r="V777" s="47"/>
      <c r="X777" s="48"/>
    </row>
    <row r="778" spans="18:24" x14ac:dyDescent="0.25">
      <c r="R778" s="46"/>
      <c r="T778" s="47"/>
      <c r="V778" s="47"/>
      <c r="X778" s="48"/>
    </row>
    <row r="779" spans="18:24" x14ac:dyDescent="0.25">
      <c r="R779" s="46"/>
      <c r="T779" s="47"/>
      <c r="V779" s="47"/>
      <c r="X779" s="48"/>
    </row>
    <row r="780" spans="18:24" x14ac:dyDescent="0.25">
      <c r="R780" s="46"/>
      <c r="T780" s="47"/>
      <c r="V780" s="47"/>
      <c r="X780" s="48"/>
    </row>
    <row r="781" spans="18:24" x14ac:dyDescent="0.25">
      <c r="R781" s="46"/>
      <c r="T781" s="47"/>
      <c r="V781" s="47"/>
      <c r="X781" s="48"/>
    </row>
    <row r="782" spans="18:24" x14ac:dyDescent="0.25">
      <c r="R782" s="46"/>
      <c r="T782" s="47"/>
      <c r="V782" s="47"/>
      <c r="X782" s="48"/>
    </row>
    <row r="783" spans="18:24" x14ac:dyDescent="0.25">
      <c r="R783" s="46"/>
      <c r="T783" s="47"/>
      <c r="V783" s="47"/>
      <c r="X783" s="48"/>
    </row>
    <row r="784" spans="18:24" x14ac:dyDescent="0.25">
      <c r="R784" s="46"/>
      <c r="T784" s="47"/>
      <c r="V784" s="47"/>
      <c r="X784" s="48"/>
    </row>
    <row r="785" spans="18:24" x14ac:dyDescent="0.25">
      <c r="R785" s="46"/>
      <c r="T785" s="47"/>
      <c r="V785" s="47"/>
      <c r="X785" s="48"/>
    </row>
    <row r="786" spans="18:24" x14ac:dyDescent="0.25">
      <c r="R786" s="46"/>
      <c r="T786" s="47"/>
      <c r="V786" s="47"/>
      <c r="X786" s="48"/>
    </row>
    <row r="787" spans="18:24" x14ac:dyDescent="0.25">
      <c r="R787" s="46"/>
      <c r="T787" s="47"/>
      <c r="V787" s="47"/>
      <c r="X787" s="48"/>
    </row>
    <row r="788" spans="18:24" x14ac:dyDescent="0.25">
      <c r="R788" s="46"/>
      <c r="T788" s="47"/>
      <c r="V788" s="47"/>
      <c r="X788" s="48"/>
    </row>
    <row r="789" spans="18:24" x14ac:dyDescent="0.25">
      <c r="R789" s="46"/>
      <c r="T789" s="47"/>
      <c r="V789" s="47"/>
      <c r="X789" s="48"/>
    </row>
    <row r="790" spans="18:24" x14ac:dyDescent="0.25">
      <c r="R790" s="46"/>
      <c r="T790" s="47"/>
      <c r="V790" s="47"/>
      <c r="X790" s="48"/>
    </row>
    <row r="791" spans="18:24" x14ac:dyDescent="0.25">
      <c r="R791" s="46"/>
      <c r="T791" s="47"/>
      <c r="V791" s="47"/>
      <c r="X791" s="48"/>
    </row>
    <row r="792" spans="18:24" x14ac:dyDescent="0.25">
      <c r="R792" s="46"/>
      <c r="T792" s="47"/>
      <c r="V792" s="47"/>
      <c r="X792" s="48"/>
    </row>
    <row r="793" spans="18:24" x14ac:dyDescent="0.25">
      <c r="R793" s="46"/>
      <c r="T793" s="47"/>
      <c r="V793" s="47"/>
      <c r="X793" s="48"/>
    </row>
    <row r="794" spans="18:24" x14ac:dyDescent="0.25">
      <c r="R794" s="46"/>
      <c r="T794" s="47"/>
      <c r="V794" s="47"/>
      <c r="X794" s="48"/>
    </row>
    <row r="795" spans="18:24" x14ac:dyDescent="0.25">
      <c r="R795" s="46"/>
      <c r="T795" s="47"/>
      <c r="V795" s="47"/>
      <c r="X795" s="48"/>
    </row>
    <row r="796" spans="18:24" x14ac:dyDescent="0.25">
      <c r="R796" s="46"/>
      <c r="T796" s="47"/>
      <c r="V796" s="47"/>
      <c r="X796" s="48"/>
    </row>
    <row r="797" spans="18:24" x14ac:dyDescent="0.25">
      <c r="R797" s="46"/>
      <c r="T797" s="47"/>
      <c r="V797" s="47"/>
      <c r="X797" s="48"/>
    </row>
    <row r="798" spans="18:24" x14ac:dyDescent="0.25">
      <c r="R798" s="46"/>
      <c r="T798" s="47"/>
      <c r="V798" s="36"/>
      <c r="X798" s="48"/>
    </row>
    <row r="799" spans="18:24" x14ac:dyDescent="0.25">
      <c r="R799" s="46"/>
      <c r="T799" s="47"/>
      <c r="V799" s="36"/>
      <c r="X799" s="48"/>
    </row>
    <row r="800" spans="18:24" x14ac:dyDescent="0.25">
      <c r="R800" s="46"/>
      <c r="T800" s="47"/>
      <c r="V800" s="36"/>
      <c r="X800" s="48"/>
    </row>
    <row r="801" spans="18:24" x14ac:dyDescent="0.25">
      <c r="R801" s="46"/>
      <c r="T801" s="47"/>
      <c r="V801" s="36"/>
      <c r="X801" s="48"/>
    </row>
    <row r="802" spans="18:24" x14ac:dyDescent="0.25">
      <c r="R802" s="46"/>
      <c r="T802" s="47"/>
      <c r="V802" s="36"/>
      <c r="X802" s="48"/>
    </row>
    <row r="803" spans="18:24" x14ac:dyDescent="0.25">
      <c r="R803" s="46"/>
      <c r="T803" s="47"/>
      <c r="V803" s="36"/>
      <c r="X803" s="48"/>
    </row>
    <row r="804" spans="18:24" x14ac:dyDescent="0.25">
      <c r="R804" s="46"/>
      <c r="T804" s="47"/>
      <c r="V804" s="36"/>
      <c r="X804" s="48"/>
    </row>
    <row r="805" spans="18:24" x14ac:dyDescent="0.25">
      <c r="R805" s="46"/>
      <c r="T805" s="47"/>
      <c r="V805" s="36"/>
      <c r="X805" s="48"/>
    </row>
    <row r="806" spans="18:24" x14ac:dyDescent="0.25">
      <c r="R806" s="46"/>
      <c r="T806" s="47"/>
      <c r="V806" s="36"/>
      <c r="X806" s="48"/>
    </row>
    <row r="807" spans="18:24" x14ac:dyDescent="0.25">
      <c r="R807" s="46"/>
      <c r="T807" s="47"/>
      <c r="V807" s="36"/>
      <c r="X807" s="48"/>
    </row>
    <row r="808" spans="18:24" x14ac:dyDescent="0.25">
      <c r="R808" s="46"/>
      <c r="T808" s="47"/>
      <c r="V808" s="36"/>
      <c r="X808" s="48"/>
    </row>
    <row r="809" spans="18:24" x14ac:dyDescent="0.25">
      <c r="R809" s="46"/>
      <c r="T809" s="47"/>
      <c r="V809" s="36"/>
      <c r="X809" s="48"/>
    </row>
    <row r="810" spans="18:24" x14ac:dyDescent="0.25">
      <c r="R810" s="46"/>
      <c r="T810" s="47"/>
      <c r="V810" s="36"/>
      <c r="X810" s="48"/>
    </row>
    <row r="811" spans="18:24" x14ac:dyDescent="0.25">
      <c r="R811" s="46"/>
      <c r="T811" s="47"/>
      <c r="V811" s="36"/>
      <c r="X811" s="48"/>
    </row>
    <row r="812" spans="18:24" x14ac:dyDescent="0.25">
      <c r="R812" s="46"/>
      <c r="T812" s="47"/>
      <c r="V812" s="36"/>
      <c r="X812" s="48"/>
    </row>
    <row r="813" spans="18:24" x14ac:dyDescent="0.25">
      <c r="R813" s="46"/>
      <c r="T813" s="47"/>
      <c r="V813" s="36"/>
      <c r="X813" s="48"/>
    </row>
    <row r="814" spans="18:24" x14ac:dyDescent="0.25">
      <c r="R814" s="46"/>
      <c r="T814" s="47"/>
      <c r="V814" s="36"/>
      <c r="X814" s="48"/>
    </row>
    <row r="815" spans="18:24" x14ac:dyDescent="0.25">
      <c r="R815" s="46"/>
      <c r="T815" s="47"/>
      <c r="V815" s="36"/>
      <c r="X815" s="48"/>
    </row>
    <row r="816" spans="18:24" x14ac:dyDescent="0.25">
      <c r="R816" s="46"/>
      <c r="T816" s="47"/>
      <c r="V816" s="36"/>
      <c r="X816" s="48"/>
    </row>
    <row r="817" spans="18:24" x14ac:dyDescent="0.25">
      <c r="R817" s="46"/>
      <c r="T817" s="47"/>
      <c r="V817" s="36"/>
      <c r="X817" s="48"/>
    </row>
    <row r="818" spans="18:24" x14ac:dyDescent="0.25">
      <c r="R818" s="46"/>
      <c r="T818" s="47"/>
      <c r="V818" s="36"/>
      <c r="X818" s="48"/>
    </row>
    <row r="819" spans="18:24" x14ac:dyDescent="0.25">
      <c r="R819" s="46"/>
      <c r="T819" s="47"/>
      <c r="V819" s="36"/>
      <c r="X819" s="48"/>
    </row>
    <row r="820" spans="18:24" x14ac:dyDescent="0.25">
      <c r="R820" s="46"/>
      <c r="T820" s="47"/>
      <c r="V820" s="36"/>
      <c r="X820" s="48"/>
    </row>
    <row r="821" spans="18:24" x14ac:dyDescent="0.25">
      <c r="R821" s="46"/>
      <c r="T821" s="47"/>
      <c r="V821" s="36"/>
      <c r="X821" s="48"/>
    </row>
    <row r="822" spans="18:24" x14ac:dyDescent="0.25">
      <c r="R822" s="46"/>
      <c r="T822" s="47"/>
      <c r="V822" s="36"/>
      <c r="X822" s="48"/>
    </row>
    <row r="823" spans="18:24" x14ac:dyDescent="0.25">
      <c r="R823" s="46"/>
      <c r="T823" s="47"/>
      <c r="V823" s="36"/>
      <c r="X823" s="48"/>
    </row>
    <row r="824" spans="18:24" x14ac:dyDescent="0.25">
      <c r="R824" s="46"/>
      <c r="T824" s="47"/>
      <c r="V824" s="36"/>
      <c r="X824" s="48"/>
    </row>
    <row r="825" spans="18:24" x14ac:dyDescent="0.25">
      <c r="R825" s="46"/>
      <c r="T825" s="47"/>
      <c r="V825" s="36"/>
      <c r="X825" s="48"/>
    </row>
    <row r="826" spans="18:24" x14ac:dyDescent="0.25">
      <c r="R826" s="46"/>
      <c r="T826" s="47"/>
      <c r="V826" s="36"/>
      <c r="X826" s="48"/>
    </row>
    <row r="827" spans="18:24" x14ac:dyDescent="0.25">
      <c r="R827" s="46"/>
      <c r="T827" s="47"/>
      <c r="V827" s="36"/>
      <c r="X827" s="48"/>
    </row>
    <row r="828" spans="18:24" x14ac:dyDescent="0.25">
      <c r="R828" s="46"/>
      <c r="T828" s="47"/>
      <c r="V828" s="36"/>
      <c r="X828" s="48"/>
    </row>
    <row r="829" spans="18:24" x14ac:dyDescent="0.25">
      <c r="R829" s="46"/>
      <c r="T829" s="47"/>
      <c r="V829" s="36"/>
      <c r="X829" s="48"/>
    </row>
    <row r="830" spans="18:24" x14ac:dyDescent="0.25">
      <c r="R830" s="46"/>
      <c r="T830" s="47"/>
      <c r="V830" s="36"/>
      <c r="X830" s="48"/>
    </row>
    <row r="831" spans="18:24" x14ac:dyDescent="0.25">
      <c r="R831" s="46"/>
      <c r="T831" s="47"/>
      <c r="V831" s="36"/>
      <c r="X831" s="48"/>
    </row>
    <row r="832" spans="18:24" x14ac:dyDescent="0.25">
      <c r="R832" s="46"/>
      <c r="T832" s="47"/>
      <c r="V832" s="36"/>
      <c r="X832" s="48"/>
    </row>
    <row r="833" spans="18:24" x14ac:dyDescent="0.25">
      <c r="R833" s="46"/>
      <c r="T833" s="47"/>
      <c r="V833" s="36"/>
      <c r="X833" s="48"/>
    </row>
    <row r="834" spans="18:24" x14ac:dyDescent="0.25">
      <c r="R834" s="46"/>
      <c r="T834" s="47"/>
      <c r="V834" s="36"/>
      <c r="X834" s="48"/>
    </row>
    <row r="835" spans="18:24" x14ac:dyDescent="0.25">
      <c r="R835" s="46"/>
      <c r="T835" s="47"/>
      <c r="V835" s="36"/>
      <c r="X835" s="48"/>
    </row>
    <row r="836" spans="18:24" x14ac:dyDescent="0.25">
      <c r="R836" s="46"/>
      <c r="T836" s="47"/>
      <c r="V836" s="36"/>
      <c r="X836" s="48"/>
    </row>
    <row r="837" spans="18:24" x14ac:dyDescent="0.25">
      <c r="R837" s="46"/>
      <c r="T837" s="47"/>
      <c r="V837" s="36"/>
      <c r="X837" s="48"/>
    </row>
    <row r="838" spans="18:24" x14ac:dyDescent="0.25">
      <c r="R838" s="46"/>
      <c r="T838" s="47"/>
      <c r="V838" s="36"/>
      <c r="X838" s="48"/>
    </row>
    <row r="839" spans="18:24" x14ac:dyDescent="0.25">
      <c r="R839" s="46"/>
      <c r="T839" s="47"/>
      <c r="V839" s="36"/>
      <c r="X839" s="48"/>
    </row>
    <row r="840" spans="18:24" x14ac:dyDescent="0.25">
      <c r="R840" s="46"/>
      <c r="T840" s="47"/>
      <c r="V840" s="36"/>
      <c r="X840" s="48"/>
    </row>
    <row r="841" spans="18:24" x14ac:dyDescent="0.25">
      <c r="R841" s="46"/>
      <c r="T841" s="47"/>
      <c r="V841" s="36"/>
      <c r="X841" s="48"/>
    </row>
    <row r="842" spans="18:24" x14ac:dyDescent="0.25">
      <c r="R842" s="46"/>
      <c r="T842" s="47"/>
      <c r="V842" s="36"/>
      <c r="X842" s="48"/>
    </row>
    <row r="843" spans="18:24" x14ac:dyDescent="0.25">
      <c r="R843" s="46"/>
      <c r="T843" s="47"/>
      <c r="V843" s="36"/>
      <c r="X843" s="48"/>
    </row>
    <row r="844" spans="18:24" x14ac:dyDescent="0.25">
      <c r="R844" s="46"/>
      <c r="T844" s="47"/>
      <c r="V844" s="36"/>
      <c r="X844" s="48"/>
    </row>
    <row r="845" spans="18:24" x14ac:dyDescent="0.25">
      <c r="R845" s="46"/>
      <c r="T845" s="47"/>
      <c r="V845" s="36"/>
      <c r="X845" s="48"/>
    </row>
    <row r="846" spans="18:24" x14ac:dyDescent="0.25">
      <c r="R846" s="46"/>
      <c r="T846" s="47"/>
      <c r="V846" s="36"/>
      <c r="X846" s="48"/>
    </row>
    <row r="847" spans="18:24" x14ac:dyDescent="0.25">
      <c r="R847" s="46"/>
      <c r="T847" s="47"/>
      <c r="V847" s="36"/>
      <c r="X847" s="48"/>
    </row>
    <row r="848" spans="18:24" x14ac:dyDescent="0.25">
      <c r="R848" s="46"/>
      <c r="T848" s="47"/>
      <c r="V848" s="36"/>
      <c r="X848" s="48"/>
    </row>
    <row r="849" spans="18:24" x14ac:dyDescent="0.25">
      <c r="R849" s="46"/>
      <c r="T849" s="47"/>
      <c r="V849" s="36"/>
      <c r="X849" s="48"/>
    </row>
    <row r="850" spans="18:24" x14ac:dyDescent="0.25">
      <c r="R850" s="46"/>
      <c r="T850" s="47"/>
      <c r="V850" s="36"/>
      <c r="X850" s="48"/>
    </row>
    <row r="851" spans="18:24" x14ac:dyDescent="0.25">
      <c r="R851" s="46"/>
      <c r="T851" s="47"/>
      <c r="V851" s="36"/>
      <c r="X851" s="48"/>
    </row>
    <row r="852" spans="18:24" x14ac:dyDescent="0.25">
      <c r="R852" s="46"/>
      <c r="T852" s="47"/>
      <c r="V852" s="36"/>
      <c r="X852" s="48"/>
    </row>
    <row r="853" spans="18:24" x14ac:dyDescent="0.25">
      <c r="R853" s="46"/>
      <c r="T853" s="47"/>
      <c r="V853" s="36"/>
      <c r="X853" s="48"/>
    </row>
    <row r="854" spans="18:24" x14ac:dyDescent="0.25">
      <c r="R854" s="46"/>
      <c r="T854" s="47"/>
      <c r="V854" s="36"/>
      <c r="X854" s="48"/>
    </row>
    <row r="855" spans="18:24" x14ac:dyDescent="0.25">
      <c r="R855" s="46"/>
      <c r="T855" s="47"/>
      <c r="V855" s="36"/>
      <c r="X855" s="48"/>
    </row>
    <row r="856" spans="18:24" x14ac:dyDescent="0.25">
      <c r="R856" s="46"/>
      <c r="T856" s="47"/>
      <c r="V856" s="36"/>
      <c r="X856" s="48"/>
    </row>
    <row r="857" spans="18:24" x14ac:dyDescent="0.25">
      <c r="R857" s="46"/>
      <c r="T857" s="47"/>
      <c r="V857" s="36"/>
      <c r="X857" s="48"/>
    </row>
    <row r="858" spans="18:24" x14ac:dyDescent="0.25">
      <c r="R858" s="46"/>
      <c r="T858" s="47"/>
      <c r="V858" s="36"/>
      <c r="X858" s="48"/>
    </row>
    <row r="859" spans="18:24" x14ac:dyDescent="0.25">
      <c r="R859" s="46"/>
      <c r="T859" s="47"/>
      <c r="V859" s="36"/>
      <c r="X859" s="48"/>
    </row>
    <row r="860" spans="18:24" x14ac:dyDescent="0.25">
      <c r="R860" s="46"/>
      <c r="T860" s="47"/>
      <c r="V860" s="36"/>
      <c r="X860" s="48"/>
    </row>
    <row r="861" spans="18:24" x14ac:dyDescent="0.25">
      <c r="R861" s="46"/>
      <c r="T861" s="47"/>
      <c r="V861" s="36"/>
      <c r="X861" s="48"/>
    </row>
    <row r="862" spans="18:24" x14ac:dyDescent="0.25">
      <c r="R862" s="46"/>
      <c r="T862" s="47"/>
      <c r="V862" s="36"/>
      <c r="X862" s="48"/>
    </row>
    <row r="863" spans="18:24" x14ac:dyDescent="0.25">
      <c r="R863" s="46"/>
      <c r="T863" s="47"/>
      <c r="V863" s="36"/>
      <c r="X863" s="48"/>
    </row>
    <row r="864" spans="18:24" x14ac:dyDescent="0.25">
      <c r="R864" s="46"/>
      <c r="T864" s="47"/>
      <c r="V864" s="36"/>
      <c r="X864" s="48"/>
    </row>
    <row r="865" spans="18:24" x14ac:dyDescent="0.25">
      <c r="R865" s="46"/>
      <c r="T865" s="47"/>
      <c r="V865" s="36"/>
      <c r="X865" s="48"/>
    </row>
    <row r="866" spans="18:24" x14ac:dyDescent="0.25">
      <c r="R866" s="46"/>
      <c r="T866" s="47"/>
      <c r="V866" s="36"/>
      <c r="X866" s="48"/>
    </row>
    <row r="867" spans="18:24" x14ac:dyDescent="0.25">
      <c r="R867" s="46"/>
      <c r="T867" s="47"/>
      <c r="V867" s="36"/>
      <c r="X867" s="48"/>
    </row>
    <row r="868" spans="18:24" x14ac:dyDescent="0.25">
      <c r="R868" s="46"/>
      <c r="T868" s="47"/>
      <c r="V868" s="36"/>
      <c r="X868" s="48"/>
    </row>
    <row r="869" spans="18:24" x14ac:dyDescent="0.25">
      <c r="R869" s="46"/>
      <c r="T869" s="47"/>
      <c r="V869" s="36"/>
      <c r="X869" s="48"/>
    </row>
    <row r="870" spans="18:24" x14ac:dyDescent="0.25">
      <c r="R870" s="46"/>
      <c r="T870" s="47"/>
      <c r="V870" s="36"/>
      <c r="X870" s="48"/>
    </row>
    <row r="871" spans="18:24" x14ac:dyDescent="0.25">
      <c r="R871" s="46"/>
      <c r="T871" s="47"/>
      <c r="V871" s="36"/>
      <c r="X871" s="48"/>
    </row>
    <row r="872" spans="18:24" x14ac:dyDescent="0.25">
      <c r="R872" s="46"/>
      <c r="T872" s="47"/>
      <c r="V872" s="36"/>
      <c r="X872" s="48"/>
    </row>
    <row r="873" spans="18:24" x14ac:dyDescent="0.25">
      <c r="R873" s="46"/>
      <c r="T873" s="47"/>
      <c r="V873" s="36"/>
      <c r="X873" s="48"/>
    </row>
    <row r="874" spans="18:24" x14ac:dyDescent="0.25">
      <c r="R874" s="46"/>
      <c r="T874" s="47"/>
      <c r="V874" s="36"/>
      <c r="X874" s="48"/>
    </row>
    <row r="875" spans="18:24" x14ac:dyDescent="0.25">
      <c r="R875" s="46"/>
      <c r="T875" s="47"/>
      <c r="V875" s="36"/>
      <c r="X875" s="48"/>
    </row>
    <row r="876" spans="18:24" x14ac:dyDescent="0.25">
      <c r="R876" s="46"/>
      <c r="T876" s="47"/>
      <c r="V876" s="36"/>
      <c r="X876" s="48"/>
    </row>
    <row r="877" spans="18:24" x14ac:dyDescent="0.25">
      <c r="R877" s="46"/>
      <c r="T877" s="47"/>
      <c r="V877" s="36"/>
      <c r="X877" s="48"/>
    </row>
    <row r="878" spans="18:24" x14ac:dyDescent="0.25">
      <c r="R878" s="46"/>
      <c r="T878" s="47"/>
      <c r="V878" s="36"/>
      <c r="X878" s="48"/>
    </row>
    <row r="879" spans="18:24" x14ac:dyDescent="0.25">
      <c r="R879" s="46"/>
      <c r="T879" s="47"/>
      <c r="V879" s="36"/>
      <c r="X879" s="48"/>
    </row>
    <row r="880" spans="18:24" x14ac:dyDescent="0.25">
      <c r="R880" s="46"/>
      <c r="T880" s="47"/>
      <c r="V880" s="36"/>
      <c r="X880" s="48"/>
    </row>
    <row r="881" spans="18:24" x14ac:dyDescent="0.25">
      <c r="R881" s="46"/>
      <c r="T881" s="47"/>
      <c r="V881" s="36"/>
      <c r="X881" s="48"/>
    </row>
    <row r="882" spans="18:24" x14ac:dyDescent="0.25">
      <c r="R882" s="46"/>
      <c r="T882" s="47"/>
      <c r="V882" s="36"/>
      <c r="X882" s="48"/>
    </row>
    <row r="883" spans="18:24" x14ac:dyDescent="0.25">
      <c r="R883" s="46"/>
      <c r="T883" s="47"/>
      <c r="V883" s="36"/>
      <c r="X883" s="48"/>
    </row>
    <row r="884" spans="18:24" x14ac:dyDescent="0.25">
      <c r="R884" s="46"/>
      <c r="T884" s="47"/>
      <c r="V884" s="36"/>
      <c r="X884" s="48"/>
    </row>
    <row r="885" spans="18:24" x14ac:dyDescent="0.25">
      <c r="R885" s="46"/>
      <c r="T885" s="47"/>
      <c r="V885" s="36"/>
      <c r="X885" s="48"/>
    </row>
    <row r="886" spans="18:24" x14ac:dyDescent="0.25">
      <c r="R886" s="46"/>
      <c r="T886" s="47"/>
      <c r="V886" s="36"/>
      <c r="X886" s="48"/>
    </row>
    <row r="887" spans="18:24" x14ac:dyDescent="0.25">
      <c r="R887" s="46"/>
      <c r="T887" s="47"/>
      <c r="V887" s="36"/>
      <c r="X887" s="48"/>
    </row>
    <row r="888" spans="18:24" x14ac:dyDescent="0.25">
      <c r="R888" s="46"/>
      <c r="T888" s="47"/>
      <c r="V888" s="36"/>
      <c r="X888" s="48"/>
    </row>
    <row r="889" spans="18:24" x14ac:dyDescent="0.25">
      <c r="R889" s="46"/>
      <c r="T889" s="47"/>
      <c r="V889" s="36"/>
      <c r="X889" s="48"/>
    </row>
    <row r="890" spans="18:24" x14ac:dyDescent="0.25">
      <c r="R890" s="46"/>
      <c r="T890" s="47"/>
      <c r="V890" s="36"/>
      <c r="X890" s="48"/>
    </row>
    <row r="891" spans="18:24" x14ac:dyDescent="0.25">
      <c r="R891" s="46"/>
      <c r="T891" s="47"/>
      <c r="V891" s="36"/>
      <c r="X891" s="48"/>
    </row>
    <row r="892" spans="18:24" x14ac:dyDescent="0.25">
      <c r="R892" s="46"/>
      <c r="T892" s="47"/>
      <c r="V892" s="36"/>
      <c r="X892" s="48"/>
    </row>
    <row r="893" spans="18:24" x14ac:dyDescent="0.25">
      <c r="R893" s="46"/>
      <c r="T893" s="47"/>
      <c r="V893" s="36"/>
      <c r="X893" s="48"/>
    </row>
    <row r="894" spans="18:24" x14ac:dyDescent="0.25">
      <c r="R894" s="46"/>
      <c r="T894" s="47"/>
      <c r="V894" s="36"/>
      <c r="X894" s="48"/>
    </row>
    <row r="895" spans="18:24" x14ac:dyDescent="0.25">
      <c r="R895" s="46"/>
      <c r="T895" s="47"/>
      <c r="V895" s="36"/>
      <c r="X895" s="48"/>
    </row>
    <row r="896" spans="18:24" x14ac:dyDescent="0.25">
      <c r="R896" s="46"/>
      <c r="T896" s="47"/>
      <c r="V896" s="36"/>
      <c r="X896" s="48"/>
    </row>
    <row r="897" spans="18:24" x14ac:dyDescent="0.25">
      <c r="R897" s="46"/>
      <c r="T897" s="47"/>
      <c r="V897" s="36"/>
      <c r="X897" s="48"/>
    </row>
    <row r="898" spans="18:24" x14ac:dyDescent="0.25">
      <c r="R898" s="46"/>
      <c r="T898" s="47"/>
      <c r="V898" s="36"/>
      <c r="X898" s="48"/>
    </row>
    <row r="899" spans="18:24" x14ac:dyDescent="0.25">
      <c r="R899" s="46"/>
      <c r="T899" s="47"/>
      <c r="V899" s="36"/>
      <c r="X899" s="48"/>
    </row>
    <row r="900" spans="18:24" x14ac:dyDescent="0.25">
      <c r="R900" s="46"/>
      <c r="T900" s="47"/>
      <c r="V900" s="36"/>
      <c r="X900" s="48"/>
    </row>
    <row r="901" spans="18:24" x14ac:dyDescent="0.25">
      <c r="R901" s="46"/>
      <c r="T901" s="47"/>
      <c r="V901" s="36"/>
      <c r="X901" s="48"/>
    </row>
    <row r="902" spans="18:24" x14ac:dyDescent="0.25">
      <c r="R902" s="46"/>
      <c r="T902" s="47"/>
      <c r="V902" s="36"/>
      <c r="X902" s="48"/>
    </row>
    <row r="903" spans="18:24" x14ac:dyDescent="0.25">
      <c r="R903" s="46"/>
      <c r="T903" s="47"/>
      <c r="V903" s="36"/>
      <c r="X903" s="48"/>
    </row>
    <row r="904" spans="18:24" x14ac:dyDescent="0.25">
      <c r="R904" s="46"/>
      <c r="T904" s="47"/>
      <c r="V904" s="36"/>
      <c r="X904" s="48"/>
    </row>
    <row r="905" spans="18:24" x14ac:dyDescent="0.25">
      <c r="R905" s="46"/>
      <c r="T905" s="47"/>
      <c r="V905" s="36"/>
      <c r="X905" s="48"/>
    </row>
    <row r="906" spans="18:24" x14ac:dyDescent="0.25">
      <c r="R906" s="46"/>
      <c r="T906" s="47"/>
      <c r="V906" s="36"/>
      <c r="X906" s="48"/>
    </row>
    <row r="907" spans="18:24" x14ac:dyDescent="0.25">
      <c r="R907" s="46"/>
      <c r="T907" s="47"/>
      <c r="V907" s="36"/>
      <c r="X907" s="48"/>
    </row>
    <row r="908" spans="18:24" x14ac:dyDescent="0.25">
      <c r="R908" s="46"/>
      <c r="T908" s="47"/>
      <c r="V908" s="36"/>
      <c r="X908" s="48"/>
    </row>
    <row r="909" spans="18:24" x14ac:dyDescent="0.25">
      <c r="R909" s="46"/>
      <c r="T909" s="47"/>
      <c r="V909" s="36"/>
      <c r="X909" s="48"/>
    </row>
    <row r="910" spans="18:24" x14ac:dyDescent="0.25">
      <c r="R910" s="46"/>
      <c r="T910" s="47"/>
      <c r="V910" s="36"/>
      <c r="X910" s="48"/>
    </row>
    <row r="911" spans="18:24" x14ac:dyDescent="0.25">
      <c r="R911" s="46"/>
      <c r="T911" s="47"/>
      <c r="V911" s="36"/>
      <c r="X911" s="48"/>
    </row>
    <row r="912" spans="18:24" x14ac:dyDescent="0.25">
      <c r="R912" s="46"/>
      <c r="T912" s="47"/>
      <c r="V912" s="36"/>
      <c r="X912" s="48"/>
    </row>
    <row r="913" spans="18:24" x14ac:dyDescent="0.25">
      <c r="R913" s="46"/>
      <c r="T913" s="47"/>
      <c r="V913" s="36"/>
      <c r="X913" s="48"/>
    </row>
    <row r="914" spans="18:24" x14ac:dyDescent="0.25">
      <c r="R914" s="46"/>
      <c r="T914" s="47"/>
      <c r="V914" s="36"/>
      <c r="X914" s="48"/>
    </row>
    <row r="915" spans="18:24" x14ac:dyDescent="0.25">
      <c r="R915" s="46"/>
      <c r="T915" s="47"/>
      <c r="V915" s="36"/>
      <c r="X915" s="48"/>
    </row>
    <row r="916" spans="18:24" x14ac:dyDescent="0.25">
      <c r="R916" s="46"/>
      <c r="T916" s="47"/>
      <c r="V916" s="36"/>
      <c r="X916" s="48"/>
    </row>
    <row r="917" spans="18:24" x14ac:dyDescent="0.25">
      <c r="R917" s="46"/>
      <c r="T917" s="47"/>
      <c r="V917" s="36"/>
      <c r="X917" s="48"/>
    </row>
    <row r="918" spans="18:24" x14ac:dyDescent="0.25">
      <c r="R918" s="46"/>
      <c r="T918" s="47"/>
      <c r="V918" s="36"/>
      <c r="X918" s="48"/>
    </row>
    <row r="919" spans="18:24" x14ac:dyDescent="0.25">
      <c r="R919" s="46"/>
      <c r="T919" s="47"/>
      <c r="V919" s="36"/>
      <c r="X919" s="48"/>
    </row>
    <row r="920" spans="18:24" x14ac:dyDescent="0.25">
      <c r="R920" s="46"/>
      <c r="T920" s="47"/>
      <c r="V920" s="36"/>
      <c r="X920" s="48"/>
    </row>
    <row r="921" spans="18:24" x14ac:dyDescent="0.25">
      <c r="R921" s="46"/>
      <c r="T921" s="47"/>
      <c r="V921" s="36"/>
      <c r="X921" s="48"/>
    </row>
    <row r="922" spans="18:24" x14ac:dyDescent="0.25">
      <c r="R922" s="46"/>
      <c r="T922" s="47"/>
      <c r="V922" s="36"/>
      <c r="X922" s="48"/>
    </row>
    <row r="923" spans="18:24" x14ac:dyDescent="0.25">
      <c r="R923" s="46"/>
      <c r="T923" s="47"/>
      <c r="V923" s="36"/>
      <c r="X923" s="48"/>
    </row>
    <row r="924" spans="18:24" x14ac:dyDescent="0.25">
      <c r="R924" s="46"/>
      <c r="T924" s="47"/>
      <c r="V924" s="36"/>
      <c r="X924" s="48"/>
    </row>
    <row r="925" spans="18:24" x14ac:dyDescent="0.25">
      <c r="R925" s="46"/>
      <c r="T925" s="47"/>
      <c r="V925" s="36"/>
      <c r="X925" s="48"/>
    </row>
    <row r="926" spans="18:24" x14ac:dyDescent="0.25">
      <c r="R926" s="46"/>
      <c r="T926" s="47"/>
      <c r="V926" s="36"/>
      <c r="X926" s="48"/>
    </row>
    <row r="927" spans="18:24" x14ac:dyDescent="0.25">
      <c r="R927" s="46"/>
      <c r="T927" s="47"/>
      <c r="V927" s="36"/>
      <c r="X927" s="48"/>
    </row>
    <row r="928" spans="18:24" x14ac:dyDescent="0.25">
      <c r="R928" s="46"/>
      <c r="T928" s="47"/>
      <c r="V928" s="36"/>
      <c r="X928" s="48"/>
    </row>
    <row r="929" spans="18:24" x14ac:dyDescent="0.25">
      <c r="R929" s="46"/>
      <c r="T929" s="47"/>
      <c r="V929" s="36"/>
      <c r="X929" s="48"/>
    </row>
  </sheetData>
  <pageMargins left="0.7" right="0.7" top="0.75" bottom="0.75" header="0.3" footer="0.3"/>
  <pageSetup scale="45" fitToHeight="0" orientation="landscape" r:id="rId1"/>
  <rowBreaks count="8" manualBreakCount="8">
    <brk id="66" max="16383" man="1"/>
    <brk id="129" max="16383" man="1"/>
    <brk id="177" max="16383" man="1"/>
    <brk id="249" max="16383" man="1"/>
    <brk id="314" max="16383" man="1"/>
    <brk id="362" max="16383" man="1"/>
    <brk id="395" max="16383" man="1"/>
    <brk id="458"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1042"/>
  <sheetViews>
    <sheetView zoomScale="80" zoomScaleNormal="80" workbookViewId="0">
      <selection activeCell="A2" sqref="A2"/>
    </sheetView>
  </sheetViews>
  <sheetFormatPr defaultColWidth="9.109375" defaultRowHeight="13.2" x14ac:dyDescent="0.25"/>
  <cols>
    <col min="1" max="1" width="9.44140625" style="33" bestFit="1" customWidth="1"/>
    <col min="2" max="2" width="58.88671875" style="33" customWidth="1"/>
    <col min="3" max="3" width="2.6640625" style="33" customWidth="1"/>
    <col min="4" max="4" width="21.5546875" style="58" customWidth="1"/>
    <col min="5" max="5" width="2.33203125" style="58" customWidth="1"/>
    <col min="6" max="6" width="22.33203125" style="58" bestFit="1" customWidth="1"/>
    <col min="7" max="7" width="2.6640625" style="33" customWidth="1"/>
    <col min="8" max="8" width="9.88671875" style="58" bestFit="1" customWidth="1"/>
    <col min="9" max="9" width="3.44140625" style="58" bestFit="1" customWidth="1"/>
    <col min="10" max="10" width="11.6640625" style="58" bestFit="1" customWidth="1"/>
    <col min="11" max="11" width="3.44140625" style="58" bestFit="1" customWidth="1"/>
    <col min="12" max="12" width="20.109375" style="58" bestFit="1" customWidth="1"/>
    <col min="13" max="13" width="2.6640625" style="58" customWidth="1"/>
    <col min="14" max="14" width="16.44140625" style="58" customWidth="1"/>
    <col min="15" max="15" width="2.6640625" style="58" customWidth="1"/>
    <col min="16" max="16" width="9.88671875" style="58" bestFit="1" customWidth="1"/>
    <col min="17" max="17" width="2.6640625" style="58" customWidth="1"/>
    <col min="18" max="18" width="11.6640625" style="58" bestFit="1" customWidth="1"/>
    <col min="19" max="19" width="2.6640625" style="58" customWidth="1"/>
    <col min="20" max="20" width="19.88671875" style="58" bestFit="1" customWidth="1"/>
    <col min="21" max="21" width="2.6640625" style="58" customWidth="1"/>
    <col min="22" max="22" width="15.109375" style="58" bestFit="1" customWidth="1"/>
    <col min="23" max="23" width="2.6640625" style="33" customWidth="1"/>
    <col min="24" max="24" width="15" style="33" bestFit="1" customWidth="1"/>
    <col min="25" max="25" width="12.5546875" style="33" customWidth="1"/>
    <col min="26" max="26" width="12.33203125" style="33" bestFit="1" customWidth="1"/>
    <col min="27" max="27" width="15.109375" style="33" bestFit="1" customWidth="1"/>
    <col min="28" max="28" width="19.88671875" style="33" bestFit="1" customWidth="1"/>
    <col min="29" max="29" width="15.88671875" style="33" bestFit="1" customWidth="1"/>
    <col min="30" max="16384" width="9.109375" style="33"/>
  </cols>
  <sheetData>
    <row r="1" spans="1:25" x14ac:dyDescent="0.25">
      <c r="A1" s="35" t="s">
        <v>335</v>
      </c>
    </row>
    <row r="2" spans="1:25" x14ac:dyDescent="0.25">
      <c r="A2" s="35" t="s">
        <v>329</v>
      </c>
    </row>
    <row r="3" spans="1:25" ht="17.399999999999999" x14ac:dyDescent="0.3">
      <c r="A3" s="1" t="s">
        <v>216</v>
      </c>
      <c r="B3" s="34"/>
      <c r="C3" s="34"/>
      <c r="D3" s="169"/>
      <c r="E3" s="169"/>
      <c r="F3" s="169"/>
      <c r="G3" s="34"/>
      <c r="H3" s="169"/>
      <c r="I3" s="169"/>
      <c r="J3" s="169"/>
      <c r="K3" s="169"/>
      <c r="L3" s="169"/>
      <c r="M3" s="169"/>
      <c r="N3" s="169"/>
      <c r="O3" s="169"/>
      <c r="P3" s="169"/>
      <c r="Q3" s="169"/>
      <c r="R3" s="169"/>
      <c r="S3" s="169"/>
      <c r="T3" s="101"/>
      <c r="U3" s="101"/>
      <c r="V3" s="101"/>
      <c r="W3" s="44"/>
      <c r="X3" s="52"/>
      <c r="Y3" s="44"/>
    </row>
    <row r="4" spans="1:25" x14ac:dyDescent="0.25">
      <c r="A4" s="34"/>
      <c r="B4" s="34"/>
      <c r="C4" s="34"/>
      <c r="D4" s="169"/>
      <c r="E4" s="169"/>
      <c r="F4" s="169"/>
      <c r="G4" s="34"/>
      <c r="H4" s="169"/>
      <c r="I4" s="169"/>
      <c r="J4" s="169"/>
      <c r="K4" s="169"/>
      <c r="L4" s="169"/>
      <c r="M4" s="169"/>
      <c r="N4" s="169"/>
      <c r="O4" s="169"/>
      <c r="P4" s="169"/>
      <c r="Q4" s="169"/>
      <c r="R4" s="169"/>
      <c r="S4" s="169"/>
      <c r="T4" s="101"/>
      <c r="U4" s="101"/>
      <c r="V4" s="101"/>
      <c r="W4" s="44"/>
      <c r="X4" s="52"/>
      <c r="Y4" s="44"/>
    </row>
    <row r="5" spans="1:25" x14ac:dyDescent="0.25">
      <c r="A5" s="34" t="s">
        <v>317</v>
      </c>
      <c r="B5" s="34"/>
      <c r="C5" s="34"/>
      <c r="D5" s="169"/>
      <c r="E5" s="169"/>
      <c r="F5" s="169"/>
      <c r="G5" s="34"/>
      <c r="H5" s="169"/>
      <c r="I5" s="169"/>
      <c r="J5" s="169"/>
      <c r="K5" s="169"/>
      <c r="L5" s="169"/>
      <c r="M5" s="169"/>
      <c r="N5" s="169"/>
      <c r="O5" s="169"/>
      <c r="P5" s="169"/>
      <c r="Q5" s="169"/>
      <c r="R5" s="169"/>
      <c r="S5" s="169"/>
      <c r="T5" s="101"/>
      <c r="U5" s="101"/>
      <c r="V5" s="101"/>
      <c r="W5" s="44"/>
      <c r="X5" s="52"/>
      <c r="Y5" s="44"/>
    </row>
    <row r="6" spans="1:25" x14ac:dyDescent="0.25">
      <c r="A6" s="34" t="s">
        <v>261</v>
      </c>
      <c r="B6" s="44"/>
      <c r="C6" s="44"/>
      <c r="D6" s="101"/>
      <c r="E6" s="101"/>
      <c r="F6" s="101"/>
      <c r="G6" s="44"/>
      <c r="H6" s="101"/>
      <c r="I6" s="101"/>
      <c r="J6" s="101"/>
      <c r="K6" s="101"/>
      <c r="L6" s="101"/>
      <c r="M6" s="101"/>
      <c r="N6" s="101"/>
      <c r="O6" s="101"/>
      <c r="P6" s="101"/>
      <c r="Q6" s="101"/>
      <c r="R6" s="101"/>
      <c r="S6" s="101"/>
      <c r="T6" s="101"/>
      <c r="U6" s="101"/>
      <c r="V6" s="101"/>
      <c r="W6" s="44"/>
      <c r="X6" s="52"/>
      <c r="Y6" s="44"/>
    </row>
    <row r="7" spans="1:25" x14ac:dyDescent="0.25">
      <c r="A7" s="34"/>
      <c r="B7" s="44"/>
      <c r="C7" s="44"/>
      <c r="D7" s="101"/>
      <c r="E7" s="101"/>
      <c r="F7" s="101"/>
      <c r="G7" s="44"/>
      <c r="H7" s="101"/>
      <c r="I7" s="101"/>
      <c r="J7" s="101"/>
      <c r="K7" s="101"/>
      <c r="L7" s="101"/>
      <c r="M7" s="101"/>
      <c r="N7" s="101"/>
      <c r="O7" s="101"/>
      <c r="P7" s="101"/>
      <c r="Q7" s="101"/>
      <c r="R7" s="101"/>
      <c r="S7" s="101"/>
      <c r="T7" s="101"/>
      <c r="U7" s="101"/>
      <c r="V7" s="101"/>
      <c r="W7" s="44"/>
      <c r="X7" s="52"/>
      <c r="Y7" s="44"/>
    </row>
    <row r="8" spans="1:25" x14ac:dyDescent="0.25">
      <c r="A8" s="34"/>
      <c r="B8" s="44"/>
      <c r="C8" s="44"/>
      <c r="D8" s="101"/>
      <c r="E8" s="101"/>
      <c r="F8" s="101"/>
      <c r="G8" s="44"/>
      <c r="H8" s="101"/>
      <c r="I8" s="101"/>
      <c r="J8" s="101"/>
      <c r="K8" s="101"/>
      <c r="L8" s="101"/>
      <c r="M8" s="101"/>
      <c r="N8" s="101"/>
      <c r="O8" s="101"/>
      <c r="P8" s="101"/>
      <c r="Q8" s="101"/>
      <c r="R8" s="101"/>
      <c r="S8" s="101"/>
      <c r="T8" s="101"/>
      <c r="U8" s="101"/>
      <c r="V8" s="101"/>
      <c r="W8" s="44"/>
      <c r="X8" s="52"/>
      <c r="Y8" s="44"/>
    </row>
    <row r="9" spans="1:25" x14ac:dyDescent="0.25">
      <c r="A9" s="34"/>
      <c r="B9" s="44"/>
      <c r="C9" s="44"/>
      <c r="D9" s="101"/>
      <c r="E9" s="101"/>
      <c r="F9" s="101"/>
      <c r="G9" s="44"/>
      <c r="H9" s="169" t="s">
        <v>268</v>
      </c>
      <c r="I9" s="169"/>
      <c r="J9" s="169"/>
      <c r="K9" s="169"/>
      <c r="L9" s="169"/>
      <c r="M9" s="169"/>
      <c r="N9" s="169"/>
      <c r="O9" s="186"/>
      <c r="P9" s="101"/>
      <c r="Q9" s="101"/>
      <c r="R9" s="101"/>
      <c r="S9" s="101"/>
      <c r="T9" s="101"/>
      <c r="U9" s="101"/>
      <c r="V9" s="101"/>
      <c r="W9" s="44"/>
      <c r="X9" s="52"/>
      <c r="Y9" s="44"/>
    </row>
    <row r="10" spans="1:25" x14ac:dyDescent="0.25">
      <c r="A10" s="34"/>
      <c r="B10" s="44"/>
      <c r="C10" s="44"/>
      <c r="D10" s="101"/>
      <c r="E10" s="101"/>
      <c r="F10" s="101"/>
      <c r="G10" s="44"/>
      <c r="H10" s="110" t="s">
        <v>267</v>
      </c>
      <c r="I10" s="170"/>
      <c r="J10" s="170"/>
      <c r="K10" s="170"/>
      <c r="L10" s="170"/>
      <c r="M10" s="170"/>
      <c r="N10" s="170"/>
      <c r="O10" s="186"/>
      <c r="P10" s="110" t="s">
        <v>326</v>
      </c>
      <c r="Q10" s="110"/>
      <c r="R10" s="110"/>
      <c r="S10" s="110"/>
      <c r="T10" s="110"/>
      <c r="U10" s="110"/>
      <c r="V10" s="110"/>
      <c r="W10" s="114"/>
      <c r="X10" s="52"/>
    </row>
    <row r="11" spans="1:25" x14ac:dyDescent="0.25">
      <c r="H11" s="111" t="s">
        <v>209</v>
      </c>
      <c r="J11" s="111" t="s">
        <v>231</v>
      </c>
      <c r="L11" s="111" t="s">
        <v>220</v>
      </c>
      <c r="M11" s="111"/>
      <c r="N11" s="111" t="s">
        <v>220</v>
      </c>
      <c r="O11" s="101"/>
      <c r="P11" s="111" t="s">
        <v>256</v>
      </c>
      <c r="R11" s="111" t="s">
        <v>231</v>
      </c>
      <c r="T11" s="111" t="s">
        <v>220</v>
      </c>
      <c r="U11" s="111"/>
      <c r="V11" s="111" t="s">
        <v>220</v>
      </c>
      <c r="W11" s="5"/>
      <c r="X11" s="52"/>
      <c r="Y11" s="5"/>
    </row>
    <row r="12" spans="1:25" x14ac:dyDescent="0.25">
      <c r="D12" s="111" t="s">
        <v>207</v>
      </c>
      <c r="F12" s="111" t="s">
        <v>209</v>
      </c>
      <c r="H12" s="111" t="s">
        <v>210</v>
      </c>
      <c r="J12" s="113" t="s">
        <v>218</v>
      </c>
      <c r="L12" s="113" t="s">
        <v>221</v>
      </c>
      <c r="M12" s="113"/>
      <c r="N12" s="113" t="s">
        <v>221</v>
      </c>
      <c r="O12" s="111"/>
      <c r="P12" s="111" t="s">
        <v>210</v>
      </c>
      <c r="R12" s="113" t="s">
        <v>218</v>
      </c>
      <c r="T12" s="113" t="s">
        <v>221</v>
      </c>
      <c r="U12" s="111"/>
      <c r="V12" s="113" t="s">
        <v>221</v>
      </c>
      <c r="W12" s="5"/>
      <c r="X12" s="52"/>
      <c r="Y12" s="5"/>
    </row>
    <row r="13" spans="1:25" x14ac:dyDescent="0.25">
      <c r="D13" s="98" t="s">
        <v>208</v>
      </c>
      <c r="F13" s="98" t="s">
        <v>210</v>
      </c>
      <c r="H13" s="98" t="s">
        <v>255</v>
      </c>
      <c r="J13" s="98" t="s">
        <v>219</v>
      </c>
      <c r="L13" s="98" t="s">
        <v>212</v>
      </c>
      <c r="M13" s="111"/>
      <c r="N13" s="98" t="s">
        <v>222</v>
      </c>
      <c r="O13" s="111"/>
      <c r="P13" s="98" t="s">
        <v>255</v>
      </c>
      <c r="R13" s="98" t="s">
        <v>219</v>
      </c>
      <c r="T13" s="98" t="s">
        <v>212</v>
      </c>
      <c r="U13" s="111"/>
      <c r="V13" s="98" t="s">
        <v>222</v>
      </c>
      <c r="W13" s="5"/>
      <c r="X13" s="52"/>
      <c r="Y13" s="5"/>
    </row>
    <row r="14" spans="1:25" x14ac:dyDescent="0.25">
      <c r="D14" s="160">
        <v>-1</v>
      </c>
      <c r="E14" s="160"/>
      <c r="F14" s="160">
        <v>-2</v>
      </c>
      <c r="G14" s="7"/>
      <c r="H14" s="160">
        <v>-3</v>
      </c>
      <c r="J14" s="160">
        <v>-4</v>
      </c>
      <c r="L14" s="160">
        <v>-5</v>
      </c>
      <c r="M14" s="160"/>
      <c r="N14" s="160">
        <v>-6</v>
      </c>
      <c r="O14" s="160"/>
      <c r="P14" s="160">
        <v>-7</v>
      </c>
      <c r="R14" s="160">
        <v>-8</v>
      </c>
      <c r="S14" s="160"/>
      <c r="T14" s="160">
        <v>-9</v>
      </c>
      <c r="U14" s="160"/>
      <c r="V14" s="160">
        <v>-10</v>
      </c>
      <c r="W14" s="7"/>
      <c r="X14" s="52"/>
      <c r="Y14" s="7"/>
    </row>
    <row r="15" spans="1:25" x14ac:dyDescent="0.25">
      <c r="D15" s="111"/>
      <c r="F15" s="113"/>
      <c r="T15" s="161"/>
      <c r="U15" s="161"/>
      <c r="V15" s="161"/>
      <c r="W15" s="20"/>
      <c r="X15" s="20"/>
      <c r="Y15" s="20"/>
    </row>
    <row r="16" spans="1:25" x14ac:dyDescent="0.25">
      <c r="A16" s="35" t="s">
        <v>0</v>
      </c>
    </row>
    <row r="19" spans="1:29" s="38" customFormat="1" x14ac:dyDescent="0.25">
      <c r="A19" s="41" t="s">
        <v>172</v>
      </c>
      <c r="D19" s="65"/>
      <c r="E19" s="73"/>
      <c r="F19" s="65"/>
      <c r="H19" s="73"/>
      <c r="I19" s="73"/>
      <c r="J19" s="73"/>
      <c r="K19" s="73"/>
      <c r="L19" s="73"/>
      <c r="M19" s="73"/>
      <c r="N19" s="119"/>
      <c r="O19" s="73"/>
      <c r="P19" s="73"/>
      <c r="Q19" s="73"/>
      <c r="R19" s="73"/>
      <c r="S19" s="73"/>
      <c r="T19" s="65"/>
      <c r="U19" s="65"/>
      <c r="V19" s="65"/>
      <c r="W19" s="39"/>
      <c r="X19" s="39"/>
      <c r="Y19" s="39"/>
    </row>
    <row r="20" spans="1:29" x14ac:dyDescent="0.25">
      <c r="A20" s="33" t="s">
        <v>6</v>
      </c>
      <c r="B20" s="33" t="s">
        <v>6</v>
      </c>
      <c r="N20" s="120"/>
    </row>
    <row r="21" spans="1:29" s="38" customFormat="1" x14ac:dyDescent="0.25">
      <c r="A21" s="38" t="s">
        <v>6</v>
      </c>
      <c r="B21" s="38" t="s">
        <v>41</v>
      </c>
      <c r="D21" s="73"/>
      <c r="E21" s="73"/>
      <c r="F21" s="73"/>
      <c r="H21" s="73"/>
      <c r="I21" s="73"/>
      <c r="J21" s="73"/>
      <c r="K21" s="73"/>
      <c r="L21" s="73"/>
      <c r="M21" s="73"/>
      <c r="N21" s="119"/>
      <c r="O21" s="73"/>
      <c r="P21" s="73"/>
      <c r="Q21" s="73"/>
      <c r="R21" s="73"/>
      <c r="S21" s="73"/>
      <c r="T21" s="73"/>
      <c r="U21" s="73"/>
      <c r="V21" s="73"/>
    </row>
    <row r="22" spans="1:29" x14ac:dyDescent="0.25">
      <c r="A22" s="33">
        <v>311</v>
      </c>
      <c r="B22" s="33" t="s">
        <v>42</v>
      </c>
      <c r="D22" s="63">
        <v>112114270.75</v>
      </c>
      <c r="F22" s="63">
        <v>73128598.018876269</v>
      </c>
      <c r="H22" s="158">
        <v>64.468085106382972</v>
      </c>
      <c r="J22" s="150">
        <v>17</v>
      </c>
      <c r="L22" s="63">
        <f>+ROUND(D22*N22/100,0)</f>
        <v>2354400</v>
      </c>
      <c r="M22" s="63"/>
      <c r="N22" s="78">
        <v>2.1</v>
      </c>
      <c r="P22" s="158">
        <f>F22/D22*100</f>
        <v>65.226841801382605</v>
      </c>
      <c r="R22" s="156">
        <v>11.28</v>
      </c>
      <c r="T22" s="63">
        <v>3555569</v>
      </c>
      <c r="U22" s="63"/>
      <c r="V22" s="66">
        <v>3.52</v>
      </c>
      <c r="W22" s="52"/>
      <c r="X22" s="52"/>
      <c r="Y22" s="52"/>
      <c r="AA22" s="21"/>
      <c r="AB22" s="21"/>
      <c r="AC22" s="37"/>
    </row>
    <row r="23" spans="1:29" x14ac:dyDescent="0.25">
      <c r="A23" s="33">
        <v>312</v>
      </c>
      <c r="B23" s="33" t="s">
        <v>43</v>
      </c>
      <c r="D23" s="63">
        <v>7715627.6299999999</v>
      </c>
      <c r="F23" s="63">
        <v>1329813.4977175002</v>
      </c>
      <c r="H23" s="158">
        <v>60.945000000000007</v>
      </c>
      <c r="J23" s="152">
        <v>16.100000000000001</v>
      </c>
      <c r="L23" s="63">
        <f>+ROUND(D23*N23/100,0)</f>
        <v>200606</v>
      </c>
      <c r="M23" s="63"/>
      <c r="N23" s="78">
        <v>2.6</v>
      </c>
      <c r="P23" s="158">
        <f>F23/D23*100</f>
        <v>17.235324998667675</v>
      </c>
      <c r="R23" s="156">
        <v>11.13</v>
      </c>
      <c r="T23" s="63">
        <v>587612</v>
      </c>
      <c r="U23" s="63"/>
      <c r="V23" s="66">
        <f>+ROUND(T23/D23*100,2)</f>
        <v>7.62</v>
      </c>
      <c r="W23" s="52"/>
      <c r="X23" s="52"/>
      <c r="Y23" s="52"/>
      <c r="AA23" s="21"/>
      <c r="AB23" s="21"/>
      <c r="AC23" s="37"/>
    </row>
    <row r="24" spans="1:29" x14ac:dyDescent="0.25">
      <c r="A24" s="33">
        <v>314</v>
      </c>
      <c r="B24" s="33" t="s">
        <v>44</v>
      </c>
      <c r="D24" s="63">
        <v>9652310.3100000005</v>
      </c>
      <c r="F24" s="63">
        <v>7657288.3671349995</v>
      </c>
      <c r="H24" s="158">
        <v>58.68421052631578</v>
      </c>
      <c r="J24" s="152">
        <v>15.7</v>
      </c>
      <c r="L24" s="63">
        <f>+ROUND(D24*N24/100,0)</f>
        <v>250960</v>
      </c>
      <c r="M24" s="63"/>
      <c r="N24" s="78">
        <v>2.6</v>
      </c>
      <c r="P24" s="158">
        <f>F24/D24*100</f>
        <v>79.331145821139671</v>
      </c>
      <c r="R24" s="156">
        <v>10.74</v>
      </c>
      <c r="T24" s="63">
        <v>194743</v>
      </c>
      <c r="U24" s="63"/>
      <c r="V24" s="66">
        <f>+ROUND(T24/D24*100,2)</f>
        <v>2.02</v>
      </c>
      <c r="W24" s="52"/>
      <c r="X24" s="52"/>
      <c r="Y24" s="52"/>
      <c r="AA24" s="21"/>
      <c r="AB24" s="21"/>
      <c r="AC24" s="37"/>
    </row>
    <row r="25" spans="1:29" x14ac:dyDescent="0.25">
      <c r="A25" s="33">
        <v>315</v>
      </c>
      <c r="B25" s="33" t="s">
        <v>45</v>
      </c>
      <c r="D25" s="63">
        <v>9646847.9499999993</v>
      </c>
      <c r="F25" s="63">
        <v>7389490.1803400004</v>
      </c>
      <c r="H25" s="158">
        <v>65.14772727272728</v>
      </c>
      <c r="J25" s="152">
        <v>16.7</v>
      </c>
      <c r="L25" s="63">
        <f>+ROUND(D25*N25/100,0)</f>
        <v>231524</v>
      </c>
      <c r="M25" s="63"/>
      <c r="N25" s="78">
        <v>2.4</v>
      </c>
      <c r="P25" s="158">
        <f>F25/D25*100</f>
        <v>76.600048208907452</v>
      </c>
      <c r="R25" s="156">
        <v>10.86</v>
      </c>
      <c r="T25" s="63">
        <v>225626</v>
      </c>
      <c r="U25" s="63"/>
      <c r="V25" s="66">
        <f>+ROUND(T25/D25*100,2)</f>
        <v>2.34</v>
      </c>
      <c r="W25" s="52"/>
      <c r="X25" s="52"/>
      <c r="Y25" s="52"/>
      <c r="AA25" s="21"/>
      <c r="AB25" s="21"/>
      <c r="AC25" s="37"/>
    </row>
    <row r="26" spans="1:29" x14ac:dyDescent="0.25">
      <c r="A26" s="33">
        <v>316</v>
      </c>
      <c r="B26" s="33" t="s">
        <v>281</v>
      </c>
      <c r="D26" s="64">
        <v>2450703.12</v>
      </c>
      <c r="F26" s="64">
        <v>1919505.5114499999</v>
      </c>
      <c r="H26" s="158">
        <v>61.561904761904771</v>
      </c>
      <c r="J26" s="152">
        <v>16.399999999999999</v>
      </c>
      <c r="L26" s="64">
        <f>+ROUND(D26*N26/100,0)</f>
        <v>58817</v>
      </c>
      <c r="M26" s="67"/>
      <c r="N26" s="78">
        <v>2.4</v>
      </c>
      <c r="P26" s="158">
        <f>F26/D26*100</f>
        <v>78.324685506990335</v>
      </c>
      <c r="R26" s="156">
        <v>10.92</v>
      </c>
      <c r="T26" s="64">
        <v>50889</v>
      </c>
      <c r="U26" s="67"/>
      <c r="V26" s="66">
        <f>+ROUND(T26/D26*100,2)</f>
        <v>2.08</v>
      </c>
      <c r="W26" s="52"/>
      <c r="X26" s="52"/>
      <c r="Y26" s="52"/>
      <c r="AA26" s="21"/>
      <c r="AB26" s="21"/>
      <c r="AC26" s="37"/>
    </row>
    <row r="27" spans="1:29" s="38" customFormat="1" x14ac:dyDescent="0.25">
      <c r="A27" s="38" t="s">
        <v>6</v>
      </c>
      <c r="B27" s="38" t="s">
        <v>46</v>
      </c>
      <c r="D27" s="65">
        <f>+SUBTOTAL(9,D22:D26)</f>
        <v>141579759.75999999</v>
      </c>
      <c r="E27" s="73"/>
      <c r="F27" s="65">
        <f>+SUBTOTAL(9,F22:F26)</f>
        <v>91424695.575518772</v>
      </c>
      <c r="H27" s="158"/>
      <c r="I27" s="73"/>
      <c r="J27" s="187"/>
      <c r="K27" s="73"/>
      <c r="L27" s="65">
        <f>+SUBTOTAL(9,L22:L26)</f>
        <v>3096307</v>
      </c>
      <c r="M27" s="65"/>
      <c r="N27" s="118">
        <f>+ROUND(L27/D27*100,1)</f>
        <v>2.2000000000000002</v>
      </c>
      <c r="O27" s="73"/>
      <c r="P27" s="158"/>
      <c r="Q27" s="58"/>
      <c r="R27" s="156"/>
      <c r="S27" s="58"/>
      <c r="T27" s="65">
        <f>+SUBTOTAL(9,T22:T26)</f>
        <v>4614439</v>
      </c>
      <c r="U27" s="65"/>
      <c r="V27" s="125">
        <f>+T27/D27*100</f>
        <v>3.2592504803103224</v>
      </c>
      <c r="W27" s="56"/>
      <c r="X27" s="52"/>
      <c r="Y27" s="52"/>
      <c r="AA27" s="21"/>
      <c r="AB27" s="21"/>
      <c r="AC27" s="37"/>
    </row>
    <row r="28" spans="1:29" x14ac:dyDescent="0.25">
      <c r="A28" s="33" t="s">
        <v>6</v>
      </c>
      <c r="B28" s="33" t="s">
        <v>6</v>
      </c>
      <c r="H28" s="158"/>
      <c r="J28" s="152"/>
      <c r="N28" s="120"/>
      <c r="P28" s="158"/>
      <c r="R28" s="156"/>
      <c r="V28" s="66"/>
      <c r="W28" s="52"/>
      <c r="X28" s="52"/>
      <c r="Y28" s="52"/>
      <c r="AA28" s="21"/>
      <c r="AB28" s="21"/>
      <c r="AC28" s="37"/>
    </row>
    <row r="29" spans="1:29" s="38" customFormat="1" x14ac:dyDescent="0.25">
      <c r="A29" s="38" t="s">
        <v>6</v>
      </c>
      <c r="B29" s="38" t="s">
        <v>47</v>
      </c>
      <c r="D29" s="73"/>
      <c r="E29" s="73"/>
      <c r="F29" s="73"/>
      <c r="H29" s="158"/>
      <c r="I29" s="73"/>
      <c r="J29" s="187"/>
      <c r="K29" s="73"/>
      <c r="L29" s="73"/>
      <c r="M29" s="73"/>
      <c r="N29" s="119"/>
      <c r="O29" s="73"/>
      <c r="P29" s="158"/>
      <c r="Q29" s="58"/>
      <c r="R29" s="156"/>
      <c r="S29" s="58"/>
      <c r="T29" s="73"/>
      <c r="U29" s="73"/>
      <c r="V29" s="66"/>
      <c r="W29" s="52"/>
      <c r="X29" s="52"/>
      <c r="Y29" s="52"/>
      <c r="AA29" s="21"/>
      <c r="AB29" s="21"/>
      <c r="AC29" s="37"/>
    </row>
    <row r="30" spans="1:29" x14ac:dyDescent="0.25">
      <c r="A30" s="33">
        <v>311</v>
      </c>
      <c r="B30" s="33" t="s">
        <v>42</v>
      </c>
      <c r="D30" s="63">
        <v>6836328</v>
      </c>
      <c r="F30" s="63">
        <v>5584431.539401249</v>
      </c>
      <c r="H30" s="158">
        <v>64.468085106382972</v>
      </c>
      <c r="J30" s="150">
        <v>17</v>
      </c>
      <c r="L30" s="63">
        <f>+ROUND(D30*N30/100,0)</f>
        <v>143563</v>
      </c>
      <c r="M30" s="63"/>
      <c r="N30" s="78">
        <v>2.1</v>
      </c>
      <c r="P30" s="158">
        <f>F30/D30*100</f>
        <v>81.687589293568834</v>
      </c>
      <c r="R30" s="156">
        <v>11.12</v>
      </c>
      <c r="T30" s="63">
        <v>118728</v>
      </c>
      <c r="U30" s="63"/>
      <c r="V30" s="66">
        <f>+ROUND(T30/D30*100,2)</f>
        <v>1.74</v>
      </c>
      <c r="W30" s="52"/>
      <c r="X30" s="52"/>
      <c r="Y30" s="52"/>
      <c r="AA30" s="21"/>
      <c r="AB30" s="21"/>
      <c r="AC30" s="37"/>
    </row>
    <row r="31" spans="1:29" x14ac:dyDescent="0.25">
      <c r="A31" s="33">
        <v>312</v>
      </c>
      <c r="B31" s="33" t="s">
        <v>43</v>
      </c>
      <c r="D31" s="63">
        <v>181481969.46000001</v>
      </c>
      <c r="F31" s="63">
        <v>93495502.326087505</v>
      </c>
      <c r="H31" s="158">
        <v>60.945000000000007</v>
      </c>
      <c r="J31" s="152">
        <v>16.100000000000001</v>
      </c>
      <c r="L31" s="63">
        <f>+ROUND(D31*N31/100,0)</f>
        <v>4718531</v>
      </c>
      <c r="M31" s="63"/>
      <c r="N31" s="78">
        <v>2.6</v>
      </c>
      <c r="P31" s="158">
        <f>F31/D31*100</f>
        <v>51.517791328958786</v>
      </c>
      <c r="R31" s="156">
        <v>10.89</v>
      </c>
      <c r="T31" s="63">
        <v>8412866</v>
      </c>
      <c r="U31" s="63"/>
      <c r="V31" s="66">
        <f>+ROUND(T31/D31*100,2)</f>
        <v>4.6399999999999997</v>
      </c>
      <c r="W31" s="52"/>
      <c r="X31" s="52"/>
      <c r="Y31" s="52"/>
      <c r="AA31" s="21"/>
      <c r="AB31" s="21"/>
      <c r="AC31" s="37"/>
    </row>
    <row r="32" spans="1:29" x14ac:dyDescent="0.25">
      <c r="A32" s="33">
        <v>314</v>
      </c>
      <c r="B32" s="33" t="s">
        <v>44</v>
      </c>
      <c r="D32" s="63">
        <v>72660531.120000005</v>
      </c>
      <c r="F32" s="63">
        <v>41616766.584077507</v>
      </c>
      <c r="H32" s="158">
        <v>58.68421052631578</v>
      </c>
      <c r="J32" s="152">
        <v>15.7</v>
      </c>
      <c r="L32" s="63">
        <f>+ROUND(D32*N32/100,0)</f>
        <v>1889174</v>
      </c>
      <c r="M32" s="63"/>
      <c r="N32" s="78">
        <v>2.6</v>
      </c>
      <c r="P32" s="158">
        <f>F32/D32*100</f>
        <v>57.275615719553116</v>
      </c>
      <c r="R32" s="156">
        <v>10.86</v>
      </c>
      <c r="T32" s="63">
        <v>2925448</v>
      </c>
      <c r="U32" s="63"/>
      <c r="V32" s="66">
        <f>+ROUND(T32/D32*100,2)</f>
        <v>4.03</v>
      </c>
      <c r="W32" s="52"/>
      <c r="X32" s="52"/>
      <c r="Y32" s="52"/>
      <c r="AA32" s="21"/>
      <c r="AB32" s="21"/>
      <c r="AC32" s="37"/>
    </row>
    <row r="33" spans="1:29" x14ac:dyDescent="0.25">
      <c r="A33" s="33">
        <v>315</v>
      </c>
      <c r="B33" s="33" t="s">
        <v>45</v>
      </c>
      <c r="D33" s="63">
        <v>14261783.880000001</v>
      </c>
      <c r="F33" s="63">
        <v>8023680.4138099998</v>
      </c>
      <c r="H33" s="158">
        <v>65.14772727272728</v>
      </c>
      <c r="J33" s="152">
        <v>16.7</v>
      </c>
      <c r="L33" s="63">
        <f>+ROUND(D33*N33/100,0)</f>
        <v>342283</v>
      </c>
      <c r="M33" s="63"/>
      <c r="N33" s="78">
        <v>2.4</v>
      </c>
      <c r="P33" s="158">
        <f>F33/D33*100</f>
        <v>56.26000562988478</v>
      </c>
      <c r="R33" s="156">
        <v>11.12</v>
      </c>
      <c r="T33" s="63">
        <v>586631</v>
      </c>
      <c r="U33" s="63"/>
      <c r="V33" s="66">
        <f>+ROUND(T33/D33*100,2)</f>
        <v>4.1100000000000003</v>
      </c>
      <c r="W33" s="52"/>
      <c r="X33" s="52"/>
      <c r="Y33" s="52"/>
      <c r="AA33" s="21"/>
      <c r="AB33" s="21"/>
      <c r="AC33" s="37"/>
    </row>
    <row r="34" spans="1:29" x14ac:dyDescent="0.25">
      <c r="A34" s="33">
        <v>316</v>
      </c>
      <c r="B34" s="33" t="s">
        <v>281</v>
      </c>
      <c r="D34" s="64">
        <v>3924406.56</v>
      </c>
      <c r="F34" s="64">
        <v>2278882.8602100001</v>
      </c>
      <c r="H34" s="158">
        <v>61.561904761904771</v>
      </c>
      <c r="J34" s="152">
        <v>16.399999999999999</v>
      </c>
      <c r="L34" s="64">
        <f>+ROUND(D34*N34/100,0)</f>
        <v>94186</v>
      </c>
      <c r="M34" s="67"/>
      <c r="N34" s="78">
        <v>2.4</v>
      </c>
      <c r="P34" s="158">
        <f>F34/D34*100</f>
        <v>58.06948962520336</v>
      </c>
      <c r="R34" s="156">
        <v>10.97</v>
      </c>
      <c r="T34" s="64">
        <v>153580</v>
      </c>
      <c r="U34" s="67"/>
      <c r="V34" s="66">
        <f>+ROUND(T34/D34*100,2)</f>
        <v>3.91</v>
      </c>
      <c r="W34" s="52"/>
      <c r="X34" s="52"/>
      <c r="Y34" s="52"/>
      <c r="AA34" s="21"/>
      <c r="AB34" s="21"/>
      <c r="AC34" s="37"/>
    </row>
    <row r="35" spans="1:29" s="38" customFormat="1" x14ac:dyDescent="0.25">
      <c r="A35" s="38" t="s">
        <v>6</v>
      </c>
      <c r="B35" s="38" t="s">
        <v>48</v>
      </c>
      <c r="D35" s="65">
        <f>+SUBTOTAL(9,D30:D34)</f>
        <v>279165019.02000004</v>
      </c>
      <c r="E35" s="73"/>
      <c r="F35" s="65">
        <f>+SUBTOTAL(9,F30:F34)</f>
        <v>150999263.72358626</v>
      </c>
      <c r="H35" s="158"/>
      <c r="I35" s="73"/>
      <c r="J35" s="187"/>
      <c r="K35" s="73"/>
      <c r="L35" s="65">
        <f>+SUBTOTAL(9,L30:L34)</f>
        <v>7187737</v>
      </c>
      <c r="M35" s="65"/>
      <c r="N35" s="118">
        <f>+ROUND(L35/D35*100,1)</f>
        <v>2.6</v>
      </c>
      <c r="O35" s="73"/>
      <c r="P35" s="158"/>
      <c r="Q35" s="58"/>
      <c r="R35" s="156"/>
      <c r="S35" s="58"/>
      <c r="T35" s="65">
        <f>+SUBTOTAL(9,T30:T34)</f>
        <v>12197253</v>
      </c>
      <c r="U35" s="65"/>
      <c r="V35" s="125">
        <f>+T35/D35*100</f>
        <v>4.3691910407751191</v>
      </c>
      <c r="W35" s="56"/>
      <c r="X35" s="52"/>
      <c r="Y35" s="52"/>
      <c r="AA35" s="21"/>
      <c r="AB35" s="21"/>
      <c r="AC35" s="37"/>
    </row>
    <row r="36" spans="1:29" x14ac:dyDescent="0.25">
      <c r="A36" s="33" t="s">
        <v>6</v>
      </c>
      <c r="B36" s="33" t="s">
        <v>6</v>
      </c>
      <c r="H36" s="158"/>
      <c r="J36" s="152"/>
      <c r="N36" s="120"/>
      <c r="P36" s="158"/>
      <c r="R36" s="156"/>
      <c r="V36" s="66"/>
      <c r="W36" s="52"/>
      <c r="X36" s="52"/>
      <c r="Y36" s="52"/>
      <c r="AA36" s="21"/>
      <c r="AB36" s="21"/>
      <c r="AC36" s="37"/>
    </row>
    <row r="37" spans="1:29" s="38" customFormat="1" x14ac:dyDescent="0.25">
      <c r="A37" s="38" t="s">
        <v>6</v>
      </c>
      <c r="B37" s="38" t="s">
        <v>49</v>
      </c>
      <c r="D37" s="73"/>
      <c r="E37" s="73"/>
      <c r="F37" s="73"/>
      <c r="H37" s="158"/>
      <c r="I37" s="73"/>
      <c r="J37" s="187"/>
      <c r="K37" s="73"/>
      <c r="L37" s="73"/>
      <c r="M37" s="73"/>
      <c r="N37" s="119"/>
      <c r="O37" s="73"/>
      <c r="P37" s="158"/>
      <c r="Q37" s="58"/>
      <c r="R37" s="156"/>
      <c r="S37" s="58"/>
      <c r="T37" s="73"/>
      <c r="U37" s="73"/>
      <c r="V37" s="66"/>
      <c r="W37" s="52"/>
      <c r="X37" s="52"/>
      <c r="Y37" s="52"/>
      <c r="AA37" s="21"/>
      <c r="AB37" s="21"/>
      <c r="AC37" s="37"/>
    </row>
    <row r="38" spans="1:29" x14ac:dyDescent="0.25">
      <c r="A38" s="33">
        <v>311</v>
      </c>
      <c r="B38" s="33" t="s">
        <v>42</v>
      </c>
      <c r="D38" s="63">
        <v>4986744.41</v>
      </c>
      <c r="F38" s="63">
        <v>4017695.8266787501</v>
      </c>
      <c r="H38" s="158">
        <v>64.468085106382972</v>
      </c>
      <c r="J38" s="150">
        <v>17</v>
      </c>
      <c r="L38" s="63">
        <f>+ROUND(D38*N38/100,0)</f>
        <v>104722</v>
      </c>
      <c r="M38" s="63"/>
      <c r="N38" s="78">
        <v>2.1</v>
      </c>
      <c r="P38" s="158">
        <f>F38/D38*100</f>
        <v>80.567510510905649</v>
      </c>
      <c r="R38" s="156">
        <v>11.15</v>
      </c>
      <c r="T38" s="63">
        <v>91383</v>
      </c>
      <c r="U38" s="63"/>
      <c r="V38" s="66">
        <f>+ROUND(T38/D38*100,2)</f>
        <v>1.83</v>
      </c>
      <c r="W38" s="52"/>
      <c r="X38" s="52"/>
      <c r="Y38" s="52"/>
      <c r="AA38" s="21"/>
      <c r="AB38" s="21"/>
      <c r="AC38" s="37"/>
    </row>
    <row r="39" spans="1:29" x14ac:dyDescent="0.25">
      <c r="A39" s="33">
        <v>312</v>
      </c>
      <c r="B39" s="33" t="s">
        <v>43</v>
      </c>
      <c r="D39" s="63">
        <v>183957417.50999999</v>
      </c>
      <c r="F39" s="63">
        <v>87494699.837052509</v>
      </c>
      <c r="H39" s="158">
        <v>60.945000000000007</v>
      </c>
      <c r="J39" s="152">
        <v>16.100000000000001</v>
      </c>
      <c r="L39" s="63">
        <f>+ROUND(D39*N39/100,0)</f>
        <v>4782893</v>
      </c>
      <c r="M39" s="63"/>
      <c r="N39" s="78">
        <v>2.6</v>
      </c>
      <c r="P39" s="158">
        <f>F39/D39*100</f>
        <v>47.562474523375101</v>
      </c>
      <c r="R39" s="156">
        <v>10.92</v>
      </c>
      <c r="T39" s="63">
        <v>9170501</v>
      </c>
      <c r="U39" s="63"/>
      <c r="V39" s="66">
        <f>+ROUND(T39/D39*100,2)</f>
        <v>4.99</v>
      </c>
      <c r="W39" s="52"/>
      <c r="X39" s="52"/>
      <c r="Y39" s="52"/>
      <c r="AA39" s="21"/>
      <c r="AB39" s="21"/>
      <c r="AC39" s="37"/>
    </row>
    <row r="40" spans="1:29" x14ac:dyDescent="0.25">
      <c r="A40" s="33">
        <v>314</v>
      </c>
      <c r="B40" s="33" t="s">
        <v>44</v>
      </c>
      <c r="D40" s="63">
        <v>70765381.489999995</v>
      </c>
      <c r="F40" s="63">
        <v>42942307.877105005</v>
      </c>
      <c r="H40" s="158">
        <v>58.68421052631578</v>
      </c>
      <c r="J40" s="152">
        <v>15.7</v>
      </c>
      <c r="L40" s="63">
        <f>+ROUND(D40*N40/100,0)</f>
        <v>1839900</v>
      </c>
      <c r="M40" s="63"/>
      <c r="N40" s="78">
        <v>2.6</v>
      </c>
      <c r="P40" s="158">
        <f>F40/D40*100</f>
        <v>60.682648737184117</v>
      </c>
      <c r="R40" s="156">
        <v>10.85</v>
      </c>
      <c r="T40" s="63">
        <v>2629560</v>
      </c>
      <c r="U40" s="63"/>
      <c r="V40" s="66">
        <f>+ROUND(T40/D40*100,2)</f>
        <v>3.72</v>
      </c>
      <c r="W40" s="52"/>
      <c r="X40" s="52"/>
      <c r="Y40" s="52"/>
      <c r="AA40" s="21"/>
      <c r="AB40" s="21"/>
      <c r="AC40" s="37"/>
    </row>
    <row r="41" spans="1:29" x14ac:dyDescent="0.25">
      <c r="A41" s="33">
        <v>315</v>
      </c>
      <c r="B41" s="33" t="s">
        <v>45</v>
      </c>
      <c r="D41" s="63">
        <v>12273816.32</v>
      </c>
      <c r="F41" s="63">
        <v>6398865.7119800001</v>
      </c>
      <c r="H41" s="158">
        <v>65.14772727272728</v>
      </c>
      <c r="J41" s="152">
        <v>16.7</v>
      </c>
      <c r="L41" s="63">
        <f>+ROUND(D41*N41/100,0)</f>
        <v>294572</v>
      </c>
      <c r="M41" s="63"/>
      <c r="N41" s="78">
        <v>2.4</v>
      </c>
      <c r="P41" s="158">
        <f>F41/D41*100</f>
        <v>52.134279552099407</v>
      </c>
      <c r="R41" s="156">
        <v>11.14</v>
      </c>
      <c r="T41" s="63">
        <v>549410</v>
      </c>
      <c r="U41" s="63"/>
      <c r="V41" s="66">
        <f>+ROUND(T41/D41*100,2)</f>
        <v>4.4800000000000004</v>
      </c>
      <c r="W41" s="52"/>
      <c r="X41" s="52"/>
      <c r="Y41" s="52"/>
      <c r="AA41" s="21"/>
      <c r="AB41" s="21"/>
      <c r="AC41" s="37"/>
    </row>
    <row r="42" spans="1:29" x14ac:dyDescent="0.25">
      <c r="A42" s="33">
        <v>316</v>
      </c>
      <c r="B42" s="33" t="s">
        <v>281</v>
      </c>
      <c r="D42" s="64">
        <v>3453781.77</v>
      </c>
      <c r="F42" s="64">
        <v>1668499.1969099999</v>
      </c>
      <c r="H42" s="158">
        <v>61.561904761904771</v>
      </c>
      <c r="J42" s="152">
        <v>16.399999999999999</v>
      </c>
      <c r="L42" s="64">
        <f>+ROUND(D42*N42/100,0)</f>
        <v>82891</v>
      </c>
      <c r="M42" s="67"/>
      <c r="N42" s="78">
        <v>2.4</v>
      </c>
      <c r="P42" s="158">
        <f>F42/D42*100</f>
        <v>48.309340543829435</v>
      </c>
      <c r="R42" s="156">
        <v>10.99</v>
      </c>
      <c r="T42" s="64">
        <v>165589</v>
      </c>
      <c r="U42" s="67"/>
      <c r="V42" s="66">
        <f>+ROUND(T42/D42*100,2)</f>
        <v>4.79</v>
      </c>
      <c r="W42" s="52"/>
      <c r="X42" s="52"/>
      <c r="Y42" s="52"/>
      <c r="AA42" s="21"/>
      <c r="AB42" s="21"/>
      <c r="AC42" s="37"/>
    </row>
    <row r="43" spans="1:29" s="38" customFormat="1" x14ac:dyDescent="0.25">
      <c r="A43" s="38" t="s">
        <v>6</v>
      </c>
      <c r="B43" s="38" t="s">
        <v>50</v>
      </c>
      <c r="D43" s="83">
        <f>+SUBTOTAL(9,D38:D42)</f>
        <v>275437141.49999994</v>
      </c>
      <c r="E43" s="73"/>
      <c r="F43" s="83">
        <f>+SUBTOTAL(9,F38:F42)</f>
        <v>142522068.44972625</v>
      </c>
      <c r="H43" s="158"/>
      <c r="I43" s="73"/>
      <c r="J43" s="187"/>
      <c r="K43" s="73"/>
      <c r="L43" s="83">
        <f>+SUBTOTAL(9,L38:L42)</f>
        <v>7104978</v>
      </c>
      <c r="M43" s="88"/>
      <c r="N43" s="118">
        <f>+ROUND(L43/D43*100,1)</f>
        <v>2.6</v>
      </c>
      <c r="O43" s="73"/>
      <c r="P43" s="158"/>
      <c r="Q43" s="58"/>
      <c r="R43" s="156"/>
      <c r="S43" s="58"/>
      <c r="T43" s="83">
        <f>+SUBTOTAL(9,T38:T42)</f>
        <v>12606443</v>
      </c>
      <c r="U43" s="88"/>
      <c r="V43" s="125">
        <f>+T43/D43*100</f>
        <v>4.5768856485173783</v>
      </c>
      <c r="W43" s="56"/>
      <c r="X43" s="52"/>
      <c r="Y43" s="52"/>
      <c r="AA43" s="21"/>
      <c r="AB43" s="21"/>
      <c r="AC43" s="37"/>
    </row>
    <row r="44" spans="1:29" s="38" customFormat="1" x14ac:dyDescent="0.25">
      <c r="B44" s="38" t="s">
        <v>6</v>
      </c>
      <c r="D44" s="65"/>
      <c r="E44" s="73"/>
      <c r="F44" s="65"/>
      <c r="H44" s="158"/>
      <c r="I44" s="73"/>
      <c r="J44" s="187"/>
      <c r="K44" s="73"/>
      <c r="L44" s="65"/>
      <c r="M44" s="65"/>
      <c r="N44" s="119"/>
      <c r="O44" s="73"/>
      <c r="P44" s="158"/>
      <c r="Q44" s="58"/>
      <c r="R44" s="156"/>
      <c r="S44" s="58"/>
      <c r="T44" s="65"/>
      <c r="U44" s="65"/>
      <c r="V44" s="66"/>
      <c r="W44" s="52"/>
      <c r="X44" s="52"/>
      <c r="Y44" s="52"/>
      <c r="AA44" s="21"/>
      <c r="AB44" s="21"/>
      <c r="AC44" s="37"/>
    </row>
    <row r="45" spans="1:29" s="38" customFormat="1" x14ac:dyDescent="0.25">
      <c r="A45" s="41" t="s">
        <v>173</v>
      </c>
      <c r="D45" s="121">
        <f>+SUBTOTAL(9,D21:D44)</f>
        <v>696181920.28000009</v>
      </c>
      <c r="E45" s="73"/>
      <c r="F45" s="121">
        <f>+SUBTOTAL(9,F21:F44)</f>
        <v>384946027.74883133</v>
      </c>
      <c r="H45" s="158"/>
      <c r="I45" s="73"/>
      <c r="J45" s="187"/>
      <c r="K45" s="73"/>
      <c r="L45" s="121">
        <f>+SUBTOTAL(9,L21:L44)</f>
        <v>17389022</v>
      </c>
      <c r="M45" s="121"/>
      <c r="N45" s="122">
        <f>+ROUND(L45/D45*100,1)</f>
        <v>2.5</v>
      </c>
      <c r="O45" s="73"/>
      <c r="P45" s="158"/>
      <c r="Q45" s="58"/>
      <c r="R45" s="156"/>
      <c r="S45" s="58"/>
      <c r="T45" s="121">
        <f>+SUBTOTAL(9,T21:T44)</f>
        <v>29418135</v>
      </c>
      <c r="U45" s="121"/>
      <c r="V45" s="179">
        <f>+T45/D45*100</f>
        <v>4.2256390381652267</v>
      </c>
      <c r="W45" s="56"/>
      <c r="X45" s="52"/>
      <c r="Y45" s="52"/>
      <c r="AA45" s="21"/>
      <c r="AB45" s="21"/>
      <c r="AC45" s="37"/>
    </row>
    <row r="46" spans="1:29" s="38" customFormat="1" x14ac:dyDescent="0.25">
      <c r="B46" s="38" t="s">
        <v>6</v>
      </c>
      <c r="D46" s="65"/>
      <c r="E46" s="73"/>
      <c r="F46" s="65"/>
      <c r="H46" s="158"/>
      <c r="I46" s="73"/>
      <c r="J46" s="187"/>
      <c r="K46" s="73"/>
      <c r="L46" s="65"/>
      <c r="M46" s="65"/>
      <c r="N46" s="119"/>
      <c r="O46" s="73"/>
      <c r="P46" s="158"/>
      <c r="Q46" s="58"/>
      <c r="R46" s="156"/>
      <c r="S46" s="58"/>
      <c r="T46" s="65"/>
      <c r="U46" s="65"/>
      <c r="V46" s="66"/>
      <c r="W46" s="52"/>
      <c r="X46" s="52"/>
      <c r="Y46" s="52"/>
      <c r="AA46" s="21"/>
      <c r="AB46" s="21"/>
      <c r="AC46" s="37"/>
    </row>
    <row r="47" spans="1:29" s="38" customFormat="1" x14ac:dyDescent="0.25">
      <c r="B47" s="38" t="s">
        <v>6</v>
      </c>
      <c r="D47" s="65"/>
      <c r="E47" s="73"/>
      <c r="F47" s="65"/>
      <c r="H47" s="158"/>
      <c r="I47" s="73"/>
      <c r="J47" s="187"/>
      <c r="K47" s="73"/>
      <c r="L47" s="65"/>
      <c r="M47" s="65"/>
      <c r="N47" s="119"/>
      <c r="O47" s="73"/>
      <c r="P47" s="158"/>
      <c r="Q47" s="58"/>
      <c r="R47" s="156"/>
      <c r="S47" s="58"/>
      <c r="T47" s="65"/>
      <c r="U47" s="65"/>
      <c r="V47" s="66"/>
      <c r="W47" s="52"/>
      <c r="X47" s="52"/>
      <c r="Y47" s="52"/>
      <c r="AA47" s="21"/>
      <c r="AB47" s="21"/>
      <c r="AC47" s="37"/>
    </row>
    <row r="48" spans="1:29" s="38" customFormat="1" x14ac:dyDescent="0.25">
      <c r="A48" s="41" t="s">
        <v>174</v>
      </c>
      <c r="D48" s="65"/>
      <c r="E48" s="73"/>
      <c r="F48" s="65"/>
      <c r="H48" s="158"/>
      <c r="I48" s="73"/>
      <c r="J48" s="187"/>
      <c r="K48" s="73"/>
      <c r="L48" s="65"/>
      <c r="M48" s="65"/>
      <c r="N48" s="119"/>
      <c r="O48" s="73"/>
      <c r="P48" s="158"/>
      <c r="Q48" s="58"/>
      <c r="R48" s="156"/>
      <c r="S48" s="58"/>
      <c r="T48" s="65"/>
      <c r="U48" s="65"/>
      <c r="V48" s="66"/>
      <c r="W48" s="52"/>
      <c r="X48" s="52"/>
      <c r="Y48" s="52"/>
      <c r="AA48" s="21"/>
      <c r="AB48" s="21"/>
      <c r="AC48" s="37"/>
    </row>
    <row r="49" spans="1:29" x14ac:dyDescent="0.25">
      <c r="A49" s="33" t="s">
        <v>6</v>
      </c>
      <c r="B49" s="33" t="s">
        <v>6</v>
      </c>
      <c r="H49" s="158"/>
      <c r="J49" s="152"/>
      <c r="N49" s="120"/>
      <c r="P49" s="158"/>
      <c r="R49" s="156"/>
      <c r="V49" s="66"/>
      <c r="W49" s="52"/>
      <c r="X49" s="52"/>
      <c r="Y49" s="52"/>
      <c r="AA49" s="21"/>
      <c r="AB49" s="21"/>
      <c r="AC49" s="37"/>
    </row>
    <row r="50" spans="1:29" s="38" customFormat="1" x14ac:dyDescent="0.25">
      <c r="A50" s="38" t="s">
        <v>6</v>
      </c>
      <c r="B50" s="38" t="s">
        <v>51</v>
      </c>
      <c r="D50" s="73"/>
      <c r="E50" s="73"/>
      <c r="F50" s="73"/>
      <c r="H50" s="158"/>
      <c r="I50" s="73"/>
      <c r="J50" s="187"/>
      <c r="K50" s="73"/>
      <c r="L50" s="73"/>
      <c r="M50" s="73"/>
      <c r="N50" s="119"/>
      <c r="O50" s="73"/>
      <c r="P50" s="158"/>
      <c r="Q50" s="58"/>
      <c r="R50" s="156"/>
      <c r="S50" s="58"/>
      <c r="T50" s="73"/>
      <c r="U50" s="73"/>
      <c r="V50" s="66"/>
      <c r="W50" s="52"/>
      <c r="X50" s="52"/>
      <c r="Y50" s="52"/>
      <c r="AA50" s="21"/>
      <c r="AB50" s="21"/>
      <c r="AC50" s="37"/>
    </row>
    <row r="51" spans="1:29" x14ac:dyDescent="0.25">
      <c r="A51" s="33">
        <v>311</v>
      </c>
      <c r="B51" s="33" t="s">
        <v>42</v>
      </c>
      <c r="D51" s="63">
        <v>241950141.44999999</v>
      </c>
      <c r="F51" s="63">
        <v>158600993.76826</v>
      </c>
      <c r="H51" s="158">
        <v>55.87234042553191</v>
      </c>
      <c r="J51" s="152">
        <v>21</v>
      </c>
      <c r="L51" s="63">
        <f>+ROUND(D51*N51/100,0)</f>
        <v>5080953</v>
      </c>
      <c r="M51" s="63"/>
      <c r="N51" s="78">
        <v>2.1</v>
      </c>
      <c r="P51" s="158">
        <f>F51/D51*100</f>
        <v>65.551106032742524</v>
      </c>
      <c r="R51" s="156">
        <v>14.04</v>
      </c>
      <c r="T51" s="63">
        <v>6108878</v>
      </c>
      <c r="U51" s="63"/>
      <c r="V51" s="66">
        <f>+ROUND(T51/D51*100,2)</f>
        <v>2.52</v>
      </c>
      <c r="W51" s="52"/>
      <c r="X51" s="52"/>
      <c r="Y51" s="52"/>
      <c r="AA51" s="21"/>
      <c r="AB51" s="21"/>
      <c r="AC51" s="37"/>
    </row>
    <row r="52" spans="1:29" x14ac:dyDescent="0.25">
      <c r="A52" s="33">
        <v>312</v>
      </c>
      <c r="B52" s="33" t="s">
        <v>43</v>
      </c>
      <c r="D52" s="63">
        <v>7068506.2800000003</v>
      </c>
      <c r="F52" s="63">
        <v>2944758.5996100004</v>
      </c>
      <c r="H52" s="158">
        <v>54.075000000000003</v>
      </c>
      <c r="J52" s="152">
        <v>19.399999999999999</v>
      </c>
      <c r="L52" s="63">
        <f>+ROUND(D52*N52/100,0)</f>
        <v>183781</v>
      </c>
      <c r="M52" s="63"/>
      <c r="N52" s="78">
        <v>2.6</v>
      </c>
      <c r="P52" s="158">
        <f>F52/D52*100</f>
        <v>41.66026714784217</v>
      </c>
      <c r="R52" s="156">
        <v>13.57</v>
      </c>
      <c r="T52" s="63">
        <v>314305</v>
      </c>
      <c r="U52" s="63"/>
      <c r="V52" s="66">
        <f>+ROUND(T52/D52*100,2)</f>
        <v>4.45</v>
      </c>
      <c r="W52" s="52"/>
      <c r="X52" s="52"/>
      <c r="Y52" s="52"/>
      <c r="AA52" s="21"/>
      <c r="AB52" s="21"/>
      <c r="AC52" s="37"/>
    </row>
    <row r="53" spans="1:29" x14ac:dyDescent="0.25">
      <c r="A53" s="33">
        <v>314</v>
      </c>
      <c r="B53" s="33" t="s">
        <v>44</v>
      </c>
      <c r="D53" s="63">
        <v>27474256.510000002</v>
      </c>
      <c r="F53" s="63">
        <v>14912383.762407498</v>
      </c>
      <c r="H53" s="158">
        <v>50.526315789473678</v>
      </c>
      <c r="J53" s="152">
        <v>18.8</v>
      </c>
      <c r="L53" s="63">
        <f>+ROUND(D53*N53/100,0)</f>
        <v>714331</v>
      </c>
      <c r="M53" s="63"/>
      <c r="N53" s="78">
        <v>2.6</v>
      </c>
      <c r="P53" s="158">
        <f>F53/D53*100</f>
        <v>54.27766082397801</v>
      </c>
      <c r="R53" s="156">
        <v>13.43</v>
      </c>
      <c r="T53" s="63">
        <v>955816</v>
      </c>
      <c r="U53" s="63"/>
      <c r="V53" s="66">
        <f>+ROUND(T53/D53*100,2)</f>
        <v>3.48</v>
      </c>
      <c r="W53" s="52"/>
      <c r="X53" s="52"/>
      <c r="Y53" s="52"/>
      <c r="AA53" s="21"/>
      <c r="AB53" s="21"/>
      <c r="AC53" s="37"/>
    </row>
    <row r="54" spans="1:29" x14ac:dyDescent="0.25">
      <c r="A54" s="33">
        <v>315</v>
      </c>
      <c r="B54" s="33" t="s">
        <v>45</v>
      </c>
      <c r="D54" s="63">
        <v>10295313.210000001</v>
      </c>
      <c r="F54" s="63">
        <v>5435308.7892399998</v>
      </c>
      <c r="H54" s="158">
        <v>57.272727272727273</v>
      </c>
      <c r="J54" s="152">
        <v>20</v>
      </c>
      <c r="L54" s="63">
        <f>+ROUND(D54*N54/100,0)</f>
        <v>247088</v>
      </c>
      <c r="M54" s="63"/>
      <c r="N54" s="78">
        <v>2.4</v>
      </c>
      <c r="P54" s="158">
        <f>F54/D54*100</f>
        <v>52.794011006489804</v>
      </c>
      <c r="R54" s="156">
        <v>13.78</v>
      </c>
      <c r="T54" s="63">
        <v>367628</v>
      </c>
      <c r="U54" s="63"/>
      <c r="V54" s="66">
        <f>+ROUND(T54/D54*100,2)</f>
        <v>3.57</v>
      </c>
      <c r="W54" s="52"/>
      <c r="X54" s="52"/>
      <c r="Y54" s="52"/>
      <c r="AA54" s="21"/>
      <c r="AB54" s="21"/>
      <c r="AC54" s="37"/>
    </row>
    <row r="55" spans="1:29" x14ac:dyDescent="0.25">
      <c r="A55" s="33">
        <v>316</v>
      </c>
      <c r="B55" s="33" t="s">
        <v>281</v>
      </c>
      <c r="D55" s="64">
        <v>3888458.89</v>
      </c>
      <c r="F55" s="64">
        <v>1913639.33559</v>
      </c>
      <c r="H55" s="158">
        <v>52.61904761904762</v>
      </c>
      <c r="J55" s="152">
        <v>19.899999999999999</v>
      </c>
      <c r="L55" s="64">
        <f>+ROUND(D55*N55/100,0)</f>
        <v>93323</v>
      </c>
      <c r="M55" s="67"/>
      <c r="N55" s="78">
        <v>2.4</v>
      </c>
      <c r="P55" s="158">
        <f>F55/D55*100</f>
        <v>49.213310201409897</v>
      </c>
      <c r="R55" s="156">
        <v>13.67</v>
      </c>
      <c r="T55" s="64">
        <v>147308</v>
      </c>
      <c r="U55" s="67"/>
      <c r="V55" s="66">
        <f>+ROUND(T55/D55*100,2)</f>
        <v>3.79</v>
      </c>
      <c r="W55" s="52"/>
      <c r="X55" s="52"/>
      <c r="Y55" s="52"/>
      <c r="AA55" s="21"/>
      <c r="AB55" s="21"/>
      <c r="AC55" s="37"/>
    </row>
    <row r="56" spans="1:29" s="38" customFormat="1" x14ac:dyDescent="0.25">
      <c r="A56" s="38" t="s">
        <v>6</v>
      </c>
      <c r="B56" s="38" t="s">
        <v>52</v>
      </c>
      <c r="D56" s="65">
        <f>+SUBTOTAL(9,D51:D55)</f>
        <v>290676676.33999997</v>
      </c>
      <c r="E56" s="73"/>
      <c r="F56" s="65">
        <f>+SUBTOTAL(9,F51:F55)</f>
        <v>183807084.25510752</v>
      </c>
      <c r="H56" s="158"/>
      <c r="I56" s="73"/>
      <c r="J56" s="187"/>
      <c r="K56" s="73"/>
      <c r="L56" s="65">
        <f>+SUBTOTAL(9,L51:L55)</f>
        <v>6319476</v>
      </c>
      <c r="M56" s="65"/>
      <c r="N56" s="118">
        <f>+ROUND(L56/D56*100,1)</f>
        <v>2.2000000000000002</v>
      </c>
      <c r="O56" s="73"/>
      <c r="P56" s="158"/>
      <c r="Q56" s="58"/>
      <c r="R56" s="156"/>
      <c r="S56" s="58"/>
      <c r="T56" s="65">
        <f>+SUBTOTAL(9,T51:T55)</f>
        <v>7893935</v>
      </c>
      <c r="U56" s="65"/>
      <c r="V56" s="125">
        <f>+T56/D56*100</f>
        <v>2.7157098049265525</v>
      </c>
      <c r="W56" s="56"/>
      <c r="X56" s="52"/>
      <c r="Y56" s="52"/>
      <c r="AA56" s="21"/>
      <c r="AB56" s="21"/>
      <c r="AC56" s="37"/>
    </row>
    <row r="57" spans="1:29" x14ac:dyDescent="0.25">
      <c r="A57" s="33" t="s">
        <v>6</v>
      </c>
      <c r="B57" s="33" t="s">
        <v>6</v>
      </c>
      <c r="H57" s="158"/>
      <c r="J57" s="152"/>
      <c r="N57" s="120"/>
      <c r="P57" s="158"/>
      <c r="R57" s="156"/>
      <c r="V57" s="66"/>
      <c r="W57" s="52"/>
      <c r="X57" s="52"/>
      <c r="Y57" s="52"/>
      <c r="AA57" s="21"/>
      <c r="AB57" s="21"/>
      <c r="AC57" s="37"/>
    </row>
    <row r="58" spans="1:29" s="38" customFormat="1" x14ac:dyDescent="0.25">
      <c r="A58" s="38" t="s">
        <v>6</v>
      </c>
      <c r="B58" s="38" t="s">
        <v>53</v>
      </c>
      <c r="D58" s="73"/>
      <c r="E58" s="73"/>
      <c r="F58" s="73"/>
      <c r="H58" s="158"/>
      <c r="I58" s="73"/>
      <c r="J58" s="187"/>
      <c r="K58" s="73"/>
      <c r="L58" s="73"/>
      <c r="M58" s="73"/>
      <c r="N58" s="119"/>
      <c r="O58" s="73"/>
      <c r="P58" s="158"/>
      <c r="Q58" s="58"/>
      <c r="R58" s="156"/>
      <c r="S58" s="58"/>
      <c r="T58" s="73"/>
      <c r="U58" s="73"/>
      <c r="V58" s="66"/>
      <c r="W58" s="52"/>
      <c r="X58" s="52"/>
      <c r="Y58" s="52"/>
      <c r="AA58" s="21"/>
      <c r="AB58" s="21"/>
      <c r="AC58" s="37"/>
    </row>
    <row r="59" spans="1:29" x14ac:dyDescent="0.25">
      <c r="A59" s="33">
        <v>312</v>
      </c>
      <c r="B59" s="33" t="s">
        <v>43</v>
      </c>
      <c r="D59" s="64">
        <v>370941.56</v>
      </c>
      <c r="F59" s="64">
        <v>370941.56</v>
      </c>
      <c r="H59" s="158">
        <v>54.075000000000003</v>
      </c>
      <c r="J59" s="152">
        <v>19.399999999999999</v>
      </c>
      <c r="L59" s="64">
        <f>+ROUND(D59*N59/100,0)</f>
        <v>9644</v>
      </c>
      <c r="M59" s="67"/>
      <c r="N59" s="78">
        <v>2.6</v>
      </c>
      <c r="P59" s="158">
        <f>F59/D59*100</f>
        <v>100</v>
      </c>
      <c r="R59" s="156">
        <v>13.04</v>
      </c>
      <c r="T59" s="64">
        <v>0</v>
      </c>
      <c r="U59" s="67"/>
      <c r="V59" s="66">
        <f>+ROUND(T59/D59*100,2)</f>
        <v>0</v>
      </c>
      <c r="W59" s="52"/>
      <c r="X59" s="52"/>
      <c r="Y59" s="52"/>
      <c r="AA59" s="21"/>
      <c r="AB59" s="21"/>
      <c r="AC59" s="37"/>
    </row>
    <row r="60" spans="1:29" s="38" customFormat="1" x14ac:dyDescent="0.25">
      <c r="A60" s="38" t="s">
        <v>6</v>
      </c>
      <c r="B60" s="38" t="s">
        <v>54</v>
      </c>
      <c r="D60" s="65">
        <f>+SUBTOTAL(9,D59:D59)</f>
        <v>370941.56</v>
      </c>
      <c r="E60" s="73"/>
      <c r="F60" s="65">
        <f>+SUBTOTAL(9,F59:F59)</f>
        <v>370941.56</v>
      </c>
      <c r="H60" s="158"/>
      <c r="I60" s="73"/>
      <c r="J60" s="187"/>
      <c r="K60" s="73"/>
      <c r="L60" s="65">
        <f>+SUBTOTAL(9,L59:L59)</f>
        <v>9644</v>
      </c>
      <c r="M60" s="65"/>
      <c r="N60" s="118">
        <f>+ROUND(L60/D60*100,1)</f>
        <v>2.6</v>
      </c>
      <c r="O60" s="73"/>
      <c r="P60" s="158"/>
      <c r="Q60" s="58"/>
      <c r="R60" s="156"/>
      <c r="S60" s="58"/>
      <c r="T60" s="65">
        <f>+SUBTOTAL(9,T59:T59)</f>
        <v>0</v>
      </c>
      <c r="U60" s="65"/>
      <c r="V60" s="66"/>
      <c r="W60" s="52"/>
      <c r="X60" s="52"/>
      <c r="Y60" s="52"/>
      <c r="AA60" s="21"/>
      <c r="AB60" s="21"/>
      <c r="AC60" s="37"/>
    </row>
    <row r="61" spans="1:29" x14ac:dyDescent="0.25">
      <c r="A61" s="33" t="s">
        <v>6</v>
      </c>
      <c r="B61" s="33" t="s">
        <v>6</v>
      </c>
      <c r="H61" s="158"/>
      <c r="J61" s="152"/>
      <c r="N61" s="120"/>
      <c r="P61" s="158"/>
      <c r="R61" s="156"/>
      <c r="V61" s="66"/>
      <c r="W61" s="52"/>
      <c r="X61" s="52"/>
      <c r="Y61" s="52"/>
      <c r="AA61" s="21"/>
      <c r="AB61" s="21"/>
      <c r="AC61" s="37"/>
    </row>
    <row r="62" spans="1:29" s="38" customFormat="1" x14ac:dyDescent="0.25">
      <c r="A62" s="38" t="s">
        <v>6</v>
      </c>
      <c r="B62" s="38" t="s">
        <v>55</v>
      </c>
      <c r="D62" s="73"/>
      <c r="E62" s="73"/>
      <c r="F62" s="73"/>
      <c r="H62" s="158"/>
      <c r="I62" s="73"/>
      <c r="J62" s="187"/>
      <c r="K62" s="73"/>
      <c r="L62" s="73"/>
      <c r="M62" s="73"/>
      <c r="N62" s="119"/>
      <c r="O62" s="73"/>
      <c r="P62" s="158"/>
      <c r="Q62" s="58"/>
      <c r="R62" s="156"/>
      <c r="S62" s="58"/>
      <c r="T62" s="73"/>
      <c r="U62" s="73"/>
      <c r="V62" s="66"/>
      <c r="W62" s="52"/>
      <c r="X62" s="52"/>
      <c r="Y62" s="52"/>
      <c r="AA62" s="21"/>
      <c r="AB62" s="21"/>
      <c r="AC62" s="37"/>
    </row>
    <row r="63" spans="1:29" x14ac:dyDescent="0.25">
      <c r="A63" s="33">
        <v>311</v>
      </c>
      <c r="B63" s="33" t="s">
        <v>42</v>
      </c>
      <c r="D63" s="63">
        <v>16404681.25</v>
      </c>
      <c r="F63" s="63">
        <v>10400296.804245001</v>
      </c>
      <c r="H63" s="158">
        <v>55.87234042553191</v>
      </c>
      <c r="J63" s="152">
        <v>21</v>
      </c>
      <c r="L63" s="63">
        <f>+ROUND(D63*N63/100,0)</f>
        <v>344498</v>
      </c>
      <c r="M63" s="63"/>
      <c r="N63" s="78">
        <v>2.1</v>
      </c>
      <c r="P63" s="158">
        <f>F63/D63*100</f>
        <v>63.398347372613543</v>
      </c>
      <c r="R63" s="156">
        <v>14.03</v>
      </c>
      <c r="T63" s="63">
        <v>439660</v>
      </c>
      <c r="U63" s="63"/>
      <c r="V63" s="66">
        <f>+ROUND(T63/D63*100,2)</f>
        <v>2.68</v>
      </c>
      <c r="W63" s="52"/>
      <c r="X63" s="52"/>
      <c r="Y63" s="52"/>
      <c r="AA63" s="21"/>
      <c r="AB63" s="21"/>
      <c r="AC63" s="37"/>
    </row>
    <row r="64" spans="1:29" x14ac:dyDescent="0.25">
      <c r="A64" s="33">
        <v>312</v>
      </c>
      <c r="B64" s="33" t="s">
        <v>43</v>
      </c>
      <c r="D64" s="63">
        <v>212830964.69</v>
      </c>
      <c r="F64" s="63">
        <v>87624020.201769993</v>
      </c>
      <c r="H64" s="158">
        <v>54.075000000000003</v>
      </c>
      <c r="J64" s="152">
        <v>19.399999999999999</v>
      </c>
      <c r="L64" s="63">
        <f>+ROUND(D64*N64/100,0)</f>
        <v>5533605</v>
      </c>
      <c r="M64" s="63"/>
      <c r="N64" s="78">
        <v>2.6</v>
      </c>
      <c r="P64" s="158">
        <f>F64/D64*100</f>
        <v>41.170710441217615</v>
      </c>
      <c r="R64" s="156">
        <v>13.44</v>
      </c>
      <c r="T64" s="63">
        <v>9632706</v>
      </c>
      <c r="U64" s="63"/>
      <c r="V64" s="66">
        <f>+ROUND(T64/D64*100,2)</f>
        <v>4.53</v>
      </c>
      <c r="W64" s="52"/>
      <c r="X64" s="52"/>
      <c r="Y64" s="52"/>
      <c r="AA64" s="21"/>
      <c r="AB64" s="21"/>
      <c r="AC64" s="37"/>
    </row>
    <row r="65" spans="1:29" x14ac:dyDescent="0.25">
      <c r="A65" s="33">
        <v>314</v>
      </c>
      <c r="B65" s="33" t="s">
        <v>44</v>
      </c>
      <c r="D65" s="63">
        <v>90120382.590000004</v>
      </c>
      <c r="F65" s="63">
        <v>50448064.765040003</v>
      </c>
      <c r="H65" s="158">
        <v>50.526315789473678</v>
      </c>
      <c r="J65" s="152">
        <v>18.8</v>
      </c>
      <c r="L65" s="63">
        <f>+ROUND(D65*N65/100,0)</f>
        <v>2343130</v>
      </c>
      <c r="M65" s="63"/>
      <c r="N65" s="78">
        <v>2.6</v>
      </c>
      <c r="P65" s="158">
        <f>F65/D65*100</f>
        <v>55.978529290706604</v>
      </c>
      <c r="R65" s="156">
        <v>13.44</v>
      </c>
      <c r="T65" s="63">
        <v>3018863</v>
      </c>
      <c r="U65" s="63"/>
      <c r="V65" s="66">
        <f>+ROUND(T65/D65*100,2)</f>
        <v>3.35</v>
      </c>
      <c r="W65" s="52"/>
      <c r="X65" s="52"/>
      <c r="Y65" s="52"/>
      <c r="AA65" s="21"/>
      <c r="AB65" s="21"/>
      <c r="AC65" s="37"/>
    </row>
    <row r="66" spans="1:29" x14ac:dyDescent="0.25">
      <c r="A66" s="33">
        <v>315</v>
      </c>
      <c r="B66" s="33" t="s">
        <v>45</v>
      </c>
      <c r="D66" s="63">
        <v>24391136.829999998</v>
      </c>
      <c r="F66" s="63">
        <v>14440332.960110001</v>
      </c>
      <c r="H66" s="158">
        <v>57.272727272727273</v>
      </c>
      <c r="J66" s="152">
        <v>20</v>
      </c>
      <c r="L66" s="63">
        <f>+ROUND(D66*N66/100,0)</f>
        <v>585387</v>
      </c>
      <c r="M66" s="63"/>
      <c r="N66" s="78">
        <v>2.4</v>
      </c>
      <c r="P66" s="158">
        <f>F66/D66*100</f>
        <v>59.203197705606911</v>
      </c>
      <c r="R66" s="156">
        <v>13.72</v>
      </c>
      <c r="T66" s="63">
        <v>760833</v>
      </c>
      <c r="U66" s="63"/>
      <c r="V66" s="66">
        <f>+ROUND(T66/D66*100,2)</f>
        <v>3.12</v>
      </c>
      <c r="W66" s="52"/>
      <c r="X66" s="52"/>
      <c r="Y66" s="52"/>
      <c r="AA66" s="21"/>
      <c r="AB66" s="21"/>
      <c r="AC66" s="37"/>
    </row>
    <row r="67" spans="1:29" x14ac:dyDescent="0.25">
      <c r="A67" s="33">
        <v>316</v>
      </c>
      <c r="B67" s="33" t="s">
        <v>281</v>
      </c>
      <c r="D67" s="64">
        <v>3594164.92</v>
      </c>
      <c r="F67" s="64">
        <v>1758499.6341200001</v>
      </c>
      <c r="H67" s="158">
        <v>52.61904761904762</v>
      </c>
      <c r="J67" s="152">
        <v>19.899999999999999</v>
      </c>
      <c r="L67" s="64">
        <f>+ROUND(D67*N67/100,0)</f>
        <v>86260</v>
      </c>
      <c r="M67" s="67"/>
      <c r="N67" s="78">
        <v>2.4</v>
      </c>
      <c r="P67" s="158">
        <f>F67/D67*100</f>
        <v>48.926514872333691</v>
      </c>
      <c r="R67" s="156">
        <v>13.67</v>
      </c>
      <c r="T67" s="64">
        <v>136913</v>
      </c>
      <c r="U67" s="67"/>
      <c r="V67" s="66">
        <f>+ROUND(T67/D67*100,2)</f>
        <v>3.81</v>
      </c>
      <c r="W67" s="52"/>
      <c r="X67" s="52"/>
      <c r="Y67" s="52"/>
      <c r="AA67" s="21"/>
      <c r="AB67" s="21"/>
      <c r="AC67" s="37"/>
    </row>
    <row r="68" spans="1:29" s="38" customFormat="1" x14ac:dyDescent="0.25">
      <c r="A68" s="38" t="s">
        <v>6</v>
      </c>
      <c r="B68" s="38" t="s">
        <v>56</v>
      </c>
      <c r="D68" s="65">
        <f>+SUBTOTAL(9,D63:D67)</f>
        <v>347341330.27999997</v>
      </c>
      <c r="E68" s="73"/>
      <c r="F68" s="65">
        <f>+SUBTOTAL(9,F63:F67)</f>
        <v>164671214.36528498</v>
      </c>
      <c r="H68" s="158"/>
      <c r="I68" s="73"/>
      <c r="J68" s="187"/>
      <c r="K68" s="73"/>
      <c r="L68" s="65">
        <f>+SUBTOTAL(9,L63:L67)</f>
        <v>8892880</v>
      </c>
      <c r="M68" s="65"/>
      <c r="N68" s="118">
        <f>+ROUND(L68/D68*100,1)</f>
        <v>2.6</v>
      </c>
      <c r="O68" s="73"/>
      <c r="P68" s="158"/>
      <c r="Q68" s="58"/>
      <c r="R68" s="156"/>
      <c r="S68" s="58"/>
      <c r="T68" s="65">
        <f>+SUBTOTAL(9,T63:T67)</f>
        <v>13988975</v>
      </c>
      <c r="U68" s="65"/>
      <c r="V68" s="125">
        <f>+T68/D68*100</f>
        <v>4.0274432612793758</v>
      </c>
      <c r="W68" s="56"/>
      <c r="X68" s="52"/>
      <c r="Y68" s="52"/>
      <c r="AA68" s="21"/>
      <c r="AB68" s="21"/>
      <c r="AC68" s="37"/>
    </row>
    <row r="69" spans="1:29" x14ac:dyDescent="0.25">
      <c r="A69" s="33" t="s">
        <v>6</v>
      </c>
      <c r="B69" s="33" t="s">
        <v>6</v>
      </c>
      <c r="H69" s="158"/>
      <c r="J69" s="152"/>
      <c r="N69" s="120"/>
      <c r="P69" s="158"/>
      <c r="R69" s="156"/>
      <c r="V69" s="66"/>
      <c r="W69" s="52"/>
      <c r="X69" s="52"/>
      <c r="Y69" s="52"/>
      <c r="AA69" s="21"/>
      <c r="AB69" s="21"/>
      <c r="AC69" s="37"/>
    </row>
    <row r="70" spans="1:29" s="38" customFormat="1" x14ac:dyDescent="0.25">
      <c r="A70" s="38" t="s">
        <v>6</v>
      </c>
      <c r="B70" s="38" t="s">
        <v>57</v>
      </c>
      <c r="D70" s="73"/>
      <c r="E70" s="73"/>
      <c r="F70" s="73"/>
      <c r="H70" s="158"/>
      <c r="I70" s="73"/>
      <c r="J70" s="187"/>
      <c r="K70" s="73"/>
      <c r="L70" s="73"/>
      <c r="M70" s="73"/>
      <c r="N70" s="119"/>
      <c r="O70" s="73"/>
      <c r="P70" s="158"/>
      <c r="Q70" s="58"/>
      <c r="R70" s="156"/>
      <c r="S70" s="58"/>
      <c r="T70" s="73"/>
      <c r="U70" s="73"/>
      <c r="V70" s="66"/>
      <c r="W70" s="52"/>
      <c r="X70" s="52"/>
      <c r="Y70" s="52"/>
      <c r="AA70" s="21"/>
      <c r="AB70" s="21"/>
      <c r="AC70" s="37"/>
    </row>
    <row r="71" spans="1:29" x14ac:dyDescent="0.25">
      <c r="A71" s="33">
        <v>311</v>
      </c>
      <c r="B71" s="33" t="s">
        <v>42</v>
      </c>
      <c r="D71" s="63">
        <v>11266842.33</v>
      </c>
      <c r="F71" s="63">
        <v>7618892.6930574998</v>
      </c>
      <c r="H71" s="158">
        <v>55.87234042553191</v>
      </c>
      <c r="J71" s="152">
        <v>21</v>
      </c>
      <c r="L71" s="63">
        <f>+ROUND(D71*N71/100,0)</f>
        <v>236604</v>
      </c>
      <c r="M71" s="63"/>
      <c r="N71" s="78">
        <v>2.1</v>
      </c>
      <c r="P71" s="158">
        <f>F71/D71*100</f>
        <v>67.622253599580645</v>
      </c>
      <c r="R71" s="156">
        <v>13.98</v>
      </c>
      <c r="T71" s="63">
        <v>269000</v>
      </c>
      <c r="U71" s="63"/>
      <c r="V71" s="66">
        <f>+ROUND(T71/D71*100,2)</f>
        <v>2.39</v>
      </c>
      <c r="W71" s="52"/>
      <c r="X71" s="52"/>
      <c r="Y71" s="52"/>
      <c r="AA71" s="21"/>
      <c r="AB71" s="21"/>
      <c r="AC71" s="37"/>
    </row>
    <row r="72" spans="1:29" x14ac:dyDescent="0.25">
      <c r="A72" s="33">
        <v>312</v>
      </c>
      <c r="B72" s="33" t="s">
        <v>43</v>
      </c>
      <c r="D72" s="63">
        <v>215154507.72</v>
      </c>
      <c r="F72" s="63">
        <v>84744455.578730002</v>
      </c>
      <c r="H72" s="158">
        <v>54.075000000000003</v>
      </c>
      <c r="J72" s="152">
        <v>19.399999999999999</v>
      </c>
      <c r="L72" s="63">
        <f>+ROUND(D72*N72/100,0)</f>
        <v>5594017</v>
      </c>
      <c r="M72" s="63"/>
      <c r="N72" s="78">
        <v>2.6</v>
      </c>
      <c r="P72" s="158">
        <f>F72/D72*100</f>
        <v>39.387720237316906</v>
      </c>
      <c r="R72" s="156">
        <v>13.48</v>
      </c>
      <c r="T72" s="63">
        <v>9993557</v>
      </c>
      <c r="U72" s="63"/>
      <c r="V72" s="66">
        <f>+ROUND(T72/D72*100,2)</f>
        <v>4.6399999999999997</v>
      </c>
      <c r="W72" s="52"/>
      <c r="X72" s="52"/>
      <c r="Y72" s="52"/>
      <c r="AA72" s="21"/>
      <c r="AB72" s="21"/>
      <c r="AC72" s="37"/>
    </row>
    <row r="73" spans="1:29" x14ac:dyDescent="0.25">
      <c r="A73" s="33">
        <v>314</v>
      </c>
      <c r="B73" s="33" t="s">
        <v>44</v>
      </c>
      <c r="D73" s="63">
        <v>82856948.930000007</v>
      </c>
      <c r="F73" s="63">
        <v>30043133.578564994</v>
      </c>
      <c r="H73" s="158">
        <v>50.526315789473678</v>
      </c>
      <c r="J73" s="152">
        <v>18.8</v>
      </c>
      <c r="L73" s="63">
        <f>+ROUND(D73*N73/100,0)</f>
        <v>2154281</v>
      </c>
      <c r="M73" s="63"/>
      <c r="N73" s="78">
        <v>2.6</v>
      </c>
      <c r="P73" s="158">
        <f>F73/D73*100</f>
        <v>36.259039183238954</v>
      </c>
      <c r="R73" s="156">
        <v>13.52</v>
      </c>
      <c r="T73" s="63">
        <v>3967632</v>
      </c>
      <c r="U73" s="63"/>
      <c r="V73" s="66">
        <f>+ROUND(T73/D73*100,2)</f>
        <v>4.79</v>
      </c>
      <c r="W73" s="52"/>
      <c r="X73" s="52"/>
      <c r="Y73" s="52"/>
      <c r="AA73" s="21"/>
      <c r="AB73" s="21"/>
      <c r="AC73" s="37"/>
    </row>
    <row r="74" spans="1:29" x14ac:dyDescent="0.25">
      <c r="A74" s="33">
        <v>315</v>
      </c>
      <c r="B74" s="33" t="s">
        <v>45</v>
      </c>
      <c r="D74" s="63">
        <v>23045155.719999999</v>
      </c>
      <c r="F74" s="63">
        <v>12167492.52342</v>
      </c>
      <c r="H74" s="158">
        <v>57.272727272727273</v>
      </c>
      <c r="J74" s="152">
        <v>20</v>
      </c>
      <c r="L74" s="63">
        <f>+ROUND(D74*N74/100,0)</f>
        <v>553084</v>
      </c>
      <c r="M74" s="63"/>
      <c r="N74" s="78">
        <v>2.4</v>
      </c>
      <c r="P74" s="158">
        <f>F74/D74*100</f>
        <v>52.798482558572189</v>
      </c>
      <c r="R74" s="156">
        <v>13.83</v>
      </c>
      <c r="T74" s="63">
        <v>819853</v>
      </c>
      <c r="U74" s="63"/>
      <c r="V74" s="66">
        <f>+ROUND(T74/D74*100,2)</f>
        <v>3.56</v>
      </c>
      <c r="W74" s="52"/>
      <c r="X74" s="52"/>
      <c r="Y74" s="52"/>
      <c r="AA74" s="21"/>
      <c r="AB74" s="21"/>
      <c r="AC74" s="37"/>
    </row>
    <row r="75" spans="1:29" x14ac:dyDescent="0.25">
      <c r="A75" s="33">
        <v>316</v>
      </c>
      <c r="B75" s="33" t="s">
        <v>281</v>
      </c>
      <c r="D75" s="64">
        <v>3280815.68</v>
      </c>
      <c r="F75" s="63">
        <v>1374669.59109</v>
      </c>
      <c r="H75" s="158">
        <v>52.61904761904762</v>
      </c>
      <c r="J75" s="152">
        <v>19.899999999999999</v>
      </c>
      <c r="L75" s="64">
        <f>+ROUND(D75*N75/100,0)</f>
        <v>78740</v>
      </c>
      <c r="M75" s="67"/>
      <c r="N75" s="78">
        <v>2.4</v>
      </c>
      <c r="P75" s="158">
        <f>F75/D75*100</f>
        <v>41.900238391021098</v>
      </c>
      <c r="R75" s="156">
        <v>13.71</v>
      </c>
      <c r="T75" s="64">
        <v>141426</v>
      </c>
      <c r="U75" s="67"/>
      <c r="V75" s="66">
        <f>+ROUND(T75/D75*100,2)</f>
        <v>4.3099999999999996</v>
      </c>
      <c r="W75" s="52"/>
      <c r="X75" s="52"/>
      <c r="Y75" s="52"/>
      <c r="AA75" s="21"/>
      <c r="AB75" s="21"/>
      <c r="AC75" s="37"/>
    </row>
    <row r="76" spans="1:29" s="38" customFormat="1" x14ac:dyDescent="0.25">
      <c r="A76" s="38" t="s">
        <v>6</v>
      </c>
      <c r="B76" s="38" t="s">
        <v>58</v>
      </c>
      <c r="D76" s="83">
        <f>+SUBTOTAL(9,D71:D75)</f>
        <v>335604270.38000005</v>
      </c>
      <c r="E76" s="73"/>
      <c r="F76" s="83">
        <f>+SUBTOTAL(9,F71:F75)</f>
        <v>135948643.9648625</v>
      </c>
      <c r="H76" s="158"/>
      <c r="I76" s="73"/>
      <c r="J76" s="187"/>
      <c r="K76" s="73"/>
      <c r="L76" s="83">
        <f>+SUBTOTAL(9,L71:L75)</f>
        <v>8616726</v>
      </c>
      <c r="M76" s="88"/>
      <c r="N76" s="118">
        <f>+ROUND(L76/D76*100,1)</f>
        <v>2.6</v>
      </c>
      <c r="O76" s="73"/>
      <c r="P76" s="158"/>
      <c r="Q76" s="58"/>
      <c r="R76" s="156"/>
      <c r="S76" s="58"/>
      <c r="T76" s="83">
        <f>+SUBTOTAL(9,T71:T75)</f>
        <v>15191468</v>
      </c>
      <c r="U76" s="88"/>
      <c r="V76" s="125">
        <f>+T76/D76*100</f>
        <v>4.5266015187467401</v>
      </c>
      <c r="W76" s="56"/>
      <c r="X76" s="52"/>
      <c r="Y76" s="52"/>
      <c r="AA76" s="21"/>
      <c r="AB76" s="21"/>
      <c r="AC76" s="37"/>
    </row>
    <row r="77" spans="1:29" s="38" customFormat="1" x14ac:dyDescent="0.25">
      <c r="B77" s="38" t="s">
        <v>6</v>
      </c>
      <c r="D77" s="65"/>
      <c r="E77" s="73"/>
      <c r="F77" s="65"/>
      <c r="H77" s="158"/>
      <c r="I77" s="73"/>
      <c r="J77" s="187"/>
      <c r="K77" s="73"/>
      <c r="L77" s="65"/>
      <c r="M77" s="65"/>
      <c r="N77" s="119"/>
      <c r="O77" s="73"/>
      <c r="P77" s="158"/>
      <c r="Q77" s="58"/>
      <c r="R77" s="156"/>
      <c r="S77" s="58"/>
      <c r="T77" s="65"/>
      <c r="U77" s="65"/>
      <c r="V77" s="66"/>
      <c r="W77" s="52"/>
      <c r="X77" s="52"/>
      <c r="Y77" s="52"/>
      <c r="AA77" s="21"/>
      <c r="AB77" s="21"/>
      <c r="AC77" s="37"/>
    </row>
    <row r="78" spans="1:29" s="38" customFormat="1" x14ac:dyDescent="0.25">
      <c r="A78" s="41" t="s">
        <v>175</v>
      </c>
      <c r="D78" s="121">
        <f>+SUBTOTAL(9,D50:D77)</f>
        <v>973993218.56000006</v>
      </c>
      <c r="E78" s="73"/>
      <c r="F78" s="121">
        <f>+SUBTOTAL(9,F50:F77)</f>
        <v>484797884.14525497</v>
      </c>
      <c r="H78" s="158"/>
      <c r="I78" s="73"/>
      <c r="J78" s="187"/>
      <c r="K78" s="73"/>
      <c r="L78" s="121">
        <f>+SUBTOTAL(9,L50:L77)</f>
        <v>23838726</v>
      </c>
      <c r="M78" s="121"/>
      <c r="N78" s="122">
        <f>+ROUND(L78/D78*100,1)</f>
        <v>2.4</v>
      </c>
      <c r="O78" s="73"/>
      <c r="P78" s="158"/>
      <c r="Q78" s="58"/>
      <c r="R78" s="156"/>
      <c r="S78" s="58"/>
      <c r="T78" s="121">
        <f>+SUBTOTAL(9,T50:T77)</f>
        <v>37074378</v>
      </c>
      <c r="U78" s="121"/>
      <c r="V78" s="116">
        <f>+T78/D78*100</f>
        <v>3.8064308142527521</v>
      </c>
      <c r="W78" s="57"/>
      <c r="X78" s="52"/>
      <c r="Y78" s="52"/>
      <c r="AA78" s="21"/>
      <c r="AB78" s="21"/>
      <c r="AC78" s="37"/>
    </row>
    <row r="79" spans="1:29" s="38" customFormat="1" x14ac:dyDescent="0.25">
      <c r="A79" s="41"/>
      <c r="B79" s="38" t="s">
        <v>6</v>
      </c>
      <c r="D79" s="65"/>
      <c r="E79" s="73"/>
      <c r="F79" s="65"/>
      <c r="H79" s="158"/>
      <c r="I79" s="73"/>
      <c r="J79" s="187"/>
      <c r="K79" s="73"/>
      <c r="L79" s="65"/>
      <c r="M79" s="65"/>
      <c r="N79" s="119"/>
      <c r="O79" s="73"/>
      <c r="P79" s="158"/>
      <c r="Q79" s="58"/>
      <c r="R79" s="156"/>
      <c r="S79" s="58"/>
      <c r="T79" s="65"/>
      <c r="U79" s="65"/>
      <c r="V79" s="66"/>
      <c r="W79" s="52"/>
      <c r="X79" s="52"/>
      <c r="Y79" s="52"/>
      <c r="AA79" s="21"/>
      <c r="AB79" s="21"/>
      <c r="AC79" s="37"/>
    </row>
    <row r="80" spans="1:29" s="38" customFormat="1" x14ac:dyDescent="0.25">
      <c r="A80" s="41"/>
      <c r="B80" s="38" t="s">
        <v>6</v>
      </c>
      <c r="D80" s="65"/>
      <c r="E80" s="73"/>
      <c r="F80" s="65"/>
      <c r="H80" s="158"/>
      <c r="I80" s="73"/>
      <c r="J80" s="187"/>
      <c r="K80" s="73"/>
      <c r="L80" s="65"/>
      <c r="M80" s="65"/>
      <c r="N80" s="119"/>
      <c r="O80" s="73"/>
      <c r="P80" s="158"/>
      <c r="Q80" s="58"/>
      <c r="R80" s="156"/>
      <c r="S80" s="58"/>
      <c r="T80" s="65"/>
      <c r="U80" s="65"/>
      <c r="V80" s="66"/>
      <c r="W80" s="52"/>
      <c r="X80" s="52"/>
      <c r="Y80" s="52"/>
      <c r="AA80" s="21"/>
      <c r="AB80" s="21"/>
      <c r="AC80" s="37"/>
    </row>
    <row r="81" spans="1:29" s="38" customFormat="1" x14ac:dyDescent="0.25">
      <c r="A81" s="41" t="s">
        <v>176</v>
      </c>
      <c r="D81" s="65"/>
      <c r="E81" s="73"/>
      <c r="F81" s="65"/>
      <c r="H81" s="158"/>
      <c r="I81" s="73"/>
      <c r="J81" s="187"/>
      <c r="K81" s="73"/>
      <c r="L81" s="65"/>
      <c r="M81" s="65"/>
      <c r="N81" s="119"/>
      <c r="O81" s="73"/>
      <c r="P81" s="158"/>
      <c r="Q81" s="58"/>
      <c r="R81" s="156"/>
      <c r="S81" s="58"/>
      <c r="T81" s="65"/>
      <c r="U81" s="65"/>
      <c r="V81" s="66"/>
      <c r="W81" s="52"/>
      <c r="X81" s="52"/>
      <c r="Y81" s="52"/>
      <c r="AA81" s="21"/>
      <c r="AB81" s="21"/>
      <c r="AC81" s="37"/>
    </row>
    <row r="82" spans="1:29" x14ac:dyDescent="0.25">
      <c r="A82" s="33" t="s">
        <v>6</v>
      </c>
      <c r="B82" s="33" t="s">
        <v>6</v>
      </c>
      <c r="H82" s="158"/>
      <c r="J82" s="152"/>
      <c r="N82" s="120"/>
      <c r="P82" s="158"/>
      <c r="R82" s="156"/>
      <c r="V82" s="66"/>
      <c r="W82" s="52"/>
      <c r="X82" s="52"/>
      <c r="Y82" s="52"/>
      <c r="AA82" s="21"/>
      <c r="AB82" s="21"/>
      <c r="AC82" s="37"/>
    </row>
    <row r="83" spans="1:29" s="38" customFormat="1" x14ac:dyDescent="0.25">
      <c r="A83" s="38" t="s">
        <v>6</v>
      </c>
      <c r="B83" s="38" t="s">
        <v>59</v>
      </c>
      <c r="D83" s="73"/>
      <c r="E83" s="73"/>
      <c r="F83" s="73"/>
      <c r="H83" s="158"/>
      <c r="I83" s="73"/>
      <c r="J83" s="187"/>
      <c r="K83" s="73"/>
      <c r="L83" s="73"/>
      <c r="M83" s="73"/>
      <c r="N83" s="119"/>
      <c r="O83" s="73"/>
      <c r="P83" s="158"/>
      <c r="Q83" s="58"/>
      <c r="R83" s="156"/>
      <c r="S83" s="58"/>
      <c r="T83" s="73"/>
      <c r="U83" s="73"/>
      <c r="V83" s="66"/>
      <c r="W83" s="52"/>
      <c r="X83" s="52"/>
      <c r="Y83" s="52"/>
      <c r="AA83" s="21"/>
      <c r="AB83" s="21"/>
      <c r="AC83" s="37"/>
    </row>
    <row r="84" spans="1:29" x14ac:dyDescent="0.25">
      <c r="A84" s="33">
        <v>312</v>
      </c>
      <c r="B84" s="33" t="s">
        <v>43</v>
      </c>
      <c r="D84" s="64">
        <v>33149442.199999999</v>
      </c>
      <c r="F84" s="64">
        <v>33149442.199999999</v>
      </c>
      <c r="H84" s="158">
        <v>36.75</v>
      </c>
      <c r="J84" s="152">
        <v>26</v>
      </c>
      <c r="L84" s="64">
        <f>+ROUND(D84*N84/100,0)</f>
        <v>861885</v>
      </c>
      <c r="M84" s="67"/>
      <c r="N84" s="78">
        <v>2.6</v>
      </c>
      <c r="P84" s="158">
        <f>F84/D84*100</f>
        <v>100</v>
      </c>
      <c r="R84" s="156">
        <v>19.25</v>
      </c>
      <c r="T84" s="64">
        <v>0</v>
      </c>
      <c r="U84" s="67"/>
      <c r="V84" s="66">
        <f>+ROUND(T84/D84*100,2)</f>
        <v>0</v>
      </c>
      <c r="W84" s="52"/>
      <c r="X84" s="52"/>
      <c r="Y84" s="52"/>
      <c r="AA84" s="21"/>
      <c r="AB84" s="21"/>
      <c r="AC84" s="37"/>
    </row>
    <row r="85" spans="1:29" s="38" customFormat="1" x14ac:dyDescent="0.25">
      <c r="A85" s="38" t="s">
        <v>6</v>
      </c>
      <c r="B85" s="38" t="s">
        <v>60</v>
      </c>
      <c r="D85" s="65">
        <f>+SUBTOTAL(9,D84:D84)</f>
        <v>33149442.199999999</v>
      </c>
      <c r="E85" s="73"/>
      <c r="F85" s="65">
        <f>+SUBTOTAL(9,F84:F84)</f>
        <v>33149442.199999999</v>
      </c>
      <c r="H85" s="158"/>
      <c r="I85" s="73"/>
      <c r="J85" s="187"/>
      <c r="K85" s="73"/>
      <c r="L85" s="65">
        <f>+SUBTOTAL(9,L84:L84)</f>
        <v>861885</v>
      </c>
      <c r="M85" s="65"/>
      <c r="N85" s="118">
        <f>+ROUND(L85/D85*100,1)</f>
        <v>2.6</v>
      </c>
      <c r="O85" s="73"/>
      <c r="P85" s="158"/>
      <c r="Q85" s="58"/>
      <c r="R85" s="156"/>
      <c r="S85" s="58"/>
      <c r="T85" s="65">
        <f>+SUBTOTAL(9,T84:T84)</f>
        <v>0</v>
      </c>
      <c r="U85" s="65"/>
      <c r="V85" s="125">
        <f>+T85/D85*100</f>
        <v>0</v>
      </c>
      <c r="W85" s="56"/>
      <c r="X85" s="52"/>
      <c r="Y85" s="52"/>
      <c r="AA85" s="21"/>
      <c r="AB85" s="21"/>
      <c r="AC85" s="37"/>
    </row>
    <row r="86" spans="1:29" x14ac:dyDescent="0.25">
      <c r="A86" s="33" t="s">
        <v>6</v>
      </c>
      <c r="B86" s="33" t="s">
        <v>6</v>
      </c>
      <c r="H86" s="158"/>
      <c r="J86" s="152"/>
      <c r="N86" s="120"/>
      <c r="P86" s="158"/>
      <c r="R86" s="156"/>
      <c r="V86" s="66"/>
      <c r="W86" s="52"/>
      <c r="X86" s="52"/>
      <c r="Y86" s="52"/>
      <c r="AA86" s="21"/>
      <c r="AB86" s="21"/>
      <c r="AC86" s="37"/>
    </row>
    <row r="87" spans="1:29" s="38" customFormat="1" x14ac:dyDescent="0.25">
      <c r="A87" s="38" t="s">
        <v>6</v>
      </c>
      <c r="B87" s="38" t="s">
        <v>61</v>
      </c>
      <c r="D87" s="73"/>
      <c r="E87" s="73"/>
      <c r="F87" s="73"/>
      <c r="H87" s="158"/>
      <c r="I87" s="73"/>
      <c r="J87" s="187"/>
      <c r="K87" s="73"/>
      <c r="L87" s="73"/>
      <c r="M87" s="73"/>
      <c r="N87" s="119"/>
      <c r="O87" s="73"/>
      <c r="P87" s="158"/>
      <c r="Q87" s="58"/>
      <c r="R87" s="156"/>
      <c r="S87" s="58"/>
      <c r="T87" s="73"/>
      <c r="U87" s="73"/>
      <c r="V87" s="66"/>
      <c r="W87" s="52"/>
      <c r="X87" s="52"/>
      <c r="Y87" s="52"/>
      <c r="AA87" s="21"/>
      <c r="AB87" s="21"/>
      <c r="AC87" s="37"/>
    </row>
    <row r="88" spans="1:29" x14ac:dyDescent="0.25">
      <c r="A88" s="33">
        <v>311</v>
      </c>
      <c r="B88" s="33" t="s">
        <v>42</v>
      </c>
      <c r="D88" s="63">
        <v>39391667.200000003</v>
      </c>
      <c r="F88" s="63">
        <v>20717188.462825</v>
      </c>
      <c r="H88" s="158">
        <v>40.829787234042549</v>
      </c>
      <c r="J88" s="152">
        <v>28</v>
      </c>
      <c r="L88" s="63">
        <f>+ROUND(D88*N88/100,0)</f>
        <v>827225</v>
      </c>
      <c r="M88" s="63"/>
      <c r="N88" s="78">
        <v>2.1</v>
      </c>
      <c r="P88" s="158">
        <f>F88/D88*100</f>
        <v>52.592819587044538</v>
      </c>
      <c r="R88" s="156">
        <v>21.6</v>
      </c>
      <c r="T88" s="63">
        <v>882796</v>
      </c>
      <c r="U88" s="63"/>
      <c r="V88" s="66">
        <f>+ROUND(T88/D88*100,2)</f>
        <v>2.2400000000000002</v>
      </c>
      <c r="W88" s="52"/>
      <c r="X88" s="52"/>
      <c r="Y88" s="52"/>
      <c r="AA88" s="21"/>
      <c r="AB88" s="21"/>
      <c r="AC88" s="37"/>
    </row>
    <row r="89" spans="1:29" x14ac:dyDescent="0.25">
      <c r="A89" s="33">
        <v>312</v>
      </c>
      <c r="B89" s="33" t="s">
        <v>43</v>
      </c>
      <c r="D89" s="63">
        <v>25844054.559999999</v>
      </c>
      <c r="F89" s="63">
        <v>12070574.645397501</v>
      </c>
      <c r="H89" s="158">
        <v>36.75</v>
      </c>
      <c r="J89" s="152">
        <v>26</v>
      </c>
      <c r="L89" s="63">
        <f>+ROUND(D89*N89/100,0)</f>
        <v>671945</v>
      </c>
      <c r="M89" s="63"/>
      <c r="N89" s="78">
        <v>2.6</v>
      </c>
      <c r="P89" s="158">
        <f>F89/D89*100</f>
        <v>46.705421617858953</v>
      </c>
      <c r="R89" s="156">
        <v>19.34</v>
      </c>
      <c r="T89" s="63">
        <v>765628</v>
      </c>
      <c r="U89" s="63"/>
      <c r="V89" s="66">
        <f>+ROUND(T89/D89*100,2)</f>
        <v>2.96</v>
      </c>
      <c r="W89" s="52"/>
      <c r="X89" s="52"/>
      <c r="Y89" s="52"/>
      <c r="AA89" s="21"/>
      <c r="AB89" s="21"/>
      <c r="AC89" s="37"/>
    </row>
    <row r="90" spans="1:29" x14ac:dyDescent="0.25">
      <c r="A90" s="33">
        <v>314</v>
      </c>
      <c r="B90" s="33" t="s">
        <v>44</v>
      </c>
      <c r="D90" s="63">
        <v>4336717.7699999996</v>
      </c>
      <c r="F90" s="63">
        <v>1830763.5695450001</v>
      </c>
      <c r="H90" s="158">
        <v>34.210526315789465</v>
      </c>
      <c r="J90" s="152">
        <v>25</v>
      </c>
      <c r="L90" s="63">
        <f>+ROUND(D90*N90/100,0)</f>
        <v>112755</v>
      </c>
      <c r="M90" s="63"/>
      <c r="N90" s="78">
        <v>2.6</v>
      </c>
      <c r="P90" s="158">
        <f>F90/D90*100</f>
        <v>42.215418817651127</v>
      </c>
      <c r="R90" s="156">
        <v>19.91</v>
      </c>
      <c r="T90" s="63">
        <v>128042</v>
      </c>
      <c r="U90" s="63"/>
      <c r="V90" s="66">
        <f>+ROUND(T90/D90*100,2)</f>
        <v>2.95</v>
      </c>
      <c r="W90" s="52"/>
      <c r="X90" s="52"/>
      <c r="Y90" s="52"/>
      <c r="AA90" s="21"/>
      <c r="AB90" s="21"/>
      <c r="AC90" s="37"/>
    </row>
    <row r="91" spans="1:29" x14ac:dyDescent="0.25">
      <c r="A91" s="33">
        <v>315</v>
      </c>
      <c r="B91" s="33" t="s">
        <v>45</v>
      </c>
      <c r="D91" s="63">
        <v>1226256.73</v>
      </c>
      <c r="F91" s="63">
        <v>679211.75988000014</v>
      </c>
      <c r="H91" s="158">
        <v>40.18181818181818</v>
      </c>
      <c r="J91" s="152">
        <v>27</v>
      </c>
      <c r="L91" s="63">
        <f>+ROUND(D91*N91/100,0)</f>
        <v>29430</v>
      </c>
      <c r="M91" s="63"/>
      <c r="N91" s="78">
        <v>2.4</v>
      </c>
      <c r="P91" s="158">
        <f>F91/D91*100</f>
        <v>55.389034226136324</v>
      </c>
      <c r="R91" s="156">
        <v>20.22</v>
      </c>
      <c r="T91" s="63">
        <v>29480</v>
      </c>
      <c r="U91" s="63"/>
      <c r="V91" s="66">
        <f>+ROUND(T91/D91*100,2)</f>
        <v>2.4</v>
      </c>
      <c r="W91" s="52"/>
      <c r="X91" s="52"/>
      <c r="Y91" s="52"/>
      <c r="AA91" s="21"/>
      <c r="AB91" s="21"/>
      <c r="AC91" s="37"/>
    </row>
    <row r="92" spans="1:29" x14ac:dyDescent="0.25">
      <c r="A92" s="33">
        <v>316</v>
      </c>
      <c r="B92" s="33" t="s">
        <v>281</v>
      </c>
      <c r="D92" s="64">
        <v>3659825.14</v>
      </c>
      <c r="F92" s="64">
        <v>1735161.74969</v>
      </c>
      <c r="H92" s="158">
        <v>36.071428571428569</v>
      </c>
      <c r="J92" s="152">
        <v>27</v>
      </c>
      <c r="L92" s="64">
        <f>+ROUND(D92*N92/100,0)</f>
        <v>87836</v>
      </c>
      <c r="M92" s="67"/>
      <c r="N92" s="78">
        <v>2.4</v>
      </c>
      <c r="P92" s="158">
        <f>F92/D92*100</f>
        <v>47.411056083679448</v>
      </c>
      <c r="R92" s="156">
        <v>20.49</v>
      </c>
      <c r="T92" s="64">
        <v>95718</v>
      </c>
      <c r="U92" s="67"/>
      <c r="V92" s="66">
        <f>+ROUND(T92/D92*100,2)</f>
        <v>2.62</v>
      </c>
      <c r="W92" s="52"/>
      <c r="X92" s="52"/>
      <c r="Y92" s="52"/>
      <c r="AA92" s="21"/>
      <c r="AB92" s="21"/>
      <c r="AC92" s="37"/>
    </row>
    <row r="93" spans="1:29" s="38" customFormat="1" x14ac:dyDescent="0.25">
      <c r="A93" s="38" t="s">
        <v>6</v>
      </c>
      <c r="B93" s="38" t="s">
        <v>62</v>
      </c>
      <c r="D93" s="65">
        <f>+SUBTOTAL(9,D88:D92)</f>
        <v>74458521.400000006</v>
      </c>
      <c r="E93" s="73"/>
      <c r="F93" s="65">
        <f>+SUBTOTAL(9,F88:F92)</f>
        <v>37032900.187337503</v>
      </c>
      <c r="H93" s="158"/>
      <c r="I93" s="73"/>
      <c r="J93" s="187"/>
      <c r="K93" s="73"/>
      <c r="L93" s="65">
        <f>+SUBTOTAL(9,L88:L92)</f>
        <v>1729191</v>
      </c>
      <c r="M93" s="65"/>
      <c r="N93" s="118">
        <f>+ROUND(L93/D93*100,1)</f>
        <v>2.2999999999999998</v>
      </c>
      <c r="O93" s="73"/>
      <c r="P93" s="158"/>
      <c r="Q93" s="58"/>
      <c r="R93" s="156"/>
      <c r="S93" s="58"/>
      <c r="T93" s="65">
        <f>+SUBTOTAL(9,T88:T92)</f>
        <v>1901664</v>
      </c>
      <c r="U93" s="65"/>
      <c r="V93" s="125">
        <f>+T93/D93*100</f>
        <v>2.5539910869086904</v>
      </c>
      <c r="W93" s="56"/>
      <c r="X93" s="52"/>
      <c r="Y93" s="52"/>
      <c r="AA93" s="21"/>
      <c r="AB93" s="21"/>
      <c r="AC93" s="37"/>
    </row>
    <row r="94" spans="1:29" x14ac:dyDescent="0.25">
      <c r="A94" s="33" t="s">
        <v>6</v>
      </c>
      <c r="B94" s="33" t="s">
        <v>6</v>
      </c>
      <c r="H94" s="158"/>
      <c r="J94" s="152"/>
      <c r="N94" s="120"/>
      <c r="P94" s="158"/>
      <c r="R94" s="156"/>
      <c r="V94" s="66"/>
      <c r="W94" s="52"/>
      <c r="X94" s="52"/>
      <c r="Y94" s="52"/>
      <c r="AA94" s="21"/>
      <c r="AB94" s="21"/>
      <c r="AC94" s="37"/>
    </row>
    <row r="95" spans="1:29" s="38" customFormat="1" x14ac:dyDescent="0.25">
      <c r="A95" s="38" t="s">
        <v>6</v>
      </c>
      <c r="B95" s="38" t="s">
        <v>283</v>
      </c>
      <c r="D95" s="73"/>
      <c r="E95" s="73"/>
      <c r="F95" s="73"/>
      <c r="H95" s="158"/>
      <c r="I95" s="73"/>
      <c r="J95" s="187"/>
      <c r="K95" s="73"/>
      <c r="L95" s="73"/>
      <c r="M95" s="73"/>
      <c r="N95" s="119"/>
      <c r="O95" s="73"/>
      <c r="P95" s="158"/>
      <c r="Q95" s="58"/>
      <c r="R95" s="156"/>
      <c r="S95" s="58"/>
      <c r="T95" s="73"/>
      <c r="U95" s="73"/>
      <c r="V95" s="66"/>
      <c r="W95" s="52"/>
      <c r="X95" s="52"/>
      <c r="Y95" s="52"/>
      <c r="AA95" s="21"/>
      <c r="AB95" s="21"/>
      <c r="AC95" s="37"/>
    </row>
    <row r="96" spans="1:29" x14ac:dyDescent="0.25">
      <c r="A96" s="33">
        <v>311</v>
      </c>
      <c r="B96" s="33" t="s">
        <v>42</v>
      </c>
      <c r="D96" s="63">
        <v>2999448.55</v>
      </c>
      <c r="F96" s="63">
        <v>1646857.8454449996</v>
      </c>
      <c r="H96" s="158">
        <v>41.234042553191493</v>
      </c>
      <c r="J96" s="152">
        <v>28</v>
      </c>
      <c r="L96" s="63">
        <f>+ROUND(D96*N96/100,0)</f>
        <v>65988</v>
      </c>
      <c r="M96" s="63"/>
      <c r="N96" s="78">
        <v>2.2000000000000002</v>
      </c>
      <c r="P96" s="158">
        <f>F96/D96*100</f>
        <v>54.905354033994001</v>
      </c>
      <c r="R96" s="156">
        <v>21.56</v>
      </c>
      <c r="T96" s="63">
        <v>64127</v>
      </c>
      <c r="U96" s="63"/>
      <c r="V96" s="66">
        <f>+ROUND(T96/D96*100,2)</f>
        <v>2.14</v>
      </c>
      <c r="W96" s="52"/>
      <c r="X96" s="52"/>
      <c r="Y96" s="52"/>
      <c r="AA96" s="21"/>
      <c r="AB96" s="21"/>
      <c r="AC96" s="37"/>
    </row>
    <row r="97" spans="1:29" x14ac:dyDescent="0.25">
      <c r="A97" s="33">
        <v>312</v>
      </c>
      <c r="B97" s="33" t="s">
        <v>43</v>
      </c>
      <c r="D97" s="63">
        <v>22335967.510000002</v>
      </c>
      <c r="F97" s="63">
        <v>9614112.6092112511</v>
      </c>
      <c r="H97" s="158">
        <v>37.100000000000009</v>
      </c>
      <c r="J97" s="152">
        <v>26</v>
      </c>
      <c r="L97" s="63">
        <f>+ROUND(D97*N97/100,0)</f>
        <v>603071</v>
      </c>
      <c r="M97" s="63"/>
      <c r="N97" s="78">
        <v>2.7</v>
      </c>
      <c r="P97" s="158">
        <f>F97/D97*100</f>
        <v>43.043188547381853</v>
      </c>
      <c r="R97" s="156">
        <v>19.59</v>
      </c>
      <c r="T97" s="63">
        <v>695012</v>
      </c>
      <c r="U97" s="63"/>
      <c r="V97" s="66">
        <f>+ROUND(T97/D97*100,2)</f>
        <v>3.11</v>
      </c>
      <c r="W97" s="52"/>
      <c r="X97" s="52"/>
      <c r="Y97" s="52"/>
      <c r="AA97" s="21"/>
      <c r="AB97" s="21"/>
      <c r="AC97" s="37"/>
    </row>
    <row r="98" spans="1:29" x14ac:dyDescent="0.25">
      <c r="A98" s="33">
        <v>314</v>
      </c>
      <c r="B98" s="33" t="s">
        <v>44</v>
      </c>
      <c r="D98" s="63">
        <v>2831158.34</v>
      </c>
      <c r="F98" s="63">
        <v>224639.38413000005</v>
      </c>
      <c r="H98" s="158">
        <v>34.210526315789465</v>
      </c>
      <c r="J98" s="152">
        <v>25</v>
      </c>
      <c r="L98" s="63">
        <f>+ROUND(D98*N98/100,0)</f>
        <v>73610</v>
      </c>
      <c r="M98" s="63"/>
      <c r="N98" s="78">
        <v>2.6</v>
      </c>
      <c r="P98" s="158">
        <f>F98/D98*100</f>
        <v>7.9345397590867366</v>
      </c>
      <c r="R98" s="156">
        <v>20.55</v>
      </c>
      <c r="T98" s="63">
        <v>128216</v>
      </c>
      <c r="U98" s="63"/>
      <c r="V98" s="66">
        <f>+ROUND(T98/D98*100,2)</f>
        <v>4.53</v>
      </c>
      <c r="W98" s="52"/>
      <c r="X98" s="52"/>
      <c r="Y98" s="52"/>
      <c r="AA98" s="21"/>
      <c r="AB98" s="21"/>
      <c r="AC98" s="37"/>
    </row>
    <row r="99" spans="1:29" x14ac:dyDescent="0.25">
      <c r="A99" s="33">
        <v>315</v>
      </c>
      <c r="B99" s="33" t="s">
        <v>45</v>
      </c>
      <c r="D99" s="64">
        <v>2818574.78</v>
      </c>
      <c r="F99" s="64">
        <v>245785.78332000002</v>
      </c>
      <c r="H99" s="158">
        <v>40.568181818181827</v>
      </c>
      <c r="J99" s="152">
        <v>27</v>
      </c>
      <c r="L99" s="64">
        <f>+ROUND(D99*N99/100,0)</f>
        <v>67646</v>
      </c>
      <c r="M99" s="67"/>
      <c r="N99" s="78">
        <v>2.4</v>
      </c>
      <c r="P99" s="158">
        <f>F99/D99*100</f>
        <v>8.7202150911177885</v>
      </c>
      <c r="R99" s="156">
        <v>21.48</v>
      </c>
      <c r="T99" s="64">
        <v>125025</v>
      </c>
      <c r="U99" s="67"/>
      <c r="V99" s="66">
        <f>+ROUND(T99/D99*100,2)</f>
        <v>4.4400000000000004</v>
      </c>
      <c r="W99" s="52"/>
      <c r="X99" s="52"/>
      <c r="Y99" s="52"/>
      <c r="AA99" s="21"/>
      <c r="AB99" s="21"/>
      <c r="AC99" s="37"/>
    </row>
    <row r="100" spans="1:29" s="38" customFormat="1" x14ac:dyDescent="0.25">
      <c r="A100" s="38" t="s">
        <v>6</v>
      </c>
      <c r="B100" s="38" t="s">
        <v>282</v>
      </c>
      <c r="D100" s="65">
        <f>+SUBTOTAL(9,D96:D99)</f>
        <v>30985149.180000003</v>
      </c>
      <c r="E100" s="73"/>
      <c r="F100" s="65">
        <f>+SUBTOTAL(9,F96:F99)</f>
        <v>11731395.62210625</v>
      </c>
      <c r="H100" s="158"/>
      <c r="I100" s="73"/>
      <c r="J100" s="187"/>
      <c r="K100" s="73"/>
      <c r="L100" s="65">
        <f>+SUBTOTAL(9,L96:L99)</f>
        <v>810315</v>
      </c>
      <c r="M100" s="65"/>
      <c r="N100" s="118">
        <f>+ROUND(L100/D100*100,1)</f>
        <v>2.6</v>
      </c>
      <c r="O100" s="73"/>
      <c r="P100" s="158"/>
      <c r="Q100" s="58"/>
      <c r="R100" s="156"/>
      <c r="S100" s="58"/>
      <c r="T100" s="65">
        <f>+SUBTOTAL(9,T96:T99)</f>
        <v>1012380</v>
      </c>
      <c r="U100" s="65"/>
      <c r="V100" s="125">
        <f>+T100/D100*100</f>
        <v>3.2673071674396237</v>
      </c>
      <c r="W100" s="56"/>
      <c r="X100" s="52"/>
      <c r="Y100" s="52"/>
      <c r="AA100" s="21"/>
      <c r="AB100" s="21"/>
      <c r="AC100" s="37"/>
    </row>
    <row r="101" spans="1:29" x14ac:dyDescent="0.25">
      <c r="A101" s="33" t="s">
        <v>6</v>
      </c>
      <c r="B101" s="33" t="s">
        <v>6</v>
      </c>
      <c r="H101" s="158"/>
      <c r="J101" s="152"/>
      <c r="N101" s="120"/>
      <c r="P101" s="158"/>
      <c r="R101" s="156"/>
      <c r="V101" s="66"/>
      <c r="W101" s="52"/>
      <c r="X101" s="52"/>
      <c r="Y101" s="52"/>
      <c r="AA101" s="21"/>
      <c r="AB101" s="21"/>
      <c r="AC101" s="37"/>
    </row>
    <row r="102" spans="1:29" s="38" customFormat="1" x14ac:dyDescent="0.25">
      <c r="A102" s="38" t="s">
        <v>6</v>
      </c>
      <c r="B102" s="38" t="s">
        <v>63</v>
      </c>
      <c r="D102" s="73"/>
      <c r="E102" s="73"/>
      <c r="F102" s="73"/>
      <c r="H102" s="158"/>
      <c r="I102" s="73"/>
      <c r="J102" s="187"/>
      <c r="K102" s="73"/>
      <c r="L102" s="73"/>
      <c r="M102" s="73"/>
      <c r="N102" s="119"/>
      <c r="O102" s="73"/>
      <c r="P102" s="158"/>
      <c r="Q102" s="58"/>
      <c r="R102" s="156"/>
      <c r="S102" s="58"/>
      <c r="T102" s="73"/>
      <c r="U102" s="73"/>
      <c r="V102" s="66"/>
      <c r="W102" s="52"/>
      <c r="X102" s="52"/>
      <c r="Y102" s="52"/>
      <c r="AA102" s="21"/>
      <c r="AB102" s="21"/>
      <c r="AC102" s="37"/>
    </row>
    <row r="103" spans="1:29" x14ac:dyDescent="0.25">
      <c r="A103" s="33">
        <v>311</v>
      </c>
      <c r="B103" s="33" t="s">
        <v>42</v>
      </c>
      <c r="D103" s="63">
        <v>159104427.31999999</v>
      </c>
      <c r="F103" s="67">
        <v>39437114.967728756</v>
      </c>
      <c r="H103" s="158">
        <v>40.829787234042549</v>
      </c>
      <c r="J103" s="152">
        <v>28</v>
      </c>
      <c r="L103" s="63">
        <f>+ROUND(D103*N103/100,0)</f>
        <v>3341193</v>
      </c>
      <c r="M103" s="63"/>
      <c r="N103" s="78">
        <v>2.1</v>
      </c>
      <c r="P103" s="158">
        <f>F103/D103*100</f>
        <v>24.78693750514595</v>
      </c>
      <c r="R103" s="156">
        <v>21.89</v>
      </c>
      <c r="T103" s="63">
        <v>5539441</v>
      </c>
      <c r="U103" s="63"/>
      <c r="V103" s="66">
        <f>+ROUND(T103/D103*100,2)</f>
        <v>3.48</v>
      </c>
      <c r="W103" s="52"/>
      <c r="X103" s="52"/>
      <c r="Y103" s="52"/>
      <c r="AA103" s="21"/>
      <c r="AB103" s="21"/>
      <c r="AC103" s="37"/>
    </row>
    <row r="104" spans="1:29" x14ac:dyDescent="0.25">
      <c r="A104" s="33">
        <v>312</v>
      </c>
      <c r="B104" s="33" t="s">
        <v>43</v>
      </c>
      <c r="D104" s="63">
        <v>671515648.32000005</v>
      </c>
      <c r="F104" s="67">
        <v>178043156.76914498</v>
      </c>
      <c r="H104" s="158">
        <v>36.75</v>
      </c>
      <c r="J104" s="152">
        <v>26</v>
      </c>
      <c r="L104" s="63">
        <f>+ROUND(D104*N104/100,0)</f>
        <v>17459407</v>
      </c>
      <c r="M104" s="63"/>
      <c r="N104" s="78">
        <v>2.6</v>
      </c>
      <c r="P104" s="158">
        <f>F104/D104*100</f>
        <v>26.513627376305216</v>
      </c>
      <c r="R104" s="156">
        <v>20.16</v>
      </c>
      <c r="T104" s="63">
        <v>25810174</v>
      </c>
      <c r="U104" s="63"/>
      <c r="V104" s="66">
        <f>+ROUND(T104/D104*100,2)</f>
        <v>3.84</v>
      </c>
      <c r="W104" s="52"/>
      <c r="X104" s="52"/>
      <c r="Y104" s="52"/>
      <c r="AA104" s="21"/>
      <c r="AB104" s="21"/>
      <c r="AC104" s="37"/>
    </row>
    <row r="105" spans="1:29" x14ac:dyDescent="0.25">
      <c r="A105" s="33">
        <v>314</v>
      </c>
      <c r="B105" s="33" t="s">
        <v>44</v>
      </c>
      <c r="D105" s="63">
        <v>122853490.73999999</v>
      </c>
      <c r="F105" s="67">
        <v>58668053.404270008</v>
      </c>
      <c r="H105" s="158">
        <v>34.210526315789465</v>
      </c>
      <c r="J105" s="152">
        <v>25</v>
      </c>
      <c r="L105" s="63">
        <f>+ROUND(D105*N105/100,0)</f>
        <v>3194191</v>
      </c>
      <c r="M105" s="63"/>
      <c r="N105" s="78">
        <v>2.6</v>
      </c>
      <c r="P105" s="158">
        <f>F105/D105*100</f>
        <v>47.754486299808669</v>
      </c>
      <c r="R105" s="156">
        <v>19.88</v>
      </c>
      <c r="T105" s="63">
        <v>3290441</v>
      </c>
      <c r="U105" s="63"/>
      <c r="V105" s="66">
        <f>+ROUND(T105/D105*100,2)</f>
        <v>2.68</v>
      </c>
      <c r="W105" s="52"/>
      <c r="X105" s="52"/>
      <c r="Y105" s="52"/>
      <c r="AA105" s="21"/>
      <c r="AB105" s="21"/>
      <c r="AC105" s="37"/>
    </row>
    <row r="106" spans="1:29" x14ac:dyDescent="0.25">
      <c r="A106" s="33">
        <v>315</v>
      </c>
      <c r="B106" s="33" t="s">
        <v>45</v>
      </c>
      <c r="D106" s="63">
        <v>49374419.450000003</v>
      </c>
      <c r="F106" s="67">
        <v>14135035.000359999</v>
      </c>
      <c r="H106" s="158">
        <v>40.18181818181818</v>
      </c>
      <c r="J106" s="152">
        <v>27</v>
      </c>
      <c r="L106" s="63">
        <f>+ROUND(D106*N106/100,0)</f>
        <v>1184986</v>
      </c>
      <c r="M106" s="63"/>
      <c r="N106" s="78">
        <v>2.4</v>
      </c>
      <c r="P106" s="158">
        <f>F106/D106*100</f>
        <v>28.628255598375439</v>
      </c>
      <c r="R106" s="156">
        <v>20.96</v>
      </c>
      <c r="T106" s="63">
        <v>1775494</v>
      </c>
      <c r="U106" s="63"/>
      <c r="V106" s="66">
        <f>+ROUND(T106/D106*100,2)</f>
        <v>3.6</v>
      </c>
      <c r="W106" s="52"/>
      <c r="X106" s="52"/>
      <c r="Y106" s="52"/>
      <c r="AA106" s="21"/>
      <c r="AB106" s="21"/>
      <c r="AC106" s="37"/>
    </row>
    <row r="107" spans="1:29" x14ac:dyDescent="0.25">
      <c r="A107" s="33">
        <v>316</v>
      </c>
      <c r="B107" s="33" t="s">
        <v>281</v>
      </c>
      <c r="D107" s="64">
        <v>5117266.41</v>
      </c>
      <c r="F107" s="64">
        <v>2275998.9421600001</v>
      </c>
      <c r="H107" s="158">
        <v>36.071428571428569</v>
      </c>
      <c r="J107" s="152">
        <v>27</v>
      </c>
      <c r="L107" s="64">
        <f>+ROUND(D107*N107/100,0)</f>
        <v>122814</v>
      </c>
      <c r="M107" s="67"/>
      <c r="N107" s="78">
        <v>2.4</v>
      </c>
      <c r="P107" s="158">
        <f>F107/D107*100</f>
        <v>44.47685072077379</v>
      </c>
      <c r="R107" s="156">
        <v>20.62</v>
      </c>
      <c r="T107" s="64">
        <v>140274</v>
      </c>
      <c r="U107" s="67"/>
      <c r="V107" s="66">
        <f>+ROUND(T107/D107*100,2)</f>
        <v>2.74</v>
      </c>
      <c r="W107" s="52"/>
      <c r="X107" s="52"/>
      <c r="Y107" s="52"/>
      <c r="AA107" s="21"/>
      <c r="AB107" s="21"/>
      <c r="AC107" s="37"/>
    </row>
    <row r="108" spans="1:29" s="38" customFormat="1" x14ac:dyDescent="0.25">
      <c r="A108" s="38" t="s">
        <v>6</v>
      </c>
      <c r="B108" s="38" t="s">
        <v>64</v>
      </c>
      <c r="D108" s="83">
        <f>+SUBTOTAL(9,D103:D107)</f>
        <v>1007965252.2400001</v>
      </c>
      <c r="E108" s="73"/>
      <c r="F108" s="83">
        <f>+SUBTOTAL(9,F103:F107)</f>
        <v>292559359.08366376</v>
      </c>
      <c r="H108" s="158"/>
      <c r="I108" s="73"/>
      <c r="J108" s="187"/>
      <c r="K108" s="73"/>
      <c r="L108" s="83">
        <f>+SUBTOTAL(9,L103:L107)</f>
        <v>25302591</v>
      </c>
      <c r="M108" s="88"/>
      <c r="N108" s="118">
        <f>+ROUND(L108/D108*100,1)</f>
        <v>2.5</v>
      </c>
      <c r="O108" s="73"/>
      <c r="P108" s="158"/>
      <c r="Q108" s="58"/>
      <c r="R108" s="156"/>
      <c r="S108" s="58"/>
      <c r="T108" s="83">
        <f>+SUBTOTAL(9,T103:T107)</f>
        <v>36555824</v>
      </c>
      <c r="U108" s="88"/>
      <c r="V108" s="125">
        <f>+T108/D108*100</f>
        <v>3.6266948606375102</v>
      </c>
      <c r="W108" s="56"/>
      <c r="X108" s="52"/>
      <c r="Y108" s="52"/>
      <c r="AA108" s="21"/>
      <c r="AB108" s="21"/>
      <c r="AC108" s="37"/>
    </row>
    <row r="109" spans="1:29" s="38" customFormat="1" x14ac:dyDescent="0.25">
      <c r="B109" s="38" t="s">
        <v>6</v>
      </c>
      <c r="D109" s="65"/>
      <c r="E109" s="73"/>
      <c r="F109" s="65"/>
      <c r="H109" s="158"/>
      <c r="I109" s="73"/>
      <c r="J109" s="187"/>
      <c r="K109" s="73"/>
      <c r="L109" s="65"/>
      <c r="M109" s="65"/>
      <c r="N109" s="119"/>
      <c r="O109" s="73"/>
      <c r="P109" s="158"/>
      <c r="Q109" s="58"/>
      <c r="R109" s="156"/>
      <c r="S109" s="58"/>
      <c r="T109" s="65"/>
      <c r="U109" s="65"/>
      <c r="V109" s="66"/>
      <c r="W109" s="52"/>
      <c r="X109" s="52"/>
      <c r="Y109" s="52"/>
      <c r="AA109" s="21"/>
      <c r="AB109" s="21"/>
      <c r="AC109" s="37"/>
    </row>
    <row r="110" spans="1:29" s="38" customFormat="1" x14ac:dyDescent="0.25">
      <c r="A110" s="41" t="s">
        <v>177</v>
      </c>
      <c r="D110" s="121">
        <f>+SUBTOTAL(9,D82:D109)</f>
        <v>1146558365.0200002</v>
      </c>
      <c r="E110" s="73"/>
      <c r="F110" s="121">
        <f>+SUBTOTAL(9,F82:F109)</f>
        <v>374473097.09310752</v>
      </c>
      <c r="H110" s="158"/>
      <c r="I110" s="73"/>
      <c r="J110" s="187"/>
      <c r="K110" s="73"/>
      <c r="L110" s="121">
        <f>+SUBTOTAL(9,L82:L109)</f>
        <v>28703982</v>
      </c>
      <c r="M110" s="121"/>
      <c r="N110" s="122">
        <f>+ROUND(L110/D110*100,1)</f>
        <v>2.5</v>
      </c>
      <c r="O110" s="73"/>
      <c r="P110" s="158"/>
      <c r="Q110" s="58"/>
      <c r="R110" s="156"/>
      <c r="S110" s="58"/>
      <c r="T110" s="121">
        <f>+SUBTOTAL(9,T82:T109)</f>
        <v>39469868</v>
      </c>
      <c r="U110" s="121"/>
      <c r="V110" s="116">
        <f>+T110/D110*100</f>
        <v>3.4424647888999091</v>
      </c>
      <c r="W110" s="57"/>
      <c r="X110" s="52"/>
      <c r="Y110" s="52"/>
      <c r="AA110" s="21"/>
      <c r="AB110" s="21"/>
      <c r="AC110" s="37"/>
    </row>
    <row r="111" spans="1:29" s="38" customFormat="1" x14ac:dyDescent="0.25">
      <c r="B111" s="38" t="s">
        <v>6</v>
      </c>
      <c r="D111" s="65"/>
      <c r="E111" s="73"/>
      <c r="F111" s="65"/>
      <c r="H111" s="158"/>
      <c r="I111" s="73"/>
      <c r="J111" s="187"/>
      <c r="K111" s="73"/>
      <c r="L111" s="65"/>
      <c r="M111" s="65"/>
      <c r="N111" s="119"/>
      <c r="O111" s="73"/>
      <c r="P111" s="158"/>
      <c r="Q111" s="58"/>
      <c r="R111" s="156"/>
      <c r="S111" s="58"/>
      <c r="T111" s="65"/>
      <c r="U111" s="65"/>
      <c r="V111" s="66"/>
      <c r="W111" s="52"/>
      <c r="X111" s="52"/>
      <c r="Y111" s="52"/>
      <c r="AA111" s="21"/>
      <c r="AB111" s="21"/>
      <c r="AC111" s="37"/>
    </row>
    <row r="112" spans="1:29" s="38" customFormat="1" x14ac:dyDescent="0.25">
      <c r="B112" s="38" t="s">
        <v>6</v>
      </c>
      <c r="D112" s="65"/>
      <c r="E112" s="73"/>
      <c r="F112" s="65"/>
      <c r="H112" s="158"/>
      <c r="I112" s="73"/>
      <c r="J112" s="187"/>
      <c r="K112" s="73"/>
      <c r="L112" s="65"/>
      <c r="M112" s="65"/>
      <c r="N112" s="119"/>
      <c r="O112" s="73"/>
      <c r="P112" s="158"/>
      <c r="Q112" s="58"/>
      <c r="R112" s="156"/>
      <c r="S112" s="58"/>
      <c r="T112" s="65"/>
      <c r="U112" s="65"/>
      <c r="V112" s="66"/>
      <c r="W112" s="52"/>
      <c r="X112" s="52"/>
      <c r="Y112" s="52"/>
      <c r="AA112" s="21"/>
      <c r="AB112" s="21"/>
      <c r="AC112" s="37"/>
    </row>
    <row r="113" spans="1:29" s="38" customFormat="1" x14ac:dyDescent="0.25">
      <c r="A113" s="41" t="s">
        <v>178</v>
      </c>
      <c r="D113" s="65"/>
      <c r="E113" s="73"/>
      <c r="F113" s="65"/>
      <c r="H113" s="158"/>
      <c r="I113" s="73"/>
      <c r="J113" s="187"/>
      <c r="K113" s="73"/>
      <c r="L113" s="65"/>
      <c r="M113" s="65"/>
      <c r="N113" s="119"/>
      <c r="O113" s="73"/>
      <c r="P113" s="158"/>
      <c r="Q113" s="58"/>
      <c r="R113" s="156"/>
      <c r="S113" s="58"/>
      <c r="T113" s="65"/>
      <c r="U113" s="65"/>
      <c r="V113" s="66"/>
      <c r="W113" s="52"/>
      <c r="X113" s="52"/>
      <c r="Y113" s="52"/>
      <c r="AA113" s="21"/>
      <c r="AB113" s="21"/>
      <c r="AC113" s="37"/>
    </row>
    <row r="114" spans="1:29" x14ac:dyDescent="0.25">
      <c r="A114" s="33" t="s">
        <v>6</v>
      </c>
      <c r="B114" s="33" t="s">
        <v>6</v>
      </c>
      <c r="H114" s="158"/>
      <c r="J114" s="152"/>
      <c r="N114" s="120"/>
      <c r="P114" s="158"/>
      <c r="R114" s="156"/>
      <c r="V114" s="66"/>
      <c r="W114" s="52"/>
      <c r="X114" s="52"/>
      <c r="Y114" s="52"/>
      <c r="AA114" s="21"/>
      <c r="AB114" s="21"/>
      <c r="AC114" s="37"/>
    </row>
    <row r="115" spans="1:29" s="38" customFormat="1" x14ac:dyDescent="0.25">
      <c r="A115" s="38" t="s">
        <v>6</v>
      </c>
      <c r="B115" s="38" t="s">
        <v>294</v>
      </c>
      <c r="D115" s="73"/>
      <c r="E115" s="73"/>
      <c r="F115" s="73"/>
      <c r="H115" s="158"/>
      <c r="I115" s="73"/>
      <c r="J115" s="187"/>
      <c r="K115" s="73"/>
      <c r="L115" s="73"/>
      <c r="M115" s="73"/>
      <c r="N115" s="119"/>
      <c r="O115" s="73"/>
      <c r="P115" s="158"/>
      <c r="Q115" s="58"/>
      <c r="R115" s="156"/>
      <c r="S115" s="58"/>
      <c r="T115" s="73"/>
      <c r="U115" s="73"/>
      <c r="V115" s="66"/>
      <c r="W115" s="52"/>
      <c r="X115" s="52"/>
      <c r="Y115" s="52"/>
      <c r="AA115" s="21"/>
      <c r="AB115" s="21"/>
      <c r="AC115" s="37"/>
    </row>
    <row r="116" spans="1:29" x14ac:dyDescent="0.25">
      <c r="A116" s="33">
        <v>311</v>
      </c>
      <c r="B116" s="33" t="s">
        <v>42</v>
      </c>
      <c r="D116" s="63">
        <v>3562390.7</v>
      </c>
      <c r="F116" s="63">
        <v>1817205.51</v>
      </c>
      <c r="H116" s="158">
        <v>40.829787234042549</v>
      </c>
      <c r="J116" s="152">
        <v>28</v>
      </c>
      <c r="L116" s="63">
        <f>+ROUND(D116*N116/100,0)</f>
        <v>74810</v>
      </c>
      <c r="M116" s="63"/>
      <c r="N116" s="78">
        <v>2.1</v>
      </c>
      <c r="P116" s="158">
        <f>F116/D116*100</f>
        <v>51.01084252212987</v>
      </c>
      <c r="R116" s="156">
        <v>20.48</v>
      </c>
      <c r="T116" s="63">
        <v>86954</v>
      </c>
      <c r="U116" s="63"/>
      <c r="V116" s="66">
        <f>+ROUND(T116/D116*100,2)</f>
        <v>2.44</v>
      </c>
      <c r="W116" s="52"/>
      <c r="X116" s="52"/>
      <c r="Y116" s="52"/>
      <c r="AA116" s="21"/>
      <c r="AB116" s="21"/>
      <c r="AC116" s="37"/>
    </row>
    <row r="117" spans="1:29" x14ac:dyDescent="0.25">
      <c r="A117" s="33">
        <v>312</v>
      </c>
      <c r="B117" s="33" t="s">
        <v>43</v>
      </c>
      <c r="D117" s="63">
        <v>30883388.949999999</v>
      </c>
      <c r="F117" s="63">
        <v>15259113.99</v>
      </c>
      <c r="H117" s="158">
        <v>36.75</v>
      </c>
      <c r="J117" s="152">
        <v>26</v>
      </c>
      <c r="L117" s="63">
        <f>+ROUND(D117*N117/100,0)</f>
        <v>802968</v>
      </c>
      <c r="M117" s="63"/>
      <c r="N117" s="78">
        <v>2.6</v>
      </c>
      <c r="P117" s="158">
        <f>F117/D117*100</f>
        <v>49.408806833681382</v>
      </c>
      <c r="R117" s="156">
        <v>18</v>
      </c>
      <c r="T117" s="63">
        <v>936645</v>
      </c>
      <c r="U117" s="63"/>
      <c r="V117" s="66">
        <f>+ROUND(T117/D117*100,2)</f>
        <v>3.03</v>
      </c>
      <c r="W117" s="52"/>
      <c r="X117" s="52"/>
      <c r="Y117" s="52"/>
      <c r="AA117" s="21"/>
      <c r="AB117" s="21"/>
      <c r="AC117" s="37"/>
    </row>
    <row r="118" spans="1:29" x14ac:dyDescent="0.25">
      <c r="A118" s="33">
        <v>315</v>
      </c>
      <c r="B118" s="33" t="s">
        <v>45</v>
      </c>
      <c r="D118" s="63">
        <v>3773251.87</v>
      </c>
      <c r="F118" s="63">
        <v>2142570.04</v>
      </c>
      <c r="H118" s="158">
        <v>40.18181818181818</v>
      </c>
      <c r="J118" s="152">
        <v>27</v>
      </c>
      <c r="L118" s="63">
        <f>+ROUND(D118*N118/100,0)</f>
        <v>90558</v>
      </c>
      <c r="M118" s="63"/>
      <c r="N118" s="78">
        <v>2.4</v>
      </c>
      <c r="P118" s="158">
        <f>F118/D118*100</f>
        <v>56.783117422797439</v>
      </c>
      <c r="R118" s="156">
        <v>19.170000000000002</v>
      </c>
      <c r="T118" s="63">
        <v>92938</v>
      </c>
      <c r="U118" s="63"/>
      <c r="V118" s="66">
        <f>+ROUND(T118/D118*100,2)</f>
        <v>2.46</v>
      </c>
      <c r="W118" s="52"/>
      <c r="X118" s="52"/>
      <c r="Y118" s="52"/>
      <c r="AA118" s="21"/>
      <c r="AB118" s="21"/>
      <c r="AC118" s="37"/>
    </row>
    <row r="119" spans="1:29" x14ac:dyDescent="0.25">
      <c r="A119" s="33">
        <v>316</v>
      </c>
      <c r="B119" s="33" t="s">
        <v>281</v>
      </c>
      <c r="D119" s="64">
        <v>300302.01</v>
      </c>
      <c r="F119" s="64">
        <v>161831.04000000001</v>
      </c>
      <c r="H119" s="158">
        <v>36.071428571428569</v>
      </c>
      <c r="J119" s="152">
        <v>27</v>
      </c>
      <c r="L119" s="64">
        <f>+ROUND(D119*N119/100,0)</f>
        <v>7207</v>
      </c>
      <c r="M119" s="67"/>
      <c r="N119" s="78">
        <v>2.4</v>
      </c>
      <c r="P119" s="158">
        <f>F119/D119*100</f>
        <v>53.889429511310958</v>
      </c>
      <c r="R119" s="156">
        <v>19.329999999999998</v>
      </c>
      <c r="T119" s="64">
        <v>7319</v>
      </c>
      <c r="U119" s="67"/>
      <c r="V119" s="66">
        <f>+ROUND(T119/D119*100,2)</f>
        <v>2.44</v>
      </c>
      <c r="W119" s="52"/>
      <c r="X119" s="52"/>
      <c r="Y119" s="52"/>
      <c r="AA119" s="21"/>
      <c r="AB119" s="21"/>
      <c r="AC119" s="37"/>
    </row>
    <row r="120" spans="1:29" s="38" customFormat="1" x14ac:dyDescent="0.25">
      <c r="A120" s="38" t="s">
        <v>6</v>
      </c>
      <c r="B120" s="38" t="s">
        <v>295</v>
      </c>
      <c r="D120" s="65">
        <f>+SUBTOTAL(9,D116:D119)</f>
        <v>38519333.529999994</v>
      </c>
      <c r="E120" s="73"/>
      <c r="F120" s="65">
        <f>+SUBTOTAL(9,F116:F119)</f>
        <v>19380720.579999998</v>
      </c>
      <c r="H120" s="158"/>
      <c r="I120" s="73"/>
      <c r="J120" s="187"/>
      <c r="K120" s="73"/>
      <c r="L120" s="65">
        <f>+SUBTOTAL(9,L116:L119)</f>
        <v>975543</v>
      </c>
      <c r="M120" s="65"/>
      <c r="N120" s="118">
        <f>+ROUND(L120/D120*100,1)</f>
        <v>2.5</v>
      </c>
      <c r="O120" s="73"/>
      <c r="P120" s="158"/>
      <c r="Q120" s="58"/>
      <c r="R120" s="156"/>
      <c r="S120" s="58"/>
      <c r="T120" s="65">
        <f>+SUBTOTAL(9,T116:T119)</f>
        <v>1123856</v>
      </c>
      <c r="U120" s="65"/>
      <c r="V120" s="125">
        <f>+T120/D120*100</f>
        <v>2.9176413426901786</v>
      </c>
      <c r="W120" s="56"/>
      <c r="X120" s="52"/>
      <c r="Y120" s="52"/>
      <c r="AA120" s="21"/>
      <c r="AB120" s="21"/>
      <c r="AC120" s="37"/>
    </row>
    <row r="121" spans="1:29" x14ac:dyDescent="0.25">
      <c r="A121" s="33" t="s">
        <v>6</v>
      </c>
      <c r="B121" s="33" t="s">
        <v>6</v>
      </c>
      <c r="H121" s="158"/>
      <c r="J121" s="152"/>
      <c r="N121" s="120"/>
      <c r="P121" s="158"/>
      <c r="R121" s="156"/>
      <c r="V121" s="66"/>
      <c r="W121" s="52"/>
      <c r="X121" s="52"/>
      <c r="Y121" s="52"/>
      <c r="AA121" s="21"/>
      <c r="AB121" s="21"/>
      <c r="AC121" s="37"/>
    </row>
    <row r="122" spans="1:29" s="38" customFormat="1" x14ac:dyDescent="0.25">
      <c r="A122" s="38" t="s">
        <v>6</v>
      </c>
      <c r="B122" s="38" t="s">
        <v>65</v>
      </c>
      <c r="D122" s="73"/>
      <c r="E122" s="73"/>
      <c r="F122" s="73"/>
      <c r="H122" s="158"/>
      <c r="I122" s="73"/>
      <c r="J122" s="187"/>
      <c r="K122" s="73"/>
      <c r="L122" s="73"/>
      <c r="M122" s="73"/>
      <c r="N122" s="119"/>
      <c r="O122" s="73"/>
      <c r="P122" s="158"/>
      <c r="Q122" s="58"/>
      <c r="R122" s="156"/>
      <c r="S122" s="58"/>
      <c r="T122" s="73"/>
      <c r="U122" s="73"/>
      <c r="V122" s="66"/>
      <c r="W122" s="52"/>
      <c r="X122" s="52"/>
      <c r="Y122" s="52"/>
      <c r="AA122" s="21"/>
      <c r="AB122" s="21"/>
      <c r="AC122" s="37"/>
    </row>
    <row r="123" spans="1:29" x14ac:dyDescent="0.25">
      <c r="A123" s="33">
        <v>312</v>
      </c>
      <c r="B123" s="33" t="s">
        <v>43</v>
      </c>
      <c r="D123" s="64">
        <v>52104.91</v>
      </c>
      <c r="F123" s="64">
        <v>52104.93</v>
      </c>
      <c r="H123" s="158">
        <v>36.75</v>
      </c>
      <c r="J123" s="152">
        <v>26</v>
      </c>
      <c r="L123" s="64">
        <f>+ROUND(D123*N123/100,0)</f>
        <v>1355</v>
      </c>
      <c r="M123" s="67"/>
      <c r="N123" s="78">
        <v>2.6</v>
      </c>
      <c r="P123" s="158">
        <f>F123/D123*100</f>
        <v>100.00003838409854</v>
      </c>
      <c r="R123" s="156">
        <v>17.84</v>
      </c>
      <c r="T123" s="64">
        <v>0</v>
      </c>
      <c r="U123" s="67"/>
      <c r="V123" s="66">
        <f>+ROUND(T123/D123*100,2)</f>
        <v>0</v>
      </c>
      <c r="W123" s="52"/>
      <c r="X123" s="52"/>
      <c r="Y123" s="52"/>
      <c r="AA123" s="21"/>
      <c r="AB123" s="21"/>
      <c r="AC123" s="37"/>
    </row>
    <row r="124" spans="1:29" s="38" customFormat="1" x14ac:dyDescent="0.25">
      <c r="A124" s="38" t="s">
        <v>6</v>
      </c>
      <c r="B124" s="38" t="s">
        <v>66</v>
      </c>
      <c r="D124" s="65">
        <f>+SUBTOTAL(9,D123:D123)</f>
        <v>52104.91</v>
      </c>
      <c r="E124" s="73"/>
      <c r="F124" s="65">
        <f>+SUBTOTAL(9,F123:F123)</f>
        <v>52104.93</v>
      </c>
      <c r="H124" s="158"/>
      <c r="I124" s="73"/>
      <c r="J124" s="187"/>
      <c r="K124" s="73"/>
      <c r="L124" s="65">
        <f>+SUBTOTAL(9,L123:L123)</f>
        <v>1355</v>
      </c>
      <c r="M124" s="65"/>
      <c r="N124" s="118">
        <f>+ROUND(L124/D124*100,1)</f>
        <v>2.6</v>
      </c>
      <c r="O124" s="73"/>
      <c r="P124" s="158"/>
      <c r="Q124" s="58"/>
      <c r="R124" s="156"/>
      <c r="S124" s="58"/>
      <c r="T124" s="65">
        <f>+SUBTOTAL(9,T123:T123)</f>
        <v>0</v>
      </c>
      <c r="U124" s="65"/>
      <c r="V124" s="125">
        <f>+T124/D124*100</f>
        <v>0</v>
      </c>
      <c r="W124" s="56"/>
      <c r="X124" s="52"/>
      <c r="Y124" s="52"/>
      <c r="AA124" s="21"/>
      <c r="AB124" s="21"/>
      <c r="AC124" s="37"/>
    </row>
    <row r="125" spans="1:29" x14ac:dyDescent="0.25">
      <c r="A125" s="33" t="s">
        <v>6</v>
      </c>
      <c r="B125" s="33" t="s">
        <v>6</v>
      </c>
      <c r="H125" s="158"/>
      <c r="J125" s="152"/>
      <c r="N125" s="120"/>
      <c r="P125" s="158"/>
      <c r="R125" s="156"/>
      <c r="V125" s="66"/>
      <c r="W125" s="52"/>
      <c r="X125" s="52"/>
      <c r="Y125" s="52"/>
      <c r="AA125" s="21"/>
      <c r="AB125" s="21"/>
      <c r="AC125" s="37"/>
    </row>
    <row r="126" spans="1:29" s="38" customFormat="1" x14ac:dyDescent="0.25">
      <c r="A126" s="38" t="s">
        <v>6</v>
      </c>
      <c r="B126" s="38" t="s">
        <v>67</v>
      </c>
      <c r="D126" s="73"/>
      <c r="E126" s="73"/>
      <c r="F126" s="73"/>
      <c r="H126" s="158"/>
      <c r="I126" s="73"/>
      <c r="J126" s="187"/>
      <c r="K126" s="73"/>
      <c r="L126" s="73"/>
      <c r="M126" s="73"/>
      <c r="N126" s="119"/>
      <c r="O126" s="73"/>
      <c r="P126" s="158"/>
      <c r="Q126" s="58"/>
      <c r="R126" s="156"/>
      <c r="S126" s="58"/>
      <c r="T126" s="73"/>
      <c r="U126" s="73"/>
      <c r="V126" s="66"/>
      <c r="W126" s="52"/>
      <c r="X126" s="52"/>
      <c r="Y126" s="52"/>
      <c r="AA126" s="21"/>
      <c r="AB126" s="21"/>
      <c r="AC126" s="37"/>
    </row>
    <row r="127" spans="1:29" x14ac:dyDescent="0.25">
      <c r="A127" s="33">
        <v>311</v>
      </c>
      <c r="B127" s="33" t="s">
        <v>42</v>
      </c>
      <c r="D127" s="63">
        <v>33146529.48</v>
      </c>
      <c r="F127" s="63">
        <v>22171911.777131252</v>
      </c>
      <c r="H127" s="158">
        <v>42.978723404255319</v>
      </c>
      <c r="J127" s="152">
        <v>27</v>
      </c>
      <c r="L127" s="63">
        <f>+ROUND(D127*N127/100,0)</f>
        <v>696077</v>
      </c>
      <c r="M127" s="63"/>
      <c r="N127" s="78">
        <v>2.1</v>
      </c>
      <c r="P127" s="158">
        <f>F127/D127*100</f>
        <v>66.890597974998784</v>
      </c>
      <c r="R127" s="156">
        <v>20.54</v>
      </c>
      <c r="T127" s="63">
        <v>550442</v>
      </c>
      <c r="U127" s="63"/>
      <c r="V127" s="66">
        <f>+ROUND(T127/D127*100,2)</f>
        <v>1.66</v>
      </c>
      <c r="W127" s="52"/>
      <c r="X127" s="52"/>
      <c r="Y127" s="52"/>
      <c r="AA127" s="21"/>
      <c r="AB127" s="21"/>
      <c r="AC127" s="37"/>
    </row>
    <row r="128" spans="1:29" x14ac:dyDescent="0.25">
      <c r="A128" s="33">
        <v>312</v>
      </c>
      <c r="B128" s="33" t="s">
        <v>43</v>
      </c>
      <c r="D128" s="63">
        <v>3694842.87</v>
      </c>
      <c r="F128" s="63">
        <v>2563468.1440975</v>
      </c>
      <c r="H128" s="158">
        <v>39.375</v>
      </c>
      <c r="J128" s="152">
        <v>25</v>
      </c>
      <c r="L128" s="63">
        <f>+ROUND(D128*N128/100,0)</f>
        <v>96066</v>
      </c>
      <c r="M128" s="63"/>
      <c r="N128" s="78">
        <v>2.6</v>
      </c>
      <c r="P128" s="158">
        <f>F128/D128*100</f>
        <v>69.379625447982846</v>
      </c>
      <c r="R128" s="156">
        <v>18.22</v>
      </c>
      <c r="T128" s="63">
        <v>70207</v>
      </c>
      <c r="U128" s="63"/>
      <c r="V128" s="66">
        <f>+ROUND(T128/D128*100,2)</f>
        <v>1.9</v>
      </c>
      <c r="W128" s="52"/>
      <c r="X128" s="52"/>
      <c r="Y128" s="52"/>
      <c r="AA128" s="21"/>
      <c r="AB128" s="21"/>
      <c r="AC128" s="37"/>
    </row>
    <row r="129" spans="1:29" x14ac:dyDescent="0.25">
      <c r="A129" s="33">
        <v>314</v>
      </c>
      <c r="B129" s="33" t="s">
        <v>44</v>
      </c>
      <c r="D129" s="63">
        <v>2497877.73</v>
      </c>
      <c r="F129" s="63">
        <v>1684863.5259475003</v>
      </c>
      <c r="H129" s="158">
        <v>36.84210526315789</v>
      </c>
      <c r="J129" s="152">
        <v>24</v>
      </c>
      <c r="L129" s="63">
        <f>+ROUND(D129*N129/100,0)</f>
        <v>64945</v>
      </c>
      <c r="M129" s="63"/>
      <c r="N129" s="78">
        <v>2.6</v>
      </c>
      <c r="P129" s="158">
        <f>F129/D129*100</f>
        <v>67.451801411732831</v>
      </c>
      <c r="R129" s="156">
        <v>18.75</v>
      </c>
      <c r="T129" s="63">
        <v>44693</v>
      </c>
      <c r="U129" s="63"/>
      <c r="V129" s="66">
        <f>+ROUND(T129/D129*100,2)</f>
        <v>1.79</v>
      </c>
      <c r="W129" s="52"/>
      <c r="X129" s="52"/>
      <c r="Y129" s="52"/>
      <c r="AA129" s="21"/>
      <c r="AB129" s="21"/>
      <c r="AC129" s="37"/>
    </row>
    <row r="130" spans="1:29" x14ac:dyDescent="0.25">
      <c r="A130" s="33">
        <v>315</v>
      </c>
      <c r="B130" s="33" t="s">
        <v>45</v>
      </c>
      <c r="D130" s="63">
        <v>5833698.1299999999</v>
      </c>
      <c r="F130" s="63">
        <v>3990700.5509400005</v>
      </c>
      <c r="H130" s="158">
        <v>42.54545454545454</v>
      </c>
      <c r="J130" s="152">
        <v>26</v>
      </c>
      <c r="L130" s="63">
        <f>+ROUND(D130*N130/100,0)</f>
        <v>140009</v>
      </c>
      <c r="M130" s="63"/>
      <c r="N130" s="78">
        <v>2.4</v>
      </c>
      <c r="P130" s="158">
        <f>F130/D130*100</f>
        <v>68.407731459701026</v>
      </c>
      <c r="R130" s="156">
        <v>19.27</v>
      </c>
      <c r="T130" s="63">
        <v>107750</v>
      </c>
      <c r="U130" s="63"/>
      <c r="V130" s="66">
        <f>+ROUND(T130/D130*100,2)</f>
        <v>1.85</v>
      </c>
      <c r="W130" s="52"/>
      <c r="X130" s="52"/>
      <c r="Y130" s="52"/>
      <c r="AA130" s="21"/>
      <c r="AB130" s="21"/>
      <c r="AC130" s="37"/>
    </row>
    <row r="131" spans="1:29" x14ac:dyDescent="0.25">
      <c r="A131" s="33">
        <v>316</v>
      </c>
      <c r="B131" s="33" t="s">
        <v>281</v>
      </c>
      <c r="D131" s="64">
        <v>1598862.14</v>
      </c>
      <c r="F131" s="64">
        <v>1006657.7832000001</v>
      </c>
      <c r="H131" s="158">
        <v>38.476190476190482</v>
      </c>
      <c r="J131" s="152">
        <v>26</v>
      </c>
      <c r="L131" s="64">
        <f>+ROUND(D131*N131/100,0)</f>
        <v>38373</v>
      </c>
      <c r="M131" s="67"/>
      <c r="N131" s="78">
        <v>2.4</v>
      </c>
      <c r="P131" s="158">
        <f>F131/D131*100</f>
        <v>62.96088687170991</v>
      </c>
      <c r="R131" s="156">
        <v>19.52</v>
      </c>
      <c r="T131" s="64">
        <v>31157</v>
      </c>
      <c r="U131" s="67"/>
      <c r="V131" s="66">
        <f>+ROUND(T131/D131*100,2)</f>
        <v>1.95</v>
      </c>
      <c r="W131" s="52"/>
      <c r="X131" s="52"/>
      <c r="Y131" s="52"/>
      <c r="AA131" s="21"/>
      <c r="AB131" s="21"/>
      <c r="AC131" s="37"/>
    </row>
    <row r="132" spans="1:29" s="38" customFormat="1" x14ac:dyDescent="0.25">
      <c r="A132" s="38" t="s">
        <v>6</v>
      </c>
      <c r="B132" s="38" t="s">
        <v>68</v>
      </c>
      <c r="D132" s="65">
        <f>+SUBTOTAL(9,D127:D131)</f>
        <v>46771810.350000001</v>
      </c>
      <c r="E132" s="73"/>
      <c r="F132" s="65">
        <f>+SUBTOTAL(9,F127:F131)</f>
        <v>31417601.781316251</v>
      </c>
      <c r="H132" s="158"/>
      <c r="I132" s="73"/>
      <c r="J132" s="187"/>
      <c r="K132" s="73"/>
      <c r="L132" s="65">
        <f>+SUBTOTAL(9,L127:L131)</f>
        <v>1035470</v>
      </c>
      <c r="M132" s="65"/>
      <c r="N132" s="118">
        <f>+ROUND(L132/D132*100,1)</f>
        <v>2.2000000000000002</v>
      </c>
      <c r="O132" s="73"/>
      <c r="P132" s="158"/>
      <c r="Q132" s="58"/>
      <c r="R132" s="156"/>
      <c r="S132" s="58"/>
      <c r="T132" s="65">
        <f>+SUBTOTAL(9,T127:T131)</f>
        <v>804249</v>
      </c>
      <c r="U132" s="65"/>
      <c r="V132" s="125">
        <f>+T132/D132*100</f>
        <v>1.7195165078744916</v>
      </c>
      <c r="W132" s="56"/>
      <c r="X132" s="52"/>
      <c r="Y132" s="52"/>
      <c r="AA132" s="21"/>
      <c r="AB132" s="21"/>
      <c r="AC132" s="37"/>
    </row>
    <row r="133" spans="1:29" x14ac:dyDescent="0.25">
      <c r="A133" s="33" t="s">
        <v>6</v>
      </c>
      <c r="B133" s="33" t="s">
        <v>6</v>
      </c>
      <c r="H133" s="158"/>
      <c r="J133" s="152"/>
      <c r="N133" s="120"/>
      <c r="P133" s="158"/>
      <c r="R133" s="156"/>
      <c r="V133" s="66"/>
      <c r="W133" s="52"/>
      <c r="X133" s="52"/>
      <c r="Y133" s="52"/>
      <c r="AA133" s="21"/>
      <c r="AB133" s="21"/>
      <c r="AC133" s="37"/>
    </row>
    <row r="134" spans="1:29" s="38" customFormat="1" x14ac:dyDescent="0.25">
      <c r="A134" s="38" t="s">
        <v>6</v>
      </c>
      <c r="B134" s="38" t="s">
        <v>296</v>
      </c>
      <c r="D134" s="73"/>
      <c r="E134" s="73"/>
      <c r="F134" s="73"/>
      <c r="H134" s="158"/>
      <c r="I134" s="73"/>
      <c r="J134" s="187"/>
      <c r="K134" s="73"/>
      <c r="L134" s="73"/>
      <c r="M134" s="73"/>
      <c r="N134" s="119"/>
      <c r="O134" s="73"/>
      <c r="P134" s="158"/>
      <c r="Q134" s="58"/>
      <c r="R134" s="156"/>
      <c r="S134" s="58"/>
      <c r="T134" s="73"/>
      <c r="U134" s="73"/>
      <c r="V134" s="66"/>
      <c r="W134" s="52"/>
      <c r="X134" s="52"/>
      <c r="Y134" s="52"/>
      <c r="AA134" s="21"/>
      <c r="AB134" s="21"/>
      <c r="AC134" s="37"/>
    </row>
    <row r="135" spans="1:29" x14ac:dyDescent="0.25">
      <c r="A135" s="33">
        <v>311</v>
      </c>
      <c r="B135" s="33" t="s">
        <v>42</v>
      </c>
      <c r="D135" s="63">
        <v>2172988.92</v>
      </c>
      <c r="F135" s="63">
        <v>1122276.7899999998</v>
      </c>
      <c r="H135" s="158">
        <v>42.978723404255319</v>
      </c>
      <c r="J135" s="152">
        <v>27</v>
      </c>
      <c r="L135" s="63">
        <f>+ROUND(D135*N135/100,0)</f>
        <v>45633</v>
      </c>
      <c r="M135" s="63"/>
      <c r="N135" s="78">
        <v>2.1</v>
      </c>
      <c r="P135" s="158">
        <f>F135/D135*100</f>
        <v>51.646687181451433</v>
      </c>
      <c r="R135" s="156">
        <v>20.54</v>
      </c>
      <c r="T135" s="63">
        <v>52212</v>
      </c>
      <c r="U135" s="63"/>
      <c r="V135" s="66">
        <f>+ROUND(T135/D135*100,2)</f>
        <v>2.4</v>
      </c>
      <c r="W135" s="52"/>
      <c r="X135" s="52"/>
      <c r="Y135" s="52"/>
      <c r="AA135" s="21"/>
      <c r="AB135" s="21"/>
      <c r="AC135" s="37"/>
    </row>
    <row r="136" spans="1:29" x14ac:dyDescent="0.25">
      <c r="A136" s="33">
        <v>312</v>
      </c>
      <c r="B136" s="33" t="s">
        <v>43</v>
      </c>
      <c r="D136" s="63">
        <v>17085256.690000001</v>
      </c>
      <c r="F136" s="63">
        <v>9494175.0900000017</v>
      </c>
      <c r="H136" s="158">
        <v>39.375</v>
      </c>
      <c r="J136" s="152">
        <v>25</v>
      </c>
      <c r="L136" s="63">
        <f>+ROUND(D136*N136/100,0)</f>
        <v>444217</v>
      </c>
      <c r="M136" s="63"/>
      <c r="N136" s="78">
        <v>2.6</v>
      </c>
      <c r="P136" s="158">
        <f>F136/D136*100</f>
        <v>55.569402685983292</v>
      </c>
      <c r="R136" s="156">
        <v>17.87</v>
      </c>
      <c r="T136" s="63">
        <v>463038</v>
      </c>
      <c r="U136" s="63"/>
      <c r="V136" s="66">
        <f>+ROUND(T136/D136*100,2)</f>
        <v>2.71</v>
      </c>
      <c r="W136" s="52"/>
      <c r="X136" s="52"/>
      <c r="Y136" s="52"/>
      <c r="AA136" s="21"/>
      <c r="AB136" s="21"/>
      <c r="AC136" s="37"/>
    </row>
    <row r="137" spans="1:29" x14ac:dyDescent="0.25">
      <c r="A137" s="33">
        <v>315</v>
      </c>
      <c r="B137" s="33" t="s">
        <v>45</v>
      </c>
      <c r="D137" s="63">
        <v>52571.14</v>
      </c>
      <c r="F137" s="63">
        <v>31681.53</v>
      </c>
      <c r="H137" s="158">
        <v>42.54545454545454</v>
      </c>
      <c r="J137" s="152">
        <v>26</v>
      </c>
      <c r="L137" s="63">
        <f>+ROUND(D137*N137/100,0)</f>
        <v>1262</v>
      </c>
      <c r="M137" s="63"/>
      <c r="N137" s="78">
        <v>2.4</v>
      </c>
      <c r="P137" s="158">
        <f>F137/D137*100</f>
        <v>60.264110688868456</v>
      </c>
      <c r="R137" s="156">
        <v>19.350000000000001</v>
      </c>
      <c r="T137" s="63">
        <v>1188</v>
      </c>
      <c r="U137" s="63"/>
      <c r="V137" s="66">
        <f>+ROUND(T137/D137*100,2)</f>
        <v>2.2599999999999998</v>
      </c>
      <c r="W137" s="52"/>
      <c r="X137" s="52"/>
      <c r="Y137" s="52"/>
      <c r="AA137" s="21"/>
      <c r="AB137" s="21"/>
      <c r="AC137" s="37"/>
    </row>
    <row r="138" spans="1:29" x14ac:dyDescent="0.25">
      <c r="A138" s="33">
        <v>316</v>
      </c>
      <c r="B138" s="33" t="s">
        <v>281</v>
      </c>
      <c r="D138" s="64">
        <v>154892.04999999999</v>
      </c>
      <c r="F138" s="64">
        <v>64476.420000000006</v>
      </c>
      <c r="H138" s="158">
        <v>38.476190476190482</v>
      </c>
      <c r="J138" s="152">
        <v>26</v>
      </c>
      <c r="L138" s="64">
        <f>+ROUND(D138*N138/100,0)</f>
        <v>3717</v>
      </c>
      <c r="M138" s="67"/>
      <c r="N138" s="78">
        <v>2.4</v>
      </c>
      <c r="P138" s="158">
        <f>F138/D138*100</f>
        <v>41.626681291906209</v>
      </c>
      <c r="R138" s="156">
        <v>19.649999999999999</v>
      </c>
      <c r="T138" s="64">
        <v>4680</v>
      </c>
      <c r="U138" s="67"/>
      <c r="V138" s="66">
        <f>+ROUND(T138/D138*100,2)</f>
        <v>3.02</v>
      </c>
      <c r="W138" s="52"/>
      <c r="X138" s="52"/>
      <c r="Y138" s="52"/>
      <c r="AA138" s="21"/>
      <c r="AB138" s="21"/>
      <c r="AC138" s="37"/>
    </row>
    <row r="139" spans="1:29" s="38" customFormat="1" x14ac:dyDescent="0.25">
      <c r="A139" s="38" t="s">
        <v>6</v>
      </c>
      <c r="B139" s="38" t="s">
        <v>297</v>
      </c>
      <c r="D139" s="65">
        <f>+SUBTOTAL(9,D135:D138)</f>
        <v>19465708.800000001</v>
      </c>
      <c r="E139" s="73"/>
      <c r="F139" s="65">
        <f>+SUBTOTAL(9,F135:F138)</f>
        <v>10712609.83</v>
      </c>
      <c r="H139" s="158"/>
      <c r="I139" s="73"/>
      <c r="J139" s="187"/>
      <c r="K139" s="73"/>
      <c r="L139" s="65">
        <f>+SUBTOTAL(9,L135:L138)</f>
        <v>494829</v>
      </c>
      <c r="M139" s="65"/>
      <c r="N139" s="118">
        <f>+ROUND(L139/D139*100,1)</f>
        <v>2.5</v>
      </c>
      <c r="O139" s="73"/>
      <c r="P139" s="158"/>
      <c r="Q139" s="58"/>
      <c r="R139" s="156"/>
      <c r="S139" s="58"/>
      <c r="T139" s="65">
        <f>+SUBTOTAL(9,T135:T138)</f>
        <v>521118</v>
      </c>
      <c r="U139" s="65"/>
      <c r="V139" s="125">
        <f>+T139/D139*100</f>
        <v>2.6771077557679277</v>
      </c>
      <c r="W139" s="56"/>
      <c r="X139" s="52"/>
      <c r="Y139" s="52"/>
      <c r="AA139" s="21"/>
      <c r="AB139" s="21"/>
      <c r="AC139" s="37"/>
    </row>
    <row r="140" spans="1:29" x14ac:dyDescent="0.25">
      <c r="A140" s="33" t="s">
        <v>6</v>
      </c>
      <c r="B140" s="33" t="s">
        <v>6</v>
      </c>
      <c r="H140" s="158"/>
      <c r="J140" s="152"/>
      <c r="N140" s="120"/>
      <c r="P140" s="158"/>
      <c r="R140" s="156"/>
      <c r="V140" s="66"/>
      <c r="W140" s="52"/>
      <c r="X140" s="52"/>
      <c r="Y140" s="52"/>
      <c r="AA140" s="21"/>
      <c r="AB140" s="21"/>
      <c r="AC140" s="37"/>
    </row>
    <row r="141" spans="1:29" s="38" customFormat="1" x14ac:dyDescent="0.25">
      <c r="A141" s="38" t="s">
        <v>6</v>
      </c>
      <c r="B141" s="38" t="s">
        <v>69</v>
      </c>
      <c r="D141" s="73"/>
      <c r="E141" s="73"/>
      <c r="F141" s="73"/>
      <c r="H141" s="158"/>
      <c r="I141" s="73"/>
      <c r="J141" s="187"/>
      <c r="K141" s="73"/>
      <c r="L141" s="73"/>
      <c r="M141" s="73"/>
      <c r="N141" s="119"/>
      <c r="O141" s="73"/>
      <c r="P141" s="158"/>
      <c r="Q141" s="58"/>
      <c r="R141" s="156"/>
      <c r="S141" s="58"/>
      <c r="T141" s="73"/>
      <c r="U141" s="73"/>
      <c r="V141" s="66"/>
      <c r="W141" s="52"/>
      <c r="X141" s="52"/>
      <c r="Y141" s="52"/>
      <c r="AA141" s="21"/>
      <c r="AB141" s="21"/>
      <c r="AC141" s="37"/>
    </row>
    <row r="142" spans="1:29" x14ac:dyDescent="0.25">
      <c r="A142" s="33">
        <v>311</v>
      </c>
      <c r="B142" s="33" t="s">
        <v>42</v>
      </c>
      <c r="D142" s="63">
        <v>9049629.2100000009</v>
      </c>
      <c r="F142" s="63">
        <v>6497954.1703650001</v>
      </c>
      <c r="H142" s="158">
        <v>42.978723404255319</v>
      </c>
      <c r="J142" s="152">
        <v>27</v>
      </c>
      <c r="L142" s="63">
        <f>+ROUND(D142*N142/100,0)</f>
        <v>190042</v>
      </c>
      <c r="M142" s="63"/>
      <c r="N142" s="78">
        <v>2.1</v>
      </c>
      <c r="P142" s="158">
        <f>F142/D142*100</f>
        <v>71.803540449863362</v>
      </c>
      <c r="R142" s="156">
        <v>20.45</v>
      </c>
      <c r="T142" s="63">
        <v>129202</v>
      </c>
      <c r="U142" s="63"/>
      <c r="V142" s="66">
        <f>+ROUND(T142/D142*100,2)</f>
        <v>1.43</v>
      </c>
      <c r="W142" s="52"/>
      <c r="X142" s="52"/>
      <c r="Y142" s="52"/>
      <c r="AA142" s="21"/>
      <c r="AB142" s="21"/>
      <c r="AC142" s="37"/>
    </row>
    <row r="143" spans="1:29" x14ac:dyDescent="0.25">
      <c r="A143" s="33">
        <v>312</v>
      </c>
      <c r="B143" s="33" t="s">
        <v>43</v>
      </c>
      <c r="D143" s="63">
        <v>99626681.170000002</v>
      </c>
      <c r="F143" s="63">
        <v>50079303.25728751</v>
      </c>
      <c r="H143" s="158">
        <v>39.375</v>
      </c>
      <c r="J143" s="152">
        <v>25</v>
      </c>
      <c r="L143" s="63">
        <f>+ROUND(D143*N143/100,0)</f>
        <v>2590294</v>
      </c>
      <c r="M143" s="63"/>
      <c r="N143" s="78">
        <v>2.6</v>
      </c>
      <c r="P143" s="158">
        <f>F143/D143*100</f>
        <v>50.26695928155398</v>
      </c>
      <c r="R143" s="156">
        <v>18.54</v>
      </c>
      <c r="T143" s="63">
        <v>2887403</v>
      </c>
      <c r="U143" s="63"/>
      <c r="V143" s="66">
        <f>+ROUND(T143/D143*100,2)</f>
        <v>2.9</v>
      </c>
      <c r="W143" s="52"/>
      <c r="X143" s="52"/>
      <c r="Y143" s="52"/>
      <c r="AA143" s="21"/>
      <c r="AB143" s="21"/>
      <c r="AC143" s="37"/>
    </row>
    <row r="144" spans="1:29" x14ac:dyDescent="0.25">
      <c r="A144" s="33">
        <v>314</v>
      </c>
      <c r="B144" s="33" t="s">
        <v>44</v>
      </c>
      <c r="D144" s="63">
        <v>31463410.16</v>
      </c>
      <c r="F144" s="63">
        <v>15259034.088384999</v>
      </c>
      <c r="H144" s="158">
        <v>36.84210526315789</v>
      </c>
      <c r="J144" s="152">
        <v>24</v>
      </c>
      <c r="L144" s="63">
        <f>+ROUND(D144*N144/100,0)</f>
        <v>818049</v>
      </c>
      <c r="M144" s="63"/>
      <c r="N144" s="78">
        <v>2.6</v>
      </c>
      <c r="P144" s="158">
        <f>F144/D144*100</f>
        <v>48.497712138603724</v>
      </c>
      <c r="R144" s="156">
        <v>19.2</v>
      </c>
      <c r="T144" s="63">
        <v>860365</v>
      </c>
      <c r="U144" s="63"/>
      <c r="V144" s="66">
        <f>+ROUND(T144/D144*100,2)</f>
        <v>2.73</v>
      </c>
      <c r="W144" s="52"/>
      <c r="X144" s="52"/>
      <c r="Y144" s="52"/>
      <c r="AA144" s="21"/>
      <c r="AB144" s="21"/>
      <c r="AC144" s="37"/>
    </row>
    <row r="145" spans="1:29" x14ac:dyDescent="0.25">
      <c r="A145" s="33">
        <v>315</v>
      </c>
      <c r="B145" s="33" t="s">
        <v>45</v>
      </c>
      <c r="D145" s="63">
        <v>12475837</v>
      </c>
      <c r="F145" s="63">
        <v>7908662.5180499991</v>
      </c>
      <c r="H145" s="158">
        <v>42.54545454545454</v>
      </c>
      <c r="J145" s="152">
        <v>26</v>
      </c>
      <c r="L145" s="63">
        <f>+ROUND(D145*N145/100,0)</f>
        <v>299420</v>
      </c>
      <c r="M145" s="63"/>
      <c r="N145" s="78">
        <v>2.4</v>
      </c>
      <c r="P145" s="158">
        <f>F145/D145*100</f>
        <v>63.391839105063639</v>
      </c>
      <c r="R145" s="156">
        <v>19.36</v>
      </c>
      <c r="T145" s="63">
        <v>261684</v>
      </c>
      <c r="U145" s="63"/>
      <c r="V145" s="66">
        <f>+ROUND(T145/D145*100,2)</f>
        <v>2.1</v>
      </c>
      <c r="W145" s="52"/>
      <c r="X145" s="52"/>
      <c r="Y145" s="52"/>
      <c r="AA145" s="21"/>
      <c r="AB145" s="21"/>
      <c r="AC145" s="37"/>
    </row>
    <row r="146" spans="1:29" x14ac:dyDescent="0.25">
      <c r="A146" s="33">
        <v>316</v>
      </c>
      <c r="B146" s="33" t="s">
        <v>281</v>
      </c>
      <c r="D146" s="64">
        <v>2038425.44</v>
      </c>
      <c r="F146" s="64">
        <v>1391601.09947</v>
      </c>
      <c r="H146" s="158">
        <v>38.476190476190482</v>
      </c>
      <c r="J146" s="152">
        <v>26</v>
      </c>
      <c r="L146" s="64">
        <f>+ROUND(D146*N146/100,0)</f>
        <v>48922</v>
      </c>
      <c r="M146" s="67"/>
      <c r="N146" s="78">
        <v>2.4</v>
      </c>
      <c r="P146" s="158">
        <f>F146/D146*100</f>
        <v>68.268432691362008</v>
      </c>
      <c r="R146" s="156">
        <v>19.399999999999999</v>
      </c>
      <c r="T146" s="64">
        <v>34392</v>
      </c>
      <c r="U146" s="67"/>
      <c r="V146" s="66">
        <f>+ROUND(T146/D146*100,2)</f>
        <v>1.69</v>
      </c>
      <c r="W146" s="52"/>
      <c r="X146" s="52"/>
      <c r="Y146" s="52"/>
      <c r="AA146" s="21"/>
      <c r="AB146" s="21"/>
      <c r="AC146" s="37"/>
    </row>
    <row r="147" spans="1:29" s="38" customFormat="1" x14ac:dyDescent="0.25">
      <c r="A147" s="38" t="s">
        <v>6</v>
      </c>
      <c r="B147" s="38" t="s">
        <v>70</v>
      </c>
      <c r="D147" s="65">
        <f>+SUBTOTAL(9,D142:D146)</f>
        <v>154653982.97999999</v>
      </c>
      <c r="E147" s="73"/>
      <c r="F147" s="65">
        <f>+SUBTOTAL(9,F142:F146)</f>
        <v>81136555.133557513</v>
      </c>
      <c r="H147" s="158"/>
      <c r="I147" s="73"/>
      <c r="J147" s="187"/>
      <c r="K147" s="73"/>
      <c r="L147" s="65">
        <f>+SUBTOTAL(9,L142:L146)</f>
        <v>3946727</v>
      </c>
      <c r="M147" s="65"/>
      <c r="N147" s="118">
        <f>+ROUND(L147/D147*100,1)</f>
        <v>2.6</v>
      </c>
      <c r="O147" s="73"/>
      <c r="P147" s="158"/>
      <c r="Q147" s="58"/>
      <c r="R147" s="156"/>
      <c r="S147" s="58"/>
      <c r="T147" s="65">
        <f>+SUBTOTAL(9,T142:T146)</f>
        <v>4173046</v>
      </c>
      <c r="U147" s="65"/>
      <c r="V147" s="125">
        <f>+T147/D147*100</f>
        <v>2.6983113655337685</v>
      </c>
      <c r="W147" s="56"/>
      <c r="X147" s="52"/>
      <c r="Y147" s="52"/>
      <c r="AA147" s="21"/>
      <c r="AB147" s="21"/>
      <c r="AC147" s="37"/>
    </row>
    <row r="148" spans="1:29" x14ac:dyDescent="0.25">
      <c r="A148" s="33" t="s">
        <v>6</v>
      </c>
      <c r="B148" s="33" t="s">
        <v>6</v>
      </c>
      <c r="H148" s="158"/>
      <c r="J148" s="152"/>
      <c r="N148" s="120"/>
      <c r="P148" s="158"/>
      <c r="R148" s="156"/>
      <c r="V148" s="66"/>
      <c r="W148" s="52"/>
      <c r="X148" s="52"/>
      <c r="Y148" s="52"/>
      <c r="AA148" s="21"/>
      <c r="AB148" s="21"/>
      <c r="AC148" s="37"/>
    </row>
    <row r="149" spans="1:29" s="38" customFormat="1" x14ac:dyDescent="0.25">
      <c r="A149" s="38" t="s">
        <v>6</v>
      </c>
      <c r="B149" s="38" t="s">
        <v>71</v>
      </c>
      <c r="D149" s="73"/>
      <c r="E149" s="73"/>
      <c r="F149" s="73"/>
      <c r="H149" s="158"/>
      <c r="I149" s="73"/>
      <c r="J149" s="187"/>
      <c r="K149" s="73"/>
      <c r="L149" s="73"/>
      <c r="M149" s="73"/>
      <c r="N149" s="119"/>
      <c r="O149" s="73"/>
      <c r="P149" s="158"/>
      <c r="Q149" s="58"/>
      <c r="R149" s="156"/>
      <c r="S149" s="58"/>
      <c r="T149" s="73"/>
      <c r="U149" s="73"/>
      <c r="V149" s="66"/>
      <c r="W149" s="52"/>
      <c r="X149" s="52"/>
      <c r="Y149" s="52"/>
      <c r="AA149" s="21"/>
      <c r="AB149" s="21"/>
      <c r="AC149" s="37"/>
    </row>
    <row r="150" spans="1:29" x14ac:dyDescent="0.25">
      <c r="A150" s="33">
        <v>311</v>
      </c>
      <c r="B150" s="33" t="s">
        <v>42</v>
      </c>
      <c r="D150" s="63">
        <v>7177145.4400000004</v>
      </c>
      <c r="F150" s="63">
        <v>4116166.28</v>
      </c>
      <c r="H150" s="158">
        <v>42.978723404255319</v>
      </c>
      <c r="J150" s="152">
        <v>27</v>
      </c>
      <c r="L150" s="63">
        <f>+ROUND(D150*N150/100,0)</f>
        <v>150720</v>
      </c>
      <c r="M150" s="63"/>
      <c r="N150" s="78">
        <v>2.1</v>
      </c>
      <c r="P150" s="158">
        <f>F150/D150*100</f>
        <v>57.35102227495058</v>
      </c>
      <c r="R150" s="156">
        <v>20.43</v>
      </c>
      <c r="T150" s="63">
        <v>153341</v>
      </c>
      <c r="U150" s="63"/>
      <c r="V150" s="66">
        <f>+ROUND(T150/D150*100,2)</f>
        <v>2.14</v>
      </c>
      <c r="W150" s="52"/>
      <c r="X150" s="52"/>
      <c r="Y150" s="52"/>
      <c r="AA150" s="21"/>
      <c r="AB150" s="21"/>
      <c r="AC150" s="37"/>
    </row>
    <row r="151" spans="1:29" x14ac:dyDescent="0.25">
      <c r="A151" s="33">
        <v>312</v>
      </c>
      <c r="B151" s="33" t="s">
        <v>43</v>
      </c>
      <c r="D151" s="63">
        <v>90153231.239999995</v>
      </c>
      <c r="F151" s="63">
        <v>39507420.039999992</v>
      </c>
      <c r="H151" s="158">
        <v>39.375</v>
      </c>
      <c r="J151" s="152">
        <v>25</v>
      </c>
      <c r="L151" s="63">
        <f>+ROUND(D151*N151/100,0)</f>
        <v>2343984</v>
      </c>
      <c r="M151" s="63"/>
      <c r="N151" s="78">
        <v>2.6</v>
      </c>
      <c r="P151" s="158">
        <f>F151/D151*100</f>
        <v>43.8225224948687</v>
      </c>
      <c r="R151" s="156">
        <v>18.559999999999999</v>
      </c>
      <c r="T151" s="63">
        <v>2923057</v>
      </c>
      <c r="U151" s="63"/>
      <c r="V151" s="66">
        <f>+ROUND(T151/D151*100,2)</f>
        <v>3.24</v>
      </c>
      <c r="W151" s="52"/>
      <c r="X151" s="52"/>
      <c r="Y151" s="52"/>
      <c r="AA151" s="21"/>
      <c r="AB151" s="21"/>
      <c r="AC151" s="37"/>
    </row>
    <row r="152" spans="1:29" x14ac:dyDescent="0.25">
      <c r="A152" s="33">
        <v>314</v>
      </c>
      <c r="B152" s="33" t="s">
        <v>44</v>
      </c>
      <c r="D152" s="63">
        <v>28479810.359999999</v>
      </c>
      <c r="F152" s="63">
        <v>10690425.079999998</v>
      </c>
      <c r="H152" s="158">
        <v>36.84210526315789</v>
      </c>
      <c r="J152" s="152">
        <v>24</v>
      </c>
      <c r="L152" s="63">
        <f>+ROUND(D152*N152/100,0)</f>
        <v>740475</v>
      </c>
      <c r="M152" s="63"/>
      <c r="N152" s="78">
        <v>2.6</v>
      </c>
      <c r="P152" s="158">
        <f>F152/D152*100</f>
        <v>37.536854862681039</v>
      </c>
      <c r="R152" s="156">
        <v>19.21</v>
      </c>
      <c r="T152" s="63">
        <v>940874</v>
      </c>
      <c r="U152" s="63"/>
      <c r="V152" s="66">
        <f>+ROUND(T152/D152*100,2)</f>
        <v>3.3</v>
      </c>
      <c r="W152" s="52"/>
      <c r="X152" s="52"/>
      <c r="Y152" s="52"/>
      <c r="AA152" s="21"/>
      <c r="AB152" s="21"/>
      <c r="AC152" s="37"/>
    </row>
    <row r="153" spans="1:29" x14ac:dyDescent="0.25">
      <c r="A153" s="33">
        <v>315</v>
      </c>
      <c r="B153" s="33" t="s">
        <v>45</v>
      </c>
      <c r="D153" s="63">
        <v>10105911.57</v>
      </c>
      <c r="F153" s="63">
        <v>5314627.8899999987</v>
      </c>
      <c r="H153" s="158">
        <v>42.54545454545454</v>
      </c>
      <c r="J153" s="152">
        <v>26</v>
      </c>
      <c r="L153" s="63">
        <f>+ROUND(D153*N153/100,0)</f>
        <v>242542</v>
      </c>
      <c r="M153" s="63"/>
      <c r="N153" s="78">
        <v>2.4</v>
      </c>
      <c r="P153" s="158">
        <f>F153/D153*100</f>
        <v>52.58929739477226</v>
      </c>
      <c r="R153" s="156">
        <v>19.27</v>
      </c>
      <c r="T153" s="63">
        <v>269617</v>
      </c>
      <c r="U153" s="63"/>
      <c r="V153" s="66">
        <f>+ROUND(T153/D153*100,2)</f>
        <v>2.67</v>
      </c>
      <c r="W153" s="52"/>
      <c r="X153" s="52"/>
      <c r="Y153" s="52"/>
      <c r="AA153" s="21"/>
      <c r="AB153" s="21"/>
      <c r="AC153" s="37"/>
    </row>
    <row r="154" spans="1:29" x14ac:dyDescent="0.25">
      <c r="A154" s="33">
        <v>316</v>
      </c>
      <c r="B154" s="33" t="s">
        <v>281</v>
      </c>
      <c r="D154" s="64">
        <v>1571821.5</v>
      </c>
      <c r="F154" s="63">
        <v>869236.10000000009</v>
      </c>
      <c r="H154" s="158">
        <v>38.476190476190482</v>
      </c>
      <c r="J154" s="152">
        <v>26</v>
      </c>
      <c r="L154" s="64">
        <f>+ROUND(D154*N154/100,0)</f>
        <v>37724</v>
      </c>
      <c r="M154" s="67"/>
      <c r="N154" s="78">
        <v>2.4</v>
      </c>
      <c r="P154" s="158">
        <f>F154/D154*100</f>
        <v>55.301196732580649</v>
      </c>
      <c r="R154" s="156">
        <v>19.45</v>
      </c>
      <c r="T154" s="64">
        <v>36931</v>
      </c>
      <c r="U154" s="67"/>
      <c r="V154" s="66">
        <f>+ROUND(T154/D154*100,2)</f>
        <v>2.35</v>
      </c>
      <c r="W154" s="52"/>
      <c r="X154" s="52"/>
      <c r="Y154" s="52"/>
      <c r="AA154" s="21"/>
      <c r="AB154" s="21"/>
      <c r="AC154" s="37"/>
    </row>
    <row r="155" spans="1:29" s="38" customFormat="1" x14ac:dyDescent="0.25">
      <c r="A155" s="38" t="s">
        <v>6</v>
      </c>
      <c r="B155" s="38" t="s">
        <v>72</v>
      </c>
      <c r="D155" s="83">
        <f>+SUBTOTAL(9,D150:D154)</f>
        <v>137487920.10999998</v>
      </c>
      <c r="E155" s="73"/>
      <c r="F155" s="83">
        <f>+SUBTOTAL(9,F150:F154)</f>
        <v>60497875.389999993</v>
      </c>
      <c r="H155" s="158"/>
      <c r="I155" s="73"/>
      <c r="J155" s="187"/>
      <c r="K155" s="73"/>
      <c r="L155" s="83">
        <f>+SUBTOTAL(9,L150:L154)</f>
        <v>3515445</v>
      </c>
      <c r="M155" s="88"/>
      <c r="N155" s="118">
        <f>+ROUND(L155/D155*100,1)</f>
        <v>2.6</v>
      </c>
      <c r="O155" s="73"/>
      <c r="P155" s="158"/>
      <c r="Q155" s="58"/>
      <c r="R155" s="156"/>
      <c r="S155" s="58"/>
      <c r="T155" s="83">
        <f>+SUBTOTAL(9,T150:T154)</f>
        <v>4323820</v>
      </c>
      <c r="U155" s="88"/>
      <c r="V155" s="125">
        <f>+T155/D155*100</f>
        <v>3.1448726524778619</v>
      </c>
      <c r="W155" s="56"/>
      <c r="X155" s="52"/>
      <c r="Y155" s="52"/>
      <c r="AA155" s="21"/>
      <c r="AB155" s="21"/>
      <c r="AC155" s="37"/>
    </row>
    <row r="156" spans="1:29" s="38" customFormat="1" x14ac:dyDescent="0.25">
      <c r="B156" s="38" t="s">
        <v>6</v>
      </c>
      <c r="D156" s="65"/>
      <c r="E156" s="73"/>
      <c r="F156" s="65"/>
      <c r="H156" s="158"/>
      <c r="I156" s="73"/>
      <c r="J156" s="187"/>
      <c r="K156" s="73"/>
      <c r="L156" s="65"/>
      <c r="M156" s="65"/>
      <c r="N156" s="119"/>
      <c r="O156" s="73"/>
      <c r="P156" s="158"/>
      <c r="Q156" s="58"/>
      <c r="R156" s="156"/>
      <c r="S156" s="58"/>
      <c r="T156" s="65"/>
      <c r="U156" s="65"/>
      <c r="V156" s="66"/>
      <c r="W156" s="52"/>
      <c r="X156" s="52"/>
      <c r="Y156" s="52"/>
      <c r="AA156" s="21"/>
      <c r="AB156" s="21"/>
      <c r="AC156" s="37"/>
    </row>
    <row r="157" spans="1:29" s="38" customFormat="1" x14ac:dyDescent="0.25">
      <c r="A157" s="41" t="s">
        <v>179</v>
      </c>
      <c r="D157" s="162">
        <f>+SUBTOTAL(9,D115:D156)</f>
        <v>396950860.67999995</v>
      </c>
      <c r="E157" s="73"/>
      <c r="F157" s="162">
        <f>+SUBTOTAL(9,F115:F156)</f>
        <v>203197467.64487371</v>
      </c>
      <c r="H157" s="158"/>
      <c r="I157" s="73"/>
      <c r="J157" s="187"/>
      <c r="K157" s="73"/>
      <c r="L157" s="162">
        <f>+SUBTOTAL(9,L115:L156)</f>
        <v>9969369</v>
      </c>
      <c r="M157" s="87"/>
      <c r="N157" s="122">
        <f>+ROUND(L157/D157*100,1)</f>
        <v>2.5</v>
      </c>
      <c r="O157" s="73"/>
      <c r="P157" s="158"/>
      <c r="Q157" s="58"/>
      <c r="R157" s="156"/>
      <c r="S157" s="58"/>
      <c r="T157" s="162">
        <f>+SUBTOTAL(9,T115:T156)</f>
        <v>10946089</v>
      </c>
      <c r="U157" s="121"/>
      <c r="V157" s="116">
        <f>+T157/D157*100</f>
        <v>2.7575425787586685</v>
      </c>
      <c r="W157" s="57"/>
      <c r="X157" s="52"/>
      <c r="Y157" s="52"/>
      <c r="AA157" s="21"/>
      <c r="AB157" s="21"/>
      <c r="AC157" s="37"/>
    </row>
    <row r="158" spans="1:29" s="38" customFormat="1" x14ac:dyDescent="0.25">
      <c r="B158" s="38" t="s">
        <v>6</v>
      </c>
      <c r="D158" s="65"/>
      <c r="E158" s="73"/>
      <c r="F158" s="65"/>
      <c r="H158" s="158"/>
      <c r="I158" s="73"/>
      <c r="J158" s="187"/>
      <c r="K158" s="73"/>
      <c r="L158" s="65"/>
      <c r="M158" s="65"/>
      <c r="N158" s="119"/>
      <c r="O158" s="73"/>
      <c r="P158" s="158"/>
      <c r="Q158" s="58"/>
      <c r="R158" s="156"/>
      <c r="S158" s="58"/>
      <c r="T158" s="65"/>
      <c r="U158" s="65"/>
      <c r="V158" s="66"/>
      <c r="W158" s="52"/>
      <c r="X158" s="52"/>
      <c r="Y158" s="52"/>
      <c r="AA158" s="21"/>
      <c r="AB158" s="21"/>
      <c r="AC158" s="37"/>
    </row>
    <row r="159" spans="1:29" ht="13.8" thickBot="1" x14ac:dyDescent="0.3">
      <c r="A159" s="35" t="s">
        <v>1</v>
      </c>
      <c r="D159" s="90">
        <f>+SUBTOTAL(9,D19:D158)</f>
        <v>3213684364.539999</v>
      </c>
      <c r="F159" s="90">
        <f>+SUBTOTAL(9,F19:F158)</f>
        <v>1447414476.6320674</v>
      </c>
      <c r="H159" s="158"/>
      <c r="J159" s="152"/>
      <c r="L159" s="90">
        <f>+SUBTOTAL(9,L19:L158)</f>
        <v>79901099</v>
      </c>
      <c r="M159" s="84"/>
      <c r="N159" s="122">
        <f>+ROUND(L159/D159*100,1)</f>
        <v>2.5</v>
      </c>
      <c r="P159" s="158"/>
      <c r="R159" s="156"/>
      <c r="T159" s="90">
        <f>+SUBTOTAL(9,T19:T158)</f>
        <v>116908470</v>
      </c>
      <c r="U159" s="84"/>
      <c r="V159" s="116">
        <f>+T159/D159*100</f>
        <v>3.637832989760152</v>
      </c>
      <c r="W159" s="57"/>
      <c r="X159" s="52"/>
      <c r="Y159" s="52"/>
      <c r="AA159" s="21"/>
      <c r="AB159" s="21"/>
      <c r="AC159" s="37"/>
    </row>
    <row r="160" spans="1:29" ht="13.8" thickTop="1" x14ac:dyDescent="0.25">
      <c r="B160" s="33" t="s">
        <v>6</v>
      </c>
      <c r="H160" s="158"/>
      <c r="J160" s="152"/>
      <c r="N160" s="120"/>
      <c r="P160" s="158"/>
      <c r="R160" s="156"/>
      <c r="V160" s="66"/>
      <c r="W160" s="52"/>
      <c r="X160" s="52"/>
      <c r="Y160" s="52"/>
      <c r="AA160" s="21"/>
      <c r="AB160" s="21"/>
      <c r="AC160" s="37"/>
    </row>
    <row r="161" spans="1:29" x14ac:dyDescent="0.25">
      <c r="B161" s="33" t="s">
        <v>6</v>
      </c>
      <c r="H161" s="158"/>
      <c r="J161" s="152"/>
      <c r="N161" s="120"/>
      <c r="P161" s="158"/>
      <c r="R161" s="156"/>
      <c r="V161" s="66"/>
      <c r="W161" s="52"/>
      <c r="X161" s="52"/>
      <c r="Y161" s="52"/>
      <c r="AA161" s="21"/>
      <c r="AB161" s="21"/>
      <c r="AC161" s="37"/>
    </row>
    <row r="162" spans="1:29" x14ac:dyDescent="0.25">
      <c r="A162" s="35" t="s">
        <v>2</v>
      </c>
      <c r="H162" s="158"/>
      <c r="J162" s="152"/>
      <c r="N162" s="120"/>
      <c r="P162" s="158"/>
      <c r="R162" s="156"/>
      <c r="V162" s="66"/>
      <c r="W162" s="52"/>
      <c r="X162" s="52"/>
      <c r="Y162" s="52"/>
      <c r="AA162" s="21"/>
      <c r="AB162" s="21"/>
      <c r="AC162" s="37"/>
    </row>
    <row r="163" spans="1:29" x14ac:dyDescent="0.25">
      <c r="H163" s="158"/>
      <c r="J163" s="152"/>
      <c r="N163" s="120"/>
      <c r="P163" s="158"/>
      <c r="R163" s="156"/>
      <c r="V163" s="66"/>
      <c r="W163" s="52"/>
      <c r="X163" s="52"/>
      <c r="Y163" s="52"/>
      <c r="AA163" s="21"/>
      <c r="AB163" s="21"/>
      <c r="AC163" s="37"/>
    </row>
    <row r="164" spans="1:29" x14ac:dyDescent="0.25">
      <c r="A164" s="41" t="s">
        <v>180</v>
      </c>
      <c r="H164" s="158"/>
      <c r="J164" s="152"/>
      <c r="N164" s="120"/>
      <c r="P164" s="158"/>
      <c r="R164" s="156"/>
      <c r="V164" s="66"/>
      <c r="W164" s="52"/>
      <c r="X164" s="52"/>
      <c r="Y164" s="52"/>
      <c r="AA164" s="21"/>
      <c r="AB164" s="21"/>
      <c r="AC164" s="37"/>
    </row>
    <row r="165" spans="1:29" x14ac:dyDescent="0.25">
      <c r="B165" s="33" t="s">
        <v>6</v>
      </c>
      <c r="H165" s="158"/>
      <c r="J165" s="152"/>
      <c r="N165" s="120"/>
      <c r="P165" s="158"/>
      <c r="R165" s="156"/>
      <c r="V165" s="66"/>
      <c r="W165" s="52"/>
      <c r="X165" s="52"/>
      <c r="Y165" s="52"/>
      <c r="AA165" s="21"/>
      <c r="AB165" s="21"/>
      <c r="AC165" s="37"/>
    </row>
    <row r="166" spans="1:29" s="38" customFormat="1" x14ac:dyDescent="0.25">
      <c r="B166" s="38" t="s">
        <v>75</v>
      </c>
      <c r="D166" s="73"/>
      <c r="E166" s="73"/>
      <c r="F166" s="73"/>
      <c r="H166" s="158"/>
      <c r="I166" s="73"/>
      <c r="J166" s="187"/>
      <c r="K166" s="73"/>
      <c r="L166" s="73"/>
      <c r="M166" s="73"/>
      <c r="N166" s="119"/>
      <c r="O166" s="73"/>
      <c r="P166" s="158"/>
      <c r="Q166" s="58"/>
      <c r="R166" s="156"/>
      <c r="S166" s="58"/>
      <c r="T166" s="73"/>
      <c r="U166" s="73"/>
      <c r="V166" s="66"/>
      <c r="W166" s="52"/>
      <c r="X166" s="52"/>
      <c r="Y166" s="52"/>
      <c r="AA166" s="21"/>
      <c r="AB166" s="21"/>
      <c r="AC166" s="37"/>
    </row>
    <row r="167" spans="1:29" x14ac:dyDescent="0.25">
      <c r="A167" s="33">
        <v>321</v>
      </c>
      <c r="B167" s="33" t="s">
        <v>42</v>
      </c>
      <c r="D167" s="63">
        <v>396984357.25999999</v>
      </c>
      <c r="F167" s="63">
        <v>176282725.68863252</v>
      </c>
      <c r="H167" s="158">
        <v>42.857142857142854</v>
      </c>
      <c r="J167" s="152">
        <v>32</v>
      </c>
      <c r="L167" s="63">
        <f>+ROUND(D167*N167/100,0)</f>
        <v>7145718</v>
      </c>
      <c r="M167" s="63"/>
      <c r="N167" s="78">
        <v>1.8</v>
      </c>
      <c r="P167" s="158">
        <f>F167/D167*100</f>
        <v>44.405458921692052</v>
      </c>
      <c r="R167" s="156">
        <v>25.17</v>
      </c>
      <c r="T167" s="63">
        <v>8926161</v>
      </c>
      <c r="U167" s="63"/>
      <c r="V167" s="66">
        <f>+ROUND(T167/D167*100,2)</f>
        <v>2.25</v>
      </c>
      <c r="W167" s="52"/>
      <c r="X167" s="52"/>
      <c r="Y167" s="52"/>
      <c r="AA167" s="21"/>
      <c r="AB167" s="21"/>
      <c r="AC167" s="37"/>
    </row>
    <row r="168" spans="1:29" x14ac:dyDescent="0.25">
      <c r="A168" s="33">
        <v>322</v>
      </c>
      <c r="B168" s="33" t="s">
        <v>76</v>
      </c>
      <c r="D168" s="63">
        <v>55565218.140000001</v>
      </c>
      <c r="F168" s="63">
        <v>31403212.718224999</v>
      </c>
      <c r="H168" s="158">
        <v>42</v>
      </c>
      <c r="J168" s="152">
        <v>30</v>
      </c>
      <c r="L168" s="63">
        <f>+ROUND(D168*N168/100,0)</f>
        <v>1111304</v>
      </c>
      <c r="M168" s="63"/>
      <c r="N168" s="78">
        <v>2</v>
      </c>
      <c r="P168" s="158">
        <f>F168/D168*100</f>
        <v>56.515953269728314</v>
      </c>
      <c r="R168" s="156">
        <v>23.69</v>
      </c>
      <c r="T168" s="63">
        <v>1066835</v>
      </c>
      <c r="U168" s="63"/>
      <c r="V168" s="66">
        <f>+ROUND(T168/D168*100,2)</f>
        <v>1.92</v>
      </c>
      <c r="W168" s="52"/>
      <c r="X168" s="52"/>
      <c r="Y168" s="52"/>
      <c r="AA168" s="21"/>
      <c r="AB168" s="21"/>
      <c r="AC168" s="37"/>
    </row>
    <row r="169" spans="1:29" x14ac:dyDescent="0.25">
      <c r="A169" s="33">
        <v>323</v>
      </c>
      <c r="B169" s="33" t="s">
        <v>44</v>
      </c>
      <c r="D169" s="63">
        <v>12402699.85</v>
      </c>
      <c r="F169" s="63">
        <v>-7534767.8673100006</v>
      </c>
      <c r="H169" s="158">
        <v>34.146341463414629</v>
      </c>
      <c r="J169" s="152">
        <v>27</v>
      </c>
      <c r="L169" s="63">
        <f>+ROUND(D169*N169/100,0)</f>
        <v>297665</v>
      </c>
      <c r="M169" s="63"/>
      <c r="N169" s="78">
        <v>2.4</v>
      </c>
      <c r="P169" s="158">
        <f>F169/D169*100</f>
        <v>-60.751029682541272</v>
      </c>
      <c r="R169" s="156">
        <v>22.26</v>
      </c>
      <c r="T169" s="63">
        <v>895663</v>
      </c>
      <c r="U169" s="63"/>
      <c r="V169" s="66">
        <f>+ROUND(T169/D169*100,2)</f>
        <v>7.22</v>
      </c>
      <c r="W169" s="52"/>
      <c r="X169" s="52"/>
      <c r="Y169" s="52"/>
      <c r="AA169" s="21"/>
      <c r="AB169" s="21"/>
      <c r="AC169" s="37"/>
    </row>
    <row r="170" spans="1:29" x14ac:dyDescent="0.25">
      <c r="A170" s="33">
        <v>324</v>
      </c>
      <c r="B170" s="33" t="s">
        <v>45</v>
      </c>
      <c r="D170" s="63">
        <v>34367942.979999997</v>
      </c>
      <c r="F170" s="63">
        <v>16891518.187435001</v>
      </c>
      <c r="H170" s="158">
        <v>43.96551724137931</v>
      </c>
      <c r="J170" s="152">
        <v>33</v>
      </c>
      <c r="L170" s="63">
        <f>+ROUND(D170*N170/100,0)</f>
        <v>618623</v>
      </c>
      <c r="M170" s="63"/>
      <c r="N170" s="78">
        <v>1.8</v>
      </c>
      <c r="P170" s="158">
        <f>F170/D170*100</f>
        <v>49.149052060709053</v>
      </c>
      <c r="R170" s="156">
        <v>24.78</v>
      </c>
      <c r="T170" s="63">
        <v>719133</v>
      </c>
      <c r="U170" s="63"/>
      <c r="V170" s="66">
        <f>+ROUND(T170/D170*100,2)</f>
        <v>2.09</v>
      </c>
      <c r="W170" s="52"/>
      <c r="X170" s="52"/>
      <c r="Y170" s="52"/>
      <c r="AA170" s="21"/>
      <c r="AB170" s="21"/>
      <c r="AC170" s="37"/>
    </row>
    <row r="171" spans="1:29" x14ac:dyDescent="0.25">
      <c r="A171" s="33">
        <v>325</v>
      </c>
      <c r="B171" s="33" t="s">
        <v>281</v>
      </c>
      <c r="D171" s="64">
        <v>20722316.710000001</v>
      </c>
      <c r="F171" s="64">
        <v>2245774.8103899998</v>
      </c>
      <c r="H171" s="158">
        <v>41.81818181818182</v>
      </c>
      <c r="J171" s="152">
        <v>32</v>
      </c>
      <c r="L171" s="64">
        <f>+ROUND(D171*N171/100,0)</f>
        <v>373002</v>
      </c>
      <c r="M171" s="67"/>
      <c r="N171" s="78">
        <v>1.8</v>
      </c>
      <c r="P171" s="158">
        <f>F171/D171*100</f>
        <v>10.837469776273871</v>
      </c>
      <c r="R171" s="156">
        <v>22.7</v>
      </c>
      <c r="T171" s="64">
        <v>841331</v>
      </c>
      <c r="U171" s="67"/>
      <c r="V171" s="66">
        <f>+ROUND(T171/D171*100,2)</f>
        <v>4.0599999999999996</v>
      </c>
      <c r="W171" s="52"/>
      <c r="X171" s="52"/>
      <c r="Y171" s="52"/>
      <c r="AA171" s="21"/>
      <c r="AB171" s="21"/>
      <c r="AC171" s="37"/>
    </row>
    <row r="172" spans="1:29" s="38" customFormat="1" x14ac:dyDescent="0.25">
      <c r="A172" s="38" t="s">
        <v>6</v>
      </c>
      <c r="B172" s="38" t="s">
        <v>77</v>
      </c>
      <c r="D172" s="65">
        <f>+SUBTOTAL(9,D167:D171)</f>
        <v>520042534.94</v>
      </c>
      <c r="E172" s="73"/>
      <c r="F172" s="65">
        <f>+SUBTOTAL(9,F167:F171)</f>
        <v>219288463.53737253</v>
      </c>
      <c r="H172" s="158"/>
      <c r="I172" s="73"/>
      <c r="J172" s="187"/>
      <c r="K172" s="73"/>
      <c r="L172" s="65">
        <f>+SUBTOTAL(9,L167:L171)</f>
        <v>9546312</v>
      </c>
      <c r="M172" s="65"/>
      <c r="N172" s="118">
        <f>+ROUND(L172/D172*100,1)</f>
        <v>1.8</v>
      </c>
      <c r="O172" s="73"/>
      <c r="P172" s="158"/>
      <c r="Q172" s="58"/>
      <c r="R172" s="156"/>
      <c r="S172" s="58"/>
      <c r="T172" s="65">
        <f>+SUBTOTAL(9,T167:T171)</f>
        <v>12449123</v>
      </c>
      <c r="U172" s="65"/>
      <c r="V172" s="125">
        <f>+T172/D172*100</f>
        <v>2.3938663020009159</v>
      </c>
      <c r="W172" s="56"/>
      <c r="X172" s="52"/>
      <c r="Y172" s="52"/>
      <c r="AA172" s="21"/>
      <c r="AB172" s="21"/>
      <c r="AC172" s="37"/>
    </row>
    <row r="173" spans="1:29" x14ac:dyDescent="0.25">
      <c r="A173" s="33" t="s">
        <v>6</v>
      </c>
      <c r="B173" s="33" t="s">
        <v>6</v>
      </c>
      <c r="H173" s="158"/>
      <c r="J173" s="152"/>
      <c r="N173" s="120"/>
      <c r="P173" s="158"/>
      <c r="R173" s="156"/>
      <c r="V173" s="66"/>
      <c r="W173" s="52"/>
      <c r="X173" s="52"/>
      <c r="Y173" s="52"/>
      <c r="AA173" s="21"/>
      <c r="AB173" s="21"/>
      <c r="AC173" s="37"/>
    </row>
    <row r="174" spans="1:29" s="38" customFormat="1" x14ac:dyDescent="0.25">
      <c r="A174" s="38" t="s">
        <v>6</v>
      </c>
      <c r="B174" s="38" t="s">
        <v>78</v>
      </c>
      <c r="D174" s="73"/>
      <c r="E174" s="73"/>
      <c r="F174" s="73"/>
      <c r="H174" s="158"/>
      <c r="I174" s="73"/>
      <c r="J174" s="187"/>
      <c r="K174" s="73"/>
      <c r="L174" s="73"/>
      <c r="M174" s="73"/>
      <c r="N174" s="119"/>
      <c r="O174" s="73"/>
      <c r="P174" s="158"/>
      <c r="Q174" s="58"/>
      <c r="R174" s="156"/>
      <c r="S174" s="58"/>
      <c r="T174" s="73"/>
      <c r="U174" s="73"/>
      <c r="V174" s="66"/>
      <c r="W174" s="52"/>
      <c r="X174" s="52"/>
      <c r="Y174" s="52"/>
      <c r="AA174" s="21"/>
      <c r="AB174" s="21"/>
      <c r="AC174" s="37"/>
    </row>
    <row r="175" spans="1:29" x14ac:dyDescent="0.25">
      <c r="A175" s="33">
        <v>321</v>
      </c>
      <c r="B175" s="33" t="s">
        <v>42</v>
      </c>
      <c r="D175" s="63">
        <v>194729785.75999999</v>
      </c>
      <c r="F175" s="63">
        <v>100039207.20624749</v>
      </c>
      <c r="H175" s="158">
        <v>53.571428571428569</v>
      </c>
      <c r="J175" s="152">
        <v>26</v>
      </c>
      <c r="L175" s="63">
        <f>+ROUND(D175*N175/100,0)</f>
        <v>3505136</v>
      </c>
      <c r="M175" s="63"/>
      <c r="N175" s="78">
        <v>1.8</v>
      </c>
      <c r="P175" s="158">
        <f>F175/D175*100</f>
        <v>51.373346309507852</v>
      </c>
      <c r="R175" s="156">
        <v>18.670000000000002</v>
      </c>
      <c r="T175" s="63">
        <v>5176105</v>
      </c>
      <c r="U175" s="63"/>
      <c r="V175" s="66">
        <f>+ROUND(T175/D175*100,2)</f>
        <v>2.66</v>
      </c>
      <c r="W175" s="52"/>
      <c r="X175" s="52"/>
      <c r="Y175" s="52"/>
      <c r="AA175" s="21"/>
      <c r="AB175" s="21"/>
      <c r="AC175" s="37"/>
    </row>
    <row r="176" spans="1:29" x14ac:dyDescent="0.25">
      <c r="A176" s="33">
        <v>322</v>
      </c>
      <c r="B176" s="33" t="s">
        <v>76</v>
      </c>
      <c r="D176" s="63">
        <v>838073831.14999998</v>
      </c>
      <c r="F176" s="63">
        <v>293588601.66264999</v>
      </c>
      <c r="H176" s="158">
        <v>52</v>
      </c>
      <c r="J176" s="152">
        <v>25</v>
      </c>
      <c r="L176" s="63">
        <f>+ROUND(D176*N176/100,0)</f>
        <v>16761477</v>
      </c>
      <c r="M176" s="63"/>
      <c r="N176" s="78">
        <v>2</v>
      </c>
      <c r="P176" s="158">
        <f>F176/D176*100</f>
        <v>35.03135293698282</v>
      </c>
      <c r="R176" s="156">
        <v>18</v>
      </c>
      <c r="T176" s="63">
        <v>31180373</v>
      </c>
      <c r="U176" s="63"/>
      <c r="V176" s="66">
        <f>+ROUND(T176/D176*100,2)</f>
        <v>3.72</v>
      </c>
      <c r="W176" s="52"/>
      <c r="X176" s="52"/>
      <c r="Y176" s="52"/>
      <c r="AA176" s="21"/>
      <c r="AB176" s="21"/>
      <c r="AC176" s="37"/>
    </row>
    <row r="177" spans="1:29" x14ac:dyDescent="0.25">
      <c r="A177" s="33">
        <v>323</v>
      </c>
      <c r="B177" s="33" t="s">
        <v>44</v>
      </c>
      <c r="D177" s="63">
        <v>412318466.63999999</v>
      </c>
      <c r="F177" s="63">
        <v>47813094.579740003</v>
      </c>
      <c r="H177" s="158">
        <v>46.341463414634148</v>
      </c>
      <c r="J177" s="152">
        <v>22</v>
      </c>
      <c r="L177" s="63">
        <f>+ROUND(D177*N177/100,0)</f>
        <v>9895643</v>
      </c>
      <c r="M177" s="63"/>
      <c r="N177" s="78">
        <v>2.4</v>
      </c>
      <c r="P177" s="158">
        <f>F177/D177*100</f>
        <v>11.596156478115294</v>
      </c>
      <c r="R177" s="156">
        <v>17.309999999999999</v>
      </c>
      <c r="T177" s="63">
        <v>21057503</v>
      </c>
      <c r="U177" s="63"/>
      <c r="V177" s="66">
        <f>+ROUND(T177/D177*100,2)</f>
        <v>5.1100000000000003</v>
      </c>
      <c r="W177" s="52"/>
      <c r="X177" s="52"/>
      <c r="Y177" s="52"/>
      <c r="AA177" s="21"/>
      <c r="AB177" s="21"/>
      <c r="AC177" s="37"/>
    </row>
    <row r="178" spans="1:29" x14ac:dyDescent="0.25">
      <c r="A178" s="33">
        <v>324</v>
      </c>
      <c r="B178" s="33" t="s">
        <v>45</v>
      </c>
      <c r="D178" s="63">
        <v>119762438.11</v>
      </c>
      <c r="F178" s="63">
        <v>49415234.345734999</v>
      </c>
      <c r="H178" s="158">
        <v>56.275862068965523</v>
      </c>
      <c r="J178" s="152">
        <v>26</v>
      </c>
      <c r="L178" s="63">
        <f>+ROUND(D178*N178/100,0)</f>
        <v>2155724</v>
      </c>
      <c r="M178" s="63"/>
      <c r="N178" s="78">
        <v>1.8</v>
      </c>
      <c r="P178" s="158">
        <f>F178/D178*100</f>
        <v>41.261045721487271</v>
      </c>
      <c r="R178" s="156">
        <v>18.68</v>
      </c>
      <c r="T178" s="63">
        <v>3830023</v>
      </c>
      <c r="U178" s="63"/>
      <c r="V178" s="66">
        <f>+ROUND(T178/D178*100,2)</f>
        <v>3.2</v>
      </c>
      <c r="W178" s="52"/>
      <c r="X178" s="52"/>
      <c r="Y178" s="52"/>
      <c r="AA178" s="21"/>
      <c r="AB178" s="21"/>
      <c r="AC178" s="37"/>
    </row>
    <row r="179" spans="1:29" x14ac:dyDescent="0.25">
      <c r="A179" s="33">
        <v>325</v>
      </c>
      <c r="B179" s="33" t="s">
        <v>281</v>
      </c>
      <c r="D179" s="64">
        <v>11320231.970000001</v>
      </c>
      <c r="F179" s="64">
        <v>6997958.1787100006</v>
      </c>
      <c r="H179" s="158">
        <v>54.54545454545454</v>
      </c>
      <c r="J179" s="152">
        <v>25</v>
      </c>
      <c r="L179" s="64">
        <f>+ROUND(D179*N179/100,0)</f>
        <v>203764</v>
      </c>
      <c r="M179" s="67"/>
      <c r="N179" s="78">
        <v>1.8</v>
      </c>
      <c r="P179" s="158">
        <f>F179/D179*100</f>
        <v>61.818151759217002</v>
      </c>
      <c r="R179" s="156">
        <v>15.87</v>
      </c>
      <c r="T179" s="64">
        <v>293754</v>
      </c>
      <c r="U179" s="67"/>
      <c r="V179" s="66">
        <f>+ROUND(T179/D179*100,2)</f>
        <v>2.59</v>
      </c>
      <c r="W179" s="52"/>
      <c r="X179" s="52"/>
      <c r="Y179" s="52"/>
      <c r="AA179" s="21"/>
      <c r="AB179" s="21"/>
      <c r="AC179" s="37"/>
    </row>
    <row r="180" spans="1:29" s="38" customFormat="1" x14ac:dyDescent="0.25">
      <c r="A180" s="38" t="s">
        <v>6</v>
      </c>
      <c r="B180" s="38" t="s">
        <v>79</v>
      </c>
      <c r="D180" s="65">
        <f>+SUBTOTAL(9,D175:D179)</f>
        <v>1576204753.6299999</v>
      </c>
      <c r="E180" s="73"/>
      <c r="F180" s="65">
        <f>+SUBTOTAL(9,F175:F179)</f>
        <v>497854095.97308248</v>
      </c>
      <c r="H180" s="158"/>
      <c r="I180" s="73"/>
      <c r="J180" s="187"/>
      <c r="K180" s="73"/>
      <c r="L180" s="65">
        <f>+SUBTOTAL(9,L175:L179)</f>
        <v>32521744</v>
      </c>
      <c r="M180" s="65"/>
      <c r="N180" s="118">
        <f>+ROUND(L180/D180*100,1)</f>
        <v>2.1</v>
      </c>
      <c r="O180" s="73"/>
      <c r="P180" s="158"/>
      <c r="Q180" s="58"/>
      <c r="R180" s="156"/>
      <c r="S180" s="58"/>
      <c r="T180" s="65">
        <f>+SUBTOTAL(9,T175:T179)</f>
        <v>61537758</v>
      </c>
      <c r="U180" s="65"/>
      <c r="V180" s="125">
        <f>+T180/D180*100</f>
        <v>3.9041728467242929</v>
      </c>
      <c r="W180" s="56"/>
      <c r="X180" s="52"/>
      <c r="Y180" s="52"/>
      <c r="AA180" s="21"/>
      <c r="AB180" s="21"/>
      <c r="AC180" s="37"/>
    </row>
    <row r="181" spans="1:29" x14ac:dyDescent="0.25">
      <c r="A181" s="33" t="s">
        <v>6</v>
      </c>
      <c r="B181" s="33" t="s">
        <v>6</v>
      </c>
      <c r="H181" s="158"/>
      <c r="J181" s="152"/>
      <c r="N181" s="120"/>
      <c r="P181" s="158"/>
      <c r="R181" s="156"/>
      <c r="V181" s="66"/>
      <c r="W181" s="52"/>
      <c r="X181" s="52"/>
      <c r="Y181" s="52"/>
      <c r="AA181" s="21"/>
      <c r="AB181" s="21"/>
      <c r="AC181" s="37"/>
    </row>
    <row r="182" spans="1:29" s="38" customFormat="1" x14ac:dyDescent="0.25">
      <c r="A182" s="38" t="s">
        <v>6</v>
      </c>
      <c r="B182" s="38" t="s">
        <v>80</v>
      </c>
      <c r="D182" s="73"/>
      <c r="E182" s="73"/>
      <c r="F182" s="73"/>
      <c r="H182" s="158"/>
      <c r="I182" s="73"/>
      <c r="J182" s="187"/>
      <c r="K182" s="73"/>
      <c r="L182" s="73"/>
      <c r="M182" s="73"/>
      <c r="N182" s="119"/>
      <c r="O182" s="73"/>
      <c r="P182" s="158"/>
      <c r="Q182" s="58"/>
      <c r="R182" s="156"/>
      <c r="S182" s="58"/>
      <c r="T182" s="73"/>
      <c r="U182" s="73"/>
      <c r="V182" s="66"/>
      <c r="W182" s="52"/>
      <c r="X182" s="52"/>
      <c r="Y182" s="52"/>
      <c r="AA182" s="21"/>
      <c r="AB182" s="21"/>
      <c r="AC182" s="37"/>
    </row>
    <row r="183" spans="1:29" x14ac:dyDescent="0.25">
      <c r="A183" s="33">
        <v>321</v>
      </c>
      <c r="B183" s="33" t="s">
        <v>42</v>
      </c>
      <c r="D183" s="63">
        <v>297759843.98000002</v>
      </c>
      <c r="F183" s="63">
        <v>130332823.31197</v>
      </c>
      <c r="H183" s="158">
        <v>42.857142857142854</v>
      </c>
      <c r="J183" s="152">
        <v>32</v>
      </c>
      <c r="L183" s="63">
        <f>+ROUND(D183*N183/100,0)</f>
        <v>5359677</v>
      </c>
      <c r="M183" s="63"/>
      <c r="N183" s="78">
        <v>1.8</v>
      </c>
      <c r="P183" s="158">
        <f>F183/D183*100</f>
        <v>43.771121575656188</v>
      </c>
      <c r="R183" s="156">
        <v>25.16</v>
      </c>
      <c r="T183" s="63">
        <v>6772839</v>
      </c>
      <c r="U183" s="63"/>
      <c r="V183" s="66">
        <f>+ROUND(T183/D183*100,2)</f>
        <v>2.27</v>
      </c>
      <c r="W183" s="52"/>
      <c r="X183" s="52"/>
      <c r="Y183" s="52"/>
      <c r="AA183" s="21"/>
      <c r="AB183" s="21"/>
      <c r="AC183" s="37"/>
    </row>
    <row r="184" spans="1:29" x14ac:dyDescent="0.25">
      <c r="A184" s="33">
        <v>322</v>
      </c>
      <c r="B184" s="33" t="s">
        <v>76</v>
      </c>
      <c r="D184" s="63">
        <v>1053686661.38</v>
      </c>
      <c r="F184" s="63">
        <v>387788728.4733749</v>
      </c>
      <c r="H184" s="158">
        <v>42</v>
      </c>
      <c r="J184" s="152">
        <v>30</v>
      </c>
      <c r="L184" s="63">
        <f>+ROUND(D184*N184/100,0)</f>
        <v>21073733</v>
      </c>
      <c r="M184" s="63"/>
      <c r="N184" s="78">
        <v>2</v>
      </c>
      <c r="P184" s="158">
        <f>F184/D184*100</f>
        <v>36.803040475571073</v>
      </c>
      <c r="R184" s="156">
        <v>23.7</v>
      </c>
      <c r="T184" s="63">
        <v>28986146</v>
      </c>
      <c r="U184" s="63"/>
      <c r="V184" s="66">
        <f>+ROUND(T184/D184*100,2)</f>
        <v>2.75</v>
      </c>
      <c r="W184" s="52"/>
      <c r="X184" s="52"/>
      <c r="Y184" s="52"/>
      <c r="AA184" s="21"/>
      <c r="AB184" s="21"/>
      <c r="AC184" s="37"/>
    </row>
    <row r="185" spans="1:29" x14ac:dyDescent="0.25">
      <c r="A185" s="33">
        <v>323</v>
      </c>
      <c r="B185" s="33" t="s">
        <v>44</v>
      </c>
      <c r="D185" s="63">
        <v>350014044.14999998</v>
      </c>
      <c r="F185" s="63">
        <v>46854391.850579999</v>
      </c>
      <c r="H185" s="158">
        <v>34.146341463414629</v>
      </c>
      <c r="J185" s="152">
        <v>27</v>
      </c>
      <c r="L185" s="63">
        <f>+ROUND(D185*N185/100,0)</f>
        <v>8400337</v>
      </c>
      <c r="M185" s="63"/>
      <c r="N185" s="78">
        <v>2.4</v>
      </c>
      <c r="P185" s="158">
        <f>F185/D185*100</f>
        <v>13.386431954284769</v>
      </c>
      <c r="R185" s="156">
        <v>22.42</v>
      </c>
      <c r="T185" s="63">
        <v>13521840</v>
      </c>
      <c r="U185" s="63"/>
      <c r="V185" s="66">
        <f>+ROUND(T185/D185*100,2)</f>
        <v>3.86</v>
      </c>
      <c r="W185" s="52"/>
      <c r="X185" s="52"/>
      <c r="Y185" s="52"/>
      <c r="AA185" s="21"/>
      <c r="AB185" s="21"/>
      <c r="AC185" s="37"/>
    </row>
    <row r="186" spans="1:29" x14ac:dyDescent="0.25">
      <c r="A186" s="33">
        <v>324</v>
      </c>
      <c r="B186" s="33" t="s">
        <v>45</v>
      </c>
      <c r="D186" s="63">
        <v>188938114.94</v>
      </c>
      <c r="F186" s="63">
        <v>84917441.750014991</v>
      </c>
      <c r="H186" s="158">
        <v>43.96551724137931</v>
      </c>
      <c r="J186" s="152">
        <v>33</v>
      </c>
      <c r="L186" s="63">
        <f>+ROUND(D186*N186/100,0)</f>
        <v>3400886</v>
      </c>
      <c r="M186" s="63"/>
      <c r="N186" s="78">
        <v>1.8</v>
      </c>
      <c r="P186" s="158">
        <f>F186/D186*100</f>
        <v>44.944579751407879</v>
      </c>
      <c r="R186" s="156">
        <v>24.68</v>
      </c>
      <c r="T186" s="63">
        <v>4291331</v>
      </c>
      <c r="U186" s="63"/>
      <c r="V186" s="66">
        <f>+ROUND(T186/D186*100,2)</f>
        <v>2.27</v>
      </c>
      <c r="W186" s="52"/>
      <c r="X186" s="52"/>
      <c r="Y186" s="52"/>
      <c r="AA186" s="21"/>
      <c r="AB186" s="21"/>
      <c r="AC186" s="37"/>
    </row>
    <row r="187" spans="1:29" x14ac:dyDescent="0.25">
      <c r="A187" s="33">
        <v>325</v>
      </c>
      <c r="B187" s="33" t="s">
        <v>281</v>
      </c>
      <c r="D187" s="64">
        <v>24130684.219999999</v>
      </c>
      <c r="F187" s="63">
        <v>11189066.0804825</v>
      </c>
      <c r="H187" s="158">
        <v>41.81818181818182</v>
      </c>
      <c r="J187" s="152">
        <v>32</v>
      </c>
      <c r="L187" s="64">
        <f>+ROUND(D187*N187/100,0)</f>
        <v>434352</v>
      </c>
      <c r="M187" s="67"/>
      <c r="N187" s="78">
        <v>1.8</v>
      </c>
      <c r="P187" s="158">
        <f>F187/D187*100</f>
        <v>46.368623361325064</v>
      </c>
      <c r="R187" s="156">
        <v>20.78</v>
      </c>
      <c r="T187" s="64">
        <v>657629</v>
      </c>
      <c r="U187" s="67"/>
      <c r="V187" s="66">
        <f>+ROUND(T187/D187*100,2)</f>
        <v>2.73</v>
      </c>
      <c r="W187" s="52"/>
      <c r="X187" s="52"/>
      <c r="Y187" s="52"/>
      <c r="AA187" s="21"/>
      <c r="AB187" s="21"/>
      <c r="AC187" s="37"/>
    </row>
    <row r="188" spans="1:29" s="38" customFormat="1" x14ac:dyDescent="0.25">
      <c r="A188" s="38" t="s">
        <v>6</v>
      </c>
      <c r="B188" s="38" t="s">
        <v>81</v>
      </c>
      <c r="D188" s="83">
        <f>+SUBTOTAL(9,D183:D187)</f>
        <v>1914529348.6700003</v>
      </c>
      <c r="E188" s="73"/>
      <c r="F188" s="83">
        <f>+SUBTOTAL(9,F183:F187)</f>
        <v>661082451.46642244</v>
      </c>
      <c r="H188" s="158"/>
      <c r="I188" s="73"/>
      <c r="J188" s="187"/>
      <c r="K188" s="73"/>
      <c r="L188" s="83">
        <f>+SUBTOTAL(9,L183:L187)</f>
        <v>38668985</v>
      </c>
      <c r="M188" s="88"/>
      <c r="N188" s="118">
        <f>+ROUND(L188/D188*100,1)</f>
        <v>2</v>
      </c>
      <c r="O188" s="73"/>
      <c r="P188" s="158"/>
      <c r="Q188" s="58"/>
      <c r="R188" s="156"/>
      <c r="S188" s="58"/>
      <c r="T188" s="83">
        <f>+SUBTOTAL(9,T183:T187)</f>
        <v>54229785</v>
      </c>
      <c r="U188" s="88"/>
      <c r="V188" s="125">
        <f>+T188/D188*100</f>
        <v>2.8325387144194343</v>
      </c>
      <c r="W188" s="56"/>
      <c r="X188" s="52"/>
      <c r="Y188" s="52"/>
      <c r="AA188" s="21"/>
      <c r="AB188" s="21"/>
      <c r="AC188" s="37"/>
    </row>
    <row r="189" spans="1:29" s="38" customFormat="1" x14ac:dyDescent="0.25">
      <c r="B189" s="38" t="s">
        <v>6</v>
      </c>
      <c r="D189" s="65"/>
      <c r="E189" s="73"/>
      <c r="F189" s="65"/>
      <c r="H189" s="158"/>
      <c r="I189" s="73"/>
      <c r="J189" s="187"/>
      <c r="K189" s="73"/>
      <c r="L189" s="65"/>
      <c r="M189" s="65"/>
      <c r="N189" s="119"/>
      <c r="O189" s="73"/>
      <c r="P189" s="158"/>
      <c r="Q189" s="58"/>
      <c r="R189" s="156"/>
      <c r="S189" s="58"/>
      <c r="T189" s="65"/>
      <c r="U189" s="65"/>
      <c r="V189" s="66"/>
      <c r="W189" s="52"/>
      <c r="X189" s="52"/>
      <c r="Y189" s="52"/>
      <c r="AA189" s="21"/>
      <c r="AB189" s="21"/>
      <c r="AC189" s="37"/>
    </row>
    <row r="190" spans="1:29" s="38" customFormat="1" x14ac:dyDescent="0.25">
      <c r="A190" s="41" t="s">
        <v>181</v>
      </c>
      <c r="D190" s="121">
        <f>+SUBTOTAL(9,D167:D189)</f>
        <v>4010776637.2399998</v>
      </c>
      <c r="E190" s="73"/>
      <c r="F190" s="121">
        <f>+SUBTOTAL(9,F167:F189)</f>
        <v>1378225010.9768775</v>
      </c>
      <c r="H190" s="158"/>
      <c r="I190" s="73"/>
      <c r="J190" s="187"/>
      <c r="K190" s="73"/>
      <c r="L190" s="121">
        <f>+SUBTOTAL(9,L167:L189)</f>
        <v>80737041</v>
      </c>
      <c r="M190" s="121"/>
      <c r="N190" s="122">
        <f>+ROUND(L190/D190*100,1)</f>
        <v>2</v>
      </c>
      <c r="O190" s="73"/>
      <c r="P190" s="158"/>
      <c r="Q190" s="58"/>
      <c r="R190" s="156"/>
      <c r="S190" s="58"/>
      <c r="T190" s="121">
        <f>+SUBTOTAL(9,T167:T189)</f>
        <v>128216666</v>
      </c>
      <c r="U190" s="121"/>
      <c r="V190" s="116">
        <f>+T190/D190*100</f>
        <v>3.1968039508735093</v>
      </c>
      <c r="W190" s="57"/>
      <c r="X190" s="52"/>
      <c r="Y190" s="52"/>
      <c r="AA190" s="21"/>
      <c r="AB190" s="21"/>
      <c r="AC190" s="37"/>
    </row>
    <row r="191" spans="1:29" s="38" customFormat="1" x14ac:dyDescent="0.25">
      <c r="A191" s="41"/>
      <c r="B191" s="38" t="s">
        <v>6</v>
      </c>
      <c r="D191" s="65"/>
      <c r="E191" s="73"/>
      <c r="F191" s="65"/>
      <c r="H191" s="158"/>
      <c r="I191" s="73"/>
      <c r="J191" s="187"/>
      <c r="K191" s="73"/>
      <c r="L191" s="65"/>
      <c r="M191" s="65"/>
      <c r="N191" s="119"/>
      <c r="O191" s="73"/>
      <c r="P191" s="158"/>
      <c r="Q191" s="58"/>
      <c r="R191" s="156"/>
      <c r="S191" s="58"/>
      <c r="T191" s="65"/>
      <c r="U191" s="65"/>
      <c r="V191" s="66"/>
      <c r="W191" s="52"/>
      <c r="X191" s="52"/>
      <c r="Y191" s="52"/>
      <c r="AA191" s="21"/>
      <c r="AB191" s="21"/>
      <c r="AC191" s="37"/>
    </row>
    <row r="192" spans="1:29" s="38" customFormat="1" x14ac:dyDescent="0.25">
      <c r="A192" s="41"/>
      <c r="B192" s="38" t="s">
        <v>6</v>
      </c>
      <c r="D192" s="65"/>
      <c r="E192" s="73"/>
      <c r="F192" s="65"/>
      <c r="H192" s="158"/>
      <c r="I192" s="73"/>
      <c r="J192" s="187"/>
      <c r="K192" s="73"/>
      <c r="L192" s="65"/>
      <c r="M192" s="65"/>
      <c r="N192" s="119"/>
      <c r="O192" s="73"/>
      <c r="P192" s="158"/>
      <c r="Q192" s="58"/>
      <c r="R192" s="156"/>
      <c r="S192" s="58"/>
      <c r="T192" s="65"/>
      <c r="U192" s="65"/>
      <c r="V192" s="66"/>
      <c r="W192" s="52"/>
      <c r="X192" s="52"/>
      <c r="Y192" s="52"/>
      <c r="AA192" s="21"/>
      <c r="AB192" s="21"/>
      <c r="AC192" s="37"/>
    </row>
    <row r="193" spans="1:29" s="38" customFormat="1" x14ac:dyDescent="0.25">
      <c r="A193" s="41" t="s">
        <v>182</v>
      </c>
      <c r="D193" s="65"/>
      <c r="E193" s="73"/>
      <c r="F193" s="65"/>
      <c r="H193" s="158"/>
      <c r="I193" s="73"/>
      <c r="J193" s="187"/>
      <c r="K193" s="73"/>
      <c r="L193" s="65"/>
      <c r="M193" s="65"/>
      <c r="N193" s="119"/>
      <c r="O193" s="73"/>
      <c r="P193" s="158"/>
      <c r="Q193" s="58"/>
      <c r="R193" s="156"/>
      <c r="S193" s="58"/>
      <c r="T193" s="65"/>
      <c r="U193" s="65"/>
      <c r="V193" s="66"/>
      <c r="W193" s="52"/>
      <c r="X193" s="52"/>
      <c r="Y193" s="52"/>
      <c r="AA193" s="21"/>
      <c r="AB193" s="21"/>
      <c r="AC193" s="37"/>
    </row>
    <row r="194" spans="1:29" x14ac:dyDescent="0.25">
      <c r="A194" s="33" t="s">
        <v>6</v>
      </c>
      <c r="B194" s="33" t="s">
        <v>6</v>
      </c>
      <c r="H194" s="158"/>
      <c r="J194" s="152"/>
      <c r="N194" s="120"/>
      <c r="P194" s="158"/>
      <c r="R194" s="156"/>
      <c r="V194" s="66"/>
      <c r="W194" s="52"/>
      <c r="X194" s="52"/>
      <c r="Y194" s="52"/>
      <c r="AA194" s="21"/>
      <c r="AB194" s="21"/>
      <c r="AC194" s="37"/>
    </row>
    <row r="195" spans="1:29" s="38" customFormat="1" x14ac:dyDescent="0.25">
      <c r="A195" s="38" t="s">
        <v>6</v>
      </c>
      <c r="B195" s="38" t="s">
        <v>73</v>
      </c>
      <c r="D195" s="65"/>
      <c r="E195" s="73"/>
      <c r="F195" s="73"/>
      <c r="H195" s="158"/>
      <c r="I195" s="73"/>
      <c r="J195" s="187"/>
      <c r="K195" s="73"/>
      <c r="L195" s="65"/>
      <c r="M195" s="65"/>
      <c r="N195" s="119"/>
      <c r="O195" s="73"/>
      <c r="P195" s="158"/>
      <c r="Q195" s="58"/>
      <c r="R195" s="156"/>
      <c r="S195" s="58"/>
      <c r="T195" s="65"/>
      <c r="U195" s="65"/>
      <c r="V195" s="66"/>
      <c r="W195" s="52"/>
      <c r="X195" s="52"/>
      <c r="Y195" s="52"/>
      <c r="AA195" s="21"/>
      <c r="AB195" s="21"/>
      <c r="AC195" s="37"/>
    </row>
    <row r="196" spans="1:29" x14ac:dyDescent="0.25">
      <c r="A196" s="33">
        <v>321</v>
      </c>
      <c r="B196" s="33" t="s">
        <v>42</v>
      </c>
      <c r="D196" s="63">
        <v>360056131.68000001</v>
      </c>
      <c r="F196" s="63">
        <v>183734298.68243501</v>
      </c>
      <c r="H196" s="158">
        <v>58.928571428571416</v>
      </c>
      <c r="J196" s="152">
        <v>23</v>
      </c>
      <c r="L196" s="63">
        <f>+ROUND(D196*N196/100,0)</f>
        <v>6481010</v>
      </c>
      <c r="M196" s="63"/>
      <c r="N196" s="78">
        <v>1.8</v>
      </c>
      <c r="P196" s="158">
        <f>F196/D196*100</f>
        <v>51.02934862548846</v>
      </c>
      <c r="R196" s="156">
        <v>15.98</v>
      </c>
      <c r="T196" s="63">
        <v>11259224</v>
      </c>
      <c r="U196" s="63"/>
      <c r="V196" s="66">
        <f>+ROUND(T196/D196*100,2)</f>
        <v>3.13</v>
      </c>
      <c r="W196" s="52"/>
      <c r="X196" s="52"/>
      <c r="Y196" s="52"/>
      <c r="AA196" s="21"/>
      <c r="AB196" s="21"/>
      <c r="AC196" s="37"/>
    </row>
    <row r="197" spans="1:29" x14ac:dyDescent="0.25">
      <c r="A197" s="33">
        <v>322</v>
      </c>
      <c r="B197" s="33" t="s">
        <v>76</v>
      </c>
      <c r="D197" s="63">
        <v>137627468.56</v>
      </c>
      <c r="F197" s="63">
        <v>24011346.918924998</v>
      </c>
      <c r="H197" s="158">
        <v>57.999999999999993</v>
      </c>
      <c r="J197" s="152">
        <v>22</v>
      </c>
      <c r="L197" s="63">
        <f>+ROUND(D197*N197/100,0)</f>
        <v>2752549</v>
      </c>
      <c r="M197" s="63"/>
      <c r="N197" s="78">
        <v>2</v>
      </c>
      <c r="P197" s="158">
        <f>F197/D197*100</f>
        <v>17.446623969877802</v>
      </c>
      <c r="R197" s="156">
        <v>15.58</v>
      </c>
      <c r="T197" s="63">
        <v>7469106</v>
      </c>
      <c r="U197" s="63"/>
      <c r="V197" s="66">
        <f>+ROUND(T197/D197*100,2)</f>
        <v>5.43</v>
      </c>
      <c r="W197" s="52"/>
      <c r="X197" s="52"/>
      <c r="Y197" s="52"/>
      <c r="AA197" s="21"/>
      <c r="AB197" s="21"/>
      <c r="AC197" s="37"/>
    </row>
    <row r="198" spans="1:29" x14ac:dyDescent="0.25">
      <c r="A198" s="33">
        <v>323</v>
      </c>
      <c r="B198" s="33" t="s">
        <v>44</v>
      </c>
      <c r="D198" s="63">
        <v>21825766.920000002</v>
      </c>
      <c r="F198" s="63">
        <v>5398453.5291799996</v>
      </c>
      <c r="H198" s="158">
        <v>51.463414634146346</v>
      </c>
      <c r="J198" s="152">
        <v>19.899999999999999</v>
      </c>
      <c r="L198" s="63">
        <f>+ROUND(D198*N198/100,0)</f>
        <v>523818</v>
      </c>
      <c r="M198" s="63"/>
      <c r="N198" s="78">
        <v>2.4</v>
      </c>
      <c r="P198" s="158">
        <f>F198/D198*100</f>
        <v>24.734313112420971</v>
      </c>
      <c r="R198" s="156">
        <v>14.91</v>
      </c>
      <c r="T198" s="63">
        <v>1101765</v>
      </c>
      <c r="U198" s="63"/>
      <c r="V198" s="66">
        <f>+ROUND(T198/D198*100,2)</f>
        <v>5.05</v>
      </c>
      <c r="W198" s="52"/>
      <c r="X198" s="52"/>
      <c r="Y198" s="52"/>
      <c r="AA198" s="21"/>
      <c r="AB198" s="21"/>
      <c r="AC198" s="37"/>
    </row>
    <row r="199" spans="1:29" x14ac:dyDescent="0.25">
      <c r="A199" s="33">
        <v>324</v>
      </c>
      <c r="B199" s="33" t="s">
        <v>45</v>
      </c>
      <c r="D199" s="63">
        <v>53673511.619999997</v>
      </c>
      <c r="F199" s="63">
        <v>34021888.019345</v>
      </c>
      <c r="H199" s="158">
        <v>61.551724137931032</v>
      </c>
      <c r="J199" s="152">
        <v>23</v>
      </c>
      <c r="L199" s="63">
        <f>+ROUND(D199*N199/100,0)</f>
        <v>966123</v>
      </c>
      <c r="M199" s="63"/>
      <c r="N199" s="78">
        <v>1.8</v>
      </c>
      <c r="P199" s="158">
        <f>F199/D199*100</f>
        <v>63.386737689560178</v>
      </c>
      <c r="R199" s="156">
        <v>15.97</v>
      </c>
      <c r="T199" s="63">
        <v>1264143</v>
      </c>
      <c r="U199" s="63"/>
      <c r="V199" s="66">
        <f>+ROUND(T199/D199*100,2)</f>
        <v>2.36</v>
      </c>
      <c r="W199" s="52"/>
      <c r="X199" s="52"/>
      <c r="Y199" s="52"/>
      <c r="AA199" s="21"/>
      <c r="AB199" s="21"/>
      <c r="AC199" s="37"/>
    </row>
    <row r="200" spans="1:29" x14ac:dyDescent="0.25">
      <c r="A200" s="33">
        <v>325</v>
      </c>
      <c r="B200" s="33" t="s">
        <v>281</v>
      </c>
      <c r="D200" s="64">
        <v>37213998.409999996</v>
      </c>
      <c r="F200" s="64">
        <v>17421763.968767501</v>
      </c>
      <c r="H200" s="158">
        <v>58.18181818181818</v>
      </c>
      <c r="J200" s="152">
        <v>23</v>
      </c>
      <c r="L200" s="64">
        <f>+ROUND(D200*N200/100,0)</f>
        <v>669852</v>
      </c>
      <c r="M200" s="67"/>
      <c r="N200" s="78">
        <v>1.8</v>
      </c>
      <c r="P200" s="158">
        <f>F200/D200*100</f>
        <v>46.815082262394021</v>
      </c>
      <c r="R200" s="156">
        <v>15.3</v>
      </c>
      <c r="T200" s="64">
        <v>1366579</v>
      </c>
      <c r="U200" s="67"/>
      <c r="V200" s="66">
        <f>+ROUND(T200/D200*100,2)</f>
        <v>3.67</v>
      </c>
      <c r="W200" s="52"/>
      <c r="X200" s="52"/>
      <c r="Y200" s="52"/>
      <c r="AA200" s="21"/>
      <c r="AB200" s="21"/>
      <c r="AC200" s="37"/>
    </row>
    <row r="201" spans="1:29" s="38" customFormat="1" x14ac:dyDescent="0.25">
      <c r="A201" s="38" t="s">
        <v>6</v>
      </c>
      <c r="B201" s="38" t="s">
        <v>74</v>
      </c>
      <c r="D201" s="65">
        <f>+SUBTOTAL(9,D196:D200)</f>
        <v>610396877.18999994</v>
      </c>
      <c r="E201" s="73"/>
      <c r="F201" s="65">
        <f>+SUBTOTAL(9,F196:F200)</f>
        <v>264587751.11865249</v>
      </c>
      <c r="H201" s="158"/>
      <c r="I201" s="73"/>
      <c r="J201" s="187"/>
      <c r="K201" s="73"/>
      <c r="L201" s="65">
        <f>+SUBTOTAL(9,L196:L200)</f>
        <v>11393352</v>
      </c>
      <c r="M201" s="65"/>
      <c r="N201" s="118">
        <f>+ROUND(L201/D201*100,1)</f>
        <v>1.9</v>
      </c>
      <c r="O201" s="73"/>
      <c r="P201" s="158"/>
      <c r="Q201" s="58"/>
      <c r="R201" s="156"/>
      <c r="S201" s="58"/>
      <c r="T201" s="65">
        <f>+SUBTOTAL(9,T196:T200)</f>
        <v>22460817</v>
      </c>
      <c r="U201" s="65"/>
      <c r="V201" s="125">
        <f>+T201/D201*100</f>
        <v>3.6797070626245287</v>
      </c>
      <c r="W201" s="56"/>
      <c r="X201" s="52"/>
      <c r="Y201" s="52"/>
      <c r="AA201" s="21"/>
      <c r="AB201" s="21"/>
      <c r="AC201" s="37"/>
    </row>
    <row r="202" spans="1:29" x14ac:dyDescent="0.25">
      <c r="A202" s="33" t="s">
        <v>6</v>
      </c>
      <c r="B202" s="33" t="s">
        <v>6</v>
      </c>
      <c r="H202" s="158"/>
      <c r="J202" s="152"/>
      <c r="N202" s="120"/>
      <c r="P202" s="158"/>
      <c r="R202" s="156"/>
      <c r="V202" s="66"/>
      <c r="W202" s="52"/>
      <c r="X202" s="52"/>
      <c r="Y202" s="52"/>
      <c r="AA202" s="21"/>
      <c r="AB202" s="21"/>
      <c r="AC202" s="37"/>
    </row>
    <row r="203" spans="1:29" s="38" customFormat="1" x14ac:dyDescent="0.25">
      <c r="A203" s="38" t="s">
        <v>6</v>
      </c>
      <c r="B203" s="38" t="s">
        <v>82</v>
      </c>
      <c r="D203" s="73"/>
      <c r="E203" s="73"/>
      <c r="F203" s="73"/>
      <c r="H203" s="158"/>
      <c r="I203" s="73"/>
      <c r="J203" s="187"/>
      <c r="K203" s="73"/>
      <c r="L203" s="73"/>
      <c r="M203" s="73"/>
      <c r="N203" s="119"/>
      <c r="O203" s="73"/>
      <c r="P203" s="158"/>
      <c r="Q203" s="58"/>
      <c r="R203" s="156"/>
      <c r="S203" s="58"/>
      <c r="T203" s="73"/>
      <c r="U203" s="73"/>
      <c r="V203" s="66"/>
      <c r="W203" s="52"/>
      <c r="X203" s="52"/>
      <c r="Y203" s="52"/>
      <c r="AA203" s="21"/>
      <c r="AB203" s="21"/>
      <c r="AC203" s="37"/>
    </row>
    <row r="204" spans="1:29" x14ac:dyDescent="0.25">
      <c r="A204" s="33">
        <v>321</v>
      </c>
      <c r="B204" s="33" t="s">
        <v>42</v>
      </c>
      <c r="D204" s="63">
        <v>183462252.38</v>
      </c>
      <c r="F204" s="63">
        <v>38437467.454240002</v>
      </c>
      <c r="H204" s="158">
        <v>58.928571428571416</v>
      </c>
      <c r="J204" s="152">
        <v>23</v>
      </c>
      <c r="L204" s="63">
        <f>+ROUND(D204*N204/100,0)</f>
        <v>3302321</v>
      </c>
      <c r="M204" s="63"/>
      <c r="N204" s="78">
        <v>1.8</v>
      </c>
      <c r="P204" s="158">
        <f>F204/D204*100</f>
        <v>20.951158592899862</v>
      </c>
      <c r="R204" s="156">
        <v>15.31</v>
      </c>
      <c r="T204" s="63">
        <v>9592385</v>
      </c>
      <c r="U204" s="63"/>
      <c r="V204" s="66">
        <f>+ROUND(T204/D204*100,2)</f>
        <v>5.23</v>
      </c>
      <c r="W204" s="52"/>
      <c r="X204" s="52"/>
      <c r="Y204" s="52"/>
      <c r="AA204" s="21"/>
      <c r="AB204" s="21"/>
      <c r="AC204" s="37"/>
    </row>
    <row r="205" spans="1:29" x14ac:dyDescent="0.25">
      <c r="A205" s="33">
        <v>322</v>
      </c>
      <c r="B205" s="33" t="s">
        <v>76</v>
      </c>
      <c r="D205" s="63">
        <v>586039766.78999996</v>
      </c>
      <c r="F205" s="63">
        <v>168441241.32372496</v>
      </c>
      <c r="H205" s="158">
        <v>57.999999999999993</v>
      </c>
      <c r="J205" s="152">
        <v>22</v>
      </c>
      <c r="L205" s="63">
        <f>+ROUND(D205*N205/100,0)</f>
        <v>11720795</v>
      </c>
      <c r="M205" s="63"/>
      <c r="N205" s="78">
        <v>2</v>
      </c>
      <c r="P205" s="158">
        <f>F205/D205*100</f>
        <v>28.742288641324194</v>
      </c>
      <c r="R205" s="156">
        <v>14.82</v>
      </c>
      <c r="T205" s="63">
        <v>28968915</v>
      </c>
      <c r="U205" s="63"/>
      <c r="V205" s="66">
        <f>+ROUND(T205/D205*100,2)</f>
        <v>4.9400000000000004</v>
      </c>
      <c r="W205" s="52"/>
      <c r="X205" s="52"/>
      <c r="Y205" s="52"/>
      <c r="AA205" s="21"/>
      <c r="AB205" s="21"/>
      <c r="AC205" s="37"/>
    </row>
    <row r="206" spans="1:29" x14ac:dyDescent="0.25">
      <c r="A206" s="33">
        <v>323</v>
      </c>
      <c r="B206" s="33" t="s">
        <v>44</v>
      </c>
      <c r="D206" s="63">
        <v>756080929.11000001</v>
      </c>
      <c r="F206" s="63">
        <v>81959596.585809991</v>
      </c>
      <c r="H206" s="158">
        <v>51.463414634146346</v>
      </c>
      <c r="J206" s="152">
        <v>19.899999999999999</v>
      </c>
      <c r="L206" s="63">
        <f>+ROUND(D206*N206/100,0)</f>
        <v>18145942</v>
      </c>
      <c r="M206" s="63"/>
      <c r="N206" s="78">
        <v>2.4</v>
      </c>
      <c r="P206" s="158">
        <f>F206/D206*100</f>
        <v>10.840056061496815</v>
      </c>
      <c r="R206" s="156">
        <v>14.39</v>
      </c>
      <c r="T206" s="63">
        <v>46846514</v>
      </c>
      <c r="U206" s="63"/>
      <c r="V206" s="66">
        <f>+ROUND(T206/D206*100,2)</f>
        <v>6.2</v>
      </c>
      <c r="W206" s="52"/>
      <c r="X206" s="52"/>
      <c r="Y206" s="52"/>
      <c r="AA206" s="21"/>
      <c r="AB206" s="21"/>
      <c r="AC206" s="37"/>
    </row>
    <row r="207" spans="1:29" x14ac:dyDescent="0.25">
      <c r="A207" s="33">
        <v>324</v>
      </c>
      <c r="B207" s="33" t="s">
        <v>45</v>
      </c>
      <c r="D207" s="63">
        <v>150385799.33000001</v>
      </c>
      <c r="F207" s="63">
        <v>72326463.215882495</v>
      </c>
      <c r="H207" s="158">
        <v>61.551724137931032</v>
      </c>
      <c r="J207" s="152">
        <v>23</v>
      </c>
      <c r="L207" s="63">
        <f>+ROUND(D207*N207/100,0)</f>
        <v>2706944</v>
      </c>
      <c r="M207" s="63"/>
      <c r="N207" s="78">
        <v>1.8</v>
      </c>
      <c r="P207" s="158">
        <f>F207/D207*100</f>
        <v>48.093944732888289</v>
      </c>
      <c r="R207" s="156">
        <v>15.28</v>
      </c>
      <c r="T207" s="63">
        <v>5207015</v>
      </c>
      <c r="U207" s="63"/>
      <c r="V207" s="66">
        <f>+ROUND(T207/D207*100,2)</f>
        <v>3.46</v>
      </c>
      <c r="W207" s="52"/>
      <c r="X207" s="52"/>
      <c r="Y207" s="52"/>
      <c r="AA207" s="21"/>
      <c r="AB207" s="21"/>
      <c r="AC207" s="37"/>
    </row>
    <row r="208" spans="1:29" x14ac:dyDescent="0.25">
      <c r="A208" s="33">
        <v>325</v>
      </c>
      <c r="B208" s="33" t="s">
        <v>281</v>
      </c>
      <c r="D208" s="64">
        <v>15687982.359999999</v>
      </c>
      <c r="F208" s="64">
        <v>752238.4792099999</v>
      </c>
      <c r="H208" s="158">
        <v>58.18181818181818</v>
      </c>
      <c r="J208" s="152">
        <v>23</v>
      </c>
      <c r="L208" s="64">
        <f>+ROUND(D208*N208/100,0)</f>
        <v>282384</v>
      </c>
      <c r="M208" s="67"/>
      <c r="N208" s="78">
        <v>1.8</v>
      </c>
      <c r="P208" s="158">
        <f>F208/D208*100</f>
        <v>4.7949982473718178</v>
      </c>
      <c r="R208" s="156">
        <v>14.84</v>
      </c>
      <c r="T208" s="64">
        <v>1038166</v>
      </c>
      <c r="U208" s="67"/>
      <c r="V208" s="66">
        <f>+ROUND(T208/D208*100,2)</f>
        <v>6.62</v>
      </c>
      <c r="W208" s="52"/>
      <c r="X208" s="52"/>
      <c r="Y208" s="52"/>
      <c r="AA208" s="21"/>
      <c r="AB208" s="21"/>
      <c r="AC208" s="37"/>
    </row>
    <row r="209" spans="1:29" s="38" customFormat="1" x14ac:dyDescent="0.25">
      <c r="A209" s="38" t="s">
        <v>6</v>
      </c>
      <c r="B209" s="38" t="s">
        <v>83</v>
      </c>
      <c r="D209" s="65">
        <f>+SUBTOTAL(9,D204:D208)</f>
        <v>1691656729.9699998</v>
      </c>
      <c r="E209" s="73"/>
      <c r="F209" s="65">
        <f>+SUBTOTAL(9,F204:F208)</f>
        <v>361917007.05886745</v>
      </c>
      <c r="H209" s="158"/>
      <c r="I209" s="73"/>
      <c r="J209" s="187"/>
      <c r="K209" s="73"/>
      <c r="L209" s="65">
        <f>+SUBTOTAL(9,L204:L208)</f>
        <v>36158386</v>
      </c>
      <c r="M209" s="65"/>
      <c r="N209" s="118">
        <f>+ROUND(L209/D209*100,1)</f>
        <v>2.1</v>
      </c>
      <c r="O209" s="73"/>
      <c r="P209" s="158"/>
      <c r="Q209" s="58"/>
      <c r="R209" s="156"/>
      <c r="S209" s="58"/>
      <c r="T209" s="65">
        <f>+SUBTOTAL(9,T204:T208)</f>
        <v>91652995</v>
      </c>
      <c r="U209" s="65"/>
      <c r="V209" s="125">
        <f>+T209/D209*100</f>
        <v>5.4179428589880283</v>
      </c>
      <c r="W209" s="56"/>
      <c r="X209" s="52"/>
      <c r="Y209" s="52"/>
      <c r="AA209" s="21"/>
      <c r="AB209" s="21"/>
      <c r="AC209" s="37"/>
    </row>
    <row r="210" spans="1:29" x14ac:dyDescent="0.25">
      <c r="A210" s="33" t="s">
        <v>6</v>
      </c>
      <c r="B210" s="33" t="s">
        <v>6</v>
      </c>
      <c r="H210" s="158"/>
      <c r="J210" s="152"/>
      <c r="N210" s="120"/>
      <c r="P210" s="158"/>
      <c r="R210" s="156"/>
      <c r="V210" s="66"/>
      <c r="W210" s="52"/>
      <c r="X210" s="52"/>
      <c r="Y210" s="52"/>
      <c r="AA210" s="21"/>
      <c r="AB210" s="21"/>
      <c r="AC210" s="37"/>
    </row>
    <row r="211" spans="1:29" s="38" customFormat="1" x14ac:dyDescent="0.25">
      <c r="A211" s="38" t="s">
        <v>6</v>
      </c>
      <c r="B211" s="38" t="s">
        <v>84</v>
      </c>
      <c r="D211" s="73"/>
      <c r="E211" s="73"/>
      <c r="F211" s="73"/>
      <c r="H211" s="158"/>
      <c r="I211" s="73"/>
      <c r="J211" s="187"/>
      <c r="K211" s="73"/>
      <c r="L211" s="73"/>
      <c r="M211" s="73"/>
      <c r="N211" s="119"/>
      <c r="O211" s="73"/>
      <c r="P211" s="158"/>
      <c r="Q211" s="58"/>
      <c r="R211" s="156"/>
      <c r="S211" s="58"/>
      <c r="T211" s="73"/>
      <c r="U211" s="73"/>
      <c r="V211" s="66"/>
      <c r="W211" s="52"/>
      <c r="X211" s="52"/>
      <c r="Y211" s="52"/>
      <c r="AA211" s="21"/>
      <c r="AB211" s="21"/>
      <c r="AC211" s="37"/>
    </row>
    <row r="212" spans="1:29" x14ac:dyDescent="0.25">
      <c r="A212" s="33">
        <v>321</v>
      </c>
      <c r="B212" s="33" t="s">
        <v>42</v>
      </c>
      <c r="D212" s="63">
        <v>128297844.45</v>
      </c>
      <c r="F212" s="63">
        <v>49379171.36946249</v>
      </c>
      <c r="H212" s="158">
        <v>58.928571428571416</v>
      </c>
      <c r="J212" s="152">
        <v>23</v>
      </c>
      <c r="L212" s="63">
        <f>+ROUND(D212*N212/100,0)</f>
        <v>2309361</v>
      </c>
      <c r="M212" s="63"/>
      <c r="N212" s="78">
        <v>1.8</v>
      </c>
      <c r="P212" s="158">
        <f>F212/D212*100</f>
        <v>38.487919716146479</v>
      </c>
      <c r="R212" s="156">
        <v>16.010000000000002</v>
      </c>
      <c r="T212" s="63">
        <v>5009472</v>
      </c>
      <c r="U212" s="63"/>
      <c r="V212" s="66">
        <f>+ROUND(T212/D212*100,2)</f>
        <v>3.9</v>
      </c>
      <c r="W212" s="52"/>
      <c r="X212" s="52"/>
      <c r="Y212" s="52"/>
      <c r="AA212" s="21"/>
      <c r="AB212" s="21"/>
      <c r="AC212" s="37"/>
    </row>
    <row r="213" spans="1:29" x14ac:dyDescent="0.25">
      <c r="A213" s="33">
        <v>322</v>
      </c>
      <c r="B213" s="33" t="s">
        <v>76</v>
      </c>
      <c r="D213" s="63">
        <v>514072789.70999998</v>
      </c>
      <c r="F213" s="63">
        <v>183833791.76192501</v>
      </c>
      <c r="H213" s="158">
        <v>57.999999999999993</v>
      </c>
      <c r="J213" s="152">
        <v>22</v>
      </c>
      <c r="L213" s="63">
        <f>+ROUND(D213*N213/100,0)</f>
        <v>10281456</v>
      </c>
      <c r="M213" s="63"/>
      <c r="N213" s="78">
        <v>2</v>
      </c>
      <c r="P213" s="158">
        <f>F213/D213*100</f>
        <v>35.760264974465926</v>
      </c>
      <c r="R213" s="156">
        <v>15.49</v>
      </c>
      <c r="T213" s="63">
        <v>21983244</v>
      </c>
      <c r="U213" s="63"/>
      <c r="V213" s="66">
        <f>+ROUND(T213/D213*100,2)</f>
        <v>4.28</v>
      </c>
      <c r="W213" s="52"/>
      <c r="X213" s="52"/>
      <c r="Y213" s="52"/>
      <c r="AA213" s="21"/>
      <c r="AB213" s="21"/>
      <c r="AC213" s="37"/>
    </row>
    <row r="214" spans="1:29" x14ac:dyDescent="0.25">
      <c r="A214" s="33">
        <v>323</v>
      </c>
      <c r="B214" s="33" t="s">
        <v>44</v>
      </c>
      <c r="D214" s="63">
        <v>599706205.85000002</v>
      </c>
      <c r="F214" s="63">
        <v>78908562.513570011</v>
      </c>
      <c r="H214" s="158">
        <v>51.463414634146346</v>
      </c>
      <c r="J214" s="152">
        <v>19.899999999999999</v>
      </c>
      <c r="L214" s="63">
        <f>+ROUND(D214*N214/100,0)</f>
        <v>14392949</v>
      </c>
      <c r="M214" s="63"/>
      <c r="N214" s="78">
        <v>2.4</v>
      </c>
      <c r="P214" s="158">
        <f>F214/D214*100</f>
        <v>13.157869927613659</v>
      </c>
      <c r="R214" s="156">
        <v>15.02</v>
      </c>
      <c r="T214" s="63">
        <v>34673611</v>
      </c>
      <c r="U214" s="63"/>
      <c r="V214" s="66">
        <f>+ROUND(T214/D214*100,2)</f>
        <v>5.78</v>
      </c>
      <c r="W214" s="52"/>
      <c r="X214" s="52"/>
      <c r="Y214" s="52"/>
      <c r="AA214" s="21"/>
      <c r="AB214" s="21"/>
      <c r="AC214" s="37"/>
    </row>
    <row r="215" spans="1:29" x14ac:dyDescent="0.25">
      <c r="A215" s="33">
        <v>324</v>
      </c>
      <c r="B215" s="33" t="s">
        <v>45</v>
      </c>
      <c r="D215" s="63">
        <v>175176467.40000001</v>
      </c>
      <c r="F215" s="63">
        <v>103877312.15649499</v>
      </c>
      <c r="H215" s="158">
        <v>61.551724137931032</v>
      </c>
      <c r="J215" s="152">
        <v>23</v>
      </c>
      <c r="L215" s="63">
        <f>+ROUND(D215*N215/100,0)</f>
        <v>3153176</v>
      </c>
      <c r="M215" s="63"/>
      <c r="N215" s="78">
        <v>1.8</v>
      </c>
      <c r="P215" s="158">
        <f>F215/D215*100</f>
        <v>59.298668193428242</v>
      </c>
      <c r="R215" s="156">
        <v>15.93</v>
      </c>
      <c r="T215" s="63">
        <v>4585745</v>
      </c>
      <c r="U215" s="63"/>
      <c r="V215" s="66">
        <f>+ROUND(T215/D215*100,2)</f>
        <v>2.62</v>
      </c>
      <c r="W215" s="52"/>
      <c r="X215" s="52"/>
      <c r="Y215" s="52"/>
      <c r="AA215" s="21"/>
      <c r="AB215" s="21"/>
      <c r="AC215" s="37"/>
    </row>
    <row r="216" spans="1:29" x14ac:dyDescent="0.25">
      <c r="A216" s="33">
        <v>325</v>
      </c>
      <c r="B216" s="33" t="s">
        <v>281</v>
      </c>
      <c r="D216" s="64">
        <v>11936246.869999999</v>
      </c>
      <c r="F216" s="63">
        <v>187687.97677499999</v>
      </c>
      <c r="H216" s="158">
        <v>58.18181818181818</v>
      </c>
      <c r="J216" s="152">
        <v>23</v>
      </c>
      <c r="L216" s="64">
        <f>+ROUND(D216*N216/100,0)</f>
        <v>214852</v>
      </c>
      <c r="M216" s="67"/>
      <c r="N216" s="78">
        <v>1.8</v>
      </c>
      <c r="P216" s="158">
        <f>F216/D216*100</f>
        <v>1.572420366461472</v>
      </c>
      <c r="R216" s="156">
        <v>15.48</v>
      </c>
      <c r="T216" s="64">
        <v>782083</v>
      </c>
      <c r="U216" s="67"/>
      <c r="V216" s="66">
        <f>+ROUND(T216/D216*100,2)</f>
        <v>6.55</v>
      </c>
      <c r="W216" s="52"/>
      <c r="X216" s="52"/>
      <c r="Y216" s="52"/>
      <c r="AA216" s="21"/>
      <c r="AB216" s="21"/>
      <c r="AC216" s="37"/>
    </row>
    <row r="217" spans="1:29" s="38" customFormat="1" x14ac:dyDescent="0.25">
      <c r="A217" s="38" t="s">
        <v>6</v>
      </c>
      <c r="B217" s="38" t="s">
        <v>85</v>
      </c>
      <c r="D217" s="83">
        <f>+SUBTOTAL(9,D212:D216)</f>
        <v>1429189554.28</v>
      </c>
      <c r="E217" s="73"/>
      <c r="F217" s="83">
        <f>+SUBTOTAL(9,F212:F216)</f>
        <v>416186525.77822751</v>
      </c>
      <c r="H217" s="158"/>
      <c r="I217" s="73"/>
      <c r="J217" s="187"/>
      <c r="K217" s="73"/>
      <c r="L217" s="83">
        <f>+SUBTOTAL(9,L212:L216)</f>
        <v>30351794</v>
      </c>
      <c r="M217" s="88"/>
      <c r="N217" s="118">
        <f>+ROUND(L217/D217*100,1)</f>
        <v>2.1</v>
      </c>
      <c r="O217" s="73"/>
      <c r="P217" s="158"/>
      <c r="Q217" s="58"/>
      <c r="R217" s="156"/>
      <c r="S217" s="58"/>
      <c r="T217" s="83">
        <f>+SUBTOTAL(9,T212:T216)</f>
        <v>67034155</v>
      </c>
      <c r="U217" s="88"/>
      <c r="V217" s="125">
        <f>+T217/D217*100</f>
        <v>4.6903613869309728</v>
      </c>
      <c r="W217" s="56"/>
      <c r="X217" s="52"/>
      <c r="Y217" s="52"/>
      <c r="AA217" s="21"/>
      <c r="AB217" s="21"/>
      <c r="AC217" s="37"/>
    </row>
    <row r="218" spans="1:29" s="38" customFormat="1" x14ac:dyDescent="0.25">
      <c r="B218" s="38" t="s">
        <v>6</v>
      </c>
      <c r="D218" s="88"/>
      <c r="E218" s="73"/>
      <c r="F218" s="88"/>
      <c r="H218" s="158"/>
      <c r="I218" s="73"/>
      <c r="J218" s="187"/>
      <c r="K218" s="73"/>
      <c r="L218" s="88"/>
      <c r="M218" s="88"/>
      <c r="N218" s="119"/>
      <c r="O218" s="73"/>
      <c r="P218" s="158"/>
      <c r="Q218" s="58"/>
      <c r="R218" s="156"/>
      <c r="S218" s="58"/>
      <c r="T218" s="88"/>
      <c r="U218" s="88"/>
      <c r="V218" s="66"/>
      <c r="W218" s="52"/>
      <c r="X218" s="52"/>
      <c r="Y218" s="52"/>
      <c r="AA218" s="21"/>
      <c r="AB218" s="21"/>
      <c r="AC218" s="37"/>
    </row>
    <row r="219" spans="1:29" x14ac:dyDescent="0.25">
      <c r="A219" s="41" t="s">
        <v>183</v>
      </c>
      <c r="D219" s="162">
        <f>+SUBTOTAL(9,D195:D218)</f>
        <v>3731243161.4399996</v>
      </c>
      <c r="F219" s="162">
        <f>+SUBTOTAL(9,F195:F218)</f>
        <v>1042691283.9557474</v>
      </c>
      <c r="H219" s="158"/>
      <c r="J219" s="152"/>
      <c r="L219" s="162">
        <f>+SUBTOTAL(9,L195:L218)</f>
        <v>77903532</v>
      </c>
      <c r="M219" s="87"/>
      <c r="N219" s="122">
        <f>+ROUND(L219/D219*100,1)</f>
        <v>2.1</v>
      </c>
      <c r="P219" s="158"/>
      <c r="R219" s="156"/>
      <c r="T219" s="162">
        <f>+SUBTOTAL(9,T195:T218)</f>
        <v>181147967</v>
      </c>
      <c r="U219" s="87"/>
      <c r="V219" s="116">
        <f>+T219/D219*100</f>
        <v>4.8548957857276056</v>
      </c>
      <c r="W219" s="57"/>
      <c r="X219" s="52"/>
      <c r="Y219" s="52"/>
      <c r="AA219" s="21"/>
      <c r="AB219" s="21"/>
      <c r="AC219" s="37"/>
    </row>
    <row r="220" spans="1:29" x14ac:dyDescent="0.25">
      <c r="B220" s="33" t="s">
        <v>6</v>
      </c>
      <c r="H220" s="158"/>
      <c r="J220" s="152"/>
      <c r="N220" s="120"/>
      <c r="P220" s="158"/>
      <c r="R220" s="156"/>
      <c r="V220" s="66"/>
      <c r="W220" s="52"/>
      <c r="X220" s="52"/>
      <c r="Y220" s="52"/>
      <c r="AA220" s="21"/>
      <c r="AB220" s="21"/>
      <c r="AC220" s="37"/>
    </row>
    <row r="221" spans="1:29" s="35" customFormat="1" ht="13.8" thickBot="1" x14ac:dyDescent="0.3">
      <c r="A221" s="35" t="s">
        <v>3</v>
      </c>
      <c r="D221" s="90">
        <f>+SUBTOTAL(9,D167:D220)</f>
        <v>7742019798.6799994</v>
      </c>
      <c r="E221" s="89"/>
      <c r="F221" s="90">
        <f>+SUBTOTAL(9,F167:F220)</f>
        <v>2420916294.9326253</v>
      </c>
      <c r="H221" s="158"/>
      <c r="I221" s="89"/>
      <c r="J221" s="188"/>
      <c r="K221" s="89"/>
      <c r="L221" s="90">
        <f>+SUBTOTAL(9,L167:L220)</f>
        <v>158640573</v>
      </c>
      <c r="M221" s="84"/>
      <c r="N221" s="122">
        <f>+ROUND(L221/D221*100,1)</f>
        <v>2</v>
      </c>
      <c r="O221" s="89"/>
      <c r="P221" s="158"/>
      <c r="Q221" s="58"/>
      <c r="R221" s="156"/>
      <c r="S221" s="58"/>
      <c r="T221" s="90">
        <f>+SUBTOTAL(9,T167:T220)</f>
        <v>309364633</v>
      </c>
      <c r="U221" s="84"/>
      <c r="V221" s="116">
        <f>+T221/D221*100</f>
        <v>3.9959163247392642</v>
      </c>
      <c r="W221" s="57"/>
      <c r="X221" s="52"/>
      <c r="Y221" s="52"/>
      <c r="AA221" s="21"/>
      <c r="AB221" s="21"/>
      <c r="AC221" s="37"/>
    </row>
    <row r="222" spans="1:29" ht="13.8" thickTop="1" x14ac:dyDescent="0.25">
      <c r="B222" s="33" t="s">
        <v>6</v>
      </c>
      <c r="H222" s="158"/>
      <c r="J222" s="152"/>
      <c r="N222" s="120"/>
      <c r="P222" s="158"/>
      <c r="R222" s="156"/>
      <c r="V222" s="66"/>
      <c r="W222" s="52"/>
      <c r="X222" s="52"/>
      <c r="Y222" s="52"/>
      <c r="AA222" s="21"/>
      <c r="AB222" s="21"/>
      <c r="AC222" s="37"/>
    </row>
    <row r="223" spans="1:29" x14ac:dyDescent="0.25">
      <c r="B223" s="33" t="s">
        <v>6</v>
      </c>
      <c r="H223" s="158"/>
      <c r="J223" s="152"/>
      <c r="N223" s="120"/>
      <c r="P223" s="158"/>
      <c r="R223" s="156"/>
      <c r="V223" s="66"/>
      <c r="W223" s="52"/>
      <c r="X223" s="52"/>
      <c r="Y223" s="52"/>
      <c r="AA223" s="21"/>
      <c r="AB223" s="21"/>
      <c r="AC223" s="37"/>
    </row>
    <row r="224" spans="1:29" x14ac:dyDescent="0.25">
      <c r="A224" s="35" t="s">
        <v>7</v>
      </c>
      <c r="H224" s="158"/>
      <c r="J224" s="152"/>
      <c r="N224" s="120"/>
      <c r="P224" s="158"/>
      <c r="R224" s="156"/>
      <c r="V224" s="66"/>
      <c r="W224" s="52"/>
      <c r="X224" s="52"/>
      <c r="Y224" s="52"/>
      <c r="AA224" s="21"/>
      <c r="AB224" s="21"/>
      <c r="AC224" s="37"/>
    </row>
    <row r="225" spans="1:29" x14ac:dyDescent="0.25">
      <c r="B225" s="33" t="s">
        <v>6</v>
      </c>
      <c r="D225" s="73"/>
      <c r="E225" s="73"/>
      <c r="F225" s="73"/>
      <c r="G225" s="38"/>
      <c r="H225" s="158"/>
      <c r="I225" s="73"/>
      <c r="J225" s="152"/>
      <c r="L225" s="73"/>
      <c r="M225" s="73"/>
      <c r="N225" s="120"/>
      <c r="P225" s="158"/>
      <c r="R225" s="156"/>
      <c r="T225" s="73"/>
      <c r="U225" s="73"/>
      <c r="V225" s="66"/>
      <c r="W225" s="52"/>
      <c r="X225" s="52"/>
      <c r="Y225" s="52"/>
      <c r="AA225" s="21"/>
      <c r="AB225" s="21"/>
      <c r="AC225" s="37"/>
    </row>
    <row r="226" spans="1:29" x14ac:dyDescent="0.25">
      <c r="A226" s="41" t="s">
        <v>184</v>
      </c>
      <c r="D226" s="73"/>
      <c r="E226" s="73"/>
      <c r="F226" s="73"/>
      <c r="G226" s="38"/>
      <c r="H226" s="158"/>
      <c r="I226" s="73"/>
      <c r="J226" s="152"/>
      <c r="L226" s="73"/>
      <c r="M226" s="73"/>
      <c r="N226" s="120"/>
      <c r="P226" s="158"/>
      <c r="R226" s="156"/>
      <c r="T226" s="73"/>
      <c r="U226" s="73"/>
      <c r="V226" s="66"/>
      <c r="W226" s="52"/>
      <c r="X226" s="52"/>
      <c r="Y226" s="52"/>
      <c r="AA226" s="21"/>
      <c r="AB226" s="21"/>
      <c r="AC226" s="37"/>
    </row>
    <row r="227" spans="1:29" x14ac:dyDescent="0.25">
      <c r="B227" s="33" t="s">
        <v>6</v>
      </c>
      <c r="D227" s="73"/>
      <c r="E227" s="73"/>
      <c r="F227" s="73"/>
      <c r="G227" s="38"/>
      <c r="H227" s="158"/>
      <c r="I227" s="73"/>
      <c r="J227" s="152"/>
      <c r="L227" s="73"/>
      <c r="M227" s="73"/>
      <c r="N227" s="120"/>
      <c r="P227" s="158"/>
      <c r="R227" s="156"/>
      <c r="T227" s="73"/>
      <c r="U227" s="73"/>
      <c r="V227" s="66"/>
      <c r="W227" s="52"/>
      <c r="X227" s="52"/>
      <c r="Y227" s="52"/>
      <c r="AA227" s="21"/>
      <c r="AB227" s="21"/>
      <c r="AC227" s="37"/>
    </row>
    <row r="228" spans="1:29" s="38" customFormat="1" x14ac:dyDescent="0.25">
      <c r="B228" s="38" t="s">
        <v>86</v>
      </c>
      <c r="D228" s="63"/>
      <c r="E228" s="58"/>
      <c r="F228" s="58"/>
      <c r="G228" s="33"/>
      <c r="H228" s="158"/>
      <c r="I228" s="58"/>
      <c r="J228" s="187"/>
      <c r="K228" s="73"/>
      <c r="L228" s="63"/>
      <c r="M228" s="63"/>
      <c r="N228" s="119"/>
      <c r="O228" s="73"/>
      <c r="P228" s="158"/>
      <c r="Q228" s="58"/>
      <c r="R228" s="156"/>
      <c r="S228" s="58"/>
      <c r="T228" s="63"/>
      <c r="U228" s="63"/>
      <c r="V228" s="66"/>
      <c r="W228" s="52"/>
      <c r="X228" s="52"/>
      <c r="Y228" s="52"/>
      <c r="AA228" s="21"/>
      <c r="AB228" s="21"/>
      <c r="AC228" s="37"/>
    </row>
    <row r="229" spans="1:29" x14ac:dyDescent="0.25">
      <c r="A229" s="33">
        <v>341</v>
      </c>
      <c r="B229" s="33" t="s">
        <v>42</v>
      </c>
      <c r="D229" s="63">
        <v>84760736.079999998</v>
      </c>
      <c r="F229" s="63">
        <v>56466914.676100001</v>
      </c>
      <c r="H229" s="158">
        <v>55.220689655172414</v>
      </c>
      <c r="J229" s="152">
        <v>13.3</v>
      </c>
      <c r="L229" s="63">
        <f t="shared" ref="L229:L235" si="0">+ROUND(D229*N229/100,0)</f>
        <v>2966626</v>
      </c>
      <c r="M229" s="63"/>
      <c r="N229" s="78">
        <v>3.5</v>
      </c>
      <c r="P229" s="158">
        <f t="shared" ref="P229:P235" si="1">F229/D229*100</f>
        <v>66.619188656885484</v>
      </c>
      <c r="R229" s="66">
        <v>16.079999999999998</v>
      </c>
      <c r="S229" s="85"/>
      <c r="T229" s="63">
        <v>1864990</v>
      </c>
      <c r="U229" s="63"/>
      <c r="V229" s="66">
        <f t="shared" ref="V229:V235" si="2">+ROUND(T229/D229*100,2)</f>
        <v>2.2000000000000002</v>
      </c>
      <c r="W229" s="52"/>
      <c r="X229" s="52"/>
      <c r="Y229" s="52"/>
      <c r="AA229" s="21"/>
      <c r="AB229" s="21"/>
      <c r="AC229" s="37"/>
    </row>
    <row r="230" spans="1:29" x14ac:dyDescent="0.25">
      <c r="A230" s="33">
        <v>342</v>
      </c>
      <c r="B230" s="33" t="s">
        <v>87</v>
      </c>
      <c r="D230" s="63">
        <v>11513770.92</v>
      </c>
      <c r="F230" s="63">
        <v>6416277.5938774999</v>
      </c>
      <c r="G230" s="58"/>
      <c r="H230" s="158">
        <v>51.538461538461547</v>
      </c>
      <c r="J230" s="152">
        <v>12.6</v>
      </c>
      <c r="L230" s="63">
        <f t="shared" si="0"/>
        <v>437523</v>
      </c>
      <c r="M230" s="63"/>
      <c r="N230" s="78">
        <v>3.8</v>
      </c>
      <c r="P230" s="158">
        <f t="shared" si="1"/>
        <v>55.726986740131359</v>
      </c>
      <c r="R230" s="66">
        <v>15.29</v>
      </c>
      <c r="S230" s="85"/>
      <c r="T230" s="63">
        <v>355978</v>
      </c>
      <c r="U230" s="63"/>
      <c r="V230" s="66">
        <f t="shared" si="2"/>
        <v>3.09</v>
      </c>
      <c r="W230" s="52"/>
      <c r="X230" s="52"/>
      <c r="Y230" s="52"/>
      <c r="AA230" s="21"/>
      <c r="AB230" s="21"/>
      <c r="AC230" s="37"/>
    </row>
    <row r="231" spans="1:29" x14ac:dyDescent="0.25">
      <c r="A231" s="33">
        <v>343</v>
      </c>
      <c r="B231" s="33" t="s">
        <v>88</v>
      </c>
      <c r="D231" s="63">
        <v>27106050.559999999</v>
      </c>
      <c r="F231" s="63">
        <v>5912888.6765202424</v>
      </c>
      <c r="G231" s="58"/>
      <c r="H231" s="158">
        <v>47.023809523809518</v>
      </c>
      <c r="I231" s="58" t="s">
        <v>272</v>
      </c>
      <c r="J231" s="152">
        <v>8.9</v>
      </c>
      <c r="K231" s="148" t="s">
        <v>274</v>
      </c>
      <c r="L231" s="63">
        <f t="shared" si="0"/>
        <v>1626363</v>
      </c>
      <c r="M231" s="63"/>
      <c r="N231" s="78">
        <v>6</v>
      </c>
      <c r="P231" s="158">
        <f t="shared" si="1"/>
        <v>21.813907058986327</v>
      </c>
      <c r="R231" s="66">
        <v>15.62</v>
      </c>
      <c r="S231" s="85"/>
      <c r="T231" s="63">
        <v>1408857</v>
      </c>
      <c r="U231" s="63"/>
      <c r="V231" s="66">
        <f t="shared" si="2"/>
        <v>5.2</v>
      </c>
      <c r="W231" s="52"/>
      <c r="X231" s="52"/>
      <c r="Y231" s="52"/>
      <c r="AA231" s="21"/>
      <c r="AB231" s="21"/>
      <c r="AC231" s="37"/>
    </row>
    <row r="232" spans="1:29" x14ac:dyDescent="0.25">
      <c r="A232" s="33">
        <v>343.2</v>
      </c>
      <c r="B232" s="33" t="s">
        <v>280</v>
      </c>
      <c r="D232" s="63">
        <v>37564239.130000003</v>
      </c>
      <c r="F232" s="63">
        <v>7262311.1111797579</v>
      </c>
      <c r="G232" s="58"/>
      <c r="H232" s="158">
        <v>47.023809523809518</v>
      </c>
      <c r="I232" s="58" t="s">
        <v>272</v>
      </c>
      <c r="J232" s="152">
        <v>8.9</v>
      </c>
      <c r="K232" s="148" t="s">
        <v>274</v>
      </c>
      <c r="L232" s="63">
        <f t="shared" si="0"/>
        <v>2253854</v>
      </c>
      <c r="M232" s="63"/>
      <c r="N232" s="78">
        <v>6</v>
      </c>
      <c r="P232" s="158">
        <f t="shared" si="1"/>
        <v>19.333044617373453</v>
      </c>
      <c r="R232" s="66">
        <v>7.11</v>
      </c>
      <c r="S232" s="85"/>
      <c r="T232" s="63">
        <v>2412721</v>
      </c>
      <c r="U232" s="63"/>
      <c r="V232" s="66">
        <f t="shared" si="2"/>
        <v>6.42</v>
      </c>
      <c r="W232" s="52"/>
      <c r="X232" s="52"/>
      <c r="Y232" s="52"/>
      <c r="AA232" s="21"/>
      <c r="AB232" s="21"/>
      <c r="AC232" s="37"/>
    </row>
    <row r="233" spans="1:29" x14ac:dyDescent="0.25">
      <c r="A233" s="33">
        <v>344</v>
      </c>
      <c r="B233" s="33" t="s">
        <v>89</v>
      </c>
      <c r="D233" s="63">
        <v>680446.36</v>
      </c>
      <c r="F233" s="63">
        <v>405161.83305500005</v>
      </c>
      <c r="G233" s="58"/>
      <c r="H233" s="158">
        <v>56.223333333333322</v>
      </c>
      <c r="J233" s="152">
        <v>13.3</v>
      </c>
      <c r="L233" s="63">
        <f t="shared" si="0"/>
        <v>23135</v>
      </c>
      <c r="M233" s="63"/>
      <c r="N233" s="78">
        <v>3.4</v>
      </c>
      <c r="P233" s="158">
        <f t="shared" si="1"/>
        <v>59.543537429607241</v>
      </c>
      <c r="R233" s="66">
        <v>15.89</v>
      </c>
      <c r="S233" s="85"/>
      <c r="T233" s="63">
        <v>18609</v>
      </c>
      <c r="U233" s="63"/>
      <c r="V233" s="66">
        <f t="shared" si="2"/>
        <v>2.73</v>
      </c>
      <c r="W233" s="52"/>
      <c r="X233" s="52"/>
      <c r="Y233" s="52"/>
      <c r="AA233" s="21"/>
      <c r="AB233" s="21"/>
      <c r="AC233" s="37"/>
    </row>
    <row r="234" spans="1:29" x14ac:dyDescent="0.25">
      <c r="A234" s="33">
        <v>345</v>
      </c>
      <c r="B234" s="33" t="s">
        <v>45</v>
      </c>
      <c r="D234" s="63">
        <v>12121302.66</v>
      </c>
      <c r="F234" s="63">
        <v>9401591.5924850013</v>
      </c>
      <c r="G234" s="58"/>
      <c r="H234" s="158">
        <v>55.886666666666663</v>
      </c>
      <c r="J234" s="152">
        <v>13.4</v>
      </c>
      <c r="L234" s="63">
        <f t="shared" si="0"/>
        <v>412124</v>
      </c>
      <c r="M234" s="63"/>
      <c r="N234" s="78">
        <v>3.4</v>
      </c>
      <c r="P234" s="158">
        <f t="shared" si="1"/>
        <v>77.562551288402531</v>
      </c>
      <c r="R234" s="66">
        <v>15.25</v>
      </c>
      <c r="S234" s="85"/>
      <c r="T234" s="63">
        <v>194238</v>
      </c>
      <c r="U234" s="63"/>
      <c r="V234" s="66">
        <f t="shared" si="2"/>
        <v>1.6</v>
      </c>
      <c r="W234" s="52"/>
      <c r="X234" s="52"/>
      <c r="Y234" s="52"/>
      <c r="AA234" s="21"/>
      <c r="AB234" s="21"/>
      <c r="AC234" s="37"/>
    </row>
    <row r="235" spans="1:29" s="38" customFormat="1" x14ac:dyDescent="0.25">
      <c r="A235" s="33">
        <v>346</v>
      </c>
      <c r="B235" s="33" t="s">
        <v>281</v>
      </c>
      <c r="D235" s="64">
        <v>1234437.5900000001</v>
      </c>
      <c r="E235" s="58"/>
      <c r="F235" s="64">
        <v>609250.2290874999</v>
      </c>
      <c r="G235" s="58"/>
      <c r="H235" s="158">
        <v>54.482758620689651</v>
      </c>
      <c r="I235" s="58"/>
      <c r="J235" s="187">
        <v>13.2</v>
      </c>
      <c r="K235" s="73"/>
      <c r="L235" s="64">
        <f t="shared" si="0"/>
        <v>41971</v>
      </c>
      <c r="M235" s="67"/>
      <c r="N235" s="78">
        <v>3.4</v>
      </c>
      <c r="O235" s="73"/>
      <c r="P235" s="158">
        <f t="shared" si="1"/>
        <v>49.35447802488742</v>
      </c>
      <c r="Q235" s="58"/>
      <c r="R235" s="66">
        <v>15.38</v>
      </c>
      <c r="S235" s="115"/>
      <c r="T235" s="64">
        <v>42255</v>
      </c>
      <c r="U235" s="67"/>
      <c r="V235" s="66">
        <f t="shared" si="2"/>
        <v>3.42</v>
      </c>
      <c r="W235" s="52"/>
      <c r="X235" s="52"/>
      <c r="Y235" s="52"/>
      <c r="AA235" s="21"/>
      <c r="AB235" s="21"/>
      <c r="AC235" s="37"/>
    </row>
    <row r="236" spans="1:29" x14ac:dyDescent="0.25">
      <c r="A236" s="33" t="s">
        <v>6</v>
      </c>
      <c r="B236" s="38" t="s">
        <v>91</v>
      </c>
      <c r="D236" s="65">
        <f>+SUBTOTAL(9,D229:D235)</f>
        <v>174980983.30000001</v>
      </c>
      <c r="E236" s="73"/>
      <c r="F236" s="65">
        <f>+SUBTOTAL(9,F229:F235)</f>
        <v>86474395.712304994</v>
      </c>
      <c r="G236" s="73"/>
      <c r="H236" s="158"/>
      <c r="I236" s="73"/>
      <c r="J236" s="152"/>
      <c r="L236" s="65">
        <f>+SUBTOTAL(9,L229:L235)</f>
        <v>7761596</v>
      </c>
      <c r="M236" s="65"/>
      <c r="N236" s="118">
        <f>+ROUND(L236/D236*100,1)</f>
        <v>4.4000000000000004</v>
      </c>
      <c r="P236" s="158"/>
      <c r="R236" s="125"/>
      <c r="S236" s="65"/>
      <c r="T236" s="65">
        <f>+SUBTOTAL(9,T229:T235)</f>
        <v>6297648</v>
      </c>
      <c r="U236" s="65"/>
      <c r="V236" s="125">
        <f>+T236/D236*100</f>
        <v>3.5990470971367547</v>
      </c>
      <c r="W236" s="56"/>
      <c r="X236" s="52"/>
      <c r="Y236" s="52"/>
      <c r="Z236" s="37"/>
      <c r="AA236" s="21"/>
      <c r="AB236" s="21"/>
      <c r="AC236" s="37"/>
    </row>
    <row r="237" spans="1:29" s="38" customFormat="1" x14ac:dyDescent="0.25">
      <c r="A237" s="38" t="s">
        <v>6</v>
      </c>
      <c r="B237" s="38" t="s">
        <v>6</v>
      </c>
      <c r="D237" s="58"/>
      <c r="E237" s="58"/>
      <c r="F237" s="58"/>
      <c r="G237" s="58"/>
      <c r="H237" s="158"/>
      <c r="I237" s="58"/>
      <c r="J237" s="187"/>
      <c r="K237" s="73"/>
      <c r="L237" s="58"/>
      <c r="M237" s="58"/>
      <c r="N237" s="119"/>
      <c r="O237" s="73"/>
      <c r="P237" s="158"/>
      <c r="Q237" s="58"/>
      <c r="R237" s="66"/>
      <c r="S237" s="58"/>
      <c r="T237" s="58"/>
      <c r="U237" s="58"/>
      <c r="V237" s="66"/>
      <c r="W237" s="52"/>
      <c r="X237" s="52"/>
      <c r="Y237" s="52"/>
      <c r="AA237" s="21"/>
      <c r="AB237" s="21"/>
      <c r="AC237" s="37"/>
    </row>
    <row r="238" spans="1:29" x14ac:dyDescent="0.25">
      <c r="A238" s="38" t="s">
        <v>6</v>
      </c>
      <c r="B238" s="38" t="s">
        <v>92</v>
      </c>
      <c r="D238" s="63"/>
      <c r="G238" s="58"/>
      <c r="H238" s="158"/>
      <c r="J238" s="152"/>
      <c r="L238" s="63"/>
      <c r="M238" s="63"/>
      <c r="N238" s="120"/>
      <c r="P238" s="158"/>
      <c r="R238" s="66"/>
      <c r="S238" s="117"/>
      <c r="T238" s="63"/>
      <c r="U238" s="63"/>
      <c r="V238" s="66"/>
      <c r="W238" s="52"/>
      <c r="X238" s="52"/>
      <c r="Y238" s="52"/>
      <c r="Z238" s="38"/>
      <c r="AA238" s="21"/>
      <c r="AB238" s="21"/>
      <c r="AC238" s="37"/>
    </row>
    <row r="239" spans="1:29" x14ac:dyDescent="0.25">
      <c r="A239" s="33">
        <v>341</v>
      </c>
      <c r="B239" s="33" t="s">
        <v>42</v>
      </c>
      <c r="D239" s="63">
        <v>5090644.67</v>
      </c>
      <c r="F239" s="63">
        <v>3478638.4194437498</v>
      </c>
      <c r="G239" s="58"/>
      <c r="H239" s="158">
        <v>55.220689655172414</v>
      </c>
      <c r="J239" s="152">
        <v>13.3</v>
      </c>
      <c r="L239" s="63">
        <f t="shared" ref="L239:L245" si="3">+ROUND(D239*N239/100,0)</f>
        <v>178173</v>
      </c>
      <c r="M239" s="63"/>
      <c r="N239" s="78">
        <v>3.5</v>
      </c>
      <c r="P239" s="158">
        <f t="shared" ref="P239:P245" si="4">F239/D239*100</f>
        <v>68.333946777781094</v>
      </c>
      <c r="R239" s="66">
        <v>16.07</v>
      </c>
      <c r="S239" s="85"/>
      <c r="T239" s="63">
        <v>106647</v>
      </c>
      <c r="U239" s="63"/>
      <c r="V239" s="66">
        <f t="shared" ref="V239:V245" si="5">+ROUND(T239/D239*100,2)</f>
        <v>2.09</v>
      </c>
      <c r="W239" s="52"/>
      <c r="X239" s="52"/>
      <c r="Y239" s="52"/>
      <c r="AA239" s="21"/>
      <c r="AB239" s="21"/>
      <c r="AC239" s="37"/>
    </row>
    <row r="240" spans="1:29" x14ac:dyDescent="0.25">
      <c r="A240" s="33">
        <v>342</v>
      </c>
      <c r="B240" s="33" t="s">
        <v>87</v>
      </c>
      <c r="D240" s="63">
        <v>673632.54</v>
      </c>
      <c r="F240" s="63">
        <v>511483.67270750005</v>
      </c>
      <c r="G240" s="58"/>
      <c r="H240" s="158">
        <v>51.538461538461547</v>
      </c>
      <c r="J240" s="152">
        <v>12.6</v>
      </c>
      <c r="L240" s="63">
        <f t="shared" si="3"/>
        <v>25598</v>
      </c>
      <c r="M240" s="63"/>
      <c r="N240" s="78">
        <v>3.8</v>
      </c>
      <c r="P240" s="158">
        <f t="shared" si="4"/>
        <v>75.929181317087213</v>
      </c>
      <c r="R240" s="66">
        <v>15.2</v>
      </c>
      <c r="S240" s="85"/>
      <c r="T240" s="63">
        <v>11997</v>
      </c>
      <c r="U240" s="63"/>
      <c r="V240" s="66">
        <f t="shared" si="5"/>
        <v>1.78</v>
      </c>
      <c r="W240" s="52"/>
      <c r="X240" s="52"/>
      <c r="Y240" s="52"/>
      <c r="AA240" s="21"/>
      <c r="AB240" s="21"/>
      <c r="AC240" s="37"/>
    </row>
    <row r="241" spans="1:29" x14ac:dyDescent="0.25">
      <c r="A241" s="33">
        <v>343</v>
      </c>
      <c r="B241" s="33" t="s">
        <v>88</v>
      </c>
      <c r="D241" s="63">
        <v>121376511.03</v>
      </c>
      <c r="F241" s="63">
        <v>49359730.567925498</v>
      </c>
      <c r="G241" s="58"/>
      <c r="H241" s="158">
        <v>51.304347826086961</v>
      </c>
      <c r="I241" s="58" t="s">
        <v>272</v>
      </c>
      <c r="J241" s="152">
        <v>11.2</v>
      </c>
      <c r="K241" s="58" t="s">
        <v>274</v>
      </c>
      <c r="L241" s="63">
        <f t="shared" si="3"/>
        <v>5219190</v>
      </c>
      <c r="M241" s="63"/>
      <c r="N241" s="78">
        <v>4.3</v>
      </c>
      <c r="P241" s="158">
        <f t="shared" si="4"/>
        <v>40.666624991161186</v>
      </c>
      <c r="R241" s="66">
        <v>15.16</v>
      </c>
      <c r="S241" s="85"/>
      <c r="T241" s="63">
        <v>4990638</v>
      </c>
      <c r="U241" s="63"/>
      <c r="V241" s="66">
        <f t="shared" si="5"/>
        <v>4.1100000000000003</v>
      </c>
      <c r="W241" s="52"/>
      <c r="X241" s="52"/>
      <c r="Y241" s="52"/>
      <c r="AA241" s="21"/>
      <c r="AB241" s="21"/>
      <c r="AC241" s="37"/>
    </row>
    <row r="242" spans="1:29" x14ac:dyDescent="0.25">
      <c r="A242" s="33">
        <v>343.2</v>
      </c>
      <c r="B242" s="33" t="s">
        <v>280</v>
      </c>
      <c r="D242" s="63">
        <v>64237235.289999999</v>
      </c>
      <c r="F242" s="63">
        <v>8573138.6828573085</v>
      </c>
      <c r="G242" s="58"/>
      <c r="H242" s="158">
        <v>51.304347826086961</v>
      </c>
      <c r="I242" s="58" t="s">
        <v>272</v>
      </c>
      <c r="J242" s="152">
        <v>11.2</v>
      </c>
      <c r="K242" s="58" t="s">
        <v>274</v>
      </c>
      <c r="L242" s="63">
        <f t="shared" si="3"/>
        <v>2762201</v>
      </c>
      <c r="M242" s="63"/>
      <c r="N242" s="78">
        <v>4.3</v>
      </c>
      <c r="P242" s="158">
        <f t="shared" si="4"/>
        <v>13.3460580053823</v>
      </c>
      <c r="R242" s="66">
        <v>6.74</v>
      </c>
      <c r="S242" s="85"/>
      <c r="T242" s="63">
        <v>4923007</v>
      </c>
      <c r="U242" s="63"/>
      <c r="V242" s="66">
        <f t="shared" si="5"/>
        <v>7.66</v>
      </c>
      <c r="W242" s="52"/>
      <c r="X242" s="52"/>
      <c r="Y242" s="52"/>
      <c r="AA242" s="21"/>
      <c r="AB242" s="21"/>
      <c r="AC242" s="37"/>
    </row>
    <row r="243" spans="1:29" x14ac:dyDescent="0.25">
      <c r="A243" s="33">
        <v>344</v>
      </c>
      <c r="B243" s="33" t="s">
        <v>89</v>
      </c>
      <c r="D243" s="63">
        <v>28799679.809999999</v>
      </c>
      <c r="F243" s="63">
        <v>20523753.65216</v>
      </c>
      <c r="G243" s="58"/>
      <c r="H243" s="158">
        <v>56.223333333333322</v>
      </c>
      <c r="J243" s="152">
        <v>13.3</v>
      </c>
      <c r="L243" s="63">
        <f t="shared" si="3"/>
        <v>979189</v>
      </c>
      <c r="M243" s="63"/>
      <c r="N243" s="78">
        <v>3.4</v>
      </c>
      <c r="P243" s="158">
        <f t="shared" si="4"/>
        <v>71.263825804874458</v>
      </c>
      <c r="R243" s="66">
        <v>15.69</v>
      </c>
      <c r="S243" s="85"/>
      <c r="T243" s="63">
        <v>582531</v>
      </c>
      <c r="U243" s="63"/>
      <c r="V243" s="66">
        <f t="shared" si="5"/>
        <v>2.02</v>
      </c>
      <c r="W243" s="52"/>
      <c r="X243" s="52"/>
      <c r="Y243" s="52"/>
      <c r="AA243" s="21"/>
      <c r="AB243" s="21"/>
      <c r="AC243" s="37"/>
    </row>
    <row r="244" spans="1:29" s="38" customFormat="1" x14ac:dyDescent="0.25">
      <c r="A244" s="33">
        <v>345</v>
      </c>
      <c r="B244" s="33" t="s">
        <v>45</v>
      </c>
      <c r="D244" s="63">
        <v>29810853.449999999</v>
      </c>
      <c r="E244" s="58"/>
      <c r="F244" s="63">
        <v>19234928.801115002</v>
      </c>
      <c r="G244" s="58"/>
      <c r="H244" s="158">
        <v>55.886666666666663</v>
      </c>
      <c r="I244" s="58"/>
      <c r="J244" s="187">
        <v>13.4</v>
      </c>
      <c r="K244" s="73"/>
      <c r="L244" s="63">
        <f t="shared" si="3"/>
        <v>1013569</v>
      </c>
      <c r="M244" s="63"/>
      <c r="N244" s="78">
        <v>3.4</v>
      </c>
      <c r="O244" s="73"/>
      <c r="P244" s="158">
        <f t="shared" si="4"/>
        <v>64.523240951073831</v>
      </c>
      <c r="Q244" s="58"/>
      <c r="R244" s="66">
        <v>15.43</v>
      </c>
      <c r="S244" s="85"/>
      <c r="T244" s="63">
        <v>724053</v>
      </c>
      <c r="U244" s="63"/>
      <c r="V244" s="66">
        <f t="shared" si="5"/>
        <v>2.4300000000000002</v>
      </c>
      <c r="W244" s="52"/>
      <c r="X244" s="52"/>
      <c r="Y244" s="52"/>
      <c r="Z244" s="33"/>
      <c r="AA244" s="21"/>
      <c r="AB244" s="21"/>
      <c r="AC244" s="37"/>
    </row>
    <row r="245" spans="1:29" x14ac:dyDescent="0.25">
      <c r="A245" s="33">
        <v>346</v>
      </c>
      <c r="B245" s="33" t="s">
        <v>281</v>
      </c>
      <c r="D245" s="64">
        <v>2599157.79</v>
      </c>
      <c r="F245" s="64">
        <v>1902627.9844599999</v>
      </c>
      <c r="G245" s="58"/>
      <c r="H245" s="158">
        <v>54.482758620689651</v>
      </c>
      <c r="J245" s="152">
        <v>13.2</v>
      </c>
      <c r="L245" s="64">
        <f t="shared" si="3"/>
        <v>88371</v>
      </c>
      <c r="M245" s="67"/>
      <c r="N245" s="78">
        <v>3.4</v>
      </c>
      <c r="P245" s="158">
        <f t="shared" si="4"/>
        <v>73.201711407447874</v>
      </c>
      <c r="R245" s="66">
        <v>14.87</v>
      </c>
      <c r="S245" s="115"/>
      <c r="T245" s="64">
        <v>50337</v>
      </c>
      <c r="U245" s="67"/>
      <c r="V245" s="66">
        <f t="shared" si="5"/>
        <v>1.94</v>
      </c>
      <c r="W245" s="52"/>
      <c r="X245" s="52"/>
      <c r="Y245" s="52"/>
      <c r="Z245" s="38"/>
      <c r="AA245" s="21"/>
      <c r="AB245" s="21"/>
      <c r="AC245" s="37"/>
    </row>
    <row r="246" spans="1:29" s="38" customFormat="1" x14ac:dyDescent="0.25">
      <c r="A246" s="33" t="s">
        <v>6</v>
      </c>
      <c r="B246" s="38" t="s">
        <v>93</v>
      </c>
      <c r="D246" s="65">
        <f>+SUBTOTAL(9,D239:D245)</f>
        <v>252587714.57999998</v>
      </c>
      <c r="E246" s="73"/>
      <c r="F246" s="65">
        <f>+SUBTOTAL(9,F239:F245)</f>
        <v>103584301.78066906</v>
      </c>
      <c r="G246" s="73"/>
      <c r="H246" s="158"/>
      <c r="I246" s="73"/>
      <c r="J246" s="187"/>
      <c r="K246" s="73"/>
      <c r="L246" s="65">
        <f>+SUBTOTAL(9,L239:L245)</f>
        <v>10266291</v>
      </c>
      <c r="M246" s="65"/>
      <c r="N246" s="118">
        <f>+ROUND(L246/D246*100,1)</f>
        <v>4.0999999999999996</v>
      </c>
      <c r="O246" s="73"/>
      <c r="P246" s="158"/>
      <c r="Q246" s="58"/>
      <c r="R246" s="125"/>
      <c r="S246" s="65"/>
      <c r="T246" s="65">
        <f>+SUBTOTAL(9,T239:T245)</f>
        <v>11389210</v>
      </c>
      <c r="U246" s="65"/>
      <c r="V246" s="125">
        <f>+T246/D246*100</f>
        <v>4.5090118571039177</v>
      </c>
      <c r="W246" s="56"/>
      <c r="X246" s="52"/>
      <c r="Y246" s="52"/>
      <c r="Z246" s="37"/>
      <c r="AA246" s="21"/>
      <c r="AB246" s="21"/>
      <c r="AC246" s="37"/>
    </row>
    <row r="247" spans="1:29" x14ac:dyDescent="0.25">
      <c r="A247" s="33" t="s">
        <v>6</v>
      </c>
      <c r="B247" s="33" t="s">
        <v>6</v>
      </c>
      <c r="G247" s="58"/>
      <c r="H247" s="158"/>
      <c r="J247" s="152"/>
      <c r="N247" s="120"/>
      <c r="P247" s="158"/>
      <c r="R247" s="66"/>
      <c r="V247" s="66"/>
      <c r="W247" s="52"/>
      <c r="X247" s="52"/>
      <c r="Y247" s="52"/>
      <c r="Z247" s="38"/>
      <c r="AA247" s="21"/>
      <c r="AB247" s="21"/>
      <c r="AC247" s="37"/>
    </row>
    <row r="248" spans="1:29" x14ac:dyDescent="0.25">
      <c r="A248" s="38" t="s">
        <v>6</v>
      </c>
      <c r="B248" s="38" t="s">
        <v>94</v>
      </c>
      <c r="D248" s="63"/>
      <c r="G248" s="58"/>
      <c r="H248" s="158"/>
      <c r="J248" s="152"/>
      <c r="L248" s="63"/>
      <c r="M248" s="63"/>
      <c r="N248" s="120"/>
      <c r="P248" s="158"/>
      <c r="R248" s="66"/>
      <c r="S248" s="117"/>
      <c r="T248" s="63"/>
      <c r="U248" s="63"/>
      <c r="V248" s="66"/>
      <c r="W248" s="52"/>
      <c r="X248" s="52"/>
      <c r="Y248" s="52"/>
      <c r="Z248" s="38"/>
      <c r="AA248" s="21"/>
      <c r="AB248" s="21"/>
      <c r="AC248" s="37"/>
    </row>
    <row r="249" spans="1:29" x14ac:dyDescent="0.25">
      <c r="A249" s="33">
        <v>341</v>
      </c>
      <c r="B249" s="33" t="s">
        <v>42</v>
      </c>
      <c r="D249" s="63">
        <v>3203159.07</v>
      </c>
      <c r="F249" s="63">
        <v>1949980.9453624994</v>
      </c>
      <c r="G249" s="58"/>
      <c r="H249" s="158">
        <v>55.220689655172414</v>
      </c>
      <c r="J249" s="152">
        <v>13.3</v>
      </c>
      <c r="L249" s="63">
        <f t="shared" ref="L249:L255" si="6">+ROUND(D249*N249/100,0)</f>
        <v>112111</v>
      </c>
      <c r="M249" s="63"/>
      <c r="N249" s="78">
        <v>3.5</v>
      </c>
      <c r="P249" s="158">
        <f t="shared" ref="P249:P255" si="7">F249/D249*100</f>
        <v>60.876806388591234</v>
      </c>
      <c r="R249" s="66">
        <v>16.11</v>
      </c>
      <c r="S249" s="85"/>
      <c r="T249" s="63">
        <v>81765</v>
      </c>
      <c r="U249" s="63"/>
      <c r="V249" s="66">
        <f t="shared" ref="V249:V255" si="8">+ROUND(T249/D249*100,2)</f>
        <v>2.5499999999999998</v>
      </c>
      <c r="W249" s="52"/>
      <c r="X249" s="52"/>
      <c r="Y249" s="52"/>
      <c r="AA249" s="21"/>
      <c r="AB249" s="21"/>
      <c r="AC249" s="37"/>
    </row>
    <row r="250" spans="1:29" x14ac:dyDescent="0.25">
      <c r="A250" s="33">
        <v>342</v>
      </c>
      <c r="B250" s="33" t="s">
        <v>87</v>
      </c>
      <c r="D250" s="63">
        <v>742434</v>
      </c>
      <c r="F250" s="63">
        <v>503871.8135775</v>
      </c>
      <c r="G250" s="58"/>
      <c r="H250" s="158">
        <v>51.538461538461547</v>
      </c>
      <c r="J250" s="152">
        <v>12.6</v>
      </c>
      <c r="L250" s="63">
        <f t="shared" si="6"/>
        <v>28212</v>
      </c>
      <c r="M250" s="63"/>
      <c r="N250" s="78">
        <v>3.8</v>
      </c>
      <c r="P250" s="158">
        <f t="shared" si="7"/>
        <v>67.867556385820151</v>
      </c>
      <c r="R250" s="66">
        <v>15.38</v>
      </c>
      <c r="S250" s="85"/>
      <c r="T250" s="63">
        <v>16959</v>
      </c>
      <c r="U250" s="63"/>
      <c r="V250" s="66">
        <f t="shared" si="8"/>
        <v>2.2799999999999998</v>
      </c>
      <c r="W250" s="52"/>
      <c r="X250" s="52"/>
      <c r="Y250" s="52"/>
      <c r="AA250" s="21"/>
      <c r="AB250" s="21"/>
      <c r="AC250" s="37"/>
    </row>
    <row r="251" spans="1:29" x14ac:dyDescent="0.25">
      <c r="A251" s="33">
        <v>343</v>
      </c>
      <c r="B251" s="33" t="s">
        <v>88</v>
      </c>
      <c r="D251" s="63">
        <v>121964622.64</v>
      </c>
      <c r="F251" s="63">
        <v>33068494.782939143</v>
      </c>
      <c r="G251" s="58"/>
      <c r="H251" s="158">
        <v>52.083333333333329</v>
      </c>
      <c r="I251" s="58" t="s">
        <v>272</v>
      </c>
      <c r="J251" s="152">
        <v>11.5</v>
      </c>
      <c r="K251" s="58" t="s">
        <v>274</v>
      </c>
      <c r="L251" s="63">
        <f t="shared" si="6"/>
        <v>5122514</v>
      </c>
      <c r="M251" s="63"/>
      <c r="N251" s="78">
        <v>4.2</v>
      </c>
      <c r="P251" s="158">
        <f t="shared" si="7"/>
        <v>27.113185829752133</v>
      </c>
      <c r="R251" s="66">
        <v>15.19</v>
      </c>
      <c r="S251" s="85"/>
      <c r="T251" s="63">
        <v>6093158</v>
      </c>
      <c r="U251" s="63"/>
      <c r="V251" s="66">
        <f t="shared" si="8"/>
        <v>5</v>
      </c>
      <c r="W251" s="52"/>
      <c r="X251" s="52"/>
      <c r="Y251" s="52"/>
      <c r="AA251" s="21"/>
      <c r="AB251" s="21"/>
      <c r="AC251" s="37"/>
    </row>
    <row r="252" spans="1:29" x14ac:dyDescent="0.25">
      <c r="A252" s="33">
        <v>343.2</v>
      </c>
      <c r="B252" s="33" t="s">
        <v>280</v>
      </c>
      <c r="D252" s="63">
        <v>24160829.5</v>
      </c>
      <c r="F252" s="63">
        <v>1666193.6946186493</v>
      </c>
      <c r="G252" s="58"/>
      <c r="H252" s="158">
        <v>52.083333333333329</v>
      </c>
      <c r="I252" s="58" t="s">
        <v>272</v>
      </c>
      <c r="J252" s="152">
        <v>11.5</v>
      </c>
      <c r="K252" s="58" t="s">
        <v>274</v>
      </c>
      <c r="L252" s="63">
        <f t="shared" si="6"/>
        <v>1014755</v>
      </c>
      <c r="M252" s="63"/>
      <c r="N252" s="78">
        <v>4.2</v>
      </c>
      <c r="P252" s="158">
        <f t="shared" si="7"/>
        <v>6.8962603068683928</v>
      </c>
      <c r="R252" s="66">
        <v>7.21</v>
      </c>
      <c r="S252" s="85"/>
      <c r="T252" s="63">
        <v>1947066</v>
      </c>
      <c r="U252" s="63"/>
      <c r="V252" s="66">
        <f t="shared" si="8"/>
        <v>8.06</v>
      </c>
      <c r="W252" s="52"/>
      <c r="X252" s="52"/>
      <c r="Y252" s="52"/>
      <c r="AA252" s="21"/>
      <c r="AB252" s="21"/>
      <c r="AC252" s="37"/>
    </row>
    <row r="253" spans="1:29" s="38" customFormat="1" x14ac:dyDescent="0.25">
      <c r="A253" s="33">
        <v>344</v>
      </c>
      <c r="B253" s="33" t="s">
        <v>89</v>
      </c>
      <c r="D253" s="63">
        <v>31767828.210000001</v>
      </c>
      <c r="E253" s="58"/>
      <c r="F253" s="63">
        <v>22571172.423827499</v>
      </c>
      <c r="G253" s="58"/>
      <c r="H253" s="158">
        <v>56.223333333333322</v>
      </c>
      <c r="I253" s="58"/>
      <c r="J253" s="187">
        <v>13.3</v>
      </c>
      <c r="K253" s="73"/>
      <c r="L253" s="63">
        <f t="shared" si="6"/>
        <v>1080106</v>
      </c>
      <c r="M253" s="63"/>
      <c r="N253" s="78">
        <v>3.4</v>
      </c>
      <c r="O253" s="73"/>
      <c r="P253" s="158">
        <f t="shared" si="7"/>
        <v>71.050410731956987</v>
      </c>
      <c r="Q253" s="58"/>
      <c r="R253" s="66">
        <v>15.76</v>
      </c>
      <c r="S253" s="85"/>
      <c r="T253" s="63">
        <v>644016</v>
      </c>
      <c r="U253" s="63"/>
      <c r="V253" s="66">
        <f t="shared" si="8"/>
        <v>2.0299999999999998</v>
      </c>
      <c r="W253" s="52"/>
      <c r="X253" s="52"/>
      <c r="Y253" s="52"/>
      <c r="Z253" s="33"/>
      <c r="AA253" s="21"/>
      <c r="AB253" s="21"/>
      <c r="AC253" s="37"/>
    </row>
    <row r="254" spans="1:29" x14ac:dyDescent="0.25">
      <c r="A254" s="33">
        <v>345</v>
      </c>
      <c r="B254" s="33" t="s">
        <v>45</v>
      </c>
      <c r="D254" s="63">
        <v>24918022.579999998</v>
      </c>
      <c r="F254" s="63">
        <v>15461506.544155</v>
      </c>
      <c r="G254" s="58"/>
      <c r="H254" s="158">
        <v>55.886666666666663</v>
      </c>
      <c r="J254" s="152">
        <v>13.4</v>
      </c>
      <c r="L254" s="63">
        <f t="shared" si="6"/>
        <v>847213</v>
      </c>
      <c r="M254" s="63"/>
      <c r="N254" s="78">
        <v>3.4</v>
      </c>
      <c r="P254" s="158">
        <f t="shared" si="7"/>
        <v>62.049492468816126</v>
      </c>
      <c r="R254" s="66">
        <v>15.51</v>
      </c>
      <c r="S254" s="85"/>
      <c r="T254" s="63">
        <v>641836</v>
      </c>
      <c r="U254" s="63"/>
      <c r="V254" s="66">
        <f t="shared" si="8"/>
        <v>2.58</v>
      </c>
      <c r="W254" s="52"/>
      <c r="X254" s="52"/>
      <c r="Y254" s="52"/>
      <c r="AA254" s="21"/>
      <c r="AB254" s="21"/>
      <c r="AC254" s="37"/>
    </row>
    <row r="255" spans="1:29" s="38" customFormat="1" x14ac:dyDescent="0.25">
      <c r="A255" s="33">
        <v>346</v>
      </c>
      <c r="B255" s="33" t="s">
        <v>281</v>
      </c>
      <c r="D255" s="64">
        <v>1810688.03</v>
      </c>
      <c r="E255" s="58"/>
      <c r="F255" s="64">
        <v>1287343.3457350002</v>
      </c>
      <c r="G255" s="58"/>
      <c r="H255" s="158">
        <v>54.482758620689651</v>
      </c>
      <c r="I255" s="58"/>
      <c r="J255" s="187">
        <v>13.2</v>
      </c>
      <c r="K255" s="73"/>
      <c r="L255" s="64">
        <f t="shared" si="6"/>
        <v>61563</v>
      </c>
      <c r="M255" s="67"/>
      <c r="N255" s="78">
        <v>3.4</v>
      </c>
      <c r="O255" s="73"/>
      <c r="P255" s="158">
        <f t="shared" si="7"/>
        <v>71.096915890861681</v>
      </c>
      <c r="Q255" s="58"/>
      <c r="R255" s="66">
        <v>14.89</v>
      </c>
      <c r="S255" s="115"/>
      <c r="T255" s="64">
        <v>37579</v>
      </c>
      <c r="U255" s="67"/>
      <c r="V255" s="66">
        <f t="shared" si="8"/>
        <v>2.08</v>
      </c>
      <c r="W255" s="52"/>
      <c r="X255" s="52"/>
      <c r="Y255" s="52"/>
      <c r="AA255" s="21"/>
      <c r="AB255" s="21"/>
      <c r="AC255" s="37"/>
    </row>
    <row r="256" spans="1:29" x14ac:dyDescent="0.25">
      <c r="A256" s="33" t="s">
        <v>6</v>
      </c>
      <c r="B256" s="38" t="s">
        <v>95</v>
      </c>
      <c r="D256" s="83">
        <f>+SUBTOTAL(9,D249:D255)</f>
        <v>208567584.03</v>
      </c>
      <c r="E256" s="73"/>
      <c r="F256" s="83">
        <f>+SUBTOTAL(9,F249:F255)</f>
        <v>76508563.550215289</v>
      </c>
      <c r="G256" s="73"/>
      <c r="H256" s="158"/>
      <c r="I256" s="73"/>
      <c r="J256" s="152"/>
      <c r="L256" s="83">
        <f>+SUBTOTAL(9,L249:L255)</f>
        <v>8266474</v>
      </c>
      <c r="M256" s="88"/>
      <c r="N256" s="118">
        <f>+ROUND(L256/D256*100,1)</f>
        <v>4</v>
      </c>
      <c r="P256" s="158"/>
      <c r="R256" s="125"/>
      <c r="S256" s="88"/>
      <c r="T256" s="83">
        <f>+SUBTOTAL(9,T249:T255)</f>
        <v>9462379</v>
      </c>
      <c r="U256" s="88"/>
      <c r="V256" s="125">
        <f>+T256/D256*100</f>
        <v>4.5368406811669013</v>
      </c>
      <c r="W256" s="56"/>
      <c r="X256" s="52"/>
      <c r="Y256" s="52"/>
      <c r="Z256" s="37"/>
      <c r="AA256" s="21"/>
      <c r="AB256" s="21"/>
      <c r="AC256" s="37"/>
    </row>
    <row r="257" spans="1:29" x14ac:dyDescent="0.25">
      <c r="B257" s="38" t="s">
        <v>6</v>
      </c>
      <c r="D257" s="65"/>
      <c r="E257" s="73"/>
      <c r="F257" s="65"/>
      <c r="G257" s="73"/>
      <c r="H257" s="158"/>
      <c r="I257" s="73"/>
      <c r="J257" s="152"/>
      <c r="L257" s="65"/>
      <c r="M257" s="65"/>
      <c r="N257" s="120"/>
      <c r="P257" s="158"/>
      <c r="R257" s="125"/>
      <c r="S257" s="88"/>
      <c r="T257" s="88"/>
      <c r="U257" s="65"/>
      <c r="V257" s="66"/>
      <c r="W257" s="52"/>
      <c r="X257" s="52"/>
      <c r="Y257" s="52"/>
      <c r="AA257" s="21"/>
      <c r="AB257" s="21"/>
      <c r="AC257" s="37"/>
    </row>
    <row r="258" spans="1:29" x14ac:dyDescent="0.25">
      <c r="A258" s="41" t="s">
        <v>185</v>
      </c>
      <c r="B258" s="38"/>
      <c r="D258" s="121">
        <f>+SUBTOTAL(9,D228:D257)</f>
        <v>636136281.91000009</v>
      </c>
      <c r="E258" s="73"/>
      <c r="F258" s="121">
        <f>+SUBTOTAL(9,F228:F257)</f>
        <v>266567261.04318935</v>
      </c>
      <c r="G258" s="73"/>
      <c r="H258" s="158"/>
      <c r="I258" s="73"/>
      <c r="J258" s="152"/>
      <c r="L258" s="121">
        <f>+SUBTOTAL(9,L228:L257)</f>
        <v>26294361</v>
      </c>
      <c r="M258" s="121"/>
      <c r="N258" s="122">
        <f>+ROUND(L258/D258*100,1)</f>
        <v>4.0999999999999996</v>
      </c>
      <c r="P258" s="158"/>
      <c r="R258" s="116"/>
      <c r="S258" s="121"/>
      <c r="T258" s="121">
        <f>+SUBTOTAL(9,T228:T257)</f>
        <v>27149237</v>
      </c>
      <c r="U258" s="121"/>
      <c r="V258" s="116">
        <f>+T258/D258*100</f>
        <v>4.2678334457648575</v>
      </c>
      <c r="W258" s="57"/>
      <c r="X258" s="52"/>
      <c r="Y258" s="52"/>
      <c r="AA258" s="21"/>
      <c r="AB258" s="21"/>
      <c r="AC258" s="37"/>
    </row>
    <row r="259" spans="1:29" x14ac:dyDescent="0.25">
      <c r="A259" s="124"/>
      <c r="B259" s="73" t="s">
        <v>6</v>
      </c>
      <c r="C259" s="58"/>
      <c r="D259" s="65"/>
      <c r="E259" s="73"/>
      <c r="F259" s="65"/>
      <c r="G259" s="73"/>
      <c r="H259" s="158"/>
      <c r="I259" s="73"/>
      <c r="J259" s="152"/>
      <c r="L259" s="65"/>
      <c r="M259" s="65"/>
      <c r="N259" s="120"/>
      <c r="P259" s="158"/>
      <c r="R259" s="66"/>
      <c r="S259" s="65"/>
      <c r="T259" s="65"/>
      <c r="U259" s="65"/>
      <c r="V259" s="66"/>
      <c r="W259" s="52"/>
      <c r="X259" s="52"/>
      <c r="Y259" s="52"/>
      <c r="AA259" s="21"/>
      <c r="AB259" s="21"/>
      <c r="AC259" s="37"/>
    </row>
    <row r="260" spans="1:29" x14ac:dyDescent="0.25">
      <c r="A260" s="41"/>
      <c r="B260" s="38" t="s">
        <v>6</v>
      </c>
      <c r="D260" s="65"/>
      <c r="E260" s="73"/>
      <c r="F260" s="65"/>
      <c r="G260" s="73"/>
      <c r="H260" s="158"/>
      <c r="I260" s="73"/>
      <c r="J260" s="152"/>
      <c r="L260" s="65"/>
      <c r="M260" s="65"/>
      <c r="N260" s="120"/>
      <c r="P260" s="158"/>
      <c r="R260" s="66"/>
      <c r="S260" s="65"/>
      <c r="T260" s="65"/>
      <c r="U260" s="65"/>
      <c r="V260" s="66"/>
      <c r="W260" s="52"/>
      <c r="X260" s="52"/>
      <c r="Y260" s="52"/>
      <c r="AA260" s="21"/>
      <c r="AB260" s="21"/>
      <c r="AC260" s="37"/>
    </row>
    <row r="261" spans="1:29" x14ac:dyDescent="0.25">
      <c r="A261" s="41" t="s">
        <v>186</v>
      </c>
      <c r="B261" s="38"/>
      <c r="D261" s="65"/>
      <c r="E261" s="73"/>
      <c r="F261" s="65"/>
      <c r="G261" s="73"/>
      <c r="H261" s="158"/>
      <c r="I261" s="73"/>
      <c r="J261" s="152"/>
      <c r="L261" s="65"/>
      <c r="M261" s="65"/>
      <c r="N261" s="120"/>
      <c r="P261" s="158"/>
      <c r="R261" s="66"/>
      <c r="S261" s="65"/>
      <c r="T261" s="65"/>
      <c r="U261" s="65"/>
      <c r="V261" s="66"/>
      <c r="W261" s="52"/>
      <c r="X261" s="52"/>
      <c r="Y261" s="52"/>
      <c r="AA261" s="21"/>
      <c r="AB261" s="21"/>
      <c r="AC261" s="37"/>
    </row>
    <row r="262" spans="1:29" x14ac:dyDescent="0.25">
      <c r="A262" s="33" t="s">
        <v>6</v>
      </c>
      <c r="B262" s="33" t="s">
        <v>6</v>
      </c>
      <c r="G262" s="58"/>
      <c r="H262" s="158"/>
      <c r="J262" s="152"/>
      <c r="N262" s="120"/>
      <c r="P262" s="158"/>
      <c r="R262" s="66"/>
      <c r="V262" s="66"/>
      <c r="W262" s="52"/>
      <c r="X262" s="52"/>
      <c r="Y262" s="52"/>
      <c r="Z262" s="38"/>
      <c r="AA262" s="21"/>
      <c r="AB262" s="21"/>
      <c r="AC262" s="37"/>
    </row>
    <row r="263" spans="1:29" x14ac:dyDescent="0.25">
      <c r="A263" s="38" t="s">
        <v>6</v>
      </c>
      <c r="B263" s="38" t="s">
        <v>96</v>
      </c>
      <c r="D263" s="63"/>
      <c r="G263" s="58"/>
      <c r="H263" s="158"/>
      <c r="J263" s="152"/>
      <c r="L263" s="63"/>
      <c r="M263" s="63"/>
      <c r="N263" s="120"/>
      <c r="P263" s="158"/>
      <c r="R263" s="66"/>
      <c r="S263" s="117"/>
      <c r="T263" s="63"/>
      <c r="U263" s="63"/>
      <c r="V263" s="66"/>
      <c r="W263" s="52"/>
      <c r="X263" s="52"/>
      <c r="Y263" s="52"/>
      <c r="Z263" s="38"/>
      <c r="AA263" s="21"/>
      <c r="AB263" s="21"/>
      <c r="AC263" s="37"/>
    </row>
    <row r="264" spans="1:29" x14ac:dyDescent="0.25">
      <c r="A264" s="33">
        <v>341</v>
      </c>
      <c r="B264" s="33" t="s">
        <v>42</v>
      </c>
      <c r="D264" s="63">
        <v>8824311.5299999993</v>
      </c>
      <c r="F264" s="63">
        <v>2131885.8237000001</v>
      </c>
      <c r="G264" s="58"/>
      <c r="H264" s="158">
        <v>21.103448275862064</v>
      </c>
      <c r="J264" s="152">
        <v>23</v>
      </c>
      <c r="L264" s="63">
        <f t="shared" ref="L264:L270" si="9">+ROUND(D264*N264/100,0)</f>
        <v>308851</v>
      </c>
      <c r="M264" s="63"/>
      <c r="N264" s="78">
        <v>3.5</v>
      </c>
      <c r="P264" s="158">
        <f t="shared" ref="P264:P270" si="10">F264/D264*100</f>
        <v>24.159231192736463</v>
      </c>
      <c r="R264" s="66">
        <v>25.06</v>
      </c>
      <c r="S264" s="85"/>
      <c r="T264" s="63">
        <v>274099</v>
      </c>
      <c r="U264" s="63"/>
      <c r="V264" s="66">
        <f t="shared" ref="V264:V270" si="11">+ROUND(T264/D264*100,2)</f>
        <v>3.11</v>
      </c>
      <c r="W264" s="52"/>
      <c r="X264" s="52"/>
      <c r="Y264" s="52"/>
      <c r="AA264" s="21"/>
      <c r="AB264" s="21"/>
      <c r="AC264" s="37"/>
    </row>
    <row r="265" spans="1:29" x14ac:dyDescent="0.25">
      <c r="A265" s="33">
        <v>342</v>
      </c>
      <c r="B265" s="33" t="s">
        <v>87</v>
      </c>
      <c r="D265" s="63">
        <v>794049.27</v>
      </c>
      <c r="F265" s="63">
        <v>284358.18738999998</v>
      </c>
      <c r="G265" s="58"/>
      <c r="H265" s="158">
        <v>19.230769230769226</v>
      </c>
      <c r="J265" s="152">
        <v>21</v>
      </c>
      <c r="L265" s="63">
        <f t="shared" si="9"/>
        <v>30174</v>
      </c>
      <c r="M265" s="63"/>
      <c r="N265" s="78">
        <v>3.8</v>
      </c>
      <c r="P265" s="158">
        <f t="shared" si="10"/>
        <v>35.811151541012052</v>
      </c>
      <c r="R265" s="66">
        <v>15.56</v>
      </c>
      <c r="S265" s="85"/>
      <c r="T265" s="63">
        <v>34287</v>
      </c>
      <c r="U265" s="63"/>
      <c r="V265" s="66">
        <f t="shared" si="11"/>
        <v>4.32</v>
      </c>
      <c r="W265" s="52"/>
      <c r="X265" s="52"/>
      <c r="Y265" s="52"/>
      <c r="AA265" s="21"/>
      <c r="AB265" s="21"/>
      <c r="AC265" s="37"/>
    </row>
    <row r="266" spans="1:29" x14ac:dyDescent="0.25">
      <c r="A266" s="33">
        <v>343</v>
      </c>
      <c r="B266" s="33" t="s">
        <v>88</v>
      </c>
      <c r="D266" s="63">
        <v>3709607.1</v>
      </c>
      <c r="F266" s="63">
        <v>1045250.4988049084</v>
      </c>
      <c r="G266" s="58"/>
      <c r="H266" s="158">
        <v>18.713450292397667</v>
      </c>
      <c r="I266" s="58" t="s">
        <v>272</v>
      </c>
      <c r="J266" s="152">
        <v>13.9</v>
      </c>
      <c r="K266" s="58" t="s">
        <v>274</v>
      </c>
      <c r="L266" s="63">
        <f t="shared" si="9"/>
        <v>215157</v>
      </c>
      <c r="M266" s="63"/>
      <c r="N266" s="78">
        <v>5.8</v>
      </c>
      <c r="P266" s="158">
        <f t="shared" si="10"/>
        <v>28.176851904475498</v>
      </c>
      <c r="R266" s="66">
        <v>23.96</v>
      </c>
      <c r="S266" s="85"/>
      <c r="T266" s="63">
        <v>115845</v>
      </c>
      <c r="U266" s="63"/>
      <c r="V266" s="66">
        <f t="shared" si="11"/>
        <v>3.12</v>
      </c>
      <c r="W266" s="52"/>
      <c r="X266" s="52"/>
      <c r="Y266" s="52"/>
      <c r="AA266" s="21"/>
      <c r="AB266" s="21"/>
      <c r="AC266" s="37"/>
    </row>
    <row r="267" spans="1:29" s="38" customFormat="1" x14ac:dyDescent="0.25">
      <c r="A267" s="33">
        <v>343.2</v>
      </c>
      <c r="B267" s="33" t="s">
        <v>280</v>
      </c>
      <c r="D267" s="63">
        <v>441576.73</v>
      </c>
      <c r="E267" s="58"/>
      <c r="F267" s="63">
        <v>231377.25811259166</v>
      </c>
      <c r="G267" s="58"/>
      <c r="H267" s="158">
        <v>18.713450292397667</v>
      </c>
      <c r="I267" s="58" t="s">
        <v>272</v>
      </c>
      <c r="J267" s="152">
        <v>13.9</v>
      </c>
      <c r="K267" s="58" t="s">
        <v>274</v>
      </c>
      <c r="L267" s="63">
        <f t="shared" si="9"/>
        <v>25611</v>
      </c>
      <c r="M267" s="63"/>
      <c r="N267" s="78">
        <v>5.8</v>
      </c>
      <c r="O267" s="73"/>
      <c r="P267" s="158">
        <f t="shared" si="10"/>
        <v>52.39797353284257</v>
      </c>
      <c r="Q267" s="58"/>
      <c r="R267" s="66">
        <v>5.82</v>
      </c>
      <c r="S267" s="85"/>
      <c r="T267" s="63">
        <v>9562</v>
      </c>
      <c r="U267" s="63"/>
      <c r="V267" s="66">
        <f t="shared" si="11"/>
        <v>2.17</v>
      </c>
      <c r="W267" s="52"/>
      <c r="X267" s="52"/>
      <c r="Y267" s="52"/>
      <c r="Z267" s="33"/>
      <c r="AA267" s="21"/>
      <c r="AB267" s="21"/>
      <c r="AC267" s="37"/>
    </row>
    <row r="268" spans="1:29" x14ac:dyDescent="0.25">
      <c r="A268" s="33">
        <v>344</v>
      </c>
      <c r="B268" s="33" t="s">
        <v>89</v>
      </c>
      <c r="D268" s="63">
        <v>230729.01</v>
      </c>
      <c r="F268" s="63">
        <v>16353.841362499998</v>
      </c>
      <c r="G268" s="58"/>
      <c r="H268" s="158">
        <v>23.566666666666663</v>
      </c>
      <c r="J268" s="152">
        <v>23</v>
      </c>
      <c r="L268" s="63">
        <f t="shared" si="9"/>
        <v>7845</v>
      </c>
      <c r="M268" s="63"/>
      <c r="N268" s="78">
        <v>3.4</v>
      </c>
      <c r="P268" s="158">
        <f t="shared" si="10"/>
        <v>7.0878999404972944</v>
      </c>
      <c r="R268" s="66">
        <v>25.42</v>
      </c>
      <c r="S268" s="85"/>
      <c r="T268" s="63">
        <v>8706</v>
      </c>
      <c r="U268" s="63"/>
      <c r="V268" s="66">
        <f t="shared" si="11"/>
        <v>3.77</v>
      </c>
      <c r="W268" s="52"/>
      <c r="X268" s="52"/>
      <c r="Y268" s="52"/>
      <c r="AA268" s="21"/>
      <c r="AB268" s="21"/>
      <c r="AC268" s="37"/>
    </row>
    <row r="269" spans="1:29" s="38" customFormat="1" x14ac:dyDescent="0.25">
      <c r="A269" s="33">
        <v>345</v>
      </c>
      <c r="B269" s="33" t="s">
        <v>45</v>
      </c>
      <c r="D269" s="63">
        <v>1163312.03</v>
      </c>
      <c r="E269" s="58"/>
      <c r="F269" s="63">
        <v>139908.13377500002</v>
      </c>
      <c r="G269" s="58"/>
      <c r="H269" s="158">
        <v>23.566666666666663</v>
      </c>
      <c r="I269" s="58"/>
      <c r="J269" s="187">
        <v>23</v>
      </c>
      <c r="K269" s="73"/>
      <c r="L269" s="63">
        <f t="shared" si="9"/>
        <v>39553</v>
      </c>
      <c r="M269" s="63"/>
      <c r="N269" s="78">
        <v>3.4</v>
      </c>
      <c r="O269" s="73"/>
      <c r="P269" s="158">
        <f t="shared" si="10"/>
        <v>12.026707380907943</v>
      </c>
      <c r="Q269" s="58"/>
      <c r="R269" s="66">
        <v>24.91</v>
      </c>
      <c r="S269" s="85"/>
      <c r="T269" s="63">
        <v>42018</v>
      </c>
      <c r="U269" s="63"/>
      <c r="V269" s="66">
        <f t="shared" si="11"/>
        <v>3.61</v>
      </c>
      <c r="W269" s="52"/>
      <c r="X269" s="52"/>
      <c r="Y269" s="52"/>
      <c r="Z269" s="33"/>
      <c r="AA269" s="21"/>
      <c r="AB269" s="21"/>
      <c r="AC269" s="37"/>
    </row>
    <row r="270" spans="1:29" x14ac:dyDescent="0.25">
      <c r="A270" s="33">
        <v>346</v>
      </c>
      <c r="B270" s="33" t="s">
        <v>281</v>
      </c>
      <c r="D270" s="64">
        <v>768814.83</v>
      </c>
      <c r="F270" s="64">
        <v>197971.39508250004</v>
      </c>
      <c r="G270" s="58"/>
      <c r="H270" s="158">
        <v>20.689655172413794</v>
      </c>
      <c r="J270" s="152">
        <v>23</v>
      </c>
      <c r="L270" s="64">
        <f t="shared" si="9"/>
        <v>26140</v>
      </c>
      <c r="M270" s="67"/>
      <c r="N270" s="78">
        <v>3.4</v>
      </c>
      <c r="P270" s="158">
        <f t="shared" si="10"/>
        <v>25.750205037343004</v>
      </c>
      <c r="R270" s="66">
        <v>22.83</v>
      </c>
      <c r="S270" s="115"/>
      <c r="T270" s="64">
        <v>25678</v>
      </c>
      <c r="U270" s="67"/>
      <c r="V270" s="66">
        <f t="shared" si="11"/>
        <v>3.34</v>
      </c>
      <c r="W270" s="52"/>
      <c r="X270" s="52"/>
      <c r="Y270" s="52"/>
      <c r="Z270" s="38"/>
      <c r="AA270" s="21"/>
      <c r="AB270" s="21"/>
      <c r="AC270" s="37"/>
    </row>
    <row r="271" spans="1:29" x14ac:dyDescent="0.25">
      <c r="A271" s="33" t="s">
        <v>6</v>
      </c>
      <c r="B271" s="38" t="s">
        <v>97</v>
      </c>
      <c r="D271" s="65">
        <f>+SUBTOTAL(9,D264:D270)</f>
        <v>15932400.499999998</v>
      </c>
      <c r="E271" s="73"/>
      <c r="F271" s="65">
        <f>+SUBTOTAL(9,F264:F270)</f>
        <v>4047105.1382275</v>
      </c>
      <c r="G271" s="73"/>
      <c r="H271" s="158"/>
      <c r="I271" s="73"/>
      <c r="J271" s="152"/>
      <c r="L271" s="65">
        <f>+SUBTOTAL(9,L264:L270)</f>
        <v>653331</v>
      </c>
      <c r="M271" s="65"/>
      <c r="N271" s="118">
        <f>+ROUND(L271/D271*100,1)</f>
        <v>4.0999999999999996</v>
      </c>
      <c r="P271" s="158"/>
      <c r="R271" s="125"/>
      <c r="S271" s="65"/>
      <c r="T271" s="65">
        <f>+SUBTOTAL(9,T264:T270)</f>
        <v>510195</v>
      </c>
      <c r="U271" s="65"/>
      <c r="V271" s="125">
        <f>+T271/D271*100</f>
        <v>3.2022481483565519</v>
      </c>
      <c r="W271" s="56"/>
      <c r="X271" s="52"/>
      <c r="Y271" s="52"/>
      <c r="Z271" s="37"/>
      <c r="AA271" s="21"/>
      <c r="AB271" s="21"/>
      <c r="AC271" s="37"/>
    </row>
    <row r="272" spans="1:29" x14ac:dyDescent="0.25">
      <c r="A272" s="38" t="s">
        <v>6</v>
      </c>
      <c r="B272" s="38" t="s">
        <v>6</v>
      </c>
      <c r="G272" s="58"/>
      <c r="H272" s="158"/>
      <c r="J272" s="152"/>
      <c r="N272" s="120"/>
      <c r="P272" s="158"/>
      <c r="R272" s="66"/>
      <c r="V272" s="66"/>
      <c r="W272" s="52"/>
      <c r="X272" s="52"/>
      <c r="Y272" s="52"/>
      <c r="Z272" s="38"/>
      <c r="AA272" s="21"/>
      <c r="AB272" s="21"/>
      <c r="AC272" s="37"/>
    </row>
    <row r="273" spans="1:29" x14ac:dyDescent="0.25">
      <c r="A273" s="38" t="s">
        <v>6</v>
      </c>
      <c r="B273" s="38" t="s">
        <v>98</v>
      </c>
      <c r="D273" s="63"/>
      <c r="G273" s="58"/>
      <c r="H273" s="158"/>
      <c r="J273" s="152"/>
      <c r="L273" s="63"/>
      <c r="M273" s="63"/>
      <c r="N273" s="120"/>
      <c r="P273" s="158"/>
      <c r="R273" s="66"/>
      <c r="S273" s="117"/>
      <c r="T273" s="63"/>
      <c r="U273" s="63"/>
      <c r="V273" s="66"/>
      <c r="W273" s="52"/>
      <c r="X273" s="52"/>
      <c r="Y273" s="52"/>
      <c r="Z273" s="38"/>
      <c r="AA273" s="21"/>
      <c r="AB273" s="21"/>
      <c r="AC273" s="37"/>
    </row>
    <row r="274" spans="1:29" x14ac:dyDescent="0.25">
      <c r="A274" s="33">
        <v>341</v>
      </c>
      <c r="B274" s="33" t="s">
        <v>42</v>
      </c>
      <c r="D274" s="63">
        <v>28751597.359999999</v>
      </c>
      <c r="F274" s="63">
        <v>12204746.624056252</v>
      </c>
      <c r="G274" s="58"/>
      <c r="H274" s="158">
        <v>24.620689655172413</v>
      </c>
      <c r="J274" s="152">
        <v>22</v>
      </c>
      <c r="L274" s="63">
        <f t="shared" ref="L274:L280" si="12">+ROUND(D274*N274/100,0)</f>
        <v>1006306</v>
      </c>
      <c r="M274" s="63"/>
      <c r="N274" s="78">
        <v>3.5</v>
      </c>
      <c r="P274" s="158">
        <f t="shared" ref="P274:P280" si="13">F274/D274*100</f>
        <v>42.448934127868057</v>
      </c>
      <c r="R274" s="66">
        <v>25.41</v>
      </c>
      <c r="S274" s="85"/>
      <c r="T274" s="63">
        <v>673825</v>
      </c>
      <c r="U274" s="63"/>
      <c r="V274" s="66">
        <f t="shared" ref="V274:V280" si="14">+ROUND(T274/D274*100,2)</f>
        <v>2.34</v>
      </c>
      <c r="W274" s="52"/>
      <c r="X274" s="52"/>
      <c r="Y274" s="52"/>
      <c r="AA274" s="21"/>
      <c r="AB274" s="21"/>
      <c r="AC274" s="37"/>
    </row>
    <row r="275" spans="1:29" x14ac:dyDescent="0.25">
      <c r="A275" s="33">
        <v>342</v>
      </c>
      <c r="B275" s="33" t="s">
        <v>87</v>
      </c>
      <c r="D275" s="63">
        <v>6194174.5700000003</v>
      </c>
      <c r="F275" s="63">
        <v>1967815.4101275001</v>
      </c>
      <c r="G275" s="58"/>
      <c r="H275" s="158">
        <v>23.07692307692308</v>
      </c>
      <c r="J275" s="152">
        <v>20</v>
      </c>
      <c r="L275" s="63">
        <f t="shared" si="12"/>
        <v>235379</v>
      </c>
      <c r="M275" s="63"/>
      <c r="N275" s="78">
        <v>3.8</v>
      </c>
      <c r="P275" s="158">
        <f t="shared" si="13"/>
        <v>31.768807738453841</v>
      </c>
      <c r="R275" s="66">
        <v>23.43</v>
      </c>
      <c r="S275" s="85"/>
      <c r="T275" s="63">
        <v>188313</v>
      </c>
      <c r="U275" s="63"/>
      <c r="V275" s="66">
        <f t="shared" si="14"/>
        <v>3.04</v>
      </c>
      <c r="W275" s="52"/>
      <c r="X275" s="52"/>
      <c r="Y275" s="52"/>
      <c r="AA275" s="21"/>
      <c r="AB275" s="21"/>
      <c r="AC275" s="37"/>
    </row>
    <row r="276" spans="1:29" s="38" customFormat="1" x14ac:dyDescent="0.25">
      <c r="A276" s="33">
        <v>343</v>
      </c>
      <c r="B276" s="33" t="s">
        <v>88</v>
      </c>
      <c r="D276" s="63">
        <v>367522550.75</v>
      </c>
      <c r="E276" s="58"/>
      <c r="F276" s="63">
        <v>79088072.902759954</v>
      </c>
      <c r="G276" s="58"/>
      <c r="H276" s="158">
        <v>25</v>
      </c>
      <c r="I276" s="58" t="s">
        <v>272</v>
      </c>
      <c r="J276" s="152">
        <v>18</v>
      </c>
      <c r="K276" s="58" t="s">
        <v>274</v>
      </c>
      <c r="L276" s="63">
        <f t="shared" si="12"/>
        <v>15435947</v>
      </c>
      <c r="M276" s="63"/>
      <c r="N276" s="78">
        <v>4.2</v>
      </c>
      <c r="O276" s="73"/>
      <c r="P276" s="158">
        <f t="shared" si="13"/>
        <v>21.519243578758807</v>
      </c>
      <c r="Q276" s="58"/>
      <c r="R276" s="66">
        <v>23.53</v>
      </c>
      <c r="S276" s="85"/>
      <c r="T276" s="63">
        <v>12726738</v>
      </c>
      <c r="U276" s="63"/>
      <c r="V276" s="66">
        <f t="shared" si="14"/>
        <v>3.46</v>
      </c>
      <c r="W276" s="52"/>
      <c r="X276" s="52"/>
      <c r="Y276" s="52"/>
      <c r="Z276" s="33"/>
      <c r="AA276" s="21"/>
      <c r="AB276" s="21"/>
      <c r="AC276" s="37"/>
    </row>
    <row r="277" spans="1:29" x14ac:dyDescent="0.25">
      <c r="A277" s="33">
        <v>343.2</v>
      </c>
      <c r="B277" s="33" t="s">
        <v>280</v>
      </c>
      <c r="D277" s="63">
        <v>302123630.85000002</v>
      </c>
      <c r="F277" s="63">
        <v>39131213.47842674</v>
      </c>
      <c r="G277" s="58"/>
      <c r="H277" s="158">
        <v>25</v>
      </c>
      <c r="I277" s="58" t="s">
        <v>272</v>
      </c>
      <c r="J277" s="152">
        <v>18</v>
      </c>
      <c r="K277" s="58" t="s">
        <v>274</v>
      </c>
      <c r="L277" s="63">
        <f t="shared" si="12"/>
        <v>12689192</v>
      </c>
      <c r="M277" s="63"/>
      <c r="N277" s="78">
        <v>4.2</v>
      </c>
      <c r="P277" s="158">
        <f t="shared" si="13"/>
        <v>12.952053226798011</v>
      </c>
      <c r="R277" s="66">
        <v>7.01</v>
      </c>
      <c r="S277" s="85"/>
      <c r="T277" s="63">
        <v>22432118</v>
      </c>
      <c r="U277" s="63"/>
      <c r="V277" s="66">
        <f t="shared" si="14"/>
        <v>7.42</v>
      </c>
      <c r="W277" s="52"/>
      <c r="X277" s="52"/>
      <c r="Y277" s="52"/>
      <c r="AA277" s="21"/>
      <c r="AB277" s="21"/>
      <c r="AC277" s="37"/>
    </row>
    <row r="278" spans="1:29" s="38" customFormat="1" x14ac:dyDescent="0.25">
      <c r="A278" s="33">
        <v>344</v>
      </c>
      <c r="B278" s="33" t="s">
        <v>89</v>
      </c>
      <c r="D278" s="63">
        <v>57280634.57</v>
      </c>
      <c r="E278" s="58"/>
      <c r="F278" s="63">
        <v>19398986.114035003</v>
      </c>
      <c r="G278" s="58"/>
      <c r="H278" s="158">
        <v>26.933333333333337</v>
      </c>
      <c r="I278" s="58"/>
      <c r="J278" s="187">
        <v>22</v>
      </c>
      <c r="K278" s="73"/>
      <c r="L278" s="63">
        <f t="shared" si="12"/>
        <v>1947542</v>
      </c>
      <c r="M278" s="63"/>
      <c r="N278" s="78">
        <v>3.4</v>
      </c>
      <c r="O278" s="73"/>
      <c r="P278" s="158">
        <f t="shared" si="13"/>
        <v>33.866569844522942</v>
      </c>
      <c r="Q278" s="58"/>
      <c r="R278" s="66">
        <v>24.73</v>
      </c>
      <c r="S278" s="85"/>
      <c r="T278" s="63">
        <v>1601297</v>
      </c>
      <c r="U278" s="63"/>
      <c r="V278" s="66">
        <f t="shared" si="14"/>
        <v>2.8</v>
      </c>
      <c r="W278" s="52"/>
      <c r="X278" s="52"/>
      <c r="Y278" s="52"/>
      <c r="Z278" s="33"/>
      <c r="AA278" s="21"/>
      <c r="AB278" s="21"/>
      <c r="AC278" s="37"/>
    </row>
    <row r="279" spans="1:29" x14ac:dyDescent="0.25">
      <c r="A279" s="33">
        <v>345</v>
      </c>
      <c r="B279" s="33" t="s">
        <v>45</v>
      </c>
      <c r="D279" s="63">
        <v>55628984.539999999</v>
      </c>
      <c r="F279" s="63">
        <v>25417944.167822499</v>
      </c>
      <c r="G279" s="58"/>
      <c r="H279" s="158">
        <v>26.933333333333337</v>
      </c>
      <c r="J279" s="152">
        <v>22</v>
      </c>
      <c r="L279" s="63">
        <f t="shared" si="12"/>
        <v>1891385</v>
      </c>
      <c r="M279" s="63"/>
      <c r="N279" s="78">
        <v>3.4</v>
      </c>
      <c r="P279" s="158">
        <f t="shared" si="13"/>
        <v>45.691907515489042</v>
      </c>
      <c r="R279" s="66">
        <v>24.1</v>
      </c>
      <c r="S279" s="85"/>
      <c r="T279" s="63">
        <v>1299735</v>
      </c>
      <c r="U279" s="63"/>
      <c r="V279" s="66">
        <f t="shared" si="14"/>
        <v>2.34</v>
      </c>
      <c r="W279" s="52"/>
      <c r="X279" s="52"/>
      <c r="Y279" s="52"/>
      <c r="AA279" s="21"/>
      <c r="AB279" s="21"/>
      <c r="AC279" s="37"/>
    </row>
    <row r="280" spans="1:29" x14ac:dyDescent="0.25">
      <c r="A280" s="33">
        <v>346</v>
      </c>
      <c r="B280" s="33" t="s">
        <v>281</v>
      </c>
      <c r="D280" s="64">
        <v>3539475.86</v>
      </c>
      <c r="F280" s="64">
        <v>1628771.173555</v>
      </c>
      <c r="G280" s="58"/>
      <c r="H280" s="158">
        <v>24.137931034482762</v>
      </c>
      <c r="J280" s="152">
        <v>22</v>
      </c>
      <c r="L280" s="64">
        <f t="shared" si="12"/>
        <v>120342</v>
      </c>
      <c r="M280" s="67"/>
      <c r="N280" s="78">
        <v>3.4</v>
      </c>
      <c r="P280" s="158">
        <f t="shared" si="13"/>
        <v>46.017298548689638</v>
      </c>
      <c r="R280" s="66">
        <v>22.9</v>
      </c>
      <c r="S280" s="115"/>
      <c r="T280" s="64">
        <v>86528</v>
      </c>
      <c r="U280" s="67"/>
      <c r="V280" s="66">
        <f t="shared" si="14"/>
        <v>2.44</v>
      </c>
      <c r="W280" s="52"/>
      <c r="X280" s="52"/>
      <c r="Y280" s="52"/>
      <c r="Z280" s="38"/>
      <c r="AA280" s="21"/>
      <c r="AB280" s="21"/>
      <c r="AC280" s="37"/>
    </row>
    <row r="281" spans="1:29" x14ac:dyDescent="0.25">
      <c r="A281" s="33" t="s">
        <v>6</v>
      </c>
      <c r="B281" s="38" t="s">
        <v>99</v>
      </c>
      <c r="D281" s="65">
        <f>+SUBTOTAL(9,D274:D280)</f>
        <v>821041048.5</v>
      </c>
      <c r="E281" s="73"/>
      <c r="F281" s="65">
        <f>+SUBTOTAL(9,F274:F280)</f>
        <v>178837549.87078294</v>
      </c>
      <c r="G281" s="73"/>
      <c r="H281" s="158"/>
      <c r="I281" s="73"/>
      <c r="J281" s="152"/>
      <c r="L281" s="65">
        <f>+SUBTOTAL(9,L274:L280)</f>
        <v>33326093</v>
      </c>
      <c r="M281" s="65"/>
      <c r="N281" s="118">
        <f>+ROUND(L281/D281*100,1)</f>
        <v>4.0999999999999996</v>
      </c>
      <c r="P281" s="158"/>
      <c r="R281" s="125"/>
      <c r="S281" s="65"/>
      <c r="T281" s="65">
        <f>+SUBTOTAL(9,T274:T280)</f>
        <v>39008554</v>
      </c>
      <c r="U281" s="65"/>
      <c r="V281" s="125">
        <f>+T281/D281*100</f>
        <v>4.7511088600584142</v>
      </c>
      <c r="W281" s="56"/>
      <c r="X281" s="52"/>
      <c r="Y281" s="52"/>
      <c r="Z281" s="37"/>
      <c r="AA281" s="21"/>
      <c r="AB281" s="21"/>
      <c r="AC281" s="37"/>
    </row>
    <row r="282" spans="1:29" x14ac:dyDescent="0.25">
      <c r="A282" s="33" t="s">
        <v>6</v>
      </c>
      <c r="B282" s="33" t="s">
        <v>6</v>
      </c>
      <c r="G282" s="58"/>
      <c r="H282" s="158"/>
      <c r="J282" s="152"/>
      <c r="N282" s="120"/>
      <c r="P282" s="158"/>
      <c r="R282" s="66"/>
      <c r="V282" s="66"/>
      <c r="W282" s="52"/>
      <c r="X282" s="52"/>
      <c r="Y282" s="52"/>
      <c r="Z282" s="38"/>
      <c r="AA282" s="21"/>
      <c r="AB282" s="21"/>
      <c r="AC282" s="37"/>
    </row>
    <row r="283" spans="1:29" x14ac:dyDescent="0.25">
      <c r="A283" s="38" t="s">
        <v>6</v>
      </c>
      <c r="B283" s="38" t="s">
        <v>100</v>
      </c>
      <c r="D283" s="63"/>
      <c r="G283" s="58"/>
      <c r="H283" s="158"/>
      <c r="J283" s="152"/>
      <c r="L283" s="63"/>
      <c r="M283" s="63"/>
      <c r="N283" s="120"/>
      <c r="P283" s="158"/>
      <c r="R283" s="66"/>
      <c r="S283" s="117"/>
      <c r="T283" s="63"/>
      <c r="U283" s="63"/>
      <c r="V283" s="66"/>
      <c r="W283" s="52"/>
      <c r="X283" s="52"/>
      <c r="Y283" s="52"/>
      <c r="Z283" s="38"/>
      <c r="AA283" s="21"/>
      <c r="AB283" s="21"/>
      <c r="AC283" s="37"/>
    </row>
    <row r="284" spans="1:29" x14ac:dyDescent="0.25">
      <c r="A284" s="33">
        <v>341</v>
      </c>
      <c r="B284" s="33" t="s">
        <v>42</v>
      </c>
      <c r="D284" s="63">
        <v>10445289.15</v>
      </c>
      <c r="F284" s="63">
        <v>1539033.2831250001</v>
      </c>
      <c r="G284" s="58"/>
      <c r="H284" s="158">
        <v>21.103448275862064</v>
      </c>
      <c r="J284" s="152">
        <v>23</v>
      </c>
      <c r="L284" s="63">
        <f t="shared" ref="L284:L290" si="15">+ROUND(D284*N284/100,0)</f>
        <v>365585</v>
      </c>
      <c r="M284" s="63"/>
      <c r="N284" s="78">
        <v>3.5</v>
      </c>
      <c r="P284" s="158">
        <f t="shared" ref="P284:P290" si="16">F284/D284*100</f>
        <v>14.734233404395511</v>
      </c>
      <c r="R284" s="66">
        <v>25.82</v>
      </c>
      <c r="S284" s="85"/>
      <c r="T284" s="63">
        <v>353027</v>
      </c>
      <c r="U284" s="63"/>
      <c r="V284" s="66">
        <f t="shared" ref="V284:V290" si="17">+ROUND(T284/D284*100,2)</f>
        <v>3.38</v>
      </c>
      <c r="W284" s="52"/>
      <c r="X284" s="52"/>
      <c r="Y284" s="52"/>
      <c r="AA284" s="21"/>
      <c r="AB284" s="21"/>
      <c r="AC284" s="37"/>
    </row>
    <row r="285" spans="1:29" s="38" customFormat="1" x14ac:dyDescent="0.25">
      <c r="A285" s="33">
        <v>342</v>
      </c>
      <c r="B285" s="33" t="s">
        <v>87</v>
      </c>
      <c r="D285" s="63">
        <v>13425923.449999999</v>
      </c>
      <c r="E285" s="58"/>
      <c r="F285" s="63">
        <v>2081548.9519200001</v>
      </c>
      <c r="G285" s="58"/>
      <c r="H285" s="158">
        <v>19.230769230769226</v>
      </c>
      <c r="I285" s="58"/>
      <c r="J285" s="187">
        <v>21</v>
      </c>
      <c r="K285" s="73"/>
      <c r="L285" s="63">
        <f t="shared" si="15"/>
        <v>510185</v>
      </c>
      <c r="M285" s="63"/>
      <c r="N285" s="78">
        <v>3.8</v>
      </c>
      <c r="O285" s="73"/>
      <c r="P285" s="158">
        <f t="shared" si="16"/>
        <v>15.503953673443597</v>
      </c>
      <c r="Q285" s="58"/>
      <c r="R285" s="66">
        <v>24.47</v>
      </c>
      <c r="S285" s="85"/>
      <c r="T285" s="63">
        <v>480063</v>
      </c>
      <c r="U285" s="63"/>
      <c r="V285" s="66">
        <f t="shared" si="17"/>
        <v>3.58</v>
      </c>
      <c r="W285" s="52"/>
      <c r="X285" s="52"/>
      <c r="Y285" s="52"/>
      <c r="Z285" s="33"/>
      <c r="AA285" s="21"/>
      <c r="AB285" s="21"/>
      <c r="AC285" s="37"/>
    </row>
    <row r="286" spans="1:29" x14ac:dyDescent="0.25">
      <c r="A286" s="33">
        <v>343</v>
      </c>
      <c r="B286" s="33" t="s">
        <v>88</v>
      </c>
      <c r="D286" s="63">
        <v>164165758.75999999</v>
      </c>
      <c r="F286" s="63">
        <v>-10456672.074317705</v>
      </c>
      <c r="G286" s="58"/>
      <c r="H286" s="158">
        <v>18.848167539267024</v>
      </c>
      <c r="I286" s="58" t="s">
        <v>272</v>
      </c>
      <c r="J286" s="152">
        <v>15.5</v>
      </c>
      <c r="K286" s="58" t="s">
        <v>274</v>
      </c>
      <c r="L286" s="63">
        <f t="shared" si="15"/>
        <v>8536619</v>
      </c>
      <c r="M286" s="63"/>
      <c r="N286" s="78">
        <v>5.2</v>
      </c>
      <c r="P286" s="158">
        <f t="shared" si="16"/>
        <v>-6.369581667517342</v>
      </c>
      <c r="R286" s="66">
        <v>24.09</v>
      </c>
      <c r="S286" s="85"/>
      <c r="T286" s="63">
        <v>7453192</v>
      </c>
      <c r="U286" s="63"/>
      <c r="V286" s="66">
        <f t="shared" si="17"/>
        <v>4.54</v>
      </c>
      <c r="W286" s="52"/>
      <c r="X286" s="52"/>
      <c r="Y286" s="52"/>
      <c r="AA286" s="21"/>
      <c r="AB286" s="21"/>
      <c r="AC286" s="37"/>
    </row>
    <row r="287" spans="1:29" s="38" customFormat="1" x14ac:dyDescent="0.25">
      <c r="A287" s="33">
        <v>343.2</v>
      </c>
      <c r="B287" s="33" t="s">
        <v>280</v>
      </c>
      <c r="D287" s="63">
        <v>20183733.07</v>
      </c>
      <c r="E287" s="58"/>
      <c r="F287" s="63">
        <v>-1479151.0296297995</v>
      </c>
      <c r="G287" s="58"/>
      <c r="H287" s="158">
        <v>18.848167539267024</v>
      </c>
      <c r="I287" s="58" t="s">
        <v>272</v>
      </c>
      <c r="J287" s="152">
        <v>15.5</v>
      </c>
      <c r="K287" s="58" t="s">
        <v>274</v>
      </c>
      <c r="L287" s="63">
        <f t="shared" si="15"/>
        <v>1049554</v>
      </c>
      <c r="M287" s="63"/>
      <c r="N287" s="78">
        <v>5.2</v>
      </c>
      <c r="O287" s="73"/>
      <c r="P287" s="158">
        <f t="shared" si="16"/>
        <v>-7.3284313882862868</v>
      </c>
      <c r="Q287" s="58"/>
      <c r="R287" s="66">
        <v>19.899999999999999</v>
      </c>
      <c r="S287" s="85"/>
      <c r="T287" s="63">
        <v>794452</v>
      </c>
      <c r="U287" s="63"/>
      <c r="V287" s="66">
        <f t="shared" si="17"/>
        <v>3.94</v>
      </c>
      <c r="W287" s="52"/>
      <c r="X287" s="52"/>
      <c r="Y287" s="52"/>
      <c r="Z287" s="33"/>
      <c r="AA287" s="21"/>
      <c r="AB287" s="21"/>
      <c r="AC287" s="37"/>
    </row>
    <row r="288" spans="1:29" s="38" customFormat="1" x14ac:dyDescent="0.25">
      <c r="A288" s="33">
        <v>344</v>
      </c>
      <c r="B288" s="33" t="s">
        <v>89</v>
      </c>
      <c r="D288" s="63">
        <v>46926129.969999999</v>
      </c>
      <c r="E288" s="58"/>
      <c r="F288" s="63">
        <v>7152353.7714875014</v>
      </c>
      <c r="G288" s="58"/>
      <c r="H288" s="158">
        <v>23.566666666666663</v>
      </c>
      <c r="I288" s="58"/>
      <c r="J288" s="187">
        <v>23</v>
      </c>
      <c r="K288" s="73"/>
      <c r="L288" s="63">
        <f t="shared" si="15"/>
        <v>1595488</v>
      </c>
      <c r="M288" s="63"/>
      <c r="N288" s="78">
        <v>3.4</v>
      </c>
      <c r="O288" s="73"/>
      <c r="P288" s="158">
        <f t="shared" si="16"/>
        <v>15.241729450223193</v>
      </c>
      <c r="Q288" s="58"/>
      <c r="R288" s="66">
        <v>25.38</v>
      </c>
      <c r="S288" s="85"/>
      <c r="T288" s="63">
        <v>1622599</v>
      </c>
      <c r="U288" s="63"/>
      <c r="V288" s="66">
        <f t="shared" si="17"/>
        <v>3.46</v>
      </c>
      <c r="W288" s="52"/>
      <c r="X288" s="52"/>
      <c r="Y288" s="52"/>
      <c r="Z288" s="33"/>
      <c r="AA288" s="21"/>
      <c r="AB288" s="21"/>
      <c r="AC288" s="37"/>
    </row>
    <row r="289" spans="1:29" s="38" customFormat="1" x14ac:dyDescent="0.25">
      <c r="A289" s="33">
        <v>345</v>
      </c>
      <c r="B289" s="33" t="s">
        <v>45</v>
      </c>
      <c r="D289" s="63">
        <v>32964436.82</v>
      </c>
      <c r="E289" s="58"/>
      <c r="F289" s="63">
        <v>5278646.2265499998</v>
      </c>
      <c r="G289" s="58"/>
      <c r="H289" s="158">
        <v>23.566666666666663</v>
      </c>
      <c r="I289" s="58"/>
      <c r="J289" s="187">
        <v>23</v>
      </c>
      <c r="K289" s="73"/>
      <c r="L289" s="63">
        <f t="shared" si="15"/>
        <v>1120791</v>
      </c>
      <c r="M289" s="63"/>
      <c r="N289" s="78">
        <v>3.4</v>
      </c>
      <c r="O289" s="73"/>
      <c r="P289" s="158">
        <f t="shared" si="16"/>
        <v>16.013154586482635</v>
      </c>
      <c r="Q289" s="58"/>
      <c r="R289" s="66">
        <v>25.32</v>
      </c>
      <c r="S289" s="85"/>
      <c r="T289" s="63">
        <v>1119474</v>
      </c>
      <c r="U289" s="63"/>
      <c r="V289" s="66">
        <f t="shared" si="17"/>
        <v>3.4</v>
      </c>
      <c r="W289" s="52"/>
      <c r="X289" s="52"/>
      <c r="Y289" s="52"/>
      <c r="Z289" s="33"/>
      <c r="AA289" s="21"/>
      <c r="AB289" s="21"/>
      <c r="AC289" s="37"/>
    </row>
    <row r="290" spans="1:29" s="38" customFormat="1" x14ac:dyDescent="0.25">
      <c r="A290" s="33">
        <v>346</v>
      </c>
      <c r="B290" s="33" t="s">
        <v>281</v>
      </c>
      <c r="D290" s="64">
        <v>1734913.3</v>
      </c>
      <c r="E290" s="58"/>
      <c r="F290" s="64">
        <v>212247.19695000001</v>
      </c>
      <c r="G290" s="58"/>
      <c r="H290" s="158">
        <v>20.689655172413794</v>
      </c>
      <c r="I290" s="58"/>
      <c r="J290" s="187">
        <v>23</v>
      </c>
      <c r="K290" s="73"/>
      <c r="L290" s="64">
        <f t="shared" si="15"/>
        <v>58987</v>
      </c>
      <c r="M290" s="67"/>
      <c r="N290" s="78">
        <v>3.4</v>
      </c>
      <c r="O290" s="73"/>
      <c r="P290" s="158">
        <f t="shared" si="16"/>
        <v>12.233879177132367</v>
      </c>
      <c r="Q290" s="58"/>
      <c r="R290" s="66">
        <v>24.53</v>
      </c>
      <c r="S290" s="115"/>
      <c r="T290" s="64">
        <v>63488</v>
      </c>
      <c r="U290" s="67"/>
      <c r="V290" s="66">
        <f t="shared" si="17"/>
        <v>3.66</v>
      </c>
      <c r="W290" s="52"/>
      <c r="X290" s="52"/>
      <c r="Y290" s="52"/>
      <c r="AA290" s="21"/>
      <c r="AB290" s="21"/>
      <c r="AC290" s="37"/>
    </row>
    <row r="291" spans="1:29" s="38" customFormat="1" x14ac:dyDescent="0.25">
      <c r="A291" s="33" t="s">
        <v>6</v>
      </c>
      <c r="B291" s="38" t="s">
        <v>101</v>
      </c>
      <c r="D291" s="83">
        <f>+SUBTOTAL(9,D284:D290)</f>
        <v>289846184.51999998</v>
      </c>
      <c r="E291" s="73"/>
      <c r="F291" s="83">
        <f>+SUBTOTAL(9,F284:F290)</f>
        <v>4328006.3260849966</v>
      </c>
      <c r="G291" s="73"/>
      <c r="H291" s="158"/>
      <c r="I291" s="73"/>
      <c r="J291" s="187"/>
      <c r="K291" s="73"/>
      <c r="L291" s="83">
        <f>+SUBTOTAL(9,L284:L290)</f>
        <v>13237209</v>
      </c>
      <c r="M291" s="88"/>
      <c r="N291" s="118">
        <f>+ROUND(L291/D291*100,1)</f>
        <v>4.5999999999999996</v>
      </c>
      <c r="O291" s="73"/>
      <c r="P291" s="158"/>
      <c r="Q291" s="58"/>
      <c r="R291" s="125"/>
      <c r="S291" s="88"/>
      <c r="T291" s="83">
        <f>+SUBTOTAL(9,T284:T290)</f>
        <v>11886295</v>
      </c>
      <c r="U291" s="88"/>
      <c r="V291" s="125">
        <f>+T291/D291*100</f>
        <v>4.1008975224856972</v>
      </c>
      <c r="W291" s="56"/>
      <c r="X291" s="52"/>
      <c r="Y291" s="52"/>
      <c r="Z291" s="37"/>
      <c r="AA291" s="21"/>
      <c r="AB291" s="21"/>
      <c r="AC291" s="37"/>
    </row>
    <row r="292" spans="1:29" s="38" customFormat="1" x14ac:dyDescent="0.25">
      <c r="A292" s="33"/>
      <c r="B292" s="38" t="s">
        <v>6</v>
      </c>
      <c r="D292" s="65"/>
      <c r="E292" s="73"/>
      <c r="F292" s="65"/>
      <c r="G292" s="73"/>
      <c r="H292" s="158"/>
      <c r="I292" s="73"/>
      <c r="J292" s="187"/>
      <c r="K292" s="73"/>
      <c r="L292" s="65"/>
      <c r="M292" s="65"/>
      <c r="N292" s="119"/>
      <c r="O292" s="73"/>
      <c r="P292" s="158"/>
      <c r="Q292" s="58"/>
      <c r="R292" s="66"/>
      <c r="S292" s="65"/>
      <c r="T292" s="65"/>
      <c r="U292" s="65"/>
      <c r="V292" s="66"/>
      <c r="W292" s="52"/>
      <c r="X292" s="52"/>
      <c r="Y292" s="52"/>
      <c r="Z292" s="33"/>
      <c r="AA292" s="21"/>
      <c r="AB292" s="21"/>
      <c r="AC292" s="37"/>
    </row>
    <row r="293" spans="1:29" s="38" customFormat="1" x14ac:dyDescent="0.25">
      <c r="A293" s="41" t="s">
        <v>187</v>
      </c>
      <c r="D293" s="121">
        <f>+SUBTOTAL(9,D262:D292)</f>
        <v>1126819633.52</v>
      </c>
      <c r="E293" s="73"/>
      <c r="F293" s="121">
        <f>+SUBTOTAL(9,F262:F292)</f>
        <v>187212661.33509547</v>
      </c>
      <c r="G293" s="73"/>
      <c r="H293" s="158"/>
      <c r="I293" s="73"/>
      <c r="J293" s="187"/>
      <c r="K293" s="73"/>
      <c r="L293" s="121">
        <f>+SUBTOTAL(9,L262:L292)</f>
        <v>47216633</v>
      </c>
      <c r="M293" s="121"/>
      <c r="N293" s="122">
        <f>+ROUND(L293/D293*100,1)</f>
        <v>4.2</v>
      </c>
      <c r="O293" s="73"/>
      <c r="P293" s="158"/>
      <c r="Q293" s="58"/>
      <c r="R293" s="116"/>
      <c r="S293" s="121"/>
      <c r="T293" s="121">
        <f>+SUBTOTAL(9,T262:T292)</f>
        <v>51405044</v>
      </c>
      <c r="U293" s="121"/>
      <c r="V293" s="116">
        <f>+T293/D293*100</f>
        <v>4.5619584954709271</v>
      </c>
      <c r="W293" s="57"/>
      <c r="X293" s="52"/>
      <c r="Y293" s="52"/>
      <c r="Z293" s="33"/>
      <c r="AA293" s="21"/>
      <c r="AB293" s="21"/>
      <c r="AC293" s="37"/>
    </row>
    <row r="294" spans="1:29" s="38" customFormat="1" x14ac:dyDescent="0.25">
      <c r="A294" s="41"/>
      <c r="B294" s="38" t="s">
        <v>6</v>
      </c>
      <c r="D294" s="121"/>
      <c r="E294" s="73"/>
      <c r="F294" s="121"/>
      <c r="G294" s="73"/>
      <c r="H294" s="158"/>
      <c r="I294" s="73"/>
      <c r="J294" s="187"/>
      <c r="K294" s="73"/>
      <c r="L294" s="121"/>
      <c r="M294" s="121"/>
      <c r="N294" s="119"/>
      <c r="O294" s="73"/>
      <c r="P294" s="158"/>
      <c r="Q294" s="58"/>
      <c r="R294" s="116"/>
      <c r="S294" s="121"/>
      <c r="T294" s="121"/>
      <c r="U294" s="121"/>
      <c r="V294" s="116"/>
      <c r="W294" s="57"/>
      <c r="X294" s="52"/>
      <c r="Y294" s="52"/>
      <c r="Z294" s="33"/>
      <c r="AA294" s="21"/>
      <c r="AB294" s="21"/>
      <c r="AC294" s="37"/>
    </row>
    <row r="295" spans="1:29" s="38" customFormat="1" x14ac:dyDescent="0.25">
      <c r="A295" s="41" t="s">
        <v>188</v>
      </c>
      <c r="D295" s="58"/>
      <c r="E295" s="58"/>
      <c r="F295" s="58"/>
      <c r="G295" s="58"/>
      <c r="H295" s="158"/>
      <c r="I295" s="58"/>
      <c r="J295" s="187"/>
      <c r="K295" s="73"/>
      <c r="L295" s="58"/>
      <c r="M295" s="58"/>
      <c r="N295" s="119"/>
      <c r="O295" s="73"/>
      <c r="P295" s="158"/>
      <c r="Q295" s="58"/>
      <c r="R295" s="66"/>
      <c r="S295" s="58"/>
      <c r="T295" s="58"/>
      <c r="U295" s="58"/>
      <c r="V295" s="66"/>
      <c r="W295" s="52"/>
      <c r="X295" s="52"/>
      <c r="Y295" s="52"/>
      <c r="AA295" s="21"/>
      <c r="AB295" s="21"/>
      <c r="AC295" s="37"/>
    </row>
    <row r="296" spans="1:29" s="38" customFormat="1" x14ac:dyDescent="0.25">
      <c r="A296" s="41"/>
      <c r="D296" s="58"/>
      <c r="E296" s="58"/>
      <c r="F296" s="58"/>
      <c r="G296" s="58"/>
      <c r="H296" s="158"/>
      <c r="I296" s="58"/>
      <c r="J296" s="187"/>
      <c r="K296" s="73"/>
      <c r="L296" s="58"/>
      <c r="M296" s="58"/>
      <c r="N296" s="119"/>
      <c r="O296" s="73"/>
      <c r="P296" s="158"/>
      <c r="Q296" s="58"/>
      <c r="R296" s="66"/>
      <c r="S296" s="58"/>
      <c r="T296" s="58"/>
      <c r="U296" s="58"/>
      <c r="V296" s="66"/>
      <c r="W296" s="52"/>
      <c r="X296" s="52"/>
      <c r="Y296" s="52"/>
      <c r="AA296" s="21"/>
      <c r="AB296" s="21"/>
      <c r="AC296" s="37"/>
    </row>
    <row r="297" spans="1:29" s="38" customFormat="1" x14ac:dyDescent="0.25">
      <c r="A297" s="38" t="s">
        <v>6</v>
      </c>
      <c r="B297" s="38" t="s">
        <v>102</v>
      </c>
      <c r="D297" s="63"/>
      <c r="E297" s="58"/>
      <c r="F297" s="58"/>
      <c r="G297" s="58"/>
      <c r="H297" s="158"/>
      <c r="I297" s="58"/>
      <c r="J297" s="187"/>
      <c r="K297" s="73"/>
      <c r="L297" s="63"/>
      <c r="M297" s="63"/>
      <c r="N297" s="119"/>
      <c r="O297" s="73"/>
      <c r="P297" s="158"/>
      <c r="Q297" s="58"/>
      <c r="R297" s="66"/>
      <c r="S297" s="117"/>
      <c r="T297" s="63"/>
      <c r="U297" s="63"/>
      <c r="V297" s="66"/>
      <c r="W297" s="52"/>
      <c r="X297" s="52"/>
      <c r="Y297" s="52"/>
      <c r="AA297" s="21"/>
      <c r="AB297" s="21"/>
      <c r="AC297" s="37"/>
    </row>
    <row r="298" spans="1:29" x14ac:dyDescent="0.25">
      <c r="A298" s="33">
        <v>341</v>
      </c>
      <c r="B298" s="33" t="s">
        <v>42</v>
      </c>
      <c r="D298" s="63">
        <v>28927928.829999998</v>
      </c>
      <c r="F298" s="63">
        <v>10726313.22046875</v>
      </c>
      <c r="G298" s="123"/>
      <c r="H298" s="158">
        <v>14.068965517241381</v>
      </c>
      <c r="I298" s="123"/>
      <c r="J298" s="152">
        <v>25</v>
      </c>
      <c r="L298" s="63">
        <f t="shared" ref="L298:L304" si="18">+ROUND(D298*N298/100,0)</f>
        <v>1012478</v>
      </c>
      <c r="M298" s="63"/>
      <c r="N298" s="78">
        <v>3.5</v>
      </c>
      <c r="P298" s="158">
        <f t="shared" ref="P298:P304" si="19">F298/D298*100</f>
        <v>37.079437257688909</v>
      </c>
      <c r="R298" s="66">
        <v>27.38</v>
      </c>
      <c r="S298" s="85"/>
      <c r="T298" s="63">
        <v>685908</v>
      </c>
      <c r="U298" s="63"/>
      <c r="V298" s="66">
        <f t="shared" ref="V298:V304" si="20">+ROUND(T298/D298*100,2)</f>
        <v>2.37</v>
      </c>
      <c r="W298" s="52"/>
      <c r="X298" s="52"/>
      <c r="Y298" s="52"/>
      <c r="AA298" s="21"/>
      <c r="AB298" s="21"/>
      <c r="AC298" s="37"/>
    </row>
    <row r="299" spans="1:29" s="38" customFormat="1" x14ac:dyDescent="0.25">
      <c r="A299" s="33">
        <v>342</v>
      </c>
      <c r="B299" s="33" t="s">
        <v>87</v>
      </c>
      <c r="D299" s="63">
        <v>4008361.1</v>
      </c>
      <c r="E299" s="58"/>
      <c r="F299" s="63">
        <v>1497583.7612925</v>
      </c>
      <c r="G299" s="123"/>
      <c r="H299" s="158">
        <v>11.538461538461533</v>
      </c>
      <c r="I299" s="123"/>
      <c r="J299" s="187">
        <v>23</v>
      </c>
      <c r="K299" s="73"/>
      <c r="L299" s="63">
        <f t="shared" si="18"/>
        <v>152318</v>
      </c>
      <c r="M299" s="63"/>
      <c r="N299" s="78">
        <v>3.8</v>
      </c>
      <c r="O299" s="73"/>
      <c r="P299" s="158">
        <f t="shared" si="19"/>
        <v>37.361498226606876</v>
      </c>
      <c r="Q299" s="58"/>
      <c r="R299" s="66">
        <v>25.26</v>
      </c>
      <c r="S299" s="85"/>
      <c r="T299" s="63">
        <v>104158</v>
      </c>
      <c r="U299" s="63"/>
      <c r="V299" s="66">
        <f t="shared" si="20"/>
        <v>2.6</v>
      </c>
      <c r="W299" s="52"/>
      <c r="X299" s="52"/>
      <c r="Y299" s="52"/>
      <c r="Z299" s="33"/>
      <c r="AA299" s="21"/>
      <c r="AB299" s="21"/>
      <c r="AC299" s="37"/>
    </row>
    <row r="300" spans="1:29" x14ac:dyDescent="0.25">
      <c r="A300" s="33">
        <v>343</v>
      </c>
      <c r="B300" s="33" t="s">
        <v>88</v>
      </c>
      <c r="D300" s="63">
        <v>236795037.63999999</v>
      </c>
      <c r="F300" s="63">
        <v>46167493.305591486</v>
      </c>
      <c r="G300" s="123"/>
      <c r="H300" s="158">
        <v>13.043478260869563</v>
      </c>
      <c r="I300" s="123" t="s">
        <v>272</v>
      </c>
      <c r="J300" s="152">
        <v>20</v>
      </c>
      <c r="K300" s="58" t="s">
        <v>274</v>
      </c>
      <c r="L300" s="63">
        <f t="shared" si="18"/>
        <v>10182187</v>
      </c>
      <c r="M300" s="63"/>
      <c r="N300" s="78">
        <v>4.3</v>
      </c>
      <c r="P300" s="158">
        <f t="shared" si="19"/>
        <v>19.496816219510489</v>
      </c>
      <c r="R300" s="66">
        <v>24.95</v>
      </c>
      <c r="S300" s="85"/>
      <c r="T300" s="63">
        <v>7925106</v>
      </c>
      <c r="U300" s="63"/>
      <c r="V300" s="66">
        <f t="shared" si="20"/>
        <v>3.35</v>
      </c>
      <c r="W300" s="52"/>
      <c r="X300" s="52"/>
      <c r="Y300" s="52"/>
      <c r="AA300" s="21"/>
      <c r="AB300" s="21"/>
      <c r="AC300" s="37"/>
    </row>
    <row r="301" spans="1:29" x14ac:dyDescent="0.25">
      <c r="A301" s="33">
        <v>343.2</v>
      </c>
      <c r="B301" s="33" t="s">
        <v>280</v>
      </c>
      <c r="D301" s="63">
        <v>146248667.56</v>
      </c>
      <c r="F301" s="63">
        <v>19013518.43144976</v>
      </c>
      <c r="G301" s="123"/>
      <c r="H301" s="158">
        <v>13.043478260869563</v>
      </c>
      <c r="I301" s="123" t="s">
        <v>272</v>
      </c>
      <c r="J301" s="152">
        <v>20</v>
      </c>
      <c r="K301" s="58" t="s">
        <v>274</v>
      </c>
      <c r="L301" s="63">
        <f t="shared" si="18"/>
        <v>6288693</v>
      </c>
      <c r="M301" s="63"/>
      <c r="N301" s="78">
        <v>4.3</v>
      </c>
      <c r="P301" s="158">
        <f t="shared" si="19"/>
        <v>13.000814809919051</v>
      </c>
      <c r="R301" s="66">
        <v>6.6</v>
      </c>
      <c r="S301" s="85"/>
      <c r="T301" s="63">
        <v>11522442</v>
      </c>
      <c r="U301" s="63"/>
      <c r="V301" s="66">
        <f t="shared" si="20"/>
        <v>7.88</v>
      </c>
      <c r="W301" s="52"/>
      <c r="X301" s="52"/>
      <c r="Y301" s="52"/>
      <c r="AA301" s="21"/>
      <c r="AB301" s="21"/>
      <c r="AC301" s="37"/>
    </row>
    <row r="302" spans="1:29" x14ac:dyDescent="0.25">
      <c r="A302" s="33">
        <v>344</v>
      </c>
      <c r="B302" s="33" t="s">
        <v>89</v>
      </c>
      <c r="D302" s="63">
        <v>41417901.789999999</v>
      </c>
      <c r="F302" s="63">
        <v>16420596.423272502</v>
      </c>
      <c r="G302" s="123"/>
      <c r="H302" s="158">
        <v>16.833333333333329</v>
      </c>
      <c r="I302" s="123"/>
      <c r="J302" s="152">
        <v>25</v>
      </c>
      <c r="L302" s="63">
        <f t="shared" si="18"/>
        <v>1408209</v>
      </c>
      <c r="M302" s="63"/>
      <c r="N302" s="78">
        <v>3.4</v>
      </c>
      <c r="P302" s="158">
        <f t="shared" si="19"/>
        <v>39.646132985029951</v>
      </c>
      <c r="R302" s="66">
        <v>26.6</v>
      </c>
      <c r="S302" s="85"/>
      <c r="T302" s="63">
        <v>986460</v>
      </c>
      <c r="U302" s="63"/>
      <c r="V302" s="66">
        <f t="shared" si="20"/>
        <v>2.38</v>
      </c>
      <c r="W302" s="52"/>
      <c r="X302" s="52"/>
      <c r="Y302" s="52"/>
      <c r="AA302" s="21"/>
      <c r="AB302" s="21"/>
      <c r="AC302" s="37"/>
    </row>
    <row r="303" spans="1:29" x14ac:dyDescent="0.25">
      <c r="A303" s="33">
        <v>345</v>
      </c>
      <c r="B303" s="33" t="s">
        <v>45</v>
      </c>
      <c r="D303" s="63">
        <v>45110148.490000002</v>
      </c>
      <c r="F303" s="63">
        <v>16629259.061324999</v>
      </c>
      <c r="G303" s="123"/>
      <c r="H303" s="158">
        <v>16.833333333333329</v>
      </c>
      <c r="I303" s="123"/>
      <c r="J303" s="152">
        <v>25</v>
      </c>
      <c r="L303" s="63">
        <f t="shared" si="18"/>
        <v>1533745</v>
      </c>
      <c r="M303" s="63"/>
      <c r="N303" s="78">
        <v>3.4</v>
      </c>
      <c r="P303" s="158">
        <f t="shared" si="19"/>
        <v>36.863676174799927</v>
      </c>
      <c r="R303" s="66">
        <v>26.16</v>
      </c>
      <c r="S303" s="85"/>
      <c r="T303" s="63">
        <v>1123207</v>
      </c>
      <c r="U303" s="63"/>
      <c r="V303" s="66">
        <f t="shared" si="20"/>
        <v>2.4900000000000002</v>
      </c>
      <c r="W303" s="52"/>
      <c r="X303" s="52"/>
      <c r="Y303" s="52"/>
      <c r="AA303" s="21"/>
      <c r="AB303" s="21"/>
      <c r="AC303" s="37"/>
    </row>
    <row r="304" spans="1:29" x14ac:dyDescent="0.25">
      <c r="A304" s="33">
        <v>346</v>
      </c>
      <c r="B304" s="33" t="s">
        <v>281</v>
      </c>
      <c r="D304" s="64">
        <v>10976397.029999999</v>
      </c>
      <c r="F304" s="64">
        <v>3676138.0378625002</v>
      </c>
      <c r="G304" s="123"/>
      <c r="H304" s="158">
        <v>13.793103448275874</v>
      </c>
      <c r="I304" s="123"/>
      <c r="J304" s="152">
        <v>25</v>
      </c>
      <c r="L304" s="64">
        <f t="shared" si="18"/>
        <v>373197</v>
      </c>
      <c r="M304" s="67"/>
      <c r="N304" s="78">
        <v>3.4</v>
      </c>
      <c r="P304" s="158">
        <f t="shared" si="19"/>
        <v>33.491299811906501</v>
      </c>
      <c r="R304" s="66">
        <v>24.71</v>
      </c>
      <c r="S304" s="115"/>
      <c r="T304" s="64">
        <v>304322</v>
      </c>
      <c r="U304" s="67"/>
      <c r="V304" s="66">
        <f t="shared" si="20"/>
        <v>2.77</v>
      </c>
      <c r="W304" s="52"/>
      <c r="X304" s="52"/>
      <c r="Y304" s="52"/>
      <c r="Z304" s="38"/>
      <c r="AA304" s="21"/>
      <c r="AB304" s="21"/>
      <c r="AC304" s="37"/>
    </row>
    <row r="305" spans="1:29" x14ac:dyDescent="0.25">
      <c r="A305" s="33" t="s">
        <v>6</v>
      </c>
      <c r="B305" s="38" t="s">
        <v>103</v>
      </c>
      <c r="D305" s="83">
        <f>+SUBTOTAL(9,D298:D304)</f>
        <v>513484442.44</v>
      </c>
      <c r="E305" s="73"/>
      <c r="F305" s="83">
        <f>+SUBTOTAL(9,F298:F304)</f>
        <v>114130902.2412625</v>
      </c>
      <c r="G305" s="73"/>
      <c r="H305" s="158"/>
      <c r="I305" s="73"/>
      <c r="J305" s="152"/>
      <c r="L305" s="83">
        <f>+SUBTOTAL(9,L298:L304)</f>
        <v>20950827</v>
      </c>
      <c r="M305" s="88"/>
      <c r="N305" s="118">
        <f>+ROUND(L305/D305*100,1)</f>
        <v>4.0999999999999996</v>
      </c>
      <c r="P305" s="158"/>
      <c r="R305" s="125"/>
      <c r="S305" s="88"/>
      <c r="T305" s="83">
        <f>+SUBTOTAL(9,T298:T304)</f>
        <v>22651603</v>
      </c>
      <c r="U305" s="88"/>
      <c r="V305" s="125">
        <f>+T305/D305*100</f>
        <v>4.4113513726653579</v>
      </c>
      <c r="W305" s="56"/>
      <c r="X305" s="52"/>
      <c r="Y305" s="52"/>
      <c r="Z305" s="37"/>
      <c r="AA305" s="21"/>
      <c r="AB305" s="21"/>
      <c r="AC305" s="37"/>
    </row>
    <row r="306" spans="1:29" x14ac:dyDescent="0.25">
      <c r="B306" s="38" t="s">
        <v>6</v>
      </c>
      <c r="D306" s="65"/>
      <c r="E306" s="73"/>
      <c r="F306" s="65"/>
      <c r="G306" s="73"/>
      <c r="H306" s="158"/>
      <c r="I306" s="73"/>
      <c r="J306" s="152"/>
      <c r="L306" s="65"/>
      <c r="M306" s="65"/>
      <c r="N306" s="120"/>
      <c r="P306" s="158"/>
      <c r="R306" s="66"/>
      <c r="S306" s="65"/>
      <c r="T306" s="65"/>
      <c r="U306" s="65"/>
      <c r="V306" s="66"/>
      <c r="W306" s="52"/>
      <c r="X306" s="52"/>
      <c r="Y306" s="52"/>
      <c r="AA306" s="21"/>
      <c r="AB306" s="21"/>
      <c r="AC306" s="37"/>
    </row>
    <row r="307" spans="1:29" x14ac:dyDescent="0.25">
      <c r="A307" s="41" t="s">
        <v>189</v>
      </c>
      <c r="B307" s="38"/>
      <c r="D307" s="121">
        <f>+SUBTOTAL(9,D297:D306)</f>
        <v>513484442.44</v>
      </c>
      <c r="E307" s="73"/>
      <c r="F307" s="121">
        <f>+SUBTOTAL(9,F297:F306)</f>
        <v>114130902.2412625</v>
      </c>
      <c r="G307" s="73"/>
      <c r="H307" s="158"/>
      <c r="I307" s="73"/>
      <c r="J307" s="152"/>
      <c r="L307" s="121">
        <f>+SUBTOTAL(9,L297:L306)</f>
        <v>20950827</v>
      </c>
      <c r="M307" s="121"/>
      <c r="N307" s="122">
        <f>+ROUND(L307/D307*100,1)</f>
        <v>4.0999999999999996</v>
      </c>
      <c r="P307" s="158"/>
      <c r="R307" s="116"/>
      <c r="S307" s="121"/>
      <c r="T307" s="121">
        <f>+SUBTOTAL(9,T297:T306)</f>
        <v>22651603</v>
      </c>
      <c r="U307" s="121"/>
      <c r="V307" s="116">
        <f>+T307/D307*100</f>
        <v>4.4113513726653579</v>
      </c>
      <c r="W307" s="57"/>
      <c r="X307" s="52"/>
      <c r="Y307" s="52"/>
      <c r="AA307" s="21"/>
      <c r="AB307" s="21"/>
      <c r="AC307" s="37"/>
    </row>
    <row r="308" spans="1:29" x14ac:dyDescent="0.25">
      <c r="A308" s="41"/>
      <c r="B308" s="38" t="s">
        <v>6</v>
      </c>
      <c r="D308" s="65"/>
      <c r="E308" s="73"/>
      <c r="F308" s="65"/>
      <c r="G308" s="73"/>
      <c r="H308" s="158"/>
      <c r="I308" s="73"/>
      <c r="J308" s="152"/>
      <c r="L308" s="65"/>
      <c r="M308" s="65"/>
      <c r="N308" s="120"/>
      <c r="P308" s="158"/>
      <c r="R308" s="66"/>
      <c r="S308" s="65"/>
      <c r="T308" s="65"/>
      <c r="U308" s="65"/>
      <c r="V308" s="66"/>
      <c r="W308" s="52"/>
      <c r="X308" s="52"/>
      <c r="Y308" s="52"/>
      <c r="AA308" s="21"/>
      <c r="AB308" s="21"/>
      <c r="AC308" s="37"/>
    </row>
    <row r="309" spans="1:29" x14ac:dyDescent="0.25">
      <c r="A309" s="41"/>
      <c r="B309" s="38" t="s">
        <v>6</v>
      </c>
      <c r="D309" s="65"/>
      <c r="E309" s="73"/>
      <c r="F309" s="65"/>
      <c r="G309" s="73"/>
      <c r="H309" s="158"/>
      <c r="I309" s="73"/>
      <c r="J309" s="152"/>
      <c r="L309" s="65"/>
      <c r="M309" s="65"/>
      <c r="N309" s="120"/>
      <c r="P309" s="158"/>
      <c r="R309" s="66"/>
      <c r="S309" s="65"/>
      <c r="T309" s="65"/>
      <c r="U309" s="65"/>
      <c r="V309" s="66"/>
      <c r="W309" s="52"/>
      <c r="X309" s="52"/>
      <c r="Y309" s="52"/>
      <c r="AA309" s="21"/>
      <c r="AB309" s="21"/>
      <c r="AC309" s="37"/>
    </row>
    <row r="310" spans="1:29" x14ac:dyDescent="0.25">
      <c r="A310" s="41" t="s">
        <v>190</v>
      </c>
      <c r="B310" s="38"/>
      <c r="D310" s="65"/>
      <c r="E310" s="73"/>
      <c r="F310" s="65"/>
      <c r="G310" s="73"/>
      <c r="H310" s="158"/>
      <c r="I310" s="73"/>
      <c r="J310" s="152"/>
      <c r="L310" s="65"/>
      <c r="M310" s="65"/>
      <c r="N310" s="120"/>
      <c r="P310" s="158"/>
      <c r="R310" s="66"/>
      <c r="S310" s="65"/>
      <c r="T310" s="65"/>
      <c r="U310" s="65"/>
      <c r="V310" s="66"/>
      <c r="W310" s="52"/>
      <c r="X310" s="52"/>
      <c r="Y310" s="52"/>
      <c r="AA310" s="21"/>
      <c r="AB310" s="21"/>
      <c r="AC310" s="37"/>
    </row>
    <row r="311" spans="1:29" s="38" customFormat="1" x14ac:dyDescent="0.25">
      <c r="A311" s="38" t="s">
        <v>6</v>
      </c>
      <c r="B311" s="38" t="s">
        <v>6</v>
      </c>
      <c r="D311" s="58"/>
      <c r="E311" s="58"/>
      <c r="F311" s="58"/>
      <c r="G311" s="58"/>
      <c r="H311" s="158"/>
      <c r="I311" s="58"/>
      <c r="J311" s="187"/>
      <c r="K311" s="73"/>
      <c r="L311" s="58"/>
      <c r="M311" s="58"/>
      <c r="N311" s="119"/>
      <c r="O311" s="73"/>
      <c r="P311" s="158"/>
      <c r="Q311" s="58"/>
      <c r="R311" s="66"/>
      <c r="S311" s="58"/>
      <c r="T311" s="58"/>
      <c r="U311" s="58"/>
      <c r="V311" s="66"/>
      <c r="W311" s="52"/>
      <c r="X311" s="52"/>
      <c r="Y311" s="52"/>
      <c r="AA311" s="21"/>
      <c r="AB311" s="21"/>
      <c r="AC311" s="37"/>
    </row>
    <row r="312" spans="1:29" x14ac:dyDescent="0.25">
      <c r="A312" s="38" t="s">
        <v>6</v>
      </c>
      <c r="B312" s="38" t="s">
        <v>51</v>
      </c>
      <c r="D312" s="63"/>
      <c r="G312" s="58"/>
      <c r="H312" s="158"/>
      <c r="J312" s="152"/>
      <c r="L312" s="63"/>
      <c r="M312" s="63"/>
      <c r="N312" s="120"/>
      <c r="P312" s="158"/>
      <c r="R312" s="66"/>
      <c r="S312" s="117"/>
      <c r="T312" s="63"/>
      <c r="U312" s="63"/>
      <c r="V312" s="66"/>
      <c r="W312" s="52"/>
      <c r="X312" s="52"/>
      <c r="Y312" s="52"/>
      <c r="Z312" s="38"/>
      <c r="AA312" s="21"/>
      <c r="AB312" s="21"/>
      <c r="AC312" s="37"/>
    </row>
    <row r="313" spans="1:29" s="38" customFormat="1" x14ac:dyDescent="0.25">
      <c r="A313" s="33">
        <v>341</v>
      </c>
      <c r="B313" s="33" t="s">
        <v>42</v>
      </c>
      <c r="D313" s="63">
        <v>49379840.009999998</v>
      </c>
      <c r="E313" s="58"/>
      <c r="F313" s="63">
        <v>31469364.546612501</v>
      </c>
      <c r="G313" s="58"/>
      <c r="H313" s="158">
        <v>52.055172413793102</v>
      </c>
      <c r="I313" s="58"/>
      <c r="J313" s="187">
        <v>14.2</v>
      </c>
      <c r="K313" s="73"/>
      <c r="L313" s="63">
        <f t="shared" ref="L313:L318" si="21">+ROUND(D313*N313/100,0)</f>
        <v>1728294</v>
      </c>
      <c r="M313" s="63"/>
      <c r="N313" s="78">
        <v>3.5</v>
      </c>
      <c r="O313" s="73"/>
      <c r="P313" s="158">
        <f t="shared" ref="P313:P318" si="22">F313/D313*100</f>
        <v>63.729174781124406</v>
      </c>
      <c r="Q313" s="58"/>
      <c r="R313" s="66">
        <v>17.05</v>
      </c>
      <c r="S313" s="85"/>
      <c r="T313" s="63">
        <v>1108391</v>
      </c>
      <c r="U313" s="63"/>
      <c r="V313" s="66">
        <f t="shared" ref="V313:V318" si="23">+ROUND(T313/D313*100,2)</f>
        <v>2.2400000000000002</v>
      </c>
      <c r="W313" s="52"/>
      <c r="X313" s="52"/>
      <c r="Y313" s="52"/>
      <c r="Z313" s="33"/>
      <c r="AA313" s="21"/>
      <c r="AB313" s="21"/>
      <c r="AC313" s="37"/>
    </row>
    <row r="314" spans="1:29" x14ac:dyDescent="0.25">
      <c r="A314" s="33">
        <v>342</v>
      </c>
      <c r="B314" s="33" t="s">
        <v>87</v>
      </c>
      <c r="D314" s="63">
        <v>4766330.58</v>
      </c>
      <c r="F314" s="63">
        <v>3048070.2899525007</v>
      </c>
      <c r="G314" s="58"/>
      <c r="H314" s="158">
        <v>48.076923076923073</v>
      </c>
      <c r="J314" s="152">
        <v>13.5</v>
      </c>
      <c r="L314" s="63">
        <f t="shared" si="21"/>
        <v>181121</v>
      </c>
      <c r="M314" s="63"/>
      <c r="N314" s="78">
        <v>3.8</v>
      </c>
      <c r="P314" s="158">
        <f t="shared" si="22"/>
        <v>63.950039528154193</v>
      </c>
      <c r="R314" s="66">
        <v>16.149999999999999</v>
      </c>
      <c r="S314" s="85"/>
      <c r="T314" s="63">
        <v>115248</v>
      </c>
      <c r="U314" s="63"/>
      <c r="V314" s="66">
        <f t="shared" si="23"/>
        <v>2.42</v>
      </c>
      <c r="W314" s="52"/>
      <c r="X314" s="52"/>
      <c r="Y314" s="52"/>
      <c r="AA314" s="21"/>
      <c r="AB314" s="21"/>
      <c r="AC314" s="37"/>
    </row>
    <row r="315" spans="1:29" x14ac:dyDescent="0.25">
      <c r="A315" s="33">
        <v>343</v>
      </c>
      <c r="B315" s="33" t="s">
        <v>88</v>
      </c>
      <c r="D315" s="63">
        <v>22788939.550000001</v>
      </c>
      <c r="F315" s="63">
        <v>14037911.259213613</v>
      </c>
      <c r="G315" s="58"/>
      <c r="H315" s="158">
        <v>47.826086956521742</v>
      </c>
      <c r="I315" s="58" t="s">
        <v>272</v>
      </c>
      <c r="J315" s="152">
        <v>12</v>
      </c>
      <c r="K315" s="58" t="s">
        <v>274</v>
      </c>
      <c r="L315" s="63">
        <f t="shared" si="21"/>
        <v>979924</v>
      </c>
      <c r="M315" s="63"/>
      <c r="N315" s="78">
        <v>4.3</v>
      </c>
      <c r="P315" s="158">
        <f t="shared" si="22"/>
        <v>61.599668683195105</v>
      </c>
      <c r="R315" s="66">
        <v>16.170000000000002</v>
      </c>
      <c r="S315" s="85"/>
      <c r="T315" s="63">
        <v>583469</v>
      </c>
      <c r="U315" s="63"/>
      <c r="V315" s="66">
        <f t="shared" si="23"/>
        <v>2.56</v>
      </c>
      <c r="W315" s="52"/>
      <c r="X315" s="52"/>
      <c r="Y315" s="52"/>
      <c r="AA315" s="21"/>
      <c r="AB315" s="21"/>
      <c r="AC315" s="37"/>
    </row>
    <row r="316" spans="1:29" x14ac:dyDescent="0.25">
      <c r="A316" s="33">
        <v>343.2</v>
      </c>
      <c r="B316" s="33" t="s">
        <v>280</v>
      </c>
      <c r="D316" s="63">
        <v>2230421.5499999998</v>
      </c>
      <c r="F316" s="63">
        <v>770616.07417138456</v>
      </c>
      <c r="G316" s="58"/>
      <c r="H316" s="158">
        <v>47.826086956521742</v>
      </c>
      <c r="I316" s="58" t="s">
        <v>272</v>
      </c>
      <c r="J316" s="152">
        <v>12</v>
      </c>
      <c r="K316" s="58" t="s">
        <v>274</v>
      </c>
      <c r="L316" s="63">
        <f t="shared" si="21"/>
        <v>95908</v>
      </c>
      <c r="M316" s="63"/>
      <c r="N316" s="78">
        <v>4.3</v>
      </c>
      <c r="P316" s="158">
        <f t="shared" si="22"/>
        <v>34.550243391047971</v>
      </c>
      <c r="R316" s="66">
        <v>6.01</v>
      </c>
      <c r="S316" s="85"/>
      <c r="T316" s="63">
        <v>113005</v>
      </c>
      <c r="U316" s="63"/>
      <c r="V316" s="66">
        <f t="shared" si="23"/>
        <v>5.07</v>
      </c>
      <c r="W316" s="52"/>
      <c r="X316" s="52"/>
      <c r="Y316" s="52"/>
      <c r="AA316" s="21"/>
      <c r="AB316" s="21"/>
      <c r="AC316" s="37"/>
    </row>
    <row r="317" spans="1:29" x14ac:dyDescent="0.25">
      <c r="A317" s="33">
        <v>345</v>
      </c>
      <c r="B317" s="33" t="s">
        <v>45</v>
      </c>
      <c r="D317" s="63">
        <v>5321992.45</v>
      </c>
      <c r="F317" s="63">
        <v>3662479.8617849997</v>
      </c>
      <c r="G317" s="58"/>
      <c r="H317" s="158">
        <v>52.52</v>
      </c>
      <c r="J317" s="152">
        <v>14.4</v>
      </c>
      <c r="L317" s="63">
        <f t="shared" si="21"/>
        <v>180948</v>
      </c>
      <c r="M317" s="63"/>
      <c r="N317" s="78">
        <v>3.4</v>
      </c>
      <c r="P317" s="158">
        <f t="shared" si="22"/>
        <v>68.817832723250092</v>
      </c>
      <c r="R317" s="66">
        <v>16.28</v>
      </c>
      <c r="S317" s="85"/>
      <c r="T317" s="63">
        <v>108474</v>
      </c>
      <c r="U317" s="63"/>
      <c r="V317" s="66">
        <f t="shared" si="23"/>
        <v>2.04</v>
      </c>
      <c r="W317" s="52"/>
      <c r="X317" s="52"/>
      <c r="Y317" s="52"/>
      <c r="AA317" s="21"/>
      <c r="AB317" s="21"/>
      <c r="AC317" s="37"/>
    </row>
    <row r="318" spans="1:29" x14ac:dyDescent="0.25">
      <c r="A318" s="33">
        <v>346</v>
      </c>
      <c r="B318" s="33" t="s">
        <v>281</v>
      </c>
      <c r="D318" s="64">
        <v>4194043.23</v>
      </c>
      <c r="F318" s="64">
        <v>2750672.6897574998</v>
      </c>
      <c r="G318" s="58"/>
      <c r="H318" s="158">
        <v>51.034482758620705</v>
      </c>
      <c r="J318" s="152">
        <v>14.2</v>
      </c>
      <c r="L318" s="64">
        <f t="shared" si="21"/>
        <v>142597</v>
      </c>
      <c r="M318" s="67"/>
      <c r="N318" s="78">
        <v>3.4</v>
      </c>
      <c r="P318" s="158">
        <f t="shared" si="22"/>
        <v>65.585225018233771</v>
      </c>
      <c r="R318" s="66">
        <v>15.74</v>
      </c>
      <c r="S318" s="115"/>
      <c r="T318" s="64">
        <v>97030</v>
      </c>
      <c r="U318" s="67"/>
      <c r="V318" s="66">
        <f t="shared" si="23"/>
        <v>2.31</v>
      </c>
      <c r="W318" s="52"/>
      <c r="X318" s="52"/>
      <c r="Y318" s="52"/>
      <c r="Z318" s="38"/>
      <c r="AA318" s="21"/>
      <c r="AB318" s="21"/>
      <c r="AC318" s="37"/>
    </row>
    <row r="319" spans="1:29" s="38" customFormat="1" x14ac:dyDescent="0.25">
      <c r="A319" s="33" t="s">
        <v>6</v>
      </c>
      <c r="B319" s="38" t="s">
        <v>52</v>
      </c>
      <c r="D319" s="65">
        <f>+SUBTOTAL(9,D313:D318)</f>
        <v>88681567.370000005</v>
      </c>
      <c r="E319" s="73"/>
      <c r="F319" s="65">
        <f>+SUBTOTAL(9,F313:F318)</f>
        <v>55739114.721492499</v>
      </c>
      <c r="G319" s="73"/>
      <c r="H319" s="158"/>
      <c r="I319" s="73"/>
      <c r="J319" s="187"/>
      <c r="K319" s="73"/>
      <c r="L319" s="65">
        <f>+SUBTOTAL(9,L313:L318)</f>
        <v>3308792</v>
      </c>
      <c r="M319" s="65"/>
      <c r="N319" s="118">
        <f>+ROUND(L319/D319*100,1)</f>
        <v>3.7</v>
      </c>
      <c r="O319" s="73"/>
      <c r="P319" s="158"/>
      <c r="Q319" s="58"/>
      <c r="R319" s="125"/>
      <c r="S319" s="65"/>
      <c r="T319" s="65">
        <f>+SUBTOTAL(9,T313:T318)</f>
        <v>2125617</v>
      </c>
      <c r="U319" s="65"/>
      <c r="V319" s="125">
        <f>+T319/D319*100</f>
        <v>2.3969095980582238</v>
      </c>
      <c r="W319" s="56"/>
      <c r="X319" s="52"/>
      <c r="Y319" s="52"/>
      <c r="Z319" s="37"/>
      <c r="AA319" s="21"/>
      <c r="AB319" s="21"/>
      <c r="AC319" s="37"/>
    </row>
    <row r="320" spans="1:29" x14ac:dyDescent="0.25">
      <c r="A320" s="33" t="s">
        <v>6</v>
      </c>
      <c r="B320" s="33" t="s">
        <v>6</v>
      </c>
      <c r="G320" s="58"/>
      <c r="H320" s="158"/>
      <c r="J320" s="152"/>
      <c r="N320" s="120"/>
      <c r="P320" s="158"/>
      <c r="R320" s="66"/>
      <c r="V320" s="66"/>
      <c r="W320" s="52"/>
      <c r="X320" s="52"/>
      <c r="Y320" s="52"/>
      <c r="Z320" s="38"/>
      <c r="AA320" s="21"/>
      <c r="AB320" s="21"/>
      <c r="AC320" s="37"/>
    </row>
    <row r="321" spans="1:29" x14ac:dyDescent="0.25">
      <c r="A321" s="38" t="s">
        <v>6</v>
      </c>
      <c r="B321" s="38" t="s">
        <v>104</v>
      </c>
      <c r="D321" s="63"/>
      <c r="G321" s="58"/>
      <c r="H321" s="158"/>
      <c r="J321" s="152"/>
      <c r="L321" s="63"/>
      <c r="M321" s="63"/>
      <c r="N321" s="120"/>
      <c r="P321" s="158"/>
      <c r="R321" s="66"/>
      <c r="S321" s="117"/>
      <c r="T321" s="63"/>
      <c r="U321" s="63"/>
      <c r="V321" s="66"/>
      <c r="W321" s="52"/>
      <c r="X321" s="52"/>
      <c r="Y321" s="52"/>
      <c r="Z321" s="38"/>
      <c r="AA321" s="21"/>
      <c r="AB321" s="21"/>
      <c r="AC321" s="37"/>
    </row>
    <row r="322" spans="1:29" x14ac:dyDescent="0.25">
      <c r="A322" s="33">
        <v>341</v>
      </c>
      <c r="B322" s="33" t="s">
        <v>42</v>
      </c>
      <c r="D322" s="63">
        <v>1660027.77</v>
      </c>
      <c r="F322" s="63">
        <v>1129405.7805937501</v>
      </c>
      <c r="G322" s="58"/>
      <c r="H322" s="158">
        <v>52.055172413793102</v>
      </c>
      <c r="J322" s="152">
        <v>14.2</v>
      </c>
      <c r="L322" s="63">
        <f t="shared" ref="L322:L328" si="24">+ROUND(D322*N322/100,0)</f>
        <v>58101</v>
      </c>
      <c r="M322" s="63"/>
      <c r="N322" s="78">
        <v>3.5</v>
      </c>
      <c r="P322" s="158">
        <f t="shared" ref="P322:P328" si="25">F322/D322*100</f>
        <v>68.035354649142405</v>
      </c>
      <c r="R322" s="66">
        <v>17.02</v>
      </c>
      <c r="S322" s="85"/>
      <c r="T322" s="63">
        <v>33127</v>
      </c>
      <c r="U322" s="63"/>
      <c r="V322" s="66">
        <f t="shared" ref="V322:V328" si="26">+ROUND(T322/D322*100,2)</f>
        <v>2</v>
      </c>
      <c r="W322" s="52"/>
      <c r="X322" s="52"/>
      <c r="Y322" s="52"/>
      <c r="AA322" s="21"/>
      <c r="AB322" s="21"/>
      <c r="AC322" s="37"/>
    </row>
    <row r="323" spans="1:29" x14ac:dyDescent="0.25">
      <c r="A323" s="33">
        <v>342</v>
      </c>
      <c r="B323" s="33" t="s">
        <v>87</v>
      </c>
      <c r="D323" s="63">
        <v>178721.42</v>
      </c>
      <c r="F323" s="63">
        <v>126139.88409000001</v>
      </c>
      <c r="G323" s="58"/>
      <c r="H323" s="158">
        <v>48.076923076923073</v>
      </c>
      <c r="J323" s="152">
        <v>13.5</v>
      </c>
      <c r="L323" s="63">
        <f t="shared" si="24"/>
        <v>6791</v>
      </c>
      <c r="M323" s="63"/>
      <c r="N323" s="78">
        <v>3.8</v>
      </c>
      <c r="P323" s="158">
        <f t="shared" si="25"/>
        <v>70.579052074451951</v>
      </c>
      <c r="R323" s="66">
        <v>15.96</v>
      </c>
      <c r="S323" s="85"/>
      <c r="T323" s="63">
        <v>3631</v>
      </c>
      <c r="U323" s="63"/>
      <c r="V323" s="66">
        <f t="shared" si="26"/>
        <v>2.0299999999999998</v>
      </c>
      <c r="W323" s="52"/>
      <c r="X323" s="52"/>
      <c r="Y323" s="52"/>
      <c r="AA323" s="21"/>
      <c r="AB323" s="21"/>
      <c r="AC323" s="37"/>
    </row>
    <row r="324" spans="1:29" x14ac:dyDescent="0.25">
      <c r="A324" s="33">
        <v>343</v>
      </c>
      <c r="B324" s="33" t="s">
        <v>88</v>
      </c>
      <c r="D324" s="63">
        <v>152279614.02000001</v>
      </c>
      <c r="F324" s="63">
        <v>46856498.668307595</v>
      </c>
      <c r="G324" s="58"/>
      <c r="H324" s="158">
        <v>47.916666666666664</v>
      </c>
      <c r="I324" s="58" t="s">
        <v>272</v>
      </c>
      <c r="J324" s="152">
        <v>12.5</v>
      </c>
      <c r="K324" s="58" t="s">
        <v>274</v>
      </c>
      <c r="L324" s="63">
        <f t="shared" si="24"/>
        <v>6395744</v>
      </c>
      <c r="M324" s="63"/>
      <c r="N324" s="78">
        <v>4.2</v>
      </c>
      <c r="P324" s="158">
        <f t="shared" si="25"/>
        <v>30.770040343124055</v>
      </c>
      <c r="R324" s="66">
        <v>16.100000000000001</v>
      </c>
      <c r="S324" s="85"/>
      <c r="T324" s="63">
        <v>6831770</v>
      </c>
      <c r="U324" s="63"/>
      <c r="V324" s="66">
        <f t="shared" si="26"/>
        <v>4.49</v>
      </c>
      <c r="W324" s="52"/>
      <c r="X324" s="52"/>
      <c r="Y324" s="52"/>
      <c r="AA324" s="21"/>
      <c r="AB324" s="21"/>
      <c r="AC324" s="37"/>
    </row>
    <row r="325" spans="1:29" x14ac:dyDescent="0.25">
      <c r="A325" s="33">
        <v>343.2</v>
      </c>
      <c r="B325" s="33" t="s">
        <v>280</v>
      </c>
      <c r="D325" s="63">
        <v>67628798.829999998</v>
      </c>
      <c r="F325" s="63">
        <v>4931416.5922226291</v>
      </c>
      <c r="G325" s="58"/>
      <c r="H325" s="158">
        <v>47.916666666666664</v>
      </c>
      <c r="I325" s="58" t="s">
        <v>272</v>
      </c>
      <c r="J325" s="152">
        <v>12.5</v>
      </c>
      <c r="K325" s="58" t="s">
        <v>274</v>
      </c>
      <c r="L325" s="63">
        <f t="shared" si="24"/>
        <v>2840410</v>
      </c>
      <c r="M325" s="63"/>
      <c r="N325" s="78">
        <v>4.2</v>
      </c>
      <c r="P325" s="158">
        <f t="shared" si="25"/>
        <v>7.291888481738142</v>
      </c>
      <c r="R325" s="66">
        <v>7.5</v>
      </c>
      <c r="S325" s="85"/>
      <c r="T325" s="63">
        <v>5203640</v>
      </c>
      <c r="U325" s="63"/>
      <c r="V325" s="66">
        <f t="shared" si="26"/>
        <v>7.69</v>
      </c>
      <c r="W325" s="52"/>
      <c r="X325" s="52"/>
      <c r="Y325" s="52"/>
      <c r="AA325" s="21"/>
      <c r="AB325" s="21"/>
      <c r="AC325" s="37"/>
    </row>
    <row r="326" spans="1:29" x14ac:dyDescent="0.25">
      <c r="A326" s="33">
        <v>344</v>
      </c>
      <c r="B326" s="33" t="s">
        <v>89</v>
      </c>
      <c r="D326" s="63">
        <v>26577658.120000001</v>
      </c>
      <c r="F326" s="63">
        <v>12491844.188529998</v>
      </c>
      <c r="G326" s="58"/>
      <c r="H326" s="158">
        <v>52.856666666666662</v>
      </c>
      <c r="J326" s="152">
        <v>14.3</v>
      </c>
      <c r="L326" s="63">
        <f t="shared" si="24"/>
        <v>903640</v>
      </c>
      <c r="M326" s="63"/>
      <c r="N326" s="78">
        <v>3.4</v>
      </c>
      <c r="P326" s="158">
        <f t="shared" si="25"/>
        <v>47.001297601648872</v>
      </c>
      <c r="R326" s="66">
        <v>16.829999999999998</v>
      </c>
      <c r="S326" s="85"/>
      <c r="T326" s="63">
        <v>884322</v>
      </c>
      <c r="U326" s="63"/>
      <c r="V326" s="66">
        <f t="shared" si="26"/>
        <v>3.33</v>
      </c>
      <c r="W326" s="52"/>
      <c r="X326" s="52"/>
      <c r="Y326" s="52"/>
      <c r="AA326" s="21"/>
      <c r="AB326" s="21"/>
      <c r="AC326" s="37"/>
    </row>
    <row r="327" spans="1:29" s="38" customFormat="1" x14ac:dyDescent="0.25">
      <c r="A327" s="33">
        <v>345</v>
      </c>
      <c r="B327" s="33" t="s">
        <v>45</v>
      </c>
      <c r="D327" s="63">
        <v>28440137.609999999</v>
      </c>
      <c r="E327" s="58"/>
      <c r="F327" s="63">
        <v>16413360.784037499</v>
      </c>
      <c r="G327" s="58"/>
      <c r="H327" s="158">
        <v>52.52</v>
      </c>
      <c r="I327" s="58"/>
      <c r="J327" s="187">
        <v>14.4</v>
      </c>
      <c r="K327" s="73"/>
      <c r="L327" s="63">
        <f t="shared" si="24"/>
        <v>966965</v>
      </c>
      <c r="M327" s="63"/>
      <c r="N327" s="78">
        <v>3.4</v>
      </c>
      <c r="O327" s="73"/>
      <c r="P327" s="158">
        <f t="shared" si="25"/>
        <v>57.711959798205413</v>
      </c>
      <c r="Q327" s="58"/>
      <c r="R327" s="66">
        <v>16.440000000000001</v>
      </c>
      <c r="S327" s="85"/>
      <c r="T327" s="63">
        <v>766155</v>
      </c>
      <c r="U327" s="63"/>
      <c r="V327" s="66">
        <f t="shared" si="26"/>
        <v>2.69</v>
      </c>
      <c r="W327" s="52"/>
      <c r="X327" s="52"/>
      <c r="Y327" s="52"/>
      <c r="Z327" s="33"/>
      <c r="AA327" s="21"/>
      <c r="AB327" s="21"/>
      <c r="AC327" s="37"/>
    </row>
    <row r="328" spans="1:29" x14ac:dyDescent="0.25">
      <c r="A328" s="33">
        <v>346</v>
      </c>
      <c r="B328" s="33" t="s">
        <v>281</v>
      </c>
      <c r="D328" s="64">
        <v>569569.49</v>
      </c>
      <c r="F328" s="64">
        <v>403368.06485999998</v>
      </c>
      <c r="G328" s="58"/>
      <c r="H328" s="158">
        <v>51.034482758620705</v>
      </c>
      <c r="J328" s="152">
        <v>14.2</v>
      </c>
      <c r="L328" s="64">
        <f t="shared" si="24"/>
        <v>19365</v>
      </c>
      <c r="M328" s="67"/>
      <c r="N328" s="78">
        <v>3.4</v>
      </c>
      <c r="P328" s="158">
        <f t="shared" si="25"/>
        <v>70.819816008754259</v>
      </c>
      <c r="R328" s="66">
        <v>15.63</v>
      </c>
      <c r="S328" s="115"/>
      <c r="T328" s="64">
        <v>11362</v>
      </c>
      <c r="U328" s="67"/>
      <c r="V328" s="66">
        <f t="shared" si="26"/>
        <v>1.99</v>
      </c>
      <c r="W328" s="52"/>
      <c r="X328" s="52"/>
      <c r="Y328" s="52"/>
      <c r="Z328" s="38"/>
      <c r="AA328" s="21"/>
      <c r="AB328" s="21"/>
      <c r="AC328" s="37"/>
    </row>
    <row r="329" spans="1:29" s="38" customFormat="1" x14ac:dyDescent="0.25">
      <c r="A329" s="33" t="s">
        <v>6</v>
      </c>
      <c r="B329" s="38" t="s">
        <v>105</v>
      </c>
      <c r="D329" s="65">
        <f>+SUBTOTAL(9,D322:D328)</f>
        <v>277334527.26000005</v>
      </c>
      <c r="E329" s="73"/>
      <c r="F329" s="65">
        <f>+SUBTOTAL(9,F322:F328)</f>
        <v>82352033.962641478</v>
      </c>
      <c r="G329" s="73"/>
      <c r="H329" s="158"/>
      <c r="I329" s="73"/>
      <c r="J329" s="187"/>
      <c r="K329" s="73"/>
      <c r="L329" s="65">
        <f>+SUBTOTAL(9,L322:L328)</f>
        <v>11191016</v>
      </c>
      <c r="M329" s="65"/>
      <c r="N329" s="118">
        <f>+ROUND(L329/D329*100,1)</f>
        <v>4</v>
      </c>
      <c r="O329" s="73"/>
      <c r="P329" s="158"/>
      <c r="Q329" s="58"/>
      <c r="R329" s="125"/>
      <c r="S329" s="65"/>
      <c r="T329" s="65">
        <f>+SUBTOTAL(9,T322:T328)</f>
        <v>13734007</v>
      </c>
      <c r="U329" s="65"/>
      <c r="V329" s="125">
        <f>+T329/D329*100</f>
        <v>4.9521446664750908</v>
      </c>
      <c r="W329" s="56"/>
      <c r="X329" s="52"/>
      <c r="Y329" s="52"/>
      <c r="Z329" s="37"/>
      <c r="AA329" s="21"/>
      <c r="AB329" s="21"/>
      <c r="AC329" s="37"/>
    </row>
    <row r="330" spans="1:29" x14ac:dyDescent="0.25">
      <c r="A330" s="33" t="s">
        <v>6</v>
      </c>
      <c r="B330" s="33" t="s">
        <v>6</v>
      </c>
      <c r="G330" s="58"/>
      <c r="H330" s="158"/>
      <c r="J330" s="152"/>
      <c r="N330" s="120"/>
      <c r="P330" s="158"/>
      <c r="R330" s="66"/>
      <c r="V330" s="66"/>
      <c r="W330" s="52"/>
      <c r="X330" s="52"/>
      <c r="Y330" s="52"/>
      <c r="Z330" s="38"/>
      <c r="AA330" s="21"/>
      <c r="AB330" s="21"/>
      <c r="AC330" s="37"/>
    </row>
    <row r="331" spans="1:29" x14ac:dyDescent="0.25">
      <c r="A331" s="38" t="s">
        <v>6</v>
      </c>
      <c r="B331" s="38" t="s">
        <v>106</v>
      </c>
      <c r="D331" s="63"/>
      <c r="G331" s="58"/>
      <c r="H331" s="158"/>
      <c r="J331" s="152"/>
      <c r="L331" s="63"/>
      <c r="M331" s="63"/>
      <c r="N331" s="120"/>
      <c r="P331" s="158"/>
      <c r="R331" s="66"/>
      <c r="S331" s="117"/>
      <c r="T331" s="63"/>
      <c r="U331" s="63"/>
      <c r="V331" s="66"/>
      <c r="W331" s="52"/>
      <c r="X331" s="52"/>
      <c r="Y331" s="52"/>
      <c r="Z331" s="38"/>
      <c r="AA331" s="21"/>
      <c r="AB331" s="21"/>
      <c r="AC331" s="37"/>
    </row>
    <row r="332" spans="1:29" x14ac:dyDescent="0.25">
      <c r="A332" s="33">
        <v>341</v>
      </c>
      <c r="B332" s="33" t="s">
        <v>42</v>
      </c>
      <c r="D332" s="63">
        <v>1498689.69</v>
      </c>
      <c r="F332" s="63">
        <v>779399.37722500006</v>
      </c>
      <c r="G332" s="58"/>
      <c r="H332" s="158">
        <v>52.055172413793102</v>
      </c>
      <c r="J332" s="152">
        <v>14.2</v>
      </c>
      <c r="L332" s="63">
        <f t="shared" ref="L332:L338" si="27">+ROUND(D332*N332/100,0)</f>
        <v>52454</v>
      </c>
      <c r="M332" s="63"/>
      <c r="N332" s="78">
        <v>3.5</v>
      </c>
      <c r="P332" s="158">
        <f t="shared" ref="P332:P338" si="28">F332/D332*100</f>
        <v>52.005387267660467</v>
      </c>
      <c r="R332" s="66">
        <v>17.079999999999998</v>
      </c>
      <c r="S332" s="85"/>
      <c r="T332" s="63">
        <v>43868</v>
      </c>
      <c r="U332" s="63"/>
      <c r="V332" s="66">
        <f t="shared" ref="V332:V338" si="29">+ROUND(T332/D332*100,2)</f>
        <v>2.93</v>
      </c>
      <c r="W332" s="52"/>
      <c r="X332" s="52"/>
      <c r="Y332" s="52"/>
      <c r="AA332" s="21"/>
      <c r="AB332" s="21"/>
      <c r="AC332" s="37"/>
    </row>
    <row r="333" spans="1:29" x14ac:dyDescent="0.25">
      <c r="A333" s="33">
        <v>342</v>
      </c>
      <c r="B333" s="33" t="s">
        <v>87</v>
      </c>
      <c r="D333" s="63">
        <v>178314.5</v>
      </c>
      <c r="F333" s="63">
        <v>125767.1296975</v>
      </c>
      <c r="G333" s="58"/>
      <c r="H333" s="158">
        <v>48.076923076923073</v>
      </c>
      <c r="J333" s="152">
        <v>13.5</v>
      </c>
      <c r="L333" s="63">
        <f t="shared" si="27"/>
        <v>6776</v>
      </c>
      <c r="M333" s="63"/>
      <c r="N333" s="78">
        <v>3.8</v>
      </c>
      <c r="P333" s="158">
        <f t="shared" si="28"/>
        <v>70.531072738055514</v>
      </c>
      <c r="R333" s="66">
        <v>15.96</v>
      </c>
      <c r="S333" s="85"/>
      <c r="T333" s="63">
        <v>3628</v>
      </c>
      <c r="U333" s="63"/>
      <c r="V333" s="66">
        <f t="shared" si="29"/>
        <v>2.0299999999999998</v>
      </c>
      <c r="W333" s="52"/>
      <c r="X333" s="52"/>
      <c r="Y333" s="52"/>
      <c r="AA333" s="21"/>
      <c r="AB333" s="21"/>
      <c r="AC333" s="37"/>
    </row>
    <row r="334" spans="1:29" x14ac:dyDescent="0.25">
      <c r="A334" s="33">
        <v>343</v>
      </c>
      <c r="B334" s="33" t="s">
        <v>88</v>
      </c>
      <c r="D334" s="63">
        <v>157866532.25</v>
      </c>
      <c r="F334" s="63">
        <v>62665792.343947843</v>
      </c>
      <c r="G334" s="58"/>
      <c r="H334" s="158">
        <v>48.333333333333329</v>
      </c>
      <c r="I334" s="58" t="s">
        <v>272</v>
      </c>
      <c r="J334" s="152">
        <v>12.4</v>
      </c>
      <c r="K334" s="58" t="s">
        <v>274</v>
      </c>
      <c r="L334" s="63">
        <f t="shared" si="27"/>
        <v>6630394</v>
      </c>
      <c r="M334" s="63"/>
      <c r="N334" s="78">
        <v>4.2</v>
      </c>
      <c r="P334" s="158">
        <f t="shared" si="28"/>
        <v>39.695425908709566</v>
      </c>
      <c r="R334" s="66">
        <v>16.16</v>
      </c>
      <c r="S334" s="85"/>
      <c r="T334" s="63">
        <v>6184204</v>
      </c>
      <c r="U334" s="63"/>
      <c r="V334" s="66">
        <f t="shared" si="29"/>
        <v>3.92</v>
      </c>
      <c r="W334" s="52"/>
      <c r="X334" s="52"/>
      <c r="Y334" s="52"/>
      <c r="AA334" s="21"/>
      <c r="AB334" s="21"/>
      <c r="AC334" s="37"/>
    </row>
    <row r="335" spans="1:29" x14ac:dyDescent="0.25">
      <c r="A335" s="33">
        <v>343.2</v>
      </c>
      <c r="B335" s="33" t="s">
        <v>280</v>
      </c>
      <c r="D335" s="63">
        <v>100540569.59999999</v>
      </c>
      <c r="F335" s="63">
        <v>14593389.902786056</v>
      </c>
      <c r="G335" s="58"/>
      <c r="H335" s="158">
        <v>48.333333333333329</v>
      </c>
      <c r="I335" s="58" t="s">
        <v>272</v>
      </c>
      <c r="J335" s="152">
        <v>12.4</v>
      </c>
      <c r="K335" s="58" t="s">
        <v>274</v>
      </c>
      <c r="L335" s="63">
        <f t="shared" si="27"/>
        <v>4222704</v>
      </c>
      <c r="M335" s="63"/>
      <c r="N335" s="78">
        <v>4.2</v>
      </c>
      <c r="P335" s="158">
        <f t="shared" si="28"/>
        <v>14.51492662200519</v>
      </c>
      <c r="R335" s="66">
        <v>6.94</v>
      </c>
      <c r="S335" s="85"/>
      <c r="T335" s="63">
        <v>7313830</v>
      </c>
      <c r="U335" s="63"/>
      <c r="V335" s="66">
        <f t="shared" si="29"/>
        <v>7.27</v>
      </c>
      <c r="W335" s="52"/>
      <c r="X335" s="52"/>
      <c r="Y335" s="52"/>
      <c r="AA335" s="21"/>
      <c r="AB335" s="21"/>
      <c r="AC335" s="37"/>
    </row>
    <row r="336" spans="1:29" s="38" customFormat="1" x14ac:dyDescent="0.25">
      <c r="A336" s="33">
        <v>344</v>
      </c>
      <c r="B336" s="33" t="s">
        <v>89</v>
      </c>
      <c r="D336" s="63">
        <v>32812956.829999998</v>
      </c>
      <c r="E336" s="58"/>
      <c r="F336" s="63">
        <v>17243431.162684999</v>
      </c>
      <c r="G336" s="58"/>
      <c r="H336" s="158">
        <v>52.856666666666662</v>
      </c>
      <c r="I336" s="58"/>
      <c r="J336" s="187">
        <v>14.3</v>
      </c>
      <c r="K336" s="73"/>
      <c r="L336" s="63">
        <f t="shared" si="27"/>
        <v>1115641</v>
      </c>
      <c r="M336" s="63"/>
      <c r="N336" s="78">
        <v>3.4</v>
      </c>
      <c r="O336" s="73"/>
      <c r="P336" s="158">
        <f t="shared" si="28"/>
        <v>52.550677624150588</v>
      </c>
      <c r="Q336" s="58"/>
      <c r="R336" s="66">
        <v>16.82</v>
      </c>
      <c r="S336" s="85"/>
      <c r="T336" s="63">
        <v>984180</v>
      </c>
      <c r="U336" s="63"/>
      <c r="V336" s="66">
        <f t="shared" si="29"/>
        <v>3</v>
      </c>
      <c r="W336" s="52"/>
      <c r="X336" s="52"/>
      <c r="Y336" s="52"/>
      <c r="Z336" s="33"/>
      <c r="AA336" s="21"/>
      <c r="AB336" s="21"/>
      <c r="AC336" s="37"/>
    </row>
    <row r="337" spans="1:29" x14ac:dyDescent="0.25">
      <c r="A337" s="33">
        <v>345</v>
      </c>
      <c r="B337" s="33" t="s">
        <v>45</v>
      </c>
      <c r="D337" s="63">
        <v>25564310.940000001</v>
      </c>
      <c r="F337" s="63">
        <v>14499925.763430001</v>
      </c>
      <c r="G337" s="58"/>
      <c r="H337" s="158">
        <v>52.52</v>
      </c>
      <c r="J337" s="152">
        <v>14.4</v>
      </c>
      <c r="L337" s="63">
        <f t="shared" si="27"/>
        <v>869187</v>
      </c>
      <c r="M337" s="63"/>
      <c r="N337" s="78">
        <v>3.4</v>
      </c>
      <c r="P337" s="158">
        <f t="shared" si="28"/>
        <v>56.719407761318685</v>
      </c>
      <c r="R337" s="66">
        <v>16.46</v>
      </c>
      <c r="S337" s="85"/>
      <c r="T337" s="63">
        <v>703261</v>
      </c>
      <c r="U337" s="63"/>
      <c r="V337" s="66">
        <f t="shared" si="29"/>
        <v>2.75</v>
      </c>
      <c r="W337" s="52"/>
      <c r="X337" s="52"/>
      <c r="Y337" s="52"/>
      <c r="AA337" s="21"/>
      <c r="AB337" s="21"/>
      <c r="AC337" s="37"/>
    </row>
    <row r="338" spans="1:29" s="38" customFormat="1" x14ac:dyDescent="0.25">
      <c r="A338" s="33">
        <v>346</v>
      </c>
      <c r="B338" s="33" t="s">
        <v>281</v>
      </c>
      <c r="D338" s="64">
        <v>826193.83</v>
      </c>
      <c r="E338" s="58"/>
      <c r="F338" s="64">
        <v>416189.65436749993</v>
      </c>
      <c r="G338" s="58"/>
      <c r="H338" s="158">
        <v>51.034482758620705</v>
      </c>
      <c r="I338" s="58"/>
      <c r="J338" s="187">
        <v>14.2</v>
      </c>
      <c r="K338" s="73"/>
      <c r="L338" s="64">
        <f t="shared" si="27"/>
        <v>28091</v>
      </c>
      <c r="M338" s="67"/>
      <c r="N338" s="78">
        <v>3.4</v>
      </c>
      <c r="O338" s="73"/>
      <c r="P338" s="158">
        <f t="shared" si="28"/>
        <v>50.374335810217794</v>
      </c>
      <c r="Q338" s="58"/>
      <c r="R338" s="66">
        <v>16.21</v>
      </c>
      <c r="S338" s="115"/>
      <c r="T338" s="64">
        <v>26313</v>
      </c>
      <c r="U338" s="67"/>
      <c r="V338" s="66">
        <f t="shared" si="29"/>
        <v>3.18</v>
      </c>
      <c r="W338" s="52"/>
      <c r="X338" s="52"/>
      <c r="Y338" s="52"/>
      <c r="AA338" s="21"/>
      <c r="AB338" s="21"/>
      <c r="AC338" s="37"/>
    </row>
    <row r="339" spans="1:29" x14ac:dyDescent="0.25">
      <c r="A339" s="33" t="s">
        <v>6</v>
      </c>
      <c r="B339" s="38" t="s">
        <v>107</v>
      </c>
      <c r="D339" s="65">
        <f>+SUBTOTAL(9,D332:D338)</f>
        <v>319287567.63999999</v>
      </c>
      <c r="E339" s="73"/>
      <c r="F339" s="65">
        <f>+SUBTOTAL(9,F332:F338)</f>
        <v>110323895.3341389</v>
      </c>
      <c r="G339" s="73"/>
      <c r="H339" s="158"/>
      <c r="I339" s="73"/>
      <c r="J339" s="152"/>
      <c r="L339" s="65">
        <f>+SUBTOTAL(9,L332:L338)</f>
        <v>12925247</v>
      </c>
      <c r="M339" s="65"/>
      <c r="N339" s="118">
        <f>+ROUND(L339/D339*100,1)</f>
        <v>4</v>
      </c>
      <c r="P339" s="158"/>
      <c r="R339" s="125"/>
      <c r="S339" s="65"/>
      <c r="T339" s="65">
        <f>+SUBTOTAL(9,T332:T338)</f>
        <v>15259284</v>
      </c>
      <c r="U339" s="65"/>
      <c r="V339" s="125">
        <f>+T339/D339*100</f>
        <v>4.7791663523851957</v>
      </c>
      <c r="W339" s="56"/>
      <c r="X339" s="52"/>
      <c r="Y339" s="52"/>
      <c r="Z339" s="37"/>
      <c r="AA339" s="21"/>
      <c r="AB339" s="21"/>
      <c r="AC339" s="37"/>
    </row>
    <row r="340" spans="1:29" x14ac:dyDescent="0.25">
      <c r="A340" s="33" t="s">
        <v>6</v>
      </c>
      <c r="B340" s="33" t="s">
        <v>6</v>
      </c>
      <c r="G340" s="58"/>
      <c r="H340" s="158"/>
      <c r="J340" s="152"/>
      <c r="N340" s="120"/>
      <c r="P340" s="158"/>
      <c r="R340" s="66"/>
      <c r="V340" s="66"/>
      <c r="W340" s="52"/>
      <c r="X340" s="52"/>
      <c r="Y340" s="52"/>
      <c r="Z340" s="38"/>
      <c r="AA340" s="21"/>
      <c r="AB340" s="21"/>
      <c r="AC340" s="37"/>
    </row>
    <row r="341" spans="1:29" x14ac:dyDescent="0.25">
      <c r="A341" s="38" t="s">
        <v>6</v>
      </c>
      <c r="B341" s="38" t="s">
        <v>108</v>
      </c>
      <c r="D341" s="63"/>
      <c r="G341" s="58"/>
      <c r="H341" s="158"/>
      <c r="J341" s="152"/>
      <c r="L341" s="63"/>
      <c r="M341" s="63"/>
      <c r="N341" s="120"/>
      <c r="P341" s="158"/>
      <c r="R341" s="66"/>
      <c r="S341" s="117"/>
      <c r="T341" s="63"/>
      <c r="U341" s="63"/>
      <c r="V341" s="66"/>
      <c r="W341" s="52"/>
      <c r="X341" s="52"/>
      <c r="Y341" s="52"/>
      <c r="Z341" s="38"/>
      <c r="AA341" s="21"/>
      <c r="AB341" s="21"/>
      <c r="AC341" s="37"/>
    </row>
    <row r="342" spans="1:29" x14ac:dyDescent="0.25">
      <c r="A342" s="33">
        <v>341</v>
      </c>
      <c r="B342" s="33" t="s">
        <v>42</v>
      </c>
      <c r="D342" s="63">
        <v>23755210.07</v>
      </c>
      <c r="F342" s="63">
        <v>8515386.2435562499</v>
      </c>
      <c r="G342" s="58"/>
      <c r="H342" s="158">
        <v>14.068965517241381</v>
      </c>
      <c r="J342" s="152">
        <v>25</v>
      </c>
      <c r="L342" s="63">
        <f t="shared" ref="L342:L348" si="30">+ROUND(D342*N342/100,0)</f>
        <v>831432</v>
      </c>
      <c r="M342" s="63"/>
      <c r="N342" s="78">
        <v>3.5</v>
      </c>
      <c r="P342" s="158">
        <f t="shared" ref="P342:P348" si="31">F342/D342*100</f>
        <v>35.846394195057727</v>
      </c>
      <c r="R342" s="66">
        <v>27.38</v>
      </c>
      <c r="S342" s="85"/>
      <c r="T342" s="63">
        <v>573956</v>
      </c>
      <c r="U342" s="63"/>
      <c r="V342" s="66">
        <f t="shared" ref="V342:V348" si="32">+ROUND(T342/D342*100,2)</f>
        <v>2.42</v>
      </c>
      <c r="W342" s="52"/>
      <c r="X342" s="52"/>
      <c r="Y342" s="52"/>
      <c r="AA342" s="21"/>
      <c r="AB342" s="21"/>
      <c r="AC342" s="37"/>
    </row>
    <row r="343" spans="1:29" x14ac:dyDescent="0.25">
      <c r="A343" s="33">
        <v>342</v>
      </c>
      <c r="B343" s="33" t="s">
        <v>87</v>
      </c>
      <c r="D343" s="63">
        <v>11392824.300000001</v>
      </c>
      <c r="F343" s="63">
        <v>3970615.2358324998</v>
      </c>
      <c r="G343" s="58"/>
      <c r="H343" s="158">
        <v>11.538461538461533</v>
      </c>
      <c r="J343" s="152">
        <v>23</v>
      </c>
      <c r="L343" s="63">
        <f t="shared" si="30"/>
        <v>432927</v>
      </c>
      <c r="M343" s="63"/>
      <c r="N343" s="78">
        <v>3.8</v>
      </c>
      <c r="P343" s="158">
        <f t="shared" si="31"/>
        <v>34.851895643054021</v>
      </c>
      <c r="R343" s="66">
        <v>25.22</v>
      </c>
      <c r="S343" s="85"/>
      <c r="T343" s="63">
        <v>307851</v>
      </c>
      <c r="U343" s="63"/>
      <c r="V343" s="66">
        <f t="shared" si="32"/>
        <v>2.7</v>
      </c>
      <c r="W343" s="52"/>
      <c r="X343" s="52"/>
      <c r="Y343" s="52"/>
      <c r="AA343" s="21"/>
      <c r="AB343" s="21"/>
      <c r="AC343" s="37"/>
    </row>
    <row r="344" spans="1:29" x14ac:dyDescent="0.25">
      <c r="A344" s="33">
        <v>343</v>
      </c>
      <c r="B344" s="33" t="s">
        <v>88</v>
      </c>
      <c r="D344" s="63">
        <v>256002412.31999999</v>
      </c>
      <c r="F344" s="63">
        <v>48218164.221816607</v>
      </c>
      <c r="G344" s="58"/>
      <c r="H344" s="158">
        <v>13.043478260869563</v>
      </c>
      <c r="I344" s="58" t="s">
        <v>272</v>
      </c>
      <c r="J344" s="152">
        <v>20</v>
      </c>
      <c r="K344" s="58" t="s">
        <v>274</v>
      </c>
      <c r="L344" s="63">
        <f t="shared" si="30"/>
        <v>11008104</v>
      </c>
      <c r="M344" s="63"/>
      <c r="N344" s="78">
        <v>4.3</v>
      </c>
      <c r="P344" s="158">
        <f t="shared" si="31"/>
        <v>18.835042914183354</v>
      </c>
      <c r="R344" s="66">
        <v>25</v>
      </c>
      <c r="S344" s="85"/>
      <c r="T344" s="63">
        <v>8618573</v>
      </c>
      <c r="U344" s="63"/>
      <c r="V344" s="66">
        <f t="shared" si="32"/>
        <v>3.37</v>
      </c>
      <c r="W344" s="52"/>
      <c r="X344" s="52"/>
      <c r="Y344" s="52"/>
      <c r="AA344" s="21"/>
      <c r="AB344" s="21"/>
      <c r="AC344" s="37"/>
    </row>
    <row r="345" spans="1:29" s="38" customFormat="1" x14ac:dyDescent="0.25">
      <c r="A345" s="33">
        <v>343.2</v>
      </c>
      <c r="B345" s="33" t="s">
        <v>280</v>
      </c>
      <c r="D345" s="63">
        <v>213276993.65000001</v>
      </c>
      <c r="E345" s="58"/>
      <c r="F345" s="63">
        <v>24119658.384698004</v>
      </c>
      <c r="G345" s="58"/>
      <c r="H345" s="158">
        <v>13.043478260869563</v>
      </c>
      <c r="I345" s="58" t="s">
        <v>272</v>
      </c>
      <c r="J345" s="152">
        <v>20</v>
      </c>
      <c r="K345" s="58" t="s">
        <v>274</v>
      </c>
      <c r="L345" s="63">
        <f t="shared" si="30"/>
        <v>9170911</v>
      </c>
      <c r="M345" s="63"/>
      <c r="N345" s="78">
        <v>4.3</v>
      </c>
      <c r="O345" s="73"/>
      <c r="P345" s="158">
        <f t="shared" si="31"/>
        <v>11.309076507464171</v>
      </c>
      <c r="Q345" s="58"/>
      <c r="R345" s="66">
        <v>6.92</v>
      </c>
      <c r="S345" s="85"/>
      <c r="T345" s="63">
        <v>16547744</v>
      </c>
      <c r="U345" s="63"/>
      <c r="V345" s="66">
        <f t="shared" si="32"/>
        <v>7.76</v>
      </c>
      <c r="W345" s="52"/>
      <c r="X345" s="52"/>
      <c r="Y345" s="52"/>
      <c r="Z345" s="33"/>
      <c r="AA345" s="21"/>
      <c r="AB345" s="21"/>
      <c r="AC345" s="37"/>
    </row>
    <row r="346" spans="1:29" x14ac:dyDescent="0.25">
      <c r="A346" s="33">
        <v>344</v>
      </c>
      <c r="B346" s="33" t="s">
        <v>89</v>
      </c>
      <c r="D346" s="63">
        <v>41069899.539999999</v>
      </c>
      <c r="F346" s="63">
        <v>13445958.3374725</v>
      </c>
      <c r="H346" s="158">
        <v>16.833333333333329</v>
      </c>
      <c r="J346" s="152">
        <v>25</v>
      </c>
      <c r="L346" s="63">
        <f t="shared" si="30"/>
        <v>1396377</v>
      </c>
      <c r="M346" s="63"/>
      <c r="N346" s="78">
        <v>3.4</v>
      </c>
      <c r="P346" s="158">
        <f t="shared" si="31"/>
        <v>32.739204351782789</v>
      </c>
      <c r="R346" s="66">
        <v>26.58</v>
      </c>
      <c r="S346" s="85"/>
      <c r="T346" s="63">
        <v>1085630</v>
      </c>
      <c r="U346" s="63"/>
      <c r="V346" s="66">
        <f t="shared" si="32"/>
        <v>2.64</v>
      </c>
      <c r="W346" s="52"/>
      <c r="X346" s="52"/>
      <c r="Y346" s="52"/>
      <c r="AA346" s="21"/>
      <c r="AB346" s="21"/>
      <c r="AC346" s="37"/>
    </row>
    <row r="347" spans="1:29" s="38" customFormat="1" x14ac:dyDescent="0.25">
      <c r="A347" s="33">
        <v>345</v>
      </c>
      <c r="B347" s="33" t="s">
        <v>45</v>
      </c>
      <c r="D347" s="63">
        <v>51655997.960000001</v>
      </c>
      <c r="E347" s="58"/>
      <c r="F347" s="63">
        <v>17489445.472504996</v>
      </c>
      <c r="G347" s="33"/>
      <c r="H347" s="158">
        <v>16.833333333333329</v>
      </c>
      <c r="I347" s="58"/>
      <c r="J347" s="187">
        <v>25</v>
      </c>
      <c r="K347" s="73"/>
      <c r="L347" s="63">
        <f t="shared" si="30"/>
        <v>1756304</v>
      </c>
      <c r="M347" s="63"/>
      <c r="N347" s="78">
        <v>3.4</v>
      </c>
      <c r="O347" s="73"/>
      <c r="P347" s="158">
        <f t="shared" si="31"/>
        <v>33.857530902893423</v>
      </c>
      <c r="Q347" s="58"/>
      <c r="R347" s="66">
        <v>26.06</v>
      </c>
      <c r="S347" s="85"/>
      <c r="T347" s="63">
        <v>1350717</v>
      </c>
      <c r="U347" s="63"/>
      <c r="V347" s="66">
        <f t="shared" si="32"/>
        <v>2.61</v>
      </c>
      <c r="W347" s="52"/>
      <c r="X347" s="52"/>
      <c r="Y347" s="52"/>
      <c r="Z347" s="33"/>
      <c r="AA347" s="21"/>
      <c r="AB347" s="21"/>
      <c r="AC347" s="37"/>
    </row>
    <row r="348" spans="1:29" x14ac:dyDescent="0.25">
      <c r="A348" s="33">
        <v>346</v>
      </c>
      <c r="B348" s="33" t="s">
        <v>281</v>
      </c>
      <c r="D348" s="64">
        <v>4899016.78</v>
      </c>
      <c r="F348" s="64">
        <v>1751981.4699350002</v>
      </c>
      <c r="H348" s="158">
        <v>17.241379310344826</v>
      </c>
      <c r="J348" s="152">
        <v>24</v>
      </c>
      <c r="L348" s="64">
        <f t="shared" si="30"/>
        <v>166567</v>
      </c>
      <c r="M348" s="67"/>
      <c r="N348" s="78">
        <v>3.4</v>
      </c>
      <c r="P348" s="158">
        <f t="shared" si="31"/>
        <v>35.761899756852841</v>
      </c>
      <c r="R348" s="66">
        <v>24.88</v>
      </c>
      <c r="S348" s="115"/>
      <c r="T348" s="64">
        <v>130427</v>
      </c>
      <c r="U348" s="67"/>
      <c r="V348" s="66">
        <f t="shared" si="32"/>
        <v>2.66</v>
      </c>
      <c r="W348" s="52"/>
      <c r="X348" s="52"/>
      <c r="Y348" s="52"/>
      <c r="Z348" s="38"/>
      <c r="AA348" s="21"/>
      <c r="AB348" s="21"/>
      <c r="AC348" s="37"/>
    </row>
    <row r="349" spans="1:29" x14ac:dyDescent="0.25">
      <c r="A349" s="33" t="s">
        <v>6</v>
      </c>
      <c r="B349" s="38" t="s">
        <v>109</v>
      </c>
      <c r="D349" s="83">
        <f>+SUBTOTAL(9,D342:D348)</f>
        <v>602052354.62</v>
      </c>
      <c r="E349" s="73"/>
      <c r="F349" s="83">
        <f>+SUBTOTAL(9,F342:F348)</f>
        <v>117511209.36581585</v>
      </c>
      <c r="G349" s="38"/>
      <c r="H349" s="158"/>
      <c r="I349" s="73"/>
      <c r="J349" s="152"/>
      <c r="L349" s="83">
        <f>+SUBTOTAL(9,L342:L348)</f>
        <v>24762622</v>
      </c>
      <c r="M349" s="88"/>
      <c r="N349" s="118">
        <f>+ROUND(L349/D349*100,1)</f>
        <v>4.0999999999999996</v>
      </c>
      <c r="P349" s="158"/>
      <c r="R349" s="125"/>
      <c r="S349" s="88"/>
      <c r="T349" s="83">
        <f>+SUBTOTAL(9,T342:T348)</f>
        <v>28614898</v>
      </c>
      <c r="U349" s="88"/>
      <c r="V349" s="125">
        <f>+T349/D349*100</f>
        <v>4.7528919670218697</v>
      </c>
      <c r="W349" s="56"/>
      <c r="X349" s="52"/>
      <c r="Y349" s="52"/>
      <c r="Z349" s="37"/>
      <c r="AA349" s="21"/>
      <c r="AB349" s="21"/>
      <c r="AC349" s="37"/>
    </row>
    <row r="350" spans="1:29" x14ac:dyDescent="0.25">
      <c r="B350" s="38" t="s">
        <v>6</v>
      </c>
      <c r="D350" s="88"/>
      <c r="E350" s="73"/>
      <c r="F350" s="88"/>
      <c r="G350" s="38"/>
      <c r="H350" s="158"/>
      <c r="I350" s="73"/>
      <c r="J350" s="152"/>
      <c r="L350" s="88"/>
      <c r="M350" s="88"/>
      <c r="N350" s="120"/>
      <c r="P350" s="158"/>
      <c r="R350" s="125"/>
      <c r="S350" s="88"/>
      <c r="T350" s="88"/>
      <c r="U350" s="88"/>
      <c r="V350" s="125"/>
      <c r="W350" s="56"/>
      <c r="X350" s="52"/>
      <c r="Y350" s="52"/>
      <c r="Z350" s="37"/>
      <c r="AA350" s="21"/>
      <c r="AB350" s="21"/>
      <c r="AC350" s="37"/>
    </row>
    <row r="351" spans="1:29" ht="12.75" customHeight="1" x14ac:dyDescent="0.25">
      <c r="A351" s="41" t="s">
        <v>191</v>
      </c>
      <c r="B351" s="38"/>
      <c r="D351" s="121">
        <f>+SUBTOTAL(9,D312:D349)</f>
        <v>1287356016.8900003</v>
      </c>
      <c r="E351" s="73"/>
      <c r="F351" s="121">
        <f>+SUBTOTAL(9,F312:F349)</f>
        <v>365926253.38408875</v>
      </c>
      <c r="G351" s="38"/>
      <c r="H351" s="158"/>
      <c r="I351" s="73"/>
      <c r="J351" s="152"/>
      <c r="L351" s="121">
        <f>+SUBTOTAL(9,L312:L349)</f>
        <v>52187677</v>
      </c>
      <c r="M351" s="121"/>
      <c r="N351" s="122">
        <f>+ROUND(L351/D351*100,1)</f>
        <v>4.0999999999999996</v>
      </c>
      <c r="P351" s="158"/>
      <c r="R351" s="116"/>
      <c r="S351" s="121"/>
      <c r="T351" s="121">
        <f>+SUBTOTAL(9,T312:T349)</f>
        <v>59733806</v>
      </c>
      <c r="U351" s="121"/>
      <c r="V351" s="116">
        <f>+T351/D351*100</f>
        <v>4.6400378152039989</v>
      </c>
      <c r="W351" s="57"/>
      <c r="X351" s="52"/>
      <c r="Y351" s="52"/>
      <c r="AA351" s="21"/>
      <c r="AB351" s="21"/>
      <c r="AC351" s="37"/>
    </row>
    <row r="352" spans="1:29" x14ac:dyDescent="0.25">
      <c r="A352" s="41"/>
      <c r="B352" s="38"/>
      <c r="D352" s="65"/>
      <c r="E352" s="73"/>
      <c r="F352" s="65"/>
      <c r="G352" s="38"/>
      <c r="H352" s="158"/>
      <c r="I352" s="73"/>
      <c r="J352" s="152"/>
      <c r="L352" s="65"/>
      <c r="M352" s="65"/>
      <c r="N352" s="120"/>
      <c r="P352" s="158"/>
      <c r="R352" s="66"/>
      <c r="S352" s="65"/>
      <c r="T352" s="65"/>
      <c r="U352" s="65"/>
      <c r="V352" s="66"/>
      <c r="W352" s="52"/>
      <c r="X352" s="52"/>
      <c r="Y352" s="52"/>
      <c r="AA352" s="21"/>
      <c r="AB352" s="21"/>
      <c r="AC352" s="37"/>
    </row>
    <row r="353" spans="1:29" x14ac:dyDescent="0.25">
      <c r="A353" s="41" t="s">
        <v>192</v>
      </c>
      <c r="B353" s="38"/>
      <c r="D353" s="65"/>
      <c r="E353" s="73"/>
      <c r="F353" s="65"/>
      <c r="G353" s="38"/>
      <c r="H353" s="158"/>
      <c r="I353" s="73"/>
      <c r="J353" s="152"/>
      <c r="L353" s="65"/>
      <c r="M353" s="65"/>
      <c r="N353" s="120"/>
      <c r="P353" s="158"/>
      <c r="R353" s="66"/>
      <c r="S353" s="65"/>
      <c r="T353" s="65"/>
      <c r="U353" s="65"/>
      <c r="V353" s="66"/>
      <c r="W353" s="52"/>
      <c r="X353" s="52"/>
      <c r="Y353" s="52"/>
      <c r="AA353" s="21"/>
      <c r="AB353" s="21"/>
      <c r="AC353" s="37"/>
    </row>
    <row r="354" spans="1:29" x14ac:dyDescent="0.25">
      <c r="A354" s="33" t="s">
        <v>6</v>
      </c>
      <c r="B354" s="33" t="s">
        <v>6</v>
      </c>
      <c r="H354" s="158"/>
      <c r="J354" s="152"/>
      <c r="N354" s="120"/>
      <c r="P354" s="158"/>
      <c r="R354" s="66"/>
      <c r="V354" s="66"/>
      <c r="W354" s="52"/>
      <c r="X354" s="52"/>
      <c r="Y354" s="52"/>
      <c r="Z354" s="38"/>
      <c r="AA354" s="21"/>
      <c r="AB354" s="21"/>
      <c r="AC354" s="37"/>
    </row>
    <row r="355" spans="1:29" s="38" customFormat="1" x14ac:dyDescent="0.25">
      <c r="A355" s="38" t="s">
        <v>6</v>
      </c>
      <c r="B355" s="38" t="s">
        <v>110</v>
      </c>
      <c r="D355" s="63"/>
      <c r="E355" s="58"/>
      <c r="F355" s="58"/>
      <c r="G355" s="33"/>
      <c r="H355" s="158"/>
      <c r="I355" s="58"/>
      <c r="J355" s="187"/>
      <c r="K355" s="73"/>
      <c r="L355" s="63"/>
      <c r="M355" s="63"/>
      <c r="N355" s="119"/>
      <c r="O355" s="73"/>
      <c r="P355" s="158"/>
      <c r="Q355" s="58"/>
      <c r="R355" s="66"/>
      <c r="S355" s="117"/>
      <c r="T355" s="63"/>
      <c r="U355" s="63"/>
      <c r="V355" s="66"/>
      <c r="W355" s="52"/>
      <c r="X355" s="52"/>
      <c r="Y355" s="52"/>
      <c r="AA355" s="21"/>
      <c r="AB355" s="21"/>
      <c r="AC355" s="37"/>
    </row>
    <row r="356" spans="1:29" x14ac:dyDescent="0.25">
      <c r="A356" s="33">
        <v>341</v>
      </c>
      <c r="B356" s="33" t="s">
        <v>42</v>
      </c>
      <c r="D356" s="63">
        <v>71585766.140000001</v>
      </c>
      <c r="F356" s="63">
        <v>29616249.110081255</v>
      </c>
      <c r="H356" s="158">
        <v>24.620689655172413</v>
      </c>
      <c r="J356" s="152">
        <v>22</v>
      </c>
      <c r="L356" s="63">
        <f t="shared" ref="L356:L361" si="33">+ROUND(D356*N356/100,0)</f>
        <v>2505502</v>
      </c>
      <c r="M356" s="63"/>
      <c r="N356" s="78">
        <v>3.5</v>
      </c>
      <c r="P356" s="158">
        <f t="shared" ref="P356:P361" si="34">F356/D356*100</f>
        <v>41.371700977762636</v>
      </c>
      <c r="R356" s="66">
        <v>25.28</v>
      </c>
      <c r="S356" s="85"/>
      <c r="T356" s="63">
        <v>1716821</v>
      </c>
      <c r="U356" s="63"/>
      <c r="V356" s="66">
        <f t="shared" ref="V356:V361" si="35">+ROUND(T356/D356*100,2)</f>
        <v>2.4</v>
      </c>
      <c r="W356" s="52"/>
      <c r="X356" s="52"/>
      <c r="Y356" s="52"/>
      <c r="AA356" s="21"/>
      <c r="AB356" s="21"/>
      <c r="AC356" s="37"/>
    </row>
    <row r="357" spans="1:29" s="38" customFormat="1" x14ac:dyDescent="0.25">
      <c r="A357" s="33">
        <v>342</v>
      </c>
      <c r="B357" s="33" t="s">
        <v>87</v>
      </c>
      <c r="D357" s="63">
        <v>88874.62</v>
      </c>
      <c r="E357" s="58"/>
      <c r="F357" s="63">
        <v>42745.144930000002</v>
      </c>
      <c r="G357" s="33"/>
      <c r="H357" s="158">
        <v>23.07692307692308</v>
      </c>
      <c r="I357" s="58"/>
      <c r="J357" s="152">
        <v>20</v>
      </c>
      <c r="K357" s="73"/>
      <c r="L357" s="63">
        <f t="shared" si="33"/>
        <v>3377</v>
      </c>
      <c r="M357" s="63"/>
      <c r="N357" s="78">
        <v>3.8</v>
      </c>
      <c r="O357" s="73"/>
      <c r="P357" s="158">
        <f t="shared" si="34"/>
        <v>48.096008658039835</v>
      </c>
      <c r="Q357" s="58"/>
      <c r="R357" s="66">
        <v>23.56</v>
      </c>
      <c r="S357" s="85"/>
      <c r="T357" s="63">
        <v>2071</v>
      </c>
      <c r="U357" s="63"/>
      <c r="V357" s="66">
        <f t="shared" si="35"/>
        <v>2.33</v>
      </c>
      <c r="W357" s="52"/>
      <c r="X357" s="52"/>
      <c r="Y357" s="52"/>
      <c r="Z357" s="33"/>
      <c r="AA357" s="21"/>
      <c r="AB357" s="21"/>
      <c r="AC357" s="37"/>
    </row>
    <row r="358" spans="1:29" x14ac:dyDescent="0.25">
      <c r="A358" s="33">
        <v>343</v>
      </c>
      <c r="B358" s="33" t="s">
        <v>88</v>
      </c>
      <c r="D358" s="63">
        <v>5932377.7999999998</v>
      </c>
      <c r="F358" s="63">
        <v>-4737255.7860187497</v>
      </c>
      <c r="G358" s="58"/>
      <c r="H358" s="158">
        <v>19.090909090909079</v>
      </c>
      <c r="I358" s="58" t="s">
        <v>272</v>
      </c>
      <c r="J358" s="152">
        <v>17.8</v>
      </c>
      <c r="K358" s="58" t="s">
        <v>274</v>
      </c>
      <c r="L358" s="63">
        <f t="shared" si="33"/>
        <v>266957</v>
      </c>
      <c r="M358" s="63"/>
      <c r="N358" s="78">
        <v>4.5</v>
      </c>
      <c r="P358" s="158">
        <f t="shared" si="34"/>
        <v>-79.854249775170246</v>
      </c>
      <c r="R358" s="66">
        <v>22.96</v>
      </c>
      <c r="S358" s="85"/>
      <c r="T358" s="63">
        <v>472457</v>
      </c>
      <c r="U358" s="63"/>
      <c r="V358" s="66">
        <f t="shared" si="35"/>
        <v>7.96</v>
      </c>
      <c r="W358" s="52"/>
      <c r="X358" s="52"/>
      <c r="Y358" s="52"/>
      <c r="AA358" s="21"/>
      <c r="AB358" s="21"/>
      <c r="AC358" s="37"/>
    </row>
    <row r="359" spans="1:29" x14ac:dyDescent="0.25">
      <c r="A359" s="33">
        <v>344</v>
      </c>
      <c r="B359" s="33" t="s">
        <v>89</v>
      </c>
      <c r="D359" s="63">
        <v>200500.19</v>
      </c>
      <c r="F359" s="63">
        <v>36233.052962500005</v>
      </c>
      <c r="H359" s="158">
        <v>26.933333333333337</v>
      </c>
      <c r="J359" s="152">
        <v>22</v>
      </c>
      <c r="L359" s="63">
        <f t="shared" si="33"/>
        <v>6817</v>
      </c>
      <c r="M359" s="63"/>
      <c r="N359" s="78">
        <v>3.4</v>
      </c>
      <c r="P359" s="158">
        <f t="shared" si="34"/>
        <v>18.071330986020513</v>
      </c>
      <c r="R359" s="66">
        <v>25.29</v>
      </c>
      <c r="S359" s="85"/>
      <c r="T359" s="63">
        <v>6733</v>
      </c>
      <c r="U359" s="63"/>
      <c r="V359" s="66">
        <f t="shared" si="35"/>
        <v>3.36</v>
      </c>
      <c r="W359" s="52"/>
      <c r="X359" s="52"/>
      <c r="Y359" s="52"/>
      <c r="AA359" s="21"/>
      <c r="AB359" s="21"/>
      <c r="AC359" s="37"/>
    </row>
    <row r="360" spans="1:29" x14ac:dyDescent="0.25">
      <c r="A360" s="33">
        <v>345</v>
      </c>
      <c r="B360" s="33" t="s">
        <v>45</v>
      </c>
      <c r="D360" s="63">
        <v>2142788.61</v>
      </c>
      <c r="F360" s="63">
        <v>643154.84325999999</v>
      </c>
      <c r="H360" s="158">
        <v>26.933333333333337</v>
      </c>
      <c r="J360" s="152">
        <v>22</v>
      </c>
      <c r="L360" s="63">
        <f t="shared" si="33"/>
        <v>72855</v>
      </c>
      <c r="M360" s="63"/>
      <c r="N360" s="78">
        <v>3.4</v>
      </c>
      <c r="P360" s="158">
        <f t="shared" si="34"/>
        <v>30.014852620483179</v>
      </c>
      <c r="R360" s="66">
        <v>23.55</v>
      </c>
      <c r="S360" s="85"/>
      <c r="T360" s="63">
        <v>65499</v>
      </c>
      <c r="U360" s="63"/>
      <c r="V360" s="66">
        <f t="shared" si="35"/>
        <v>3.06</v>
      </c>
      <c r="W360" s="52"/>
      <c r="X360" s="52"/>
      <c r="Y360" s="52"/>
      <c r="AA360" s="21"/>
      <c r="AB360" s="21"/>
      <c r="AC360" s="37"/>
    </row>
    <row r="361" spans="1:29" x14ac:dyDescent="0.25">
      <c r="A361" s="33">
        <v>346</v>
      </c>
      <c r="B361" s="33" t="s">
        <v>281</v>
      </c>
      <c r="D361" s="64">
        <v>2233761.73</v>
      </c>
      <c r="F361" s="64">
        <v>820160.62927249982</v>
      </c>
      <c r="H361" s="158">
        <v>24.137931034482762</v>
      </c>
      <c r="J361" s="152">
        <v>22</v>
      </c>
      <c r="L361" s="64">
        <f t="shared" si="33"/>
        <v>75948</v>
      </c>
      <c r="M361" s="67"/>
      <c r="N361" s="78">
        <v>3.4</v>
      </c>
      <c r="P361" s="158">
        <f t="shared" si="34"/>
        <v>36.71656731591063</v>
      </c>
      <c r="R361" s="66">
        <v>23.23</v>
      </c>
      <c r="S361" s="115"/>
      <c r="T361" s="64">
        <v>62776</v>
      </c>
      <c r="U361" s="67"/>
      <c r="V361" s="66">
        <f t="shared" si="35"/>
        <v>2.81</v>
      </c>
      <c r="W361" s="52"/>
      <c r="X361" s="52"/>
      <c r="Y361" s="52"/>
      <c r="Z361" s="38"/>
      <c r="AA361" s="21"/>
      <c r="AB361" s="21"/>
      <c r="AC361" s="37"/>
    </row>
    <row r="362" spans="1:29" x14ac:dyDescent="0.25">
      <c r="A362" s="33" t="s">
        <v>6</v>
      </c>
      <c r="B362" s="38" t="s">
        <v>111</v>
      </c>
      <c r="D362" s="65">
        <f>+SUBTOTAL(9,D356:D361)</f>
        <v>82184069.090000004</v>
      </c>
      <c r="E362" s="73"/>
      <c r="F362" s="65">
        <f>+SUBTOTAL(9,F356:F361)</f>
        <v>26421286.994487509</v>
      </c>
      <c r="G362" s="38"/>
      <c r="H362" s="158"/>
      <c r="I362" s="73"/>
      <c r="J362" s="152"/>
      <c r="L362" s="65">
        <f>+SUBTOTAL(9,L356:L361)</f>
        <v>2931456</v>
      </c>
      <c r="M362" s="65"/>
      <c r="N362" s="118">
        <f>+ROUND(L362/D362*100,1)</f>
        <v>3.6</v>
      </c>
      <c r="P362" s="158"/>
      <c r="R362" s="125"/>
      <c r="S362" s="65"/>
      <c r="T362" s="65">
        <f>+SUBTOTAL(9,T356:T361)</f>
        <v>2326357</v>
      </c>
      <c r="U362" s="65"/>
      <c r="V362" s="125">
        <f>+T362/D362*100</f>
        <v>2.8306666069945989</v>
      </c>
      <c r="W362" s="56"/>
      <c r="X362" s="52"/>
      <c r="Y362" s="52"/>
      <c r="Z362" s="37"/>
      <c r="AA362" s="21"/>
      <c r="AB362" s="21"/>
      <c r="AC362" s="37"/>
    </row>
    <row r="363" spans="1:29" x14ac:dyDescent="0.25">
      <c r="A363" s="33" t="s">
        <v>6</v>
      </c>
      <c r="B363" s="33" t="s">
        <v>6</v>
      </c>
      <c r="H363" s="158"/>
      <c r="J363" s="152"/>
      <c r="N363" s="120"/>
      <c r="P363" s="158"/>
      <c r="R363" s="66"/>
      <c r="V363" s="66"/>
      <c r="W363" s="52"/>
      <c r="X363" s="52"/>
      <c r="Y363" s="52"/>
      <c r="Z363" s="38"/>
      <c r="AA363" s="21"/>
      <c r="AB363" s="21"/>
      <c r="AC363" s="37"/>
    </row>
    <row r="364" spans="1:29" x14ac:dyDescent="0.25">
      <c r="A364" s="38" t="s">
        <v>6</v>
      </c>
      <c r="B364" s="38" t="s">
        <v>112</v>
      </c>
      <c r="D364" s="63"/>
      <c r="H364" s="158"/>
      <c r="J364" s="152"/>
      <c r="L364" s="63"/>
      <c r="M364" s="63"/>
      <c r="N364" s="120"/>
      <c r="P364" s="158"/>
      <c r="R364" s="66"/>
      <c r="S364" s="117"/>
      <c r="T364" s="63"/>
      <c r="U364" s="63"/>
      <c r="V364" s="66"/>
      <c r="W364" s="52"/>
      <c r="X364" s="52"/>
      <c r="Y364" s="52"/>
      <c r="Z364" s="38"/>
      <c r="AA364" s="21"/>
      <c r="AB364" s="21"/>
      <c r="AC364" s="37"/>
    </row>
    <row r="365" spans="1:29" x14ac:dyDescent="0.25">
      <c r="A365" s="33">
        <v>341</v>
      </c>
      <c r="B365" s="33" t="s">
        <v>42</v>
      </c>
      <c r="C365" s="38"/>
      <c r="D365" s="63">
        <v>7424610.4400000004</v>
      </c>
      <c r="F365" s="63">
        <v>3124500.9158124998</v>
      </c>
      <c r="H365" s="158">
        <v>21.103448275862064</v>
      </c>
      <c r="J365" s="187">
        <v>23</v>
      </c>
      <c r="K365" s="73"/>
      <c r="L365" s="63">
        <f t="shared" ref="L365:L371" si="36">+ROUND(D365*N365/100,0)</f>
        <v>259861</v>
      </c>
      <c r="M365" s="63"/>
      <c r="N365" s="78">
        <v>3.5</v>
      </c>
      <c r="O365" s="73"/>
      <c r="P365" s="158">
        <f t="shared" ref="P365:P371" si="37">F365/D365*100</f>
        <v>42.083028342864807</v>
      </c>
      <c r="R365" s="66">
        <v>25.09</v>
      </c>
      <c r="S365" s="85"/>
      <c r="T365" s="63">
        <v>177306</v>
      </c>
      <c r="U365" s="63"/>
      <c r="V365" s="66">
        <f t="shared" ref="V365:V371" si="38">+ROUND(T365/D365*100,2)</f>
        <v>2.39</v>
      </c>
      <c r="W365" s="52"/>
      <c r="X365" s="52"/>
      <c r="Y365" s="52"/>
      <c r="AA365" s="21"/>
      <c r="AB365" s="21"/>
      <c r="AC365" s="37"/>
    </row>
    <row r="366" spans="1:29" x14ac:dyDescent="0.25">
      <c r="A366" s="33">
        <v>342</v>
      </c>
      <c r="B366" s="33" t="s">
        <v>87</v>
      </c>
      <c r="D366" s="63">
        <v>1803716.55</v>
      </c>
      <c r="F366" s="63">
        <v>789469.32281249994</v>
      </c>
      <c r="H366" s="158">
        <v>19.230769230769226</v>
      </c>
      <c r="J366" s="152">
        <v>21</v>
      </c>
      <c r="L366" s="63">
        <f t="shared" si="36"/>
        <v>68541</v>
      </c>
      <c r="M366" s="63"/>
      <c r="N366" s="78">
        <v>3.8</v>
      </c>
      <c r="P366" s="158">
        <f t="shared" si="37"/>
        <v>43.769034708502282</v>
      </c>
      <c r="R366" s="66">
        <v>23.63</v>
      </c>
      <c r="S366" s="85"/>
      <c r="T366" s="63">
        <v>45212</v>
      </c>
      <c r="U366" s="63"/>
      <c r="V366" s="66">
        <f t="shared" si="38"/>
        <v>2.5099999999999998</v>
      </c>
      <c r="W366" s="52"/>
      <c r="X366" s="52"/>
      <c r="Y366" s="52"/>
      <c r="AA366" s="21"/>
      <c r="AB366" s="21"/>
      <c r="AC366" s="37"/>
    </row>
    <row r="367" spans="1:29" x14ac:dyDescent="0.25">
      <c r="A367" s="33">
        <v>343</v>
      </c>
      <c r="B367" s="33" t="s">
        <v>88</v>
      </c>
      <c r="C367" s="38"/>
      <c r="D367" s="63">
        <v>196875732.49000001</v>
      </c>
      <c r="F367" s="63">
        <v>18672683.873895489</v>
      </c>
      <c r="G367" s="58"/>
      <c r="H367" s="158">
        <v>20</v>
      </c>
      <c r="I367" s="58" t="s">
        <v>272</v>
      </c>
      <c r="J367" s="152">
        <v>16.8</v>
      </c>
      <c r="K367" s="58" t="s">
        <v>274</v>
      </c>
      <c r="L367" s="63">
        <f t="shared" si="36"/>
        <v>9450035</v>
      </c>
      <c r="M367" s="63"/>
      <c r="N367" s="78">
        <v>4.8</v>
      </c>
      <c r="O367" s="73"/>
      <c r="P367" s="158">
        <f t="shared" si="37"/>
        <v>9.4845025528191691</v>
      </c>
      <c r="R367" s="66">
        <v>23.36</v>
      </c>
      <c r="S367" s="85"/>
      <c r="T367" s="63">
        <v>7881392</v>
      </c>
      <c r="U367" s="63"/>
      <c r="V367" s="66">
        <f t="shared" si="38"/>
        <v>4</v>
      </c>
      <c r="W367" s="52"/>
      <c r="X367" s="52"/>
      <c r="Y367" s="52"/>
      <c r="AA367" s="21"/>
      <c r="AB367" s="21"/>
      <c r="AC367" s="37"/>
    </row>
    <row r="368" spans="1:29" x14ac:dyDescent="0.25">
      <c r="A368" s="33">
        <v>343.2</v>
      </c>
      <c r="B368" s="33" t="s">
        <v>280</v>
      </c>
      <c r="D368" s="63">
        <v>140077308</v>
      </c>
      <c r="F368" s="63">
        <v>7071392.9835887095</v>
      </c>
      <c r="G368" s="58"/>
      <c r="H368" s="158">
        <v>20</v>
      </c>
      <c r="I368" s="58" t="s">
        <v>272</v>
      </c>
      <c r="J368" s="152">
        <v>16.8</v>
      </c>
      <c r="K368" s="58" t="s">
        <v>274</v>
      </c>
      <c r="L368" s="63">
        <f t="shared" si="36"/>
        <v>6723711</v>
      </c>
      <c r="M368" s="63"/>
      <c r="N368" s="78">
        <v>4.8</v>
      </c>
      <c r="P368" s="158">
        <f t="shared" si="37"/>
        <v>5.0482073681689466</v>
      </c>
      <c r="R368" s="66">
        <v>6.94</v>
      </c>
      <c r="S368" s="85"/>
      <c r="T368" s="63">
        <v>12100700</v>
      </c>
      <c r="U368" s="63"/>
      <c r="V368" s="66">
        <f t="shared" si="38"/>
        <v>8.64</v>
      </c>
      <c r="W368" s="52"/>
      <c r="X368" s="52"/>
      <c r="Y368" s="52"/>
      <c r="AA368" s="21"/>
      <c r="AB368" s="21"/>
      <c r="AC368" s="37"/>
    </row>
    <row r="369" spans="1:29" x14ac:dyDescent="0.25">
      <c r="A369" s="33">
        <v>344</v>
      </c>
      <c r="B369" s="33" t="s">
        <v>89</v>
      </c>
      <c r="D369" s="63">
        <v>32820452.030000001</v>
      </c>
      <c r="F369" s="63">
        <v>10272329.082809998</v>
      </c>
      <c r="H369" s="158">
        <v>23.566666666666663</v>
      </c>
      <c r="J369" s="152">
        <v>23</v>
      </c>
      <c r="L369" s="63">
        <f t="shared" si="36"/>
        <v>1115895</v>
      </c>
      <c r="M369" s="63"/>
      <c r="N369" s="78">
        <v>3.4</v>
      </c>
      <c r="P369" s="158">
        <f t="shared" si="37"/>
        <v>31.298560645723068</v>
      </c>
      <c r="R369" s="66">
        <v>24.81</v>
      </c>
      <c r="S369" s="85"/>
      <c r="T369" s="63">
        <v>948518</v>
      </c>
      <c r="U369" s="63"/>
      <c r="V369" s="66">
        <f t="shared" si="38"/>
        <v>2.89</v>
      </c>
      <c r="W369" s="52"/>
      <c r="X369" s="52"/>
      <c r="Y369" s="52"/>
      <c r="AA369" s="21"/>
      <c r="AB369" s="21"/>
      <c r="AC369" s="37"/>
    </row>
    <row r="370" spans="1:29" x14ac:dyDescent="0.25">
      <c r="A370" s="33">
        <v>345</v>
      </c>
      <c r="B370" s="33" t="s">
        <v>45</v>
      </c>
      <c r="D370" s="63">
        <v>35200492.32</v>
      </c>
      <c r="F370" s="63">
        <v>14915271.714362498</v>
      </c>
      <c r="H370" s="158">
        <v>23.566666666666663</v>
      </c>
      <c r="J370" s="152">
        <v>23</v>
      </c>
      <c r="L370" s="63">
        <f t="shared" si="36"/>
        <v>1196817</v>
      </c>
      <c r="M370" s="63"/>
      <c r="N370" s="78">
        <v>3.4</v>
      </c>
      <c r="P370" s="158">
        <f t="shared" si="37"/>
        <v>42.372338371779051</v>
      </c>
      <c r="R370" s="66">
        <v>23.91</v>
      </c>
      <c r="S370" s="85"/>
      <c r="T370" s="63">
        <v>877843</v>
      </c>
      <c r="U370" s="63"/>
      <c r="V370" s="66">
        <f t="shared" si="38"/>
        <v>2.4900000000000002</v>
      </c>
      <c r="W370" s="52"/>
      <c r="X370" s="52"/>
      <c r="Y370" s="52"/>
      <c r="AA370" s="21"/>
      <c r="AB370" s="21"/>
      <c r="AC370" s="37"/>
    </row>
    <row r="371" spans="1:29" x14ac:dyDescent="0.25">
      <c r="A371" s="33">
        <v>346</v>
      </c>
      <c r="B371" s="33" t="s">
        <v>281</v>
      </c>
      <c r="D371" s="64">
        <v>3326652.74</v>
      </c>
      <c r="F371" s="64">
        <v>1415406.7567100001</v>
      </c>
      <c r="H371" s="158">
        <v>20.689655172413794</v>
      </c>
      <c r="J371" s="152">
        <v>23</v>
      </c>
      <c r="L371" s="64">
        <f t="shared" si="36"/>
        <v>113106</v>
      </c>
      <c r="M371" s="67"/>
      <c r="N371" s="78">
        <v>3.4</v>
      </c>
      <c r="P371" s="158">
        <f t="shared" si="37"/>
        <v>42.547475415483255</v>
      </c>
      <c r="R371" s="66">
        <v>23.03</v>
      </c>
      <c r="S371" s="115"/>
      <c r="T371" s="64">
        <v>85878</v>
      </c>
      <c r="U371" s="67"/>
      <c r="V371" s="66">
        <f t="shared" si="38"/>
        <v>2.58</v>
      </c>
      <c r="W371" s="52"/>
      <c r="X371" s="52"/>
      <c r="Y371" s="52"/>
      <c r="Z371" s="38"/>
      <c r="AA371" s="21"/>
      <c r="AB371" s="21"/>
      <c r="AC371" s="37"/>
    </row>
    <row r="372" spans="1:29" x14ac:dyDescent="0.25">
      <c r="A372" s="33" t="s">
        <v>6</v>
      </c>
      <c r="B372" s="38" t="s">
        <v>113</v>
      </c>
      <c r="D372" s="65">
        <f>+SUBTOTAL(9,D365:D371)</f>
        <v>417528964.56999999</v>
      </c>
      <c r="E372" s="73"/>
      <c r="F372" s="65">
        <f>+SUBTOTAL(9,F365:F371)</f>
        <v>56261054.649991699</v>
      </c>
      <c r="G372" s="38"/>
      <c r="H372" s="158"/>
      <c r="I372" s="73"/>
      <c r="J372" s="152"/>
      <c r="L372" s="65">
        <f>+SUBTOTAL(9,L365:L371)</f>
        <v>18927966</v>
      </c>
      <c r="M372" s="65"/>
      <c r="N372" s="118">
        <f>+ROUND(L372/D372*100,1)</f>
        <v>4.5</v>
      </c>
      <c r="P372" s="158"/>
      <c r="R372" s="125"/>
      <c r="S372" s="65"/>
      <c r="T372" s="65">
        <f>+SUBTOTAL(9,T365:T371)</f>
        <v>22116849</v>
      </c>
      <c r="U372" s="65"/>
      <c r="V372" s="125">
        <f>+T372/D372*100</f>
        <v>5.2970813708163815</v>
      </c>
      <c r="W372" s="56"/>
      <c r="X372" s="52"/>
      <c r="Y372" s="52"/>
      <c r="Z372" s="37"/>
      <c r="AA372" s="21"/>
      <c r="AB372" s="21"/>
      <c r="AC372" s="37"/>
    </row>
    <row r="373" spans="1:29" x14ac:dyDescent="0.25">
      <c r="A373" s="33" t="s">
        <v>6</v>
      </c>
      <c r="B373" s="33" t="s">
        <v>6</v>
      </c>
      <c r="H373" s="158"/>
      <c r="J373" s="152"/>
      <c r="N373" s="120"/>
      <c r="P373" s="158"/>
      <c r="R373" s="66"/>
      <c r="V373" s="66"/>
      <c r="W373" s="52"/>
      <c r="X373" s="52"/>
      <c r="Y373" s="52"/>
      <c r="Z373" s="38"/>
      <c r="AA373" s="21"/>
      <c r="AB373" s="21"/>
      <c r="AC373" s="37"/>
    </row>
    <row r="374" spans="1:29" x14ac:dyDescent="0.25">
      <c r="A374" s="38" t="s">
        <v>6</v>
      </c>
      <c r="B374" s="38" t="s">
        <v>114</v>
      </c>
      <c r="D374" s="63"/>
      <c r="H374" s="158"/>
      <c r="J374" s="152"/>
      <c r="L374" s="63"/>
      <c r="M374" s="63"/>
      <c r="N374" s="120"/>
      <c r="P374" s="158"/>
      <c r="R374" s="66"/>
      <c r="S374" s="117"/>
      <c r="T374" s="63"/>
      <c r="U374" s="63"/>
      <c r="V374" s="66"/>
      <c r="W374" s="52"/>
      <c r="X374" s="52"/>
      <c r="Y374" s="52"/>
      <c r="Z374" s="38"/>
      <c r="AA374" s="21"/>
      <c r="AB374" s="21"/>
      <c r="AC374" s="37"/>
    </row>
    <row r="375" spans="1:29" x14ac:dyDescent="0.25">
      <c r="A375" s="33">
        <v>341</v>
      </c>
      <c r="B375" s="33" t="s">
        <v>42</v>
      </c>
      <c r="C375" s="38"/>
      <c r="D375" s="63">
        <v>7275952.9800000004</v>
      </c>
      <c r="F375" s="63">
        <v>3148967.1621375</v>
      </c>
      <c r="H375" s="158">
        <v>24.620689655172413</v>
      </c>
      <c r="J375" s="187">
        <v>22</v>
      </c>
      <c r="K375" s="73"/>
      <c r="L375" s="63">
        <f t="shared" ref="L375:L381" si="39">+ROUND(D375*N375/100,0)</f>
        <v>254658</v>
      </c>
      <c r="M375" s="63"/>
      <c r="N375" s="78">
        <v>3.5</v>
      </c>
      <c r="O375" s="73"/>
      <c r="P375" s="158">
        <f t="shared" ref="P375:P381" si="40">F375/D375*100</f>
        <v>43.279102693397284</v>
      </c>
      <c r="R375" s="66">
        <v>24.28</v>
      </c>
      <c r="S375" s="85"/>
      <c r="T375" s="63">
        <v>175968</v>
      </c>
      <c r="U375" s="63"/>
      <c r="V375" s="66">
        <f t="shared" ref="V375:V381" si="41">+ROUND(T375/D375*100,2)</f>
        <v>2.42</v>
      </c>
      <c r="W375" s="52"/>
      <c r="X375" s="52"/>
      <c r="Y375" s="52"/>
      <c r="AA375" s="21"/>
      <c r="AB375" s="21"/>
      <c r="AC375" s="37"/>
    </row>
    <row r="376" spans="1:29" x14ac:dyDescent="0.25">
      <c r="A376" s="33">
        <v>342</v>
      </c>
      <c r="B376" s="33" t="s">
        <v>87</v>
      </c>
      <c r="D376" s="63">
        <v>1814775.85</v>
      </c>
      <c r="F376" s="63">
        <v>859918.14655250008</v>
      </c>
      <c r="H376" s="158">
        <v>23.07692307692308</v>
      </c>
      <c r="J376" s="152">
        <v>20</v>
      </c>
      <c r="L376" s="63">
        <f t="shared" si="39"/>
        <v>68961</v>
      </c>
      <c r="M376" s="63"/>
      <c r="N376" s="78">
        <v>3.8</v>
      </c>
      <c r="P376" s="158">
        <f t="shared" si="40"/>
        <v>47.384262169485005</v>
      </c>
      <c r="R376" s="66">
        <v>22.77</v>
      </c>
      <c r="S376" s="85"/>
      <c r="T376" s="63">
        <v>44326</v>
      </c>
      <c r="U376" s="63"/>
      <c r="V376" s="66">
        <f t="shared" si="41"/>
        <v>2.44</v>
      </c>
      <c r="W376" s="52"/>
      <c r="X376" s="52"/>
      <c r="Y376" s="52"/>
      <c r="AA376" s="21"/>
      <c r="AB376" s="21"/>
      <c r="AC376" s="37"/>
    </row>
    <row r="377" spans="1:29" x14ac:dyDescent="0.25">
      <c r="A377" s="33">
        <v>343</v>
      </c>
      <c r="B377" s="33" t="s">
        <v>88</v>
      </c>
      <c r="C377" s="38"/>
      <c r="D377" s="63">
        <v>214894007.50999999</v>
      </c>
      <c r="F377" s="63">
        <v>20990061.141785722</v>
      </c>
      <c r="G377" s="58"/>
      <c r="H377" s="158">
        <v>24.583333333333329</v>
      </c>
      <c r="I377" s="58" t="s">
        <v>272</v>
      </c>
      <c r="J377" s="152">
        <v>18.100000000000001</v>
      </c>
      <c r="K377" s="58" t="s">
        <v>274</v>
      </c>
      <c r="L377" s="63">
        <f t="shared" si="39"/>
        <v>9025548</v>
      </c>
      <c r="M377" s="63"/>
      <c r="N377" s="78">
        <v>4.2</v>
      </c>
      <c r="O377" s="73"/>
      <c r="P377" s="158">
        <f t="shared" si="40"/>
        <v>9.7676344654743144</v>
      </c>
      <c r="R377" s="66">
        <v>22.61</v>
      </c>
      <c r="S377" s="85"/>
      <c r="T377" s="63">
        <v>8861157</v>
      </c>
      <c r="U377" s="63"/>
      <c r="V377" s="66">
        <f t="shared" si="41"/>
        <v>4.12</v>
      </c>
      <c r="W377" s="52"/>
      <c r="X377" s="52"/>
      <c r="Y377" s="52"/>
      <c r="AA377" s="21"/>
      <c r="AB377" s="21"/>
      <c r="AC377" s="37"/>
    </row>
    <row r="378" spans="1:29" x14ac:dyDescent="0.25">
      <c r="A378" s="33">
        <v>343.2</v>
      </c>
      <c r="B378" s="33" t="s">
        <v>280</v>
      </c>
      <c r="D378" s="63">
        <v>126367537.97</v>
      </c>
      <c r="F378" s="63">
        <v>6255267.0268759867</v>
      </c>
      <c r="G378" s="58"/>
      <c r="H378" s="158">
        <v>24.583333333333329</v>
      </c>
      <c r="I378" s="58" t="s">
        <v>272</v>
      </c>
      <c r="J378" s="152">
        <v>18.100000000000001</v>
      </c>
      <c r="K378" s="58" t="s">
        <v>274</v>
      </c>
      <c r="L378" s="63">
        <f t="shared" si="39"/>
        <v>5307437</v>
      </c>
      <c r="M378" s="63"/>
      <c r="N378" s="78">
        <v>4.2</v>
      </c>
      <c r="P378" s="158">
        <f t="shared" si="40"/>
        <v>4.9500584781203898</v>
      </c>
      <c r="R378" s="66">
        <v>7</v>
      </c>
      <c r="S378" s="85"/>
      <c r="T378" s="63">
        <v>10840519</v>
      </c>
      <c r="U378" s="63"/>
      <c r="V378" s="66">
        <f t="shared" si="41"/>
        <v>8.58</v>
      </c>
      <c r="W378" s="52"/>
      <c r="X378" s="52"/>
      <c r="Y378" s="52"/>
      <c r="AA378" s="21"/>
      <c r="AB378" s="21"/>
      <c r="AC378" s="37"/>
    </row>
    <row r="379" spans="1:29" x14ac:dyDescent="0.25">
      <c r="A379" s="33">
        <v>344</v>
      </c>
      <c r="B379" s="33" t="s">
        <v>89</v>
      </c>
      <c r="D379" s="63">
        <v>32632811.859999999</v>
      </c>
      <c r="F379" s="63">
        <v>11677845.366357498</v>
      </c>
      <c r="H379" s="158">
        <v>26.933333333333337</v>
      </c>
      <c r="J379" s="152">
        <v>22</v>
      </c>
      <c r="L379" s="63">
        <f t="shared" si="39"/>
        <v>1109516</v>
      </c>
      <c r="M379" s="63"/>
      <c r="N379" s="78">
        <v>3.4</v>
      </c>
      <c r="P379" s="158">
        <f t="shared" si="40"/>
        <v>35.785593397398081</v>
      </c>
      <c r="R379" s="66">
        <v>23.92</v>
      </c>
      <c r="S379" s="85"/>
      <c r="T379" s="63">
        <v>916971</v>
      </c>
      <c r="U379" s="63"/>
      <c r="V379" s="66">
        <f t="shared" si="41"/>
        <v>2.81</v>
      </c>
      <c r="W379" s="52"/>
      <c r="X379" s="52"/>
      <c r="Y379" s="52"/>
      <c r="AA379" s="21"/>
      <c r="AB379" s="21"/>
      <c r="AC379" s="37"/>
    </row>
    <row r="380" spans="1:29" x14ac:dyDescent="0.25">
      <c r="A380" s="33">
        <v>345</v>
      </c>
      <c r="B380" s="33" t="s">
        <v>45</v>
      </c>
      <c r="D380" s="63">
        <v>34685483.280000001</v>
      </c>
      <c r="F380" s="63">
        <v>14818331.17375</v>
      </c>
      <c r="H380" s="158">
        <v>26.933333333333337</v>
      </c>
      <c r="J380" s="152">
        <v>22</v>
      </c>
      <c r="L380" s="63">
        <f t="shared" si="39"/>
        <v>1179306</v>
      </c>
      <c r="M380" s="63"/>
      <c r="N380" s="78">
        <v>3.4</v>
      </c>
      <c r="P380" s="158">
        <f t="shared" si="40"/>
        <v>42.72199713675144</v>
      </c>
      <c r="R380" s="66">
        <v>23.15</v>
      </c>
      <c r="S380" s="85"/>
      <c r="T380" s="63">
        <v>888158</v>
      </c>
      <c r="U380" s="63"/>
      <c r="V380" s="66">
        <f t="shared" si="41"/>
        <v>2.56</v>
      </c>
      <c r="W380" s="52"/>
      <c r="X380" s="52"/>
      <c r="Y380" s="52"/>
      <c r="AA380" s="21"/>
      <c r="AB380" s="21"/>
      <c r="AC380" s="37"/>
    </row>
    <row r="381" spans="1:29" x14ac:dyDescent="0.25">
      <c r="A381" s="33">
        <v>346</v>
      </c>
      <c r="B381" s="33" t="s">
        <v>281</v>
      </c>
      <c r="D381" s="64">
        <v>2899894.15</v>
      </c>
      <c r="F381" s="64">
        <v>1243697.6172550002</v>
      </c>
      <c r="H381" s="158">
        <v>24.137931034482762</v>
      </c>
      <c r="J381" s="152">
        <v>22</v>
      </c>
      <c r="L381" s="64">
        <f t="shared" si="39"/>
        <v>98596</v>
      </c>
      <c r="M381" s="67"/>
      <c r="N381" s="78">
        <v>3.4</v>
      </c>
      <c r="P381" s="158">
        <f t="shared" si="40"/>
        <v>42.887690133620922</v>
      </c>
      <c r="R381" s="66">
        <v>22.31</v>
      </c>
      <c r="S381" s="115"/>
      <c r="T381" s="64">
        <v>76835</v>
      </c>
      <c r="U381" s="67"/>
      <c r="V381" s="66">
        <f t="shared" si="41"/>
        <v>2.65</v>
      </c>
      <c r="W381" s="52"/>
      <c r="X381" s="52"/>
      <c r="Y381" s="52"/>
      <c r="Z381" s="38"/>
      <c r="AA381" s="21"/>
      <c r="AB381" s="21"/>
      <c r="AC381" s="37"/>
    </row>
    <row r="382" spans="1:29" s="38" customFormat="1" x14ac:dyDescent="0.25">
      <c r="A382" s="33" t="s">
        <v>6</v>
      </c>
      <c r="B382" s="38" t="s">
        <v>115</v>
      </c>
      <c r="C382" s="33"/>
      <c r="D382" s="83">
        <f>+SUBTOTAL(9,D375:D381)</f>
        <v>420570463.60000002</v>
      </c>
      <c r="E382" s="73"/>
      <c r="F382" s="83">
        <f>+SUBTOTAL(9,F375:F381)</f>
        <v>58994087.634714209</v>
      </c>
      <c r="H382" s="158"/>
      <c r="I382" s="73"/>
      <c r="J382" s="152"/>
      <c r="K382" s="58"/>
      <c r="L382" s="83">
        <f>+SUBTOTAL(9,L375:L381)</f>
        <v>17044022</v>
      </c>
      <c r="M382" s="88"/>
      <c r="N382" s="118">
        <f>+ROUND(L382/D382*100,1)</f>
        <v>4.0999999999999996</v>
      </c>
      <c r="O382" s="58"/>
      <c r="P382" s="158"/>
      <c r="Q382" s="58"/>
      <c r="R382" s="125"/>
      <c r="S382" s="88"/>
      <c r="T382" s="83">
        <f>+SUBTOTAL(9,T375:T381)</f>
        <v>21803934</v>
      </c>
      <c r="U382" s="88"/>
      <c r="V382" s="125">
        <f>+T382/D382*100</f>
        <v>5.1843712022386539</v>
      </c>
      <c r="W382" s="56"/>
      <c r="X382" s="52"/>
      <c r="Y382" s="52"/>
      <c r="Z382" s="37"/>
      <c r="AA382" s="21"/>
      <c r="AB382" s="21"/>
      <c r="AC382" s="37"/>
    </row>
    <row r="383" spans="1:29" s="38" customFormat="1" x14ac:dyDescent="0.25">
      <c r="A383" s="33"/>
      <c r="B383" s="38" t="s">
        <v>6</v>
      </c>
      <c r="C383" s="33"/>
      <c r="D383" s="65"/>
      <c r="E383" s="73"/>
      <c r="F383" s="65"/>
      <c r="H383" s="158"/>
      <c r="I383" s="73"/>
      <c r="J383" s="152"/>
      <c r="K383" s="58"/>
      <c r="L383" s="65"/>
      <c r="M383" s="65"/>
      <c r="N383" s="120"/>
      <c r="O383" s="58"/>
      <c r="P383" s="158"/>
      <c r="Q383" s="58"/>
      <c r="R383" s="66"/>
      <c r="S383" s="65"/>
      <c r="T383" s="65"/>
      <c r="U383" s="65"/>
      <c r="V383" s="66"/>
      <c r="W383" s="52"/>
      <c r="X383" s="52"/>
      <c r="Y383" s="52"/>
      <c r="Z383" s="33"/>
      <c r="AA383" s="21"/>
      <c r="AB383" s="21"/>
      <c r="AC383" s="37"/>
    </row>
    <row r="384" spans="1:29" s="38" customFormat="1" x14ac:dyDescent="0.25">
      <c r="A384" s="41" t="s">
        <v>193</v>
      </c>
      <c r="C384" s="33"/>
      <c r="D384" s="121">
        <f>+SUBTOTAL(9,D355:D383)</f>
        <v>920283497.25999999</v>
      </c>
      <c r="E384" s="124"/>
      <c r="F384" s="121">
        <f>+SUBTOTAL(9,F355:F383)</f>
        <v>141676429.27919343</v>
      </c>
      <c r="G384" s="41"/>
      <c r="H384" s="158"/>
      <c r="I384" s="124"/>
      <c r="J384" s="152"/>
      <c r="K384" s="58"/>
      <c r="L384" s="121">
        <f>+SUBTOTAL(9,L355:L383)</f>
        <v>38903444</v>
      </c>
      <c r="M384" s="121"/>
      <c r="N384" s="122">
        <f>+ROUND(L384/D384*100,1)</f>
        <v>4.2</v>
      </c>
      <c r="O384" s="58"/>
      <c r="P384" s="158"/>
      <c r="Q384" s="58"/>
      <c r="R384" s="116"/>
      <c r="S384" s="121"/>
      <c r="T384" s="121">
        <f>+SUBTOTAL(9,T355:T383)</f>
        <v>46247140</v>
      </c>
      <c r="U384" s="121"/>
      <c r="V384" s="116">
        <f>+T384/D384*100</f>
        <v>5.0253144968581545</v>
      </c>
      <c r="W384" s="57"/>
      <c r="X384" s="52"/>
      <c r="Y384" s="52"/>
      <c r="Z384" s="33"/>
      <c r="AA384" s="21"/>
      <c r="AB384" s="21"/>
      <c r="AC384" s="37"/>
    </row>
    <row r="385" spans="1:29" s="38" customFormat="1" x14ac:dyDescent="0.25">
      <c r="A385" s="41"/>
      <c r="B385" s="38" t="s">
        <v>6</v>
      </c>
      <c r="C385" s="33"/>
      <c r="D385" s="65"/>
      <c r="E385" s="73"/>
      <c r="F385" s="65"/>
      <c r="H385" s="158"/>
      <c r="I385" s="73"/>
      <c r="J385" s="152"/>
      <c r="K385" s="58"/>
      <c r="L385" s="65"/>
      <c r="M385" s="65"/>
      <c r="N385" s="120"/>
      <c r="O385" s="58"/>
      <c r="P385" s="158"/>
      <c r="Q385" s="58"/>
      <c r="R385" s="156"/>
      <c r="S385" s="58"/>
      <c r="T385" s="65"/>
      <c r="U385" s="65"/>
      <c r="V385" s="66"/>
      <c r="W385" s="52"/>
      <c r="X385" s="52"/>
      <c r="Y385" s="52"/>
      <c r="Z385" s="33"/>
      <c r="AA385" s="21"/>
      <c r="AB385" s="21"/>
      <c r="AC385" s="37"/>
    </row>
    <row r="386" spans="1:29" s="38" customFormat="1" x14ac:dyDescent="0.25">
      <c r="A386" s="41"/>
      <c r="B386" s="38" t="s">
        <v>6</v>
      </c>
      <c r="C386" s="33"/>
      <c r="D386" s="65"/>
      <c r="E386" s="73"/>
      <c r="F386" s="65"/>
      <c r="H386" s="158"/>
      <c r="I386" s="73"/>
      <c r="J386" s="152"/>
      <c r="K386" s="58"/>
      <c r="L386" s="65"/>
      <c r="M386" s="65"/>
      <c r="N386" s="120"/>
      <c r="O386" s="58"/>
      <c r="P386" s="158"/>
      <c r="Q386" s="58"/>
      <c r="R386" s="156"/>
      <c r="S386" s="58"/>
      <c r="T386" s="65"/>
      <c r="U386" s="65"/>
      <c r="V386" s="66"/>
      <c r="W386" s="52"/>
      <c r="X386" s="52"/>
      <c r="Y386" s="52"/>
      <c r="Z386" s="33"/>
      <c r="AA386" s="21"/>
      <c r="AB386" s="21"/>
      <c r="AC386" s="37"/>
    </row>
    <row r="387" spans="1:29" s="38" customFormat="1" x14ac:dyDescent="0.25">
      <c r="A387" s="41" t="s">
        <v>194</v>
      </c>
      <c r="C387" s="33"/>
      <c r="D387" s="65"/>
      <c r="E387" s="73"/>
      <c r="F387" s="65"/>
      <c r="H387" s="158"/>
      <c r="I387" s="73"/>
      <c r="J387" s="152"/>
      <c r="K387" s="58"/>
      <c r="L387" s="65"/>
      <c r="M387" s="65"/>
      <c r="N387" s="120"/>
      <c r="O387" s="58"/>
      <c r="P387" s="158"/>
      <c r="Q387" s="58"/>
      <c r="R387" s="156"/>
      <c r="S387" s="58"/>
      <c r="T387" s="65"/>
      <c r="U387" s="65"/>
      <c r="V387" s="66"/>
      <c r="W387" s="52"/>
      <c r="X387" s="52"/>
      <c r="Y387" s="52"/>
      <c r="Z387" s="33"/>
      <c r="AA387" s="21"/>
      <c r="AB387" s="21"/>
      <c r="AC387" s="37"/>
    </row>
    <row r="388" spans="1:29" x14ac:dyDescent="0.25">
      <c r="A388" s="33" t="s">
        <v>6</v>
      </c>
      <c r="B388" s="33" t="s">
        <v>6</v>
      </c>
      <c r="H388" s="158"/>
      <c r="J388" s="152"/>
      <c r="N388" s="120"/>
      <c r="P388" s="158"/>
      <c r="R388" s="156"/>
      <c r="V388" s="66"/>
      <c r="W388" s="52"/>
      <c r="X388" s="52"/>
      <c r="Y388" s="52"/>
      <c r="Z388" s="38"/>
      <c r="AA388" s="21"/>
      <c r="AB388" s="21"/>
      <c r="AC388" s="37"/>
    </row>
    <row r="389" spans="1:29" s="38" customFormat="1" x14ac:dyDescent="0.25">
      <c r="A389" s="38" t="s">
        <v>6</v>
      </c>
      <c r="B389" s="38" t="s">
        <v>116</v>
      </c>
      <c r="D389" s="63"/>
      <c r="E389" s="58"/>
      <c r="F389" s="63"/>
      <c r="G389" s="33"/>
      <c r="H389" s="158"/>
      <c r="I389" s="58"/>
      <c r="J389" s="187"/>
      <c r="K389" s="73"/>
      <c r="L389" s="63"/>
      <c r="M389" s="63"/>
      <c r="N389" s="119"/>
      <c r="O389" s="73"/>
      <c r="P389" s="158"/>
      <c r="Q389" s="58"/>
      <c r="R389" s="156"/>
      <c r="S389" s="58"/>
      <c r="T389" s="63"/>
      <c r="U389" s="63"/>
      <c r="V389" s="66"/>
      <c r="W389" s="52"/>
      <c r="X389" s="52"/>
      <c r="Y389" s="52"/>
      <c r="Z389" s="33"/>
      <c r="AA389" s="21"/>
      <c r="AB389" s="21"/>
      <c r="AC389" s="37"/>
    </row>
    <row r="390" spans="1:29" x14ac:dyDescent="0.25">
      <c r="A390" s="33">
        <v>341</v>
      </c>
      <c r="B390" s="33" t="s">
        <v>42</v>
      </c>
      <c r="D390" s="63">
        <v>32284854.75</v>
      </c>
      <c r="F390" s="63">
        <v>10891633.014867501</v>
      </c>
      <c r="H390" s="158">
        <v>7.0344827586206975</v>
      </c>
      <c r="J390" s="152">
        <v>27</v>
      </c>
      <c r="L390" s="63">
        <f t="shared" ref="L390:L396" si="42">+ROUND(D390*N390/100,0)</f>
        <v>1129970</v>
      </c>
      <c r="M390" s="63"/>
      <c r="N390" s="78">
        <v>3.5</v>
      </c>
      <c r="P390" s="158">
        <f t="shared" ref="P390:P396" si="43">F390/D390*100</f>
        <v>33.736044653778414</v>
      </c>
      <c r="R390" s="156">
        <v>29.27</v>
      </c>
      <c r="T390" s="63">
        <v>752952</v>
      </c>
      <c r="U390" s="63"/>
      <c r="V390" s="66">
        <f t="shared" ref="V390:V396" si="44">+ROUND(T390/D390*100,2)</f>
        <v>2.33</v>
      </c>
      <c r="W390" s="52"/>
      <c r="X390" s="52"/>
      <c r="Y390" s="52"/>
      <c r="AA390" s="21"/>
      <c r="AB390" s="21"/>
      <c r="AC390" s="37"/>
    </row>
    <row r="391" spans="1:29" x14ac:dyDescent="0.25">
      <c r="A391" s="33">
        <v>342</v>
      </c>
      <c r="B391" s="33" t="s">
        <v>87</v>
      </c>
      <c r="D391" s="63">
        <v>12410130.619999999</v>
      </c>
      <c r="F391" s="63">
        <v>4106991.8148399997</v>
      </c>
      <c r="H391" s="158">
        <v>7.6923076923076925</v>
      </c>
      <c r="J391" s="152">
        <v>24</v>
      </c>
      <c r="L391" s="63">
        <f t="shared" si="42"/>
        <v>471585</v>
      </c>
      <c r="M391" s="63"/>
      <c r="N391" s="78">
        <v>3.8</v>
      </c>
      <c r="P391" s="158">
        <f t="shared" si="43"/>
        <v>33.093864525657992</v>
      </c>
      <c r="R391" s="156">
        <v>26.99</v>
      </c>
      <c r="T391" s="63">
        <v>321432</v>
      </c>
      <c r="U391" s="63"/>
      <c r="V391" s="66">
        <f t="shared" si="44"/>
        <v>2.59</v>
      </c>
      <c r="W391" s="52"/>
      <c r="X391" s="52"/>
      <c r="Y391" s="52"/>
      <c r="AA391" s="21"/>
      <c r="AB391" s="21"/>
      <c r="AC391" s="37"/>
    </row>
    <row r="392" spans="1:29" x14ac:dyDescent="0.25">
      <c r="A392" s="33">
        <v>343</v>
      </c>
      <c r="B392" s="33" t="s">
        <v>88</v>
      </c>
      <c r="D392" s="63">
        <v>250685263.56999999</v>
      </c>
      <c r="F392" s="63">
        <v>39618917.262414701</v>
      </c>
      <c r="G392" s="58"/>
      <c r="H392" s="158">
        <v>9.6590909090909065</v>
      </c>
      <c r="I392" s="58" t="s">
        <v>272</v>
      </c>
      <c r="J392" s="152">
        <v>15.9</v>
      </c>
      <c r="K392" s="58" t="s">
        <v>274</v>
      </c>
      <c r="L392" s="63">
        <f t="shared" si="42"/>
        <v>14289060</v>
      </c>
      <c r="M392" s="63"/>
      <c r="N392" s="78">
        <v>5.7</v>
      </c>
      <c r="P392" s="158">
        <f t="shared" si="43"/>
        <v>15.804246607161145</v>
      </c>
      <c r="R392" s="156">
        <v>26.56</v>
      </c>
      <c r="T392" s="63">
        <v>8229929</v>
      </c>
      <c r="U392" s="63"/>
      <c r="V392" s="66">
        <f t="shared" si="44"/>
        <v>3.28</v>
      </c>
      <c r="W392" s="52"/>
      <c r="X392" s="52"/>
      <c r="Y392" s="52"/>
      <c r="AA392" s="21"/>
      <c r="AB392" s="21"/>
      <c r="AC392" s="37"/>
    </row>
    <row r="393" spans="1:29" x14ac:dyDescent="0.25">
      <c r="A393" s="33">
        <v>343.2</v>
      </c>
      <c r="B393" s="33" t="s">
        <v>280</v>
      </c>
      <c r="D393" s="63">
        <v>128220285.16</v>
      </c>
      <c r="F393" s="63">
        <v>12943273.668752795</v>
      </c>
      <c r="G393" s="58"/>
      <c r="H393" s="158">
        <v>9.6590909090909065</v>
      </c>
      <c r="I393" s="58" t="s">
        <v>272</v>
      </c>
      <c r="J393" s="152">
        <v>15.9</v>
      </c>
      <c r="K393" s="58" t="s">
        <v>274</v>
      </c>
      <c r="L393" s="63">
        <f t="shared" si="42"/>
        <v>7308556</v>
      </c>
      <c r="M393" s="63"/>
      <c r="N393" s="78">
        <v>5.7</v>
      </c>
      <c r="P393" s="158">
        <f t="shared" si="43"/>
        <v>10.094560039857578</v>
      </c>
      <c r="R393" s="156">
        <v>7.07</v>
      </c>
      <c r="T393" s="63">
        <v>9957555</v>
      </c>
      <c r="U393" s="63"/>
      <c r="V393" s="66">
        <f t="shared" si="44"/>
        <v>7.77</v>
      </c>
      <c r="W393" s="52"/>
      <c r="X393" s="52"/>
      <c r="Y393" s="52"/>
      <c r="AA393" s="21"/>
      <c r="AB393" s="21"/>
      <c r="AC393" s="37"/>
    </row>
    <row r="394" spans="1:29" x14ac:dyDescent="0.25">
      <c r="A394" s="33">
        <v>344</v>
      </c>
      <c r="B394" s="33" t="s">
        <v>89</v>
      </c>
      <c r="D394" s="63">
        <v>41669541.859999999</v>
      </c>
      <c r="F394" s="63">
        <v>11132485.218637498</v>
      </c>
      <c r="H394" s="158">
        <v>10.099999999999994</v>
      </c>
      <c r="J394" s="152">
        <v>27</v>
      </c>
      <c r="L394" s="63">
        <f t="shared" si="42"/>
        <v>1416764</v>
      </c>
      <c r="M394" s="63"/>
      <c r="N394" s="78">
        <v>3.4</v>
      </c>
      <c r="P394" s="158">
        <f t="shared" si="43"/>
        <v>26.716120988418997</v>
      </c>
      <c r="R394" s="156">
        <v>28.45</v>
      </c>
      <c r="T394" s="63">
        <v>1117299</v>
      </c>
      <c r="U394" s="63"/>
      <c r="V394" s="66">
        <f t="shared" si="44"/>
        <v>2.68</v>
      </c>
      <c r="W394" s="52"/>
      <c r="X394" s="52"/>
      <c r="Y394" s="52"/>
      <c r="AA394" s="21"/>
      <c r="AB394" s="21"/>
      <c r="AC394" s="37"/>
    </row>
    <row r="395" spans="1:29" x14ac:dyDescent="0.25">
      <c r="A395" s="33">
        <v>345</v>
      </c>
      <c r="B395" s="33" t="s">
        <v>45</v>
      </c>
      <c r="D395" s="63">
        <v>51980474.600000001</v>
      </c>
      <c r="F395" s="63">
        <v>16506638.777855001</v>
      </c>
      <c r="H395" s="158">
        <v>10.099999999999994</v>
      </c>
      <c r="J395" s="152">
        <v>27</v>
      </c>
      <c r="L395" s="63">
        <f t="shared" si="42"/>
        <v>1767336</v>
      </c>
      <c r="M395" s="63"/>
      <c r="N395" s="78">
        <v>3.4</v>
      </c>
      <c r="P395" s="158">
        <f t="shared" si="43"/>
        <v>31.755459920050445</v>
      </c>
      <c r="R395" s="156">
        <v>27.96</v>
      </c>
      <c r="T395" s="63">
        <v>1305917</v>
      </c>
      <c r="U395" s="63"/>
      <c r="V395" s="66">
        <f t="shared" si="44"/>
        <v>2.5099999999999998</v>
      </c>
      <c r="W395" s="52"/>
      <c r="X395" s="52"/>
      <c r="Y395" s="52"/>
      <c r="AA395" s="21"/>
      <c r="AB395" s="21"/>
      <c r="AC395" s="37"/>
    </row>
    <row r="396" spans="1:29" s="38" customFormat="1" x14ac:dyDescent="0.25">
      <c r="A396" s="33">
        <v>346</v>
      </c>
      <c r="B396" s="33" t="s">
        <v>281</v>
      </c>
      <c r="D396" s="64">
        <v>12433804.029999999</v>
      </c>
      <c r="E396" s="58"/>
      <c r="F396" s="64">
        <v>3613736.2298899996</v>
      </c>
      <c r="G396" s="33"/>
      <c r="H396" s="158">
        <v>6.8965517241379368</v>
      </c>
      <c r="I396" s="58"/>
      <c r="J396" s="152">
        <v>27</v>
      </c>
      <c r="K396" s="73"/>
      <c r="L396" s="64">
        <f t="shared" si="42"/>
        <v>422749</v>
      </c>
      <c r="M396" s="67"/>
      <c r="N396" s="78">
        <v>3.4</v>
      </c>
      <c r="O396" s="73"/>
      <c r="P396" s="158">
        <f t="shared" si="43"/>
        <v>29.063802366281944</v>
      </c>
      <c r="Q396" s="58"/>
      <c r="R396" s="156">
        <v>26.47</v>
      </c>
      <c r="S396" s="58"/>
      <c r="T396" s="64">
        <v>342605</v>
      </c>
      <c r="U396" s="67"/>
      <c r="V396" s="66">
        <f t="shared" si="44"/>
        <v>2.76</v>
      </c>
      <c r="W396" s="52"/>
      <c r="X396" s="52"/>
      <c r="Y396" s="52"/>
      <c r="AA396" s="21"/>
      <c r="AB396" s="21"/>
      <c r="AC396" s="37"/>
    </row>
    <row r="397" spans="1:29" s="38" customFormat="1" x14ac:dyDescent="0.25">
      <c r="A397" s="33" t="s">
        <v>6</v>
      </c>
      <c r="B397" s="38" t="s">
        <v>117</v>
      </c>
      <c r="D397" s="83">
        <f>+SUBTOTAL(9,D390:D396)</f>
        <v>529684354.59000003</v>
      </c>
      <c r="E397" s="73"/>
      <c r="F397" s="83">
        <f>+SUBTOTAL(9,F390:F396)</f>
        <v>98813675.987257496</v>
      </c>
      <c r="H397" s="158"/>
      <c r="I397" s="73"/>
      <c r="J397" s="187"/>
      <c r="K397" s="73"/>
      <c r="L397" s="83">
        <f>+SUBTOTAL(9,L390:L396)</f>
        <v>26806020</v>
      </c>
      <c r="M397" s="88"/>
      <c r="N397" s="118">
        <f>+ROUND(L397/D397*100,1)</f>
        <v>5.0999999999999996</v>
      </c>
      <c r="O397" s="73"/>
      <c r="P397" s="158"/>
      <c r="Q397" s="58"/>
      <c r="R397" s="156"/>
      <c r="S397" s="58"/>
      <c r="T397" s="83">
        <f>+SUBTOTAL(9,T390:T396)</f>
        <v>22027689</v>
      </c>
      <c r="U397" s="88"/>
      <c r="V397" s="125">
        <f>+T397/D397*100</f>
        <v>4.1586444472294151</v>
      </c>
      <c r="W397" s="56"/>
      <c r="X397" s="52"/>
      <c r="Y397" s="52"/>
      <c r="Z397" s="37"/>
      <c r="AA397" s="21"/>
      <c r="AB397" s="21"/>
      <c r="AC397" s="37"/>
    </row>
    <row r="398" spans="1:29" s="38" customFormat="1" x14ac:dyDescent="0.25">
      <c r="A398" s="33"/>
      <c r="B398" s="38" t="s">
        <v>6</v>
      </c>
      <c r="D398" s="88"/>
      <c r="E398" s="73"/>
      <c r="F398" s="88"/>
      <c r="H398" s="158"/>
      <c r="I398" s="73"/>
      <c r="J398" s="187"/>
      <c r="K398" s="73"/>
      <c r="L398" s="88"/>
      <c r="M398" s="88"/>
      <c r="N398" s="119"/>
      <c r="O398" s="73"/>
      <c r="P398" s="158"/>
      <c r="Q398" s="58"/>
      <c r="R398" s="156"/>
      <c r="S398" s="58"/>
      <c r="T398" s="88"/>
      <c r="U398" s="88"/>
      <c r="V398" s="66"/>
      <c r="W398" s="52"/>
      <c r="X398" s="52"/>
      <c r="Y398" s="52"/>
      <c r="Z398" s="33"/>
      <c r="AA398" s="21"/>
      <c r="AB398" s="21"/>
      <c r="AC398" s="37"/>
    </row>
    <row r="399" spans="1:29" s="38" customFormat="1" x14ac:dyDescent="0.25">
      <c r="A399" s="41" t="s">
        <v>195</v>
      </c>
      <c r="D399" s="87">
        <f>+SUBTOTAL(9,D390:D398)</f>
        <v>529684354.59000003</v>
      </c>
      <c r="E399" s="175"/>
      <c r="F399" s="87">
        <f>+SUBTOTAL(9,F390:F398)</f>
        <v>98813675.987257496</v>
      </c>
      <c r="H399" s="158"/>
      <c r="I399" s="73"/>
      <c r="J399" s="187"/>
      <c r="K399" s="73"/>
      <c r="L399" s="87">
        <f>+SUBTOTAL(9,L390:L398)</f>
        <v>26806020</v>
      </c>
      <c r="M399" s="87"/>
      <c r="N399" s="122">
        <f>+ROUND(L399/D399*100,1)</f>
        <v>5.0999999999999996</v>
      </c>
      <c r="O399" s="175"/>
      <c r="P399" s="159"/>
      <c r="Q399" s="81"/>
      <c r="R399" s="180"/>
      <c r="S399" s="81"/>
      <c r="T399" s="87">
        <f>+SUBTOTAL(9,T390:T398)</f>
        <v>22027689</v>
      </c>
      <c r="U399" s="87"/>
      <c r="V399" s="116">
        <f>+T399/D399*100</f>
        <v>4.1586444472294151</v>
      </c>
      <c r="W399" s="57"/>
      <c r="X399" s="52"/>
      <c r="Y399" s="52"/>
      <c r="Z399" s="33"/>
      <c r="AA399" s="21"/>
      <c r="AB399" s="21"/>
      <c r="AC399" s="37"/>
    </row>
    <row r="400" spans="1:29" s="38" customFormat="1" x14ac:dyDescent="0.25">
      <c r="A400" s="41"/>
      <c r="B400" s="38" t="s">
        <v>6</v>
      </c>
      <c r="D400" s="87"/>
      <c r="E400" s="73"/>
      <c r="F400" s="87"/>
      <c r="H400" s="158"/>
      <c r="I400" s="73"/>
      <c r="J400" s="187"/>
      <c r="K400" s="73"/>
      <c r="L400" s="87"/>
      <c r="M400" s="87"/>
      <c r="N400" s="119"/>
      <c r="O400" s="73"/>
      <c r="P400" s="158"/>
      <c r="Q400" s="58"/>
      <c r="R400" s="156"/>
      <c r="S400" s="58"/>
      <c r="T400" s="87"/>
      <c r="U400" s="87"/>
      <c r="V400" s="66"/>
      <c r="W400" s="52"/>
      <c r="X400" s="52"/>
      <c r="Y400" s="52"/>
      <c r="Z400" s="33"/>
      <c r="AA400" s="21"/>
      <c r="AB400" s="21"/>
      <c r="AC400" s="37"/>
    </row>
    <row r="401" spans="1:29" s="38" customFormat="1" x14ac:dyDescent="0.25">
      <c r="A401" s="41" t="s">
        <v>196</v>
      </c>
      <c r="D401" s="87"/>
      <c r="E401" s="73"/>
      <c r="F401" s="87"/>
      <c r="H401" s="158"/>
      <c r="I401" s="73"/>
      <c r="J401" s="187"/>
      <c r="K401" s="73"/>
      <c r="L401" s="87"/>
      <c r="M401" s="87"/>
      <c r="N401" s="119"/>
      <c r="O401" s="73"/>
      <c r="P401" s="158"/>
      <c r="Q401" s="58"/>
      <c r="R401" s="156"/>
      <c r="S401" s="58"/>
      <c r="T401" s="87"/>
      <c r="U401" s="87"/>
      <c r="V401" s="66"/>
      <c r="W401" s="52"/>
      <c r="X401" s="52"/>
      <c r="Y401" s="52"/>
      <c r="Z401" s="33"/>
      <c r="AA401" s="21"/>
      <c r="AB401" s="21"/>
      <c r="AC401" s="37"/>
    </row>
    <row r="402" spans="1:29" s="38" customFormat="1" x14ac:dyDescent="0.25">
      <c r="A402" s="33" t="s">
        <v>6</v>
      </c>
      <c r="B402" s="33" t="s">
        <v>6</v>
      </c>
      <c r="D402" s="87"/>
      <c r="E402" s="73"/>
      <c r="F402" s="87"/>
      <c r="H402" s="158"/>
      <c r="I402" s="73"/>
      <c r="J402" s="187"/>
      <c r="K402" s="73"/>
      <c r="L402" s="87"/>
      <c r="M402" s="87"/>
      <c r="N402" s="119"/>
      <c r="O402" s="73"/>
      <c r="P402" s="158"/>
      <c r="Q402" s="58"/>
      <c r="R402" s="156"/>
      <c r="S402" s="58"/>
      <c r="T402" s="87"/>
      <c r="U402" s="87"/>
      <c r="V402" s="66"/>
      <c r="W402" s="52"/>
      <c r="X402" s="52"/>
      <c r="Y402" s="52"/>
      <c r="Z402" s="33"/>
      <c r="AA402" s="21"/>
      <c r="AB402" s="21"/>
      <c r="AC402" s="37"/>
    </row>
    <row r="403" spans="1:29" s="38" customFormat="1" x14ac:dyDescent="0.25">
      <c r="B403" s="38" t="s">
        <v>118</v>
      </c>
      <c r="D403" s="87"/>
      <c r="E403" s="73"/>
      <c r="F403" s="87"/>
      <c r="H403" s="158"/>
      <c r="I403" s="73"/>
      <c r="J403" s="187"/>
      <c r="K403" s="73"/>
      <c r="L403" s="87"/>
      <c r="M403" s="87"/>
      <c r="N403" s="119"/>
      <c r="O403" s="73"/>
      <c r="P403" s="158"/>
      <c r="Q403" s="58"/>
      <c r="R403" s="156"/>
      <c r="S403" s="58"/>
      <c r="T403" s="87"/>
      <c r="U403" s="87"/>
      <c r="V403" s="66"/>
      <c r="W403" s="52"/>
      <c r="X403" s="52"/>
      <c r="Y403" s="52"/>
      <c r="Z403" s="33"/>
      <c r="AA403" s="21"/>
      <c r="AB403" s="21"/>
      <c r="AC403" s="37"/>
    </row>
    <row r="404" spans="1:29" s="38" customFormat="1" x14ac:dyDescent="0.25">
      <c r="A404" s="33">
        <v>341</v>
      </c>
      <c r="B404" s="33" t="s">
        <v>42</v>
      </c>
      <c r="D404" s="63">
        <v>3120797.9</v>
      </c>
      <c r="E404" s="58"/>
      <c r="F404" s="63">
        <v>482629.58683875005</v>
      </c>
      <c r="G404" s="21"/>
      <c r="H404" s="158">
        <v>0</v>
      </c>
      <c r="I404" s="58" t="s">
        <v>277</v>
      </c>
      <c r="J404" s="152">
        <v>30</v>
      </c>
      <c r="K404" s="58" t="s">
        <v>277</v>
      </c>
      <c r="L404" s="63">
        <f t="shared" ref="L404:L409" si="45">+ROUND(D404*N404/100,0)</f>
        <v>102986</v>
      </c>
      <c r="M404" s="63"/>
      <c r="N404" s="78">
        <v>3.3</v>
      </c>
      <c r="O404" s="73"/>
      <c r="P404" s="158">
        <f t="shared" ref="P404:P409" si="46">F404/D404*100</f>
        <v>15.464942053400833</v>
      </c>
      <c r="Q404" s="58"/>
      <c r="R404" s="156">
        <v>33.119999999999997</v>
      </c>
      <c r="S404" s="58"/>
      <c r="T404" s="63">
        <v>81539</v>
      </c>
      <c r="U404" s="63"/>
      <c r="V404" s="66">
        <f t="shared" ref="V404:V409" si="47">+ROUND(T404/D404*100,2)</f>
        <v>2.61</v>
      </c>
      <c r="W404" s="52"/>
      <c r="X404" s="52"/>
      <c r="Y404" s="52"/>
      <c r="Z404" s="33"/>
      <c r="AA404" s="21"/>
      <c r="AB404" s="21"/>
      <c r="AC404" s="37"/>
    </row>
    <row r="405" spans="1:29" s="38" customFormat="1" x14ac:dyDescent="0.25">
      <c r="A405" s="33">
        <v>342</v>
      </c>
      <c r="B405" s="33" t="s">
        <v>87</v>
      </c>
      <c r="D405" s="63">
        <v>450604.22</v>
      </c>
      <c r="E405" s="58"/>
      <c r="F405" s="63">
        <v>68019.611455000006</v>
      </c>
      <c r="G405" s="21"/>
      <c r="H405" s="158">
        <v>0</v>
      </c>
      <c r="I405" s="58" t="s">
        <v>277</v>
      </c>
      <c r="J405" s="152">
        <v>30</v>
      </c>
      <c r="K405" s="58" t="s">
        <v>277</v>
      </c>
      <c r="L405" s="63">
        <f t="shared" si="45"/>
        <v>14870</v>
      </c>
      <c r="M405" s="63"/>
      <c r="N405" s="78">
        <v>3.3</v>
      </c>
      <c r="O405" s="73"/>
      <c r="P405" s="158">
        <f t="shared" si="46"/>
        <v>15.095200718493052</v>
      </c>
      <c r="Q405" s="58"/>
      <c r="R405" s="156">
        <v>30.44</v>
      </c>
      <c r="S405" s="58"/>
      <c r="T405" s="63">
        <v>13013</v>
      </c>
      <c r="U405" s="63"/>
      <c r="V405" s="66">
        <f t="shared" si="47"/>
        <v>2.89</v>
      </c>
      <c r="W405" s="52"/>
      <c r="X405" s="52"/>
      <c r="Y405" s="52"/>
      <c r="Z405" s="33"/>
      <c r="AA405" s="21"/>
      <c r="AB405" s="21"/>
      <c r="AC405" s="37"/>
    </row>
    <row r="406" spans="1:29" s="38" customFormat="1" x14ac:dyDescent="0.25">
      <c r="A406" s="33">
        <v>343</v>
      </c>
      <c r="B406" s="33" t="s">
        <v>88</v>
      </c>
      <c r="D406" s="63">
        <v>31206902.010000002</v>
      </c>
      <c r="E406" s="58"/>
      <c r="F406" s="63">
        <v>1389968.8339941257</v>
      </c>
      <c r="G406" s="123"/>
      <c r="H406" s="158">
        <v>0</v>
      </c>
      <c r="I406" s="58" t="s">
        <v>277</v>
      </c>
      <c r="J406" s="152">
        <v>30</v>
      </c>
      <c r="K406" s="58" t="s">
        <v>277</v>
      </c>
      <c r="L406" s="63">
        <f t="shared" si="45"/>
        <v>1029828</v>
      </c>
      <c r="M406" s="63"/>
      <c r="N406" s="78">
        <v>3.3</v>
      </c>
      <c r="O406" s="73"/>
      <c r="P406" s="158">
        <f t="shared" si="46"/>
        <v>4.4540429984005501</v>
      </c>
      <c r="Q406" s="58"/>
      <c r="R406" s="156">
        <v>30.22</v>
      </c>
      <c r="S406" s="58"/>
      <c r="T406" s="63">
        <v>1017642</v>
      </c>
      <c r="U406" s="63"/>
      <c r="V406" s="66">
        <f t="shared" si="47"/>
        <v>3.26</v>
      </c>
      <c r="W406" s="52"/>
      <c r="X406" s="52"/>
      <c r="Y406" s="52"/>
      <c r="Z406" s="33"/>
      <c r="AA406" s="21"/>
      <c r="AB406" s="21"/>
      <c r="AC406" s="37"/>
    </row>
    <row r="407" spans="1:29" s="38" customFormat="1" x14ac:dyDescent="0.25">
      <c r="A407" s="33">
        <v>343.2</v>
      </c>
      <c r="B407" s="33" t="s">
        <v>280</v>
      </c>
      <c r="D407" s="63">
        <v>126771982.41</v>
      </c>
      <c r="E407" s="58"/>
      <c r="F407" s="63">
        <v>12726021.613324625</v>
      </c>
      <c r="G407" s="123"/>
      <c r="H407" s="158">
        <v>0</v>
      </c>
      <c r="I407" s="58" t="s">
        <v>277</v>
      </c>
      <c r="J407" s="152">
        <v>30</v>
      </c>
      <c r="K407" s="58" t="s">
        <v>277</v>
      </c>
      <c r="L407" s="63">
        <f t="shared" si="45"/>
        <v>4183475</v>
      </c>
      <c r="M407" s="63"/>
      <c r="N407" s="78">
        <v>3.3</v>
      </c>
      <c r="O407" s="73"/>
      <c r="P407" s="158">
        <f t="shared" si="46"/>
        <v>10.038512746583644</v>
      </c>
      <c r="Q407" s="58"/>
      <c r="R407" s="156">
        <v>7.32</v>
      </c>
      <c r="S407" s="58"/>
      <c r="T407" s="63">
        <v>9518547</v>
      </c>
      <c r="U407" s="63"/>
      <c r="V407" s="66">
        <f t="shared" si="47"/>
        <v>7.51</v>
      </c>
      <c r="W407" s="52"/>
      <c r="X407" s="52"/>
      <c r="Y407" s="52"/>
      <c r="Z407" s="33"/>
      <c r="AA407" s="21"/>
      <c r="AB407" s="21"/>
      <c r="AC407" s="37"/>
    </row>
    <row r="408" spans="1:29" s="38" customFormat="1" x14ac:dyDescent="0.25">
      <c r="A408" s="33">
        <v>345</v>
      </c>
      <c r="B408" s="33" t="s">
        <v>45</v>
      </c>
      <c r="D408" s="63">
        <v>1291341.6599999999</v>
      </c>
      <c r="E408" s="58"/>
      <c r="F408" s="63">
        <v>107199.38931875001</v>
      </c>
      <c r="G408" s="58"/>
      <c r="H408" s="158">
        <v>0</v>
      </c>
      <c r="I408" s="58" t="s">
        <v>277</v>
      </c>
      <c r="J408" s="152">
        <v>30</v>
      </c>
      <c r="K408" s="58" t="s">
        <v>277</v>
      </c>
      <c r="L408" s="63">
        <f t="shared" si="45"/>
        <v>42614</v>
      </c>
      <c r="M408" s="63"/>
      <c r="N408" s="78">
        <v>3.3</v>
      </c>
      <c r="O408" s="73"/>
      <c r="P408" s="158">
        <f t="shared" si="46"/>
        <v>8.3013963414415066</v>
      </c>
      <c r="Q408" s="58"/>
      <c r="R408" s="156">
        <v>32.119999999999997</v>
      </c>
      <c r="S408" s="58"/>
      <c r="T408" s="63">
        <v>37670</v>
      </c>
      <c r="U408" s="63"/>
      <c r="V408" s="66">
        <f t="shared" si="47"/>
        <v>2.92</v>
      </c>
      <c r="W408" s="52"/>
      <c r="X408" s="52"/>
      <c r="Y408" s="52"/>
      <c r="Z408" s="33"/>
      <c r="AA408" s="21"/>
      <c r="AB408" s="21"/>
      <c r="AC408" s="37"/>
    </row>
    <row r="409" spans="1:29" s="38" customFormat="1" x14ac:dyDescent="0.25">
      <c r="A409" s="33">
        <v>346</v>
      </c>
      <c r="B409" s="33" t="s">
        <v>281</v>
      </c>
      <c r="D409" s="64">
        <v>836533.1</v>
      </c>
      <c r="E409" s="58"/>
      <c r="F409" s="64">
        <v>111542.8522525</v>
      </c>
      <c r="G409" s="123"/>
      <c r="H409" s="158">
        <v>0</v>
      </c>
      <c r="I409" s="58" t="s">
        <v>277</v>
      </c>
      <c r="J409" s="152">
        <v>30</v>
      </c>
      <c r="K409" s="58" t="s">
        <v>277</v>
      </c>
      <c r="L409" s="64">
        <f t="shared" si="45"/>
        <v>27606</v>
      </c>
      <c r="M409" s="67"/>
      <c r="N409" s="78">
        <v>3.3</v>
      </c>
      <c r="O409" s="73"/>
      <c r="P409" s="158">
        <f t="shared" si="46"/>
        <v>13.333943660149252</v>
      </c>
      <c r="Q409" s="58"/>
      <c r="R409" s="156">
        <v>30.31</v>
      </c>
      <c r="S409" s="58"/>
      <c r="T409" s="64">
        <v>24471</v>
      </c>
      <c r="U409" s="67"/>
      <c r="V409" s="66">
        <f t="shared" si="47"/>
        <v>2.93</v>
      </c>
      <c r="W409" s="52"/>
      <c r="X409" s="52"/>
      <c r="Y409" s="52"/>
      <c r="AA409" s="21"/>
      <c r="AB409" s="21"/>
      <c r="AC409" s="37"/>
    </row>
    <row r="410" spans="1:29" s="38" customFormat="1" x14ac:dyDescent="0.25">
      <c r="A410" s="33" t="s">
        <v>6</v>
      </c>
      <c r="B410" s="38" t="s">
        <v>119</v>
      </c>
      <c r="D410" s="65">
        <f>+SUBTOTAL(9,D404:D409)</f>
        <v>163678161.29999998</v>
      </c>
      <c r="E410" s="73"/>
      <c r="F410" s="65">
        <f>+SUBTOTAL(9,F404:F409)</f>
        <v>14885381.88718375</v>
      </c>
      <c r="G410" s="73"/>
      <c r="H410" s="158"/>
      <c r="I410" s="73"/>
      <c r="J410" s="152"/>
      <c r="K410" s="73"/>
      <c r="L410" s="65">
        <f>+SUBTOTAL(9,L404:L409)</f>
        <v>5401379</v>
      </c>
      <c r="M410" s="65"/>
      <c r="N410" s="118">
        <f>+ROUND(L410/D410*100,1)</f>
        <v>3.3</v>
      </c>
      <c r="O410" s="73"/>
      <c r="P410" s="158"/>
      <c r="Q410" s="58"/>
      <c r="R410" s="156"/>
      <c r="S410" s="58"/>
      <c r="T410" s="65">
        <f>+SUBTOTAL(9,T404:T409)</f>
        <v>10692882</v>
      </c>
      <c r="U410" s="65"/>
      <c r="V410" s="125">
        <f>+T410/D410*100</f>
        <v>6.5328703078484551</v>
      </c>
      <c r="W410" s="56"/>
      <c r="X410" s="52"/>
      <c r="Y410" s="52"/>
      <c r="Z410" s="37"/>
      <c r="AA410" s="21"/>
      <c r="AB410" s="21"/>
      <c r="AC410" s="37"/>
    </row>
    <row r="411" spans="1:29" s="38" customFormat="1" x14ac:dyDescent="0.25">
      <c r="A411" s="33" t="s">
        <v>6</v>
      </c>
      <c r="B411" s="33" t="s">
        <v>6</v>
      </c>
      <c r="D411" s="87"/>
      <c r="E411" s="73"/>
      <c r="F411" s="87"/>
      <c r="G411" s="73"/>
      <c r="H411" s="158"/>
      <c r="I411" s="73"/>
      <c r="J411" s="152"/>
      <c r="K411" s="73"/>
      <c r="L411" s="87"/>
      <c r="M411" s="87"/>
      <c r="N411" s="78"/>
      <c r="O411" s="73"/>
      <c r="P411" s="158"/>
      <c r="Q411" s="58"/>
      <c r="R411" s="156"/>
      <c r="S411" s="58"/>
      <c r="T411" s="87"/>
      <c r="U411" s="87"/>
      <c r="V411" s="66"/>
      <c r="W411" s="52"/>
      <c r="X411" s="52"/>
      <c r="Y411" s="52"/>
      <c r="Z411" s="33"/>
      <c r="AA411" s="21"/>
      <c r="AB411" s="21"/>
      <c r="AC411" s="37"/>
    </row>
    <row r="412" spans="1:29" s="38" customFormat="1" x14ac:dyDescent="0.25">
      <c r="A412" s="38" t="s">
        <v>6</v>
      </c>
      <c r="B412" s="38" t="s">
        <v>120</v>
      </c>
      <c r="D412" s="87"/>
      <c r="E412" s="73"/>
      <c r="F412" s="87"/>
      <c r="G412" s="73"/>
      <c r="H412" s="158"/>
      <c r="I412" s="73"/>
      <c r="J412" s="152"/>
      <c r="K412" s="73"/>
      <c r="L412" s="87"/>
      <c r="M412" s="87"/>
      <c r="N412" s="119"/>
      <c r="O412" s="73"/>
      <c r="P412" s="158"/>
      <c r="Q412" s="58"/>
      <c r="R412" s="156"/>
      <c r="S412" s="58"/>
      <c r="T412" s="87"/>
      <c r="U412" s="87"/>
      <c r="V412" s="66"/>
      <c r="W412" s="52"/>
      <c r="X412" s="52"/>
      <c r="Y412" s="52"/>
      <c r="Z412" s="33"/>
      <c r="AA412" s="21"/>
      <c r="AB412" s="21"/>
      <c r="AC412" s="37"/>
    </row>
    <row r="413" spans="1:29" s="38" customFormat="1" x14ac:dyDescent="0.25">
      <c r="A413" s="33">
        <v>341</v>
      </c>
      <c r="B413" s="33" t="s">
        <v>42</v>
      </c>
      <c r="D413" s="63">
        <v>109835743.86</v>
      </c>
      <c r="E413" s="58"/>
      <c r="F413" s="63">
        <v>20012781.618511252</v>
      </c>
      <c r="G413" s="58"/>
      <c r="H413" s="158">
        <v>0</v>
      </c>
      <c r="I413" s="58" t="s">
        <v>277</v>
      </c>
      <c r="J413" s="152">
        <v>30</v>
      </c>
      <c r="K413" s="58" t="s">
        <v>277</v>
      </c>
      <c r="L413" s="63">
        <f t="shared" ref="L413:L419" si="48">+ROUND(D413*N413/100,0)</f>
        <v>3624580</v>
      </c>
      <c r="M413" s="63"/>
      <c r="N413" s="78">
        <v>3.3</v>
      </c>
      <c r="O413" s="73"/>
      <c r="P413" s="158">
        <f t="shared" ref="P413:P419" si="49">F413/D413*100</f>
        <v>18.220645588762213</v>
      </c>
      <c r="Q413" s="58"/>
      <c r="R413" s="156">
        <v>31.19</v>
      </c>
      <c r="S413" s="58"/>
      <c r="T413" s="63">
        <v>2950294</v>
      </c>
      <c r="U413" s="63"/>
      <c r="V413" s="66">
        <f t="shared" ref="V413:V419" si="50">+ROUND(T413/D413*100,2)</f>
        <v>2.69</v>
      </c>
      <c r="W413" s="52"/>
      <c r="X413" s="52"/>
      <c r="Y413" s="52"/>
      <c r="Z413" s="33"/>
      <c r="AA413" s="21"/>
      <c r="AB413" s="21"/>
      <c r="AC413" s="37"/>
    </row>
    <row r="414" spans="1:29" s="38" customFormat="1" x14ac:dyDescent="0.25">
      <c r="A414" s="33">
        <v>342</v>
      </c>
      <c r="B414" s="33" t="s">
        <v>87</v>
      </c>
      <c r="D414" s="63">
        <v>21806446.600000001</v>
      </c>
      <c r="E414" s="58"/>
      <c r="F414" s="63">
        <v>2710693.9235450001</v>
      </c>
      <c r="G414" s="58"/>
      <c r="H414" s="158">
        <v>0</v>
      </c>
      <c r="I414" s="58" t="s">
        <v>277</v>
      </c>
      <c r="J414" s="152">
        <v>30</v>
      </c>
      <c r="K414" s="58" t="s">
        <v>277</v>
      </c>
      <c r="L414" s="63">
        <f t="shared" si="48"/>
        <v>719613</v>
      </c>
      <c r="M414" s="63"/>
      <c r="N414" s="78">
        <v>3.3</v>
      </c>
      <c r="O414" s="73"/>
      <c r="P414" s="158">
        <f t="shared" si="49"/>
        <v>12.430699844260733</v>
      </c>
      <c r="Q414" s="58"/>
      <c r="R414" s="156">
        <v>28.76</v>
      </c>
      <c r="S414" s="58"/>
      <c r="T414" s="63">
        <v>686716</v>
      </c>
      <c r="U414" s="63"/>
      <c r="V414" s="66">
        <f t="shared" si="50"/>
        <v>3.15</v>
      </c>
      <c r="W414" s="52"/>
      <c r="X414" s="52"/>
      <c r="Y414" s="52"/>
      <c r="Z414" s="33"/>
      <c r="AA414" s="21"/>
      <c r="AB414" s="21"/>
      <c r="AC414" s="37"/>
    </row>
    <row r="415" spans="1:29" s="38" customFormat="1" x14ac:dyDescent="0.25">
      <c r="A415" s="33">
        <v>343</v>
      </c>
      <c r="B415" s="33" t="s">
        <v>88</v>
      </c>
      <c r="D415" s="63">
        <v>300710821.35000002</v>
      </c>
      <c r="E415" s="58"/>
      <c r="F415" s="63">
        <v>-22756245.42644329</v>
      </c>
      <c r="G415" s="58"/>
      <c r="H415" s="158">
        <v>0</v>
      </c>
      <c r="I415" s="58" t="s">
        <v>277</v>
      </c>
      <c r="J415" s="152">
        <v>30</v>
      </c>
      <c r="K415" s="58" t="s">
        <v>277</v>
      </c>
      <c r="L415" s="63">
        <f t="shared" si="48"/>
        <v>9923457</v>
      </c>
      <c r="M415" s="63"/>
      <c r="N415" s="78">
        <v>3.3</v>
      </c>
      <c r="O415" s="73"/>
      <c r="P415" s="158">
        <f t="shared" si="49"/>
        <v>-7.5674847098226277</v>
      </c>
      <c r="Q415" s="58"/>
      <c r="R415" s="156">
        <v>28.21</v>
      </c>
      <c r="S415" s="58"/>
      <c r="T415" s="63">
        <v>11786189</v>
      </c>
      <c r="U415" s="63"/>
      <c r="V415" s="66">
        <f t="shared" si="50"/>
        <v>3.92</v>
      </c>
      <c r="W415" s="52"/>
      <c r="X415" s="52"/>
      <c r="Y415" s="52"/>
      <c r="Z415" s="33"/>
      <c r="AA415" s="21"/>
      <c r="AB415" s="21"/>
      <c r="AC415" s="37"/>
    </row>
    <row r="416" spans="1:29" s="38" customFormat="1" x14ac:dyDescent="0.25">
      <c r="A416" s="33">
        <v>343.2</v>
      </c>
      <c r="B416" s="33" t="s">
        <v>280</v>
      </c>
      <c r="D416" s="63">
        <v>81954082.890000001</v>
      </c>
      <c r="E416" s="58"/>
      <c r="F416" s="63">
        <v>-7349276.5780117167</v>
      </c>
      <c r="G416" s="58"/>
      <c r="H416" s="158">
        <v>0</v>
      </c>
      <c r="I416" s="58" t="s">
        <v>277</v>
      </c>
      <c r="J416" s="152">
        <v>30</v>
      </c>
      <c r="K416" s="58" t="s">
        <v>277</v>
      </c>
      <c r="L416" s="63">
        <f t="shared" si="48"/>
        <v>2704485</v>
      </c>
      <c r="M416" s="63"/>
      <c r="N416" s="78">
        <v>3.3</v>
      </c>
      <c r="O416" s="73"/>
      <c r="P416" s="158">
        <f t="shared" si="49"/>
        <v>-8.967553926356576</v>
      </c>
      <c r="Q416" s="58"/>
      <c r="R416" s="156">
        <v>6.27</v>
      </c>
      <c r="S416" s="58"/>
      <c r="T416" s="63">
        <v>9668171</v>
      </c>
      <c r="U416" s="63"/>
      <c r="V416" s="66">
        <f t="shared" si="50"/>
        <v>11.8</v>
      </c>
      <c r="W416" s="52"/>
      <c r="X416" s="52"/>
      <c r="Y416" s="52"/>
      <c r="Z416" s="33"/>
      <c r="AA416" s="21"/>
      <c r="AB416" s="21"/>
      <c r="AC416" s="37"/>
    </row>
    <row r="417" spans="1:29" s="38" customFormat="1" x14ac:dyDescent="0.25">
      <c r="A417" s="33">
        <v>344</v>
      </c>
      <c r="B417" s="33" t="s">
        <v>89</v>
      </c>
      <c r="D417" s="63">
        <v>49469104.689999998</v>
      </c>
      <c r="E417" s="58"/>
      <c r="F417" s="63">
        <v>7847275.8206537496</v>
      </c>
      <c r="G417" s="33"/>
      <c r="H417" s="158">
        <v>0</v>
      </c>
      <c r="I417" s="58" t="s">
        <v>277</v>
      </c>
      <c r="J417" s="152">
        <v>30</v>
      </c>
      <c r="K417" s="58" t="s">
        <v>277</v>
      </c>
      <c r="L417" s="63">
        <f t="shared" si="48"/>
        <v>1632480</v>
      </c>
      <c r="M417" s="63"/>
      <c r="N417" s="78">
        <v>3.3</v>
      </c>
      <c r="O417" s="73"/>
      <c r="P417" s="158">
        <f t="shared" si="49"/>
        <v>15.862983310146806</v>
      </c>
      <c r="Q417" s="58"/>
      <c r="R417" s="156">
        <v>30.31</v>
      </c>
      <c r="S417" s="58"/>
      <c r="T417" s="63">
        <v>1422168</v>
      </c>
      <c r="U417" s="63"/>
      <c r="V417" s="66">
        <f t="shared" si="50"/>
        <v>2.87</v>
      </c>
      <c r="W417" s="52"/>
      <c r="X417" s="52"/>
      <c r="Y417" s="52"/>
      <c r="Z417" s="33"/>
      <c r="AA417" s="21"/>
      <c r="AB417" s="21"/>
      <c r="AC417" s="37"/>
    </row>
    <row r="418" spans="1:29" s="38" customFormat="1" x14ac:dyDescent="0.25">
      <c r="A418" s="33">
        <v>345</v>
      </c>
      <c r="B418" s="33" t="s">
        <v>45</v>
      </c>
      <c r="D418" s="63">
        <v>72300016.409999996</v>
      </c>
      <c r="E418" s="58"/>
      <c r="F418" s="63">
        <v>12231626.744862502</v>
      </c>
      <c r="G418" s="33"/>
      <c r="H418" s="158">
        <v>0</v>
      </c>
      <c r="I418" s="58" t="s">
        <v>277</v>
      </c>
      <c r="J418" s="152">
        <v>30</v>
      </c>
      <c r="K418" s="58" t="s">
        <v>277</v>
      </c>
      <c r="L418" s="63">
        <f t="shared" si="48"/>
        <v>2385901</v>
      </c>
      <c r="M418" s="63"/>
      <c r="N418" s="78">
        <v>3.3</v>
      </c>
      <c r="O418" s="73"/>
      <c r="P418" s="158">
        <f t="shared" si="49"/>
        <v>16.917875475296178</v>
      </c>
      <c r="Q418" s="58"/>
      <c r="R418" s="156">
        <v>29.82</v>
      </c>
      <c r="S418" s="58"/>
      <c r="T418" s="63">
        <v>2062857</v>
      </c>
      <c r="U418" s="63"/>
      <c r="V418" s="66">
        <f t="shared" si="50"/>
        <v>2.85</v>
      </c>
      <c r="W418" s="52"/>
      <c r="X418" s="52"/>
      <c r="Y418" s="52"/>
      <c r="Z418" s="33"/>
      <c r="AA418" s="21"/>
      <c r="AB418" s="21"/>
      <c r="AC418" s="37"/>
    </row>
    <row r="419" spans="1:29" s="38" customFormat="1" x14ac:dyDescent="0.25">
      <c r="A419" s="33">
        <v>346</v>
      </c>
      <c r="B419" s="33" t="s">
        <v>281</v>
      </c>
      <c r="D419" s="64">
        <v>8042081.4800000004</v>
      </c>
      <c r="E419" s="58"/>
      <c r="F419" s="64">
        <v>1335110.12274375</v>
      </c>
      <c r="G419" s="33"/>
      <c r="H419" s="158">
        <v>0</v>
      </c>
      <c r="I419" s="58" t="s">
        <v>277</v>
      </c>
      <c r="J419" s="152">
        <v>30</v>
      </c>
      <c r="K419" s="58" t="s">
        <v>277</v>
      </c>
      <c r="L419" s="64">
        <f t="shared" si="48"/>
        <v>265389</v>
      </c>
      <c r="M419" s="67"/>
      <c r="N419" s="78">
        <v>3.3</v>
      </c>
      <c r="O419" s="73"/>
      <c r="P419" s="158">
        <f t="shared" si="49"/>
        <v>16.601549313620605</v>
      </c>
      <c r="Q419" s="58"/>
      <c r="R419" s="156">
        <v>28.22</v>
      </c>
      <c r="S419" s="58"/>
      <c r="T419" s="64">
        <v>243367</v>
      </c>
      <c r="U419" s="67"/>
      <c r="V419" s="66">
        <f t="shared" si="50"/>
        <v>3.03</v>
      </c>
      <c r="W419" s="52"/>
      <c r="X419" s="52"/>
      <c r="Y419" s="52"/>
      <c r="AA419" s="21"/>
      <c r="AB419" s="21"/>
      <c r="AC419" s="37"/>
    </row>
    <row r="420" spans="1:29" s="38" customFormat="1" x14ac:dyDescent="0.25">
      <c r="A420" s="33" t="s">
        <v>6</v>
      </c>
      <c r="B420" s="38" t="s">
        <v>121</v>
      </c>
      <c r="D420" s="65">
        <f>+SUBTOTAL(9,D413:D419)</f>
        <v>644118297.28000009</v>
      </c>
      <c r="E420" s="73"/>
      <c r="F420" s="65">
        <f>+SUBTOTAL(9,F413:F419)</f>
        <v>14031966.225861246</v>
      </c>
      <c r="H420" s="158"/>
      <c r="I420" s="73"/>
      <c r="J420" s="152"/>
      <c r="K420" s="73"/>
      <c r="L420" s="65">
        <f>+SUBTOTAL(9,L413:L419)</f>
        <v>21255905</v>
      </c>
      <c r="M420" s="65"/>
      <c r="N420" s="118">
        <f>+ROUND(L420/D420*100,1)</f>
        <v>3.3</v>
      </c>
      <c r="O420" s="73"/>
      <c r="P420" s="158"/>
      <c r="Q420" s="58"/>
      <c r="R420" s="156"/>
      <c r="S420" s="58"/>
      <c r="T420" s="65">
        <f>+SUBTOTAL(9,T413:T419)</f>
        <v>28819762</v>
      </c>
      <c r="U420" s="65"/>
      <c r="V420" s="125">
        <f>+T420/D420*100</f>
        <v>4.4742964330777211</v>
      </c>
      <c r="W420" s="56"/>
      <c r="X420" s="52"/>
      <c r="Y420" s="52"/>
      <c r="Z420" s="37"/>
      <c r="AA420" s="21"/>
      <c r="AB420" s="21"/>
      <c r="AC420" s="37"/>
    </row>
    <row r="421" spans="1:29" s="38" customFormat="1" x14ac:dyDescent="0.25">
      <c r="A421" s="33" t="s">
        <v>6</v>
      </c>
      <c r="B421" s="33" t="s">
        <v>6</v>
      </c>
      <c r="D421" s="87"/>
      <c r="E421" s="73"/>
      <c r="F421" s="87"/>
      <c r="H421" s="158"/>
      <c r="I421" s="73"/>
      <c r="J421" s="152"/>
      <c r="K421" s="73"/>
      <c r="L421" s="87"/>
      <c r="M421" s="87"/>
      <c r="N421" s="119"/>
      <c r="O421" s="73"/>
      <c r="P421" s="158"/>
      <c r="Q421" s="58"/>
      <c r="R421" s="156"/>
      <c r="S421" s="58"/>
      <c r="T421" s="87"/>
      <c r="U421" s="87"/>
      <c r="V421" s="66"/>
      <c r="W421" s="52"/>
      <c r="X421" s="52"/>
      <c r="Y421" s="52"/>
      <c r="Z421" s="33"/>
      <c r="AA421" s="21"/>
      <c r="AB421" s="21"/>
      <c r="AC421" s="37"/>
    </row>
    <row r="422" spans="1:29" s="38" customFormat="1" x14ac:dyDescent="0.25">
      <c r="A422" s="38" t="s">
        <v>6</v>
      </c>
      <c r="B422" s="38" t="s">
        <v>122</v>
      </c>
      <c r="D422" s="87"/>
      <c r="E422" s="73"/>
      <c r="F422" s="87"/>
      <c r="H422" s="158"/>
      <c r="I422" s="73"/>
      <c r="J422" s="152"/>
      <c r="K422" s="73"/>
      <c r="L422" s="87"/>
      <c r="M422" s="87"/>
      <c r="N422" s="119"/>
      <c r="O422" s="73"/>
      <c r="P422" s="158"/>
      <c r="Q422" s="58"/>
      <c r="R422" s="156"/>
      <c r="S422" s="58"/>
      <c r="T422" s="87"/>
      <c r="U422" s="87"/>
      <c r="V422" s="66"/>
      <c r="W422" s="52"/>
      <c r="X422" s="52"/>
      <c r="Y422" s="52"/>
      <c r="Z422" s="33"/>
      <c r="AA422" s="21"/>
      <c r="AB422" s="21"/>
      <c r="AC422" s="37"/>
    </row>
    <row r="423" spans="1:29" s="38" customFormat="1" x14ac:dyDescent="0.25">
      <c r="A423" s="33">
        <v>341</v>
      </c>
      <c r="B423" s="33" t="s">
        <v>42</v>
      </c>
      <c r="D423" s="63">
        <v>39659645.950000003</v>
      </c>
      <c r="E423" s="58"/>
      <c r="F423" s="63">
        <v>6204493.3234037487</v>
      </c>
      <c r="G423" s="33"/>
      <c r="H423" s="158">
        <v>0</v>
      </c>
      <c r="I423" s="58" t="s">
        <v>277</v>
      </c>
      <c r="J423" s="152">
        <v>30</v>
      </c>
      <c r="K423" s="58" t="s">
        <v>277</v>
      </c>
      <c r="L423" s="63">
        <f t="shared" ref="L423:L429" si="51">+ROUND(D423*N423/100,0)</f>
        <v>1308768</v>
      </c>
      <c r="M423" s="63"/>
      <c r="N423" s="78">
        <v>3.3</v>
      </c>
      <c r="O423" s="73"/>
      <c r="P423" s="158">
        <f t="shared" ref="P423:P429" si="52">F423/D423*100</f>
        <v>15.644348744882702</v>
      </c>
      <c r="Q423" s="58"/>
      <c r="R423" s="156">
        <v>31.19</v>
      </c>
      <c r="S423" s="58"/>
      <c r="T423" s="63">
        <v>1098055</v>
      </c>
      <c r="U423" s="63"/>
      <c r="V423" s="66">
        <f t="shared" ref="V423:V429" si="53">+ROUND(T423/D423*100,2)</f>
        <v>2.77</v>
      </c>
      <c r="W423" s="52"/>
      <c r="X423" s="52"/>
      <c r="Y423" s="52"/>
      <c r="Z423" s="33"/>
      <c r="AA423" s="21"/>
      <c r="AB423" s="21"/>
      <c r="AC423" s="37"/>
    </row>
    <row r="424" spans="1:29" s="38" customFormat="1" x14ac:dyDescent="0.25">
      <c r="A424" s="33">
        <v>342</v>
      </c>
      <c r="B424" s="33" t="s">
        <v>87</v>
      </c>
      <c r="D424" s="63">
        <v>7471457.0199999996</v>
      </c>
      <c r="E424" s="58"/>
      <c r="F424" s="63">
        <v>284961.40186249994</v>
      </c>
      <c r="G424" s="33"/>
      <c r="H424" s="158">
        <v>0</v>
      </c>
      <c r="I424" s="58" t="s">
        <v>277</v>
      </c>
      <c r="J424" s="152">
        <v>30</v>
      </c>
      <c r="K424" s="58" t="s">
        <v>277</v>
      </c>
      <c r="L424" s="63">
        <f t="shared" si="51"/>
        <v>246558</v>
      </c>
      <c r="M424" s="63"/>
      <c r="N424" s="78">
        <v>3.3</v>
      </c>
      <c r="O424" s="73"/>
      <c r="P424" s="158">
        <f t="shared" si="52"/>
        <v>3.814000416514475</v>
      </c>
      <c r="Q424" s="58"/>
      <c r="R424" s="156">
        <v>28.84</v>
      </c>
      <c r="S424" s="58"/>
      <c r="T424" s="63">
        <v>256957</v>
      </c>
      <c r="U424" s="63"/>
      <c r="V424" s="66">
        <f t="shared" si="53"/>
        <v>3.44</v>
      </c>
      <c r="W424" s="52"/>
      <c r="X424" s="52"/>
      <c r="Y424" s="52"/>
      <c r="Z424" s="33"/>
      <c r="AA424" s="21"/>
      <c r="AB424" s="21"/>
      <c r="AC424" s="37"/>
    </row>
    <row r="425" spans="1:29" s="38" customFormat="1" x14ac:dyDescent="0.25">
      <c r="A425" s="33">
        <v>343</v>
      </c>
      <c r="B425" s="33" t="s">
        <v>88</v>
      </c>
      <c r="D425" s="63">
        <v>255637284.5</v>
      </c>
      <c r="E425" s="58"/>
      <c r="F425" s="63">
        <v>17744809.15212458</v>
      </c>
      <c r="G425" s="58"/>
      <c r="H425" s="158">
        <v>0</v>
      </c>
      <c r="I425" s="58" t="s">
        <v>277</v>
      </c>
      <c r="J425" s="152">
        <v>30</v>
      </c>
      <c r="K425" s="58" t="s">
        <v>277</v>
      </c>
      <c r="L425" s="63">
        <f t="shared" si="51"/>
        <v>8436030</v>
      </c>
      <c r="M425" s="63"/>
      <c r="N425" s="78">
        <v>3.3</v>
      </c>
      <c r="O425" s="73"/>
      <c r="P425" s="158">
        <f t="shared" si="52"/>
        <v>6.9414010506454824</v>
      </c>
      <c r="Q425" s="58"/>
      <c r="R425" s="156">
        <v>28.19</v>
      </c>
      <c r="S425" s="58"/>
      <c r="T425" s="63">
        <v>8710947</v>
      </c>
      <c r="U425" s="63"/>
      <c r="V425" s="66">
        <f t="shared" si="53"/>
        <v>3.41</v>
      </c>
      <c r="W425" s="52"/>
      <c r="X425" s="52"/>
      <c r="Y425" s="52"/>
      <c r="Z425" s="33"/>
      <c r="AA425" s="21"/>
      <c r="AB425" s="21"/>
      <c r="AC425" s="37"/>
    </row>
    <row r="426" spans="1:29" s="38" customFormat="1" x14ac:dyDescent="0.25">
      <c r="A426" s="33">
        <v>343.2</v>
      </c>
      <c r="B426" s="33" t="s">
        <v>280</v>
      </c>
      <c r="D426" s="63">
        <v>149878251.36000001</v>
      </c>
      <c r="E426" s="58"/>
      <c r="F426" s="63">
        <v>12481511.907287918</v>
      </c>
      <c r="G426" s="58"/>
      <c r="H426" s="158">
        <v>0</v>
      </c>
      <c r="I426" s="58" t="s">
        <v>277</v>
      </c>
      <c r="J426" s="152">
        <v>30</v>
      </c>
      <c r="K426" s="58" t="s">
        <v>277</v>
      </c>
      <c r="L426" s="63">
        <f t="shared" si="51"/>
        <v>4945982</v>
      </c>
      <c r="M426" s="63"/>
      <c r="N426" s="78">
        <v>3.3</v>
      </c>
      <c r="O426" s="73"/>
      <c r="P426" s="158">
        <f t="shared" si="52"/>
        <v>8.3277672337582551</v>
      </c>
      <c r="Q426" s="58"/>
      <c r="R426" s="156">
        <v>6.19</v>
      </c>
      <c r="S426" s="58"/>
      <c r="T426" s="63">
        <v>13722028</v>
      </c>
      <c r="U426" s="63"/>
      <c r="V426" s="66">
        <f t="shared" si="53"/>
        <v>9.16</v>
      </c>
      <c r="W426" s="52"/>
      <c r="X426" s="52"/>
      <c r="Y426" s="52"/>
      <c r="Z426" s="33"/>
      <c r="AA426" s="21"/>
      <c r="AB426" s="21"/>
      <c r="AC426" s="37"/>
    </row>
    <row r="427" spans="1:29" s="38" customFormat="1" x14ac:dyDescent="0.25">
      <c r="A427" s="33">
        <v>344</v>
      </c>
      <c r="B427" s="33" t="s">
        <v>89</v>
      </c>
      <c r="D427" s="63">
        <v>43599022.960000001</v>
      </c>
      <c r="E427" s="58"/>
      <c r="F427" s="63">
        <v>6676877.784598751</v>
      </c>
      <c r="G427" s="33"/>
      <c r="H427" s="158">
        <v>0</v>
      </c>
      <c r="I427" s="58" t="s">
        <v>277</v>
      </c>
      <c r="J427" s="152">
        <v>30</v>
      </c>
      <c r="K427" s="58" t="s">
        <v>277</v>
      </c>
      <c r="L427" s="63">
        <f t="shared" si="51"/>
        <v>1438768</v>
      </c>
      <c r="M427" s="63"/>
      <c r="N427" s="78">
        <v>3.3</v>
      </c>
      <c r="O427" s="73"/>
      <c r="P427" s="158">
        <f t="shared" si="52"/>
        <v>15.314283053371319</v>
      </c>
      <c r="Q427" s="58"/>
      <c r="R427" s="156">
        <v>30.32</v>
      </c>
      <c r="S427" s="58"/>
      <c r="T427" s="63">
        <v>1260888</v>
      </c>
      <c r="U427" s="63"/>
      <c r="V427" s="66">
        <f t="shared" si="53"/>
        <v>2.89</v>
      </c>
      <c r="W427" s="52"/>
      <c r="X427" s="52"/>
      <c r="Y427" s="52"/>
      <c r="Z427" s="33"/>
      <c r="AA427" s="21"/>
      <c r="AB427" s="21"/>
      <c r="AC427" s="37"/>
    </row>
    <row r="428" spans="1:29" s="38" customFormat="1" x14ac:dyDescent="0.25">
      <c r="A428" s="33">
        <v>345</v>
      </c>
      <c r="B428" s="33" t="s">
        <v>45</v>
      </c>
      <c r="D428" s="63">
        <v>33177135.609999999</v>
      </c>
      <c r="E428" s="58"/>
      <c r="F428" s="63">
        <v>5335501.9044974996</v>
      </c>
      <c r="G428" s="33"/>
      <c r="H428" s="158">
        <v>0</v>
      </c>
      <c r="I428" s="58" t="s">
        <v>277</v>
      </c>
      <c r="J428" s="152">
        <v>30</v>
      </c>
      <c r="K428" s="58" t="s">
        <v>277</v>
      </c>
      <c r="L428" s="63">
        <f t="shared" si="51"/>
        <v>1094845</v>
      </c>
      <c r="M428" s="63"/>
      <c r="N428" s="78">
        <v>3.3</v>
      </c>
      <c r="O428" s="73"/>
      <c r="P428" s="158">
        <f t="shared" si="52"/>
        <v>16.081864230887106</v>
      </c>
      <c r="Q428" s="58"/>
      <c r="R428" s="156">
        <v>29.82</v>
      </c>
      <c r="S428" s="58"/>
      <c r="T428" s="63">
        <v>955908</v>
      </c>
      <c r="U428" s="63"/>
      <c r="V428" s="66">
        <f t="shared" si="53"/>
        <v>2.88</v>
      </c>
      <c r="W428" s="52"/>
      <c r="X428" s="52"/>
      <c r="Y428" s="52"/>
      <c r="Z428" s="33"/>
      <c r="AA428" s="21"/>
      <c r="AB428" s="21"/>
      <c r="AC428" s="37"/>
    </row>
    <row r="429" spans="1:29" s="38" customFormat="1" x14ac:dyDescent="0.25">
      <c r="A429" s="33">
        <v>346</v>
      </c>
      <c r="B429" s="33" t="s">
        <v>281</v>
      </c>
      <c r="D429" s="64">
        <v>11893351.16</v>
      </c>
      <c r="E429" s="58"/>
      <c r="F429" s="64">
        <v>1719195.9363024998</v>
      </c>
      <c r="G429" s="33"/>
      <c r="H429" s="158">
        <v>0</v>
      </c>
      <c r="I429" s="58" t="s">
        <v>277</v>
      </c>
      <c r="J429" s="152">
        <v>30</v>
      </c>
      <c r="K429" s="58" t="s">
        <v>277</v>
      </c>
      <c r="L429" s="64">
        <f t="shared" si="51"/>
        <v>392481</v>
      </c>
      <c r="M429" s="67"/>
      <c r="N429" s="78">
        <v>3.3</v>
      </c>
      <c r="O429" s="73"/>
      <c r="P429" s="158">
        <f t="shared" si="52"/>
        <v>14.455101116366095</v>
      </c>
      <c r="Q429" s="58"/>
      <c r="R429" s="156">
        <v>28.41</v>
      </c>
      <c r="S429" s="58"/>
      <c r="T429" s="64">
        <v>366491</v>
      </c>
      <c r="U429" s="67"/>
      <c r="V429" s="66">
        <f t="shared" si="53"/>
        <v>3.08</v>
      </c>
      <c r="W429" s="52"/>
      <c r="X429" s="52"/>
      <c r="Y429" s="52"/>
      <c r="AA429" s="21"/>
      <c r="AB429" s="21"/>
      <c r="AC429" s="37"/>
    </row>
    <row r="430" spans="1:29" s="38" customFormat="1" x14ac:dyDescent="0.25">
      <c r="A430" s="33" t="s">
        <v>6</v>
      </c>
      <c r="B430" s="38" t="s">
        <v>123</v>
      </c>
      <c r="D430" s="65">
        <f>+SUBTOTAL(9,D423:D429)</f>
        <v>541316148.56000006</v>
      </c>
      <c r="E430" s="73"/>
      <c r="F430" s="65">
        <f>+SUBTOTAL(9,F423:F429)</f>
        <v>50447351.41007749</v>
      </c>
      <c r="H430" s="158"/>
      <c r="I430" s="73"/>
      <c r="J430" s="152"/>
      <c r="K430" s="73"/>
      <c r="L430" s="65">
        <f>+SUBTOTAL(9,L423:L429)</f>
        <v>17863432</v>
      </c>
      <c r="M430" s="65"/>
      <c r="N430" s="118">
        <f>+ROUND(L430/D430*100,1)</f>
        <v>3.3</v>
      </c>
      <c r="O430" s="73"/>
      <c r="P430" s="158"/>
      <c r="Q430" s="58"/>
      <c r="R430" s="156"/>
      <c r="S430" s="58"/>
      <c r="T430" s="65">
        <f>+SUBTOTAL(9,T423:T429)</f>
        <v>26371274</v>
      </c>
      <c r="U430" s="65"/>
      <c r="V430" s="125">
        <f>+T430/D430*100</f>
        <v>4.8716954168377224</v>
      </c>
      <c r="W430" s="56"/>
      <c r="X430" s="52"/>
      <c r="Y430" s="52"/>
      <c r="Z430" s="37"/>
      <c r="AA430" s="21"/>
      <c r="AB430" s="21"/>
      <c r="AC430" s="37"/>
    </row>
    <row r="431" spans="1:29" s="38" customFormat="1" x14ac:dyDescent="0.25">
      <c r="A431" s="33" t="s">
        <v>6</v>
      </c>
      <c r="B431" s="38" t="s">
        <v>6</v>
      </c>
      <c r="D431" s="87"/>
      <c r="E431" s="73"/>
      <c r="F431" s="87"/>
      <c r="H431" s="158"/>
      <c r="I431" s="73"/>
      <c r="J431" s="152"/>
      <c r="K431" s="73"/>
      <c r="L431" s="87"/>
      <c r="M431" s="87"/>
      <c r="N431" s="119"/>
      <c r="O431" s="73"/>
      <c r="P431" s="158"/>
      <c r="Q431" s="58"/>
      <c r="R431" s="156"/>
      <c r="S431" s="58"/>
      <c r="T431" s="87"/>
      <c r="U431" s="87"/>
      <c r="V431" s="66"/>
      <c r="W431" s="52"/>
      <c r="X431" s="52"/>
      <c r="Y431" s="52"/>
      <c r="Z431" s="33"/>
      <c r="AA431" s="21"/>
      <c r="AB431" s="21"/>
      <c r="AC431" s="37"/>
    </row>
    <row r="432" spans="1:29" s="38" customFormat="1" x14ac:dyDescent="0.25">
      <c r="A432" s="33" t="s">
        <v>6</v>
      </c>
      <c r="B432" s="38" t="s">
        <v>124</v>
      </c>
      <c r="D432" s="87"/>
      <c r="E432" s="73"/>
      <c r="F432" s="87"/>
      <c r="H432" s="158"/>
      <c r="I432" s="73"/>
      <c r="J432" s="152"/>
      <c r="K432" s="73"/>
      <c r="L432" s="87"/>
      <c r="M432" s="87"/>
      <c r="N432" s="119"/>
      <c r="O432" s="73"/>
      <c r="P432" s="158"/>
      <c r="Q432" s="58"/>
      <c r="R432" s="156"/>
      <c r="S432" s="58"/>
      <c r="T432" s="87"/>
      <c r="U432" s="87"/>
      <c r="V432" s="66"/>
      <c r="W432" s="52"/>
      <c r="X432" s="52"/>
      <c r="Y432" s="52"/>
      <c r="Z432" s="33"/>
      <c r="AA432" s="21"/>
      <c r="AB432" s="21"/>
      <c r="AC432" s="37"/>
    </row>
    <row r="433" spans="1:29" s="38" customFormat="1" x14ac:dyDescent="0.25">
      <c r="A433" s="33">
        <v>341</v>
      </c>
      <c r="B433" s="33" t="s">
        <v>42</v>
      </c>
      <c r="D433" s="63">
        <v>57671242.119999997</v>
      </c>
      <c r="E433" s="58"/>
      <c r="F433" s="63">
        <v>8518121.7318225019</v>
      </c>
      <c r="G433" s="33"/>
      <c r="H433" s="158">
        <v>0</v>
      </c>
      <c r="I433" s="58" t="s">
        <v>277</v>
      </c>
      <c r="J433" s="152">
        <v>30</v>
      </c>
      <c r="K433" s="58" t="s">
        <v>277</v>
      </c>
      <c r="L433" s="63">
        <f t="shared" ref="L433:L439" si="54">+ROUND(D433*N433/100,0)</f>
        <v>1903151</v>
      </c>
      <c r="M433" s="63"/>
      <c r="N433" s="78">
        <v>3.3</v>
      </c>
      <c r="O433" s="73"/>
      <c r="P433" s="158">
        <f t="shared" ref="P433:P439" si="55">F433/D433*100</f>
        <v>14.770137452733092</v>
      </c>
      <c r="Q433" s="58"/>
      <c r="R433" s="156">
        <v>33.08</v>
      </c>
      <c r="S433" s="58"/>
      <c r="T433" s="63">
        <v>1520754</v>
      </c>
      <c r="U433" s="63"/>
      <c r="V433" s="66">
        <f t="shared" ref="V433:V439" si="56">+ROUND(T433/D433*100,2)</f>
        <v>2.64</v>
      </c>
      <c r="W433" s="52"/>
      <c r="X433" s="52"/>
      <c r="Y433" s="52"/>
      <c r="Z433" s="33"/>
      <c r="AA433" s="21"/>
      <c r="AB433" s="21"/>
      <c r="AC433" s="37"/>
    </row>
    <row r="434" spans="1:29" s="38" customFormat="1" x14ac:dyDescent="0.25">
      <c r="A434" s="33">
        <v>342</v>
      </c>
      <c r="B434" s="33" t="s">
        <v>87</v>
      </c>
      <c r="D434" s="63">
        <v>10754858.289999999</v>
      </c>
      <c r="E434" s="58"/>
      <c r="F434" s="63">
        <v>742790.19422874996</v>
      </c>
      <c r="G434" s="33"/>
      <c r="H434" s="158">
        <v>0</v>
      </c>
      <c r="I434" s="58" t="s">
        <v>277</v>
      </c>
      <c r="J434" s="152">
        <v>30</v>
      </c>
      <c r="K434" s="58" t="s">
        <v>277</v>
      </c>
      <c r="L434" s="63">
        <f t="shared" si="54"/>
        <v>354910</v>
      </c>
      <c r="M434" s="63"/>
      <c r="N434" s="78">
        <v>3.3</v>
      </c>
      <c r="O434" s="73"/>
      <c r="P434" s="158">
        <f t="shared" si="55"/>
        <v>6.9065549187143223</v>
      </c>
      <c r="Q434" s="58"/>
      <c r="R434" s="156">
        <v>30.48</v>
      </c>
      <c r="S434" s="58"/>
      <c r="T434" s="63">
        <v>339065</v>
      </c>
      <c r="U434" s="63"/>
      <c r="V434" s="66">
        <f t="shared" si="56"/>
        <v>3.15</v>
      </c>
      <c r="W434" s="52"/>
      <c r="X434" s="52"/>
      <c r="Y434" s="52"/>
      <c r="Z434" s="33"/>
      <c r="AA434" s="21"/>
      <c r="AB434" s="21"/>
      <c r="AC434" s="37"/>
    </row>
    <row r="435" spans="1:29" s="38" customFormat="1" x14ac:dyDescent="0.25">
      <c r="A435" s="33">
        <v>343</v>
      </c>
      <c r="B435" s="33" t="s">
        <v>88</v>
      </c>
      <c r="D435" s="63">
        <v>480389197</v>
      </c>
      <c r="E435" s="58"/>
      <c r="F435" s="63">
        <v>32738512.548035864</v>
      </c>
      <c r="G435" s="58"/>
      <c r="H435" s="158">
        <v>0</v>
      </c>
      <c r="I435" s="58" t="s">
        <v>277</v>
      </c>
      <c r="J435" s="152">
        <v>30</v>
      </c>
      <c r="K435" s="58" t="s">
        <v>277</v>
      </c>
      <c r="L435" s="63">
        <f t="shared" si="54"/>
        <v>15852844</v>
      </c>
      <c r="M435" s="63"/>
      <c r="N435" s="78">
        <v>3.3</v>
      </c>
      <c r="O435" s="73"/>
      <c r="P435" s="158">
        <f t="shared" si="55"/>
        <v>6.8149976628295956</v>
      </c>
      <c r="Q435" s="58"/>
      <c r="R435" s="156">
        <v>29.77</v>
      </c>
      <c r="S435" s="58"/>
      <c r="T435" s="63">
        <v>15521074</v>
      </c>
      <c r="U435" s="63"/>
      <c r="V435" s="66">
        <f t="shared" si="56"/>
        <v>3.23</v>
      </c>
      <c r="W435" s="52"/>
      <c r="X435" s="52"/>
      <c r="Y435" s="52"/>
      <c r="Z435" s="33"/>
      <c r="AA435" s="21"/>
      <c r="AB435" s="21"/>
      <c r="AC435" s="37"/>
    </row>
    <row r="436" spans="1:29" s="38" customFormat="1" x14ac:dyDescent="0.25">
      <c r="A436" s="33">
        <v>343.2</v>
      </c>
      <c r="B436" s="33" t="s">
        <v>280</v>
      </c>
      <c r="D436" s="63">
        <v>98598036.450000003</v>
      </c>
      <c r="E436" s="58"/>
      <c r="F436" s="63">
        <v>8887180.8014091346</v>
      </c>
      <c r="G436" s="58"/>
      <c r="H436" s="158">
        <v>0</v>
      </c>
      <c r="I436" s="58" t="s">
        <v>277</v>
      </c>
      <c r="J436" s="152">
        <v>30</v>
      </c>
      <c r="K436" s="58" t="s">
        <v>277</v>
      </c>
      <c r="L436" s="63">
        <f t="shared" si="54"/>
        <v>3253735</v>
      </c>
      <c r="M436" s="63"/>
      <c r="N436" s="78">
        <v>3.3</v>
      </c>
      <c r="O436" s="73"/>
      <c r="P436" s="158">
        <f t="shared" si="55"/>
        <v>9.0135474512374376</v>
      </c>
      <c r="Q436" s="58"/>
      <c r="R436" s="156">
        <v>6.6</v>
      </c>
      <c r="S436" s="58"/>
      <c r="T436" s="63">
        <v>8363870</v>
      </c>
      <c r="U436" s="63"/>
      <c r="V436" s="66">
        <f t="shared" si="56"/>
        <v>8.48</v>
      </c>
      <c r="W436" s="52"/>
      <c r="X436" s="52"/>
      <c r="Y436" s="52"/>
      <c r="Z436" s="33"/>
      <c r="AA436" s="21"/>
      <c r="AB436" s="21"/>
      <c r="AC436" s="37"/>
    </row>
    <row r="437" spans="1:29" s="38" customFormat="1" x14ac:dyDescent="0.25">
      <c r="A437" s="33">
        <v>344</v>
      </c>
      <c r="B437" s="33" t="s">
        <v>89</v>
      </c>
      <c r="D437" s="63">
        <v>64525280.159999996</v>
      </c>
      <c r="E437" s="58"/>
      <c r="F437" s="63">
        <v>9184371.6842112485</v>
      </c>
      <c r="G437" s="33"/>
      <c r="H437" s="158">
        <v>0</v>
      </c>
      <c r="I437" s="58" t="s">
        <v>277</v>
      </c>
      <c r="J437" s="152">
        <v>30</v>
      </c>
      <c r="K437" s="58" t="s">
        <v>277</v>
      </c>
      <c r="L437" s="63">
        <f t="shared" si="54"/>
        <v>2129334</v>
      </c>
      <c r="M437" s="63"/>
      <c r="N437" s="78">
        <v>3.3</v>
      </c>
      <c r="O437" s="73"/>
      <c r="P437" s="158">
        <f t="shared" si="55"/>
        <v>14.233757159112271</v>
      </c>
      <c r="Q437" s="58"/>
      <c r="R437" s="156">
        <v>32.17</v>
      </c>
      <c r="S437" s="58"/>
      <c r="T437" s="63">
        <v>1780437</v>
      </c>
      <c r="U437" s="63"/>
      <c r="V437" s="66">
        <f t="shared" si="56"/>
        <v>2.76</v>
      </c>
      <c r="W437" s="52"/>
      <c r="X437" s="52"/>
      <c r="Y437" s="52"/>
      <c r="Z437" s="33"/>
      <c r="AA437" s="21"/>
      <c r="AB437" s="21"/>
      <c r="AC437" s="37"/>
    </row>
    <row r="438" spans="1:29" s="38" customFormat="1" x14ac:dyDescent="0.25">
      <c r="A438" s="33">
        <v>345</v>
      </c>
      <c r="B438" s="33" t="s">
        <v>45</v>
      </c>
      <c r="D438" s="63">
        <v>48252609.780000001</v>
      </c>
      <c r="E438" s="58"/>
      <c r="F438" s="63">
        <v>7322266.5036474997</v>
      </c>
      <c r="G438" s="33"/>
      <c r="H438" s="158">
        <v>0</v>
      </c>
      <c r="I438" s="58" t="s">
        <v>277</v>
      </c>
      <c r="J438" s="152">
        <v>30</v>
      </c>
      <c r="K438" s="58" t="s">
        <v>277</v>
      </c>
      <c r="L438" s="63">
        <f t="shared" si="54"/>
        <v>1592336</v>
      </c>
      <c r="M438" s="63"/>
      <c r="N438" s="78">
        <v>3.3</v>
      </c>
      <c r="O438" s="73"/>
      <c r="P438" s="158">
        <f t="shared" si="55"/>
        <v>15.174861084265068</v>
      </c>
      <c r="Q438" s="58"/>
      <c r="R438" s="156">
        <v>31.68</v>
      </c>
      <c r="S438" s="58"/>
      <c r="T438" s="63">
        <v>1322456</v>
      </c>
      <c r="U438" s="63"/>
      <c r="V438" s="66">
        <f t="shared" si="56"/>
        <v>2.74</v>
      </c>
      <c r="W438" s="52"/>
      <c r="X438" s="52"/>
      <c r="Y438" s="52"/>
      <c r="Z438" s="33"/>
      <c r="AA438" s="21"/>
      <c r="AB438" s="21"/>
      <c r="AC438" s="37"/>
    </row>
    <row r="439" spans="1:29" s="38" customFormat="1" x14ac:dyDescent="0.25">
      <c r="A439" s="33">
        <v>346</v>
      </c>
      <c r="B439" s="33" t="s">
        <v>281</v>
      </c>
      <c r="D439" s="64">
        <v>12454465.92</v>
      </c>
      <c r="E439" s="58"/>
      <c r="F439" s="64">
        <v>7732043.404241249</v>
      </c>
      <c r="G439" s="33"/>
      <c r="H439" s="158">
        <v>0</v>
      </c>
      <c r="I439" s="58" t="s">
        <v>277</v>
      </c>
      <c r="J439" s="152">
        <v>30</v>
      </c>
      <c r="K439" s="58" t="s">
        <v>277</v>
      </c>
      <c r="L439" s="64">
        <f t="shared" si="54"/>
        <v>410997</v>
      </c>
      <c r="M439" s="67"/>
      <c r="N439" s="78">
        <v>3.3</v>
      </c>
      <c r="O439" s="73"/>
      <c r="P439" s="158">
        <f t="shared" si="55"/>
        <v>62.082496783942773</v>
      </c>
      <c r="Q439" s="58"/>
      <c r="R439" s="156">
        <v>29.98</v>
      </c>
      <c r="S439" s="58"/>
      <c r="T439" s="64">
        <v>165828</v>
      </c>
      <c r="U439" s="67"/>
      <c r="V439" s="66">
        <f t="shared" si="56"/>
        <v>1.33</v>
      </c>
      <c r="W439" s="52"/>
      <c r="X439" s="52"/>
      <c r="Y439" s="52"/>
      <c r="AA439" s="21"/>
      <c r="AB439" s="21"/>
      <c r="AC439" s="37"/>
    </row>
    <row r="440" spans="1:29" s="38" customFormat="1" x14ac:dyDescent="0.25">
      <c r="A440" s="33" t="s">
        <v>6</v>
      </c>
      <c r="B440" s="38" t="s">
        <v>125</v>
      </c>
      <c r="D440" s="83">
        <f>+SUBTOTAL(9,D433:D439)</f>
        <v>772645689.71999991</v>
      </c>
      <c r="E440" s="73"/>
      <c r="F440" s="83">
        <f>+SUBTOTAL(9,F433:F439)</f>
        <v>75125286.867596254</v>
      </c>
      <c r="H440" s="158"/>
      <c r="I440" s="73"/>
      <c r="J440" s="152"/>
      <c r="K440" s="73"/>
      <c r="L440" s="83">
        <f>+SUBTOTAL(9,L433:L439)</f>
        <v>25497307</v>
      </c>
      <c r="M440" s="88"/>
      <c r="N440" s="118">
        <f>+ROUND(L440/D440*100,1)</f>
        <v>3.3</v>
      </c>
      <c r="O440" s="73"/>
      <c r="P440" s="158"/>
      <c r="Q440" s="58"/>
      <c r="R440" s="156"/>
      <c r="S440" s="58"/>
      <c r="T440" s="83">
        <f>+SUBTOTAL(9,T433:T439)</f>
        <v>29013484</v>
      </c>
      <c r="U440" s="65"/>
      <c r="V440" s="125">
        <f>+T440/D440*100</f>
        <v>3.7550826188539581</v>
      </c>
      <c r="W440" s="56"/>
      <c r="X440" s="52"/>
      <c r="Y440" s="52"/>
      <c r="Z440" s="37"/>
      <c r="AA440" s="21"/>
      <c r="AB440" s="21"/>
      <c r="AC440" s="37"/>
    </row>
    <row r="441" spans="1:29" s="38" customFormat="1" x14ac:dyDescent="0.25">
      <c r="A441" s="33" t="s">
        <v>6</v>
      </c>
      <c r="B441" s="38" t="s">
        <v>6</v>
      </c>
      <c r="D441" s="87"/>
      <c r="E441" s="73"/>
      <c r="F441" s="87"/>
      <c r="H441" s="158"/>
      <c r="I441" s="73"/>
      <c r="J441" s="152"/>
      <c r="K441" s="73"/>
      <c r="L441" s="87"/>
      <c r="M441" s="87"/>
      <c r="N441" s="119"/>
      <c r="O441" s="73"/>
      <c r="P441" s="158"/>
      <c r="Q441" s="58"/>
      <c r="R441" s="156"/>
      <c r="S441" s="58"/>
      <c r="T441" s="87"/>
      <c r="U441" s="87"/>
      <c r="V441" s="66"/>
      <c r="W441" s="52"/>
      <c r="X441" s="52"/>
      <c r="Y441" s="52"/>
      <c r="Z441" s="33"/>
      <c r="AA441" s="21"/>
      <c r="AB441" s="21"/>
      <c r="AC441" s="37"/>
    </row>
    <row r="442" spans="1:29" s="38" customFormat="1" x14ac:dyDescent="0.25">
      <c r="A442" s="41" t="s">
        <v>197</v>
      </c>
      <c r="D442" s="87">
        <f>+SUBTOTAL(9,D403:D441)</f>
        <v>2121758296.8600004</v>
      </c>
      <c r="E442" s="73"/>
      <c r="F442" s="87">
        <f>+SUBTOTAL(9,F403:F441)</f>
        <v>154489986.39071876</v>
      </c>
      <c r="H442" s="158"/>
      <c r="I442" s="73"/>
      <c r="J442" s="152"/>
      <c r="K442" s="73"/>
      <c r="L442" s="87">
        <f>+SUBTOTAL(9,L403:L441)</f>
        <v>70018023</v>
      </c>
      <c r="M442" s="87"/>
      <c r="N442" s="122">
        <f>+ROUND(L442/D442*100,1)</f>
        <v>3.3</v>
      </c>
      <c r="O442" s="73"/>
      <c r="P442" s="158"/>
      <c r="Q442" s="58"/>
      <c r="R442" s="156"/>
      <c r="S442" s="58"/>
      <c r="T442" s="87">
        <f>+SUBTOTAL(9,T403:T441)</f>
        <v>94897402</v>
      </c>
      <c r="U442" s="87"/>
      <c r="V442" s="116">
        <f>+T442/D442*100</f>
        <v>4.4725830524824195</v>
      </c>
      <c r="W442" s="57"/>
      <c r="X442" s="52"/>
      <c r="Y442" s="52"/>
      <c r="Z442" s="33"/>
      <c r="AA442" s="21"/>
      <c r="AB442" s="21"/>
      <c r="AC442" s="37"/>
    </row>
    <row r="443" spans="1:29" s="38" customFormat="1" x14ac:dyDescent="0.25">
      <c r="A443" s="41"/>
      <c r="B443" s="38" t="s">
        <v>6</v>
      </c>
      <c r="D443" s="87"/>
      <c r="E443" s="73"/>
      <c r="F443" s="87"/>
      <c r="H443" s="158"/>
      <c r="I443" s="73"/>
      <c r="J443" s="152"/>
      <c r="K443" s="73"/>
      <c r="L443" s="87"/>
      <c r="M443" s="87"/>
      <c r="N443" s="119"/>
      <c r="O443" s="73"/>
      <c r="P443" s="158"/>
      <c r="Q443" s="58"/>
      <c r="R443" s="156"/>
      <c r="S443" s="58"/>
      <c r="T443" s="87"/>
      <c r="U443" s="87"/>
      <c r="V443" s="116"/>
      <c r="W443" s="57"/>
      <c r="X443" s="52"/>
      <c r="Y443" s="52"/>
      <c r="Z443" s="33"/>
      <c r="AA443" s="21"/>
      <c r="AB443" s="21"/>
      <c r="AC443" s="37"/>
    </row>
    <row r="444" spans="1:29" s="38" customFormat="1" x14ac:dyDescent="0.25">
      <c r="A444" s="41"/>
      <c r="B444" s="38" t="s">
        <v>6</v>
      </c>
      <c r="D444" s="87"/>
      <c r="E444" s="73"/>
      <c r="F444" s="87"/>
      <c r="H444" s="158"/>
      <c r="I444" s="73"/>
      <c r="J444" s="152"/>
      <c r="K444" s="73"/>
      <c r="L444" s="87"/>
      <c r="M444" s="87"/>
      <c r="N444" s="119"/>
      <c r="O444" s="73"/>
      <c r="P444" s="158"/>
      <c r="Q444" s="58"/>
      <c r="R444" s="156"/>
      <c r="S444" s="58"/>
      <c r="T444" s="87"/>
      <c r="U444" s="87"/>
      <c r="V444" s="116"/>
      <c r="W444" s="57"/>
      <c r="X444" s="52"/>
      <c r="Y444" s="52"/>
      <c r="Z444" s="33"/>
      <c r="AA444" s="21"/>
      <c r="AB444" s="21"/>
      <c r="AC444" s="37"/>
    </row>
    <row r="445" spans="1:29" s="38" customFormat="1" x14ac:dyDescent="0.25">
      <c r="A445" s="41" t="s">
        <v>198</v>
      </c>
      <c r="D445" s="87"/>
      <c r="E445" s="73"/>
      <c r="F445" s="87"/>
      <c r="H445" s="158"/>
      <c r="I445" s="73"/>
      <c r="J445" s="152"/>
      <c r="K445" s="73"/>
      <c r="L445" s="87"/>
      <c r="M445" s="87"/>
      <c r="N445" s="119"/>
      <c r="O445" s="73"/>
      <c r="P445" s="158"/>
      <c r="Q445" s="58"/>
      <c r="R445" s="156"/>
      <c r="S445" s="58"/>
      <c r="T445" s="87"/>
      <c r="U445" s="87"/>
      <c r="V445" s="116"/>
      <c r="W445" s="57"/>
      <c r="X445" s="52"/>
      <c r="Y445" s="52"/>
      <c r="Z445" s="33"/>
      <c r="AA445" s="21"/>
      <c r="AB445" s="21"/>
      <c r="AC445" s="37"/>
    </row>
    <row r="446" spans="1:29" s="38" customFormat="1" x14ac:dyDescent="0.25">
      <c r="A446" s="41"/>
      <c r="B446" s="38" t="s">
        <v>6</v>
      </c>
      <c r="D446" s="87"/>
      <c r="E446" s="73"/>
      <c r="F446" s="87"/>
      <c r="H446" s="158"/>
      <c r="I446" s="73"/>
      <c r="J446" s="152"/>
      <c r="K446" s="73"/>
      <c r="L446" s="87"/>
      <c r="M446" s="87"/>
      <c r="N446" s="119"/>
      <c r="O446" s="73"/>
      <c r="P446" s="158"/>
      <c r="Q446" s="58"/>
      <c r="R446" s="156"/>
      <c r="S446" s="58"/>
      <c r="T446" s="87"/>
      <c r="U446" s="87"/>
      <c r="V446" s="116"/>
      <c r="W446" s="57"/>
      <c r="X446" s="52"/>
      <c r="Y446" s="52"/>
      <c r="Z446" s="33"/>
      <c r="AA446" s="21"/>
      <c r="AB446" s="21"/>
      <c r="AC446" s="37"/>
    </row>
    <row r="447" spans="1:29" s="38" customFormat="1" x14ac:dyDescent="0.25">
      <c r="A447" s="33" t="s">
        <v>6</v>
      </c>
      <c r="B447" s="38" t="s">
        <v>126</v>
      </c>
      <c r="D447" s="87"/>
      <c r="E447" s="73"/>
      <c r="F447" s="87"/>
      <c r="H447" s="158"/>
      <c r="I447" s="73"/>
      <c r="J447" s="152"/>
      <c r="K447" s="73"/>
      <c r="L447" s="87"/>
      <c r="M447" s="87"/>
      <c r="N447" s="119"/>
      <c r="O447" s="73"/>
      <c r="P447" s="158"/>
      <c r="Q447" s="58"/>
      <c r="R447" s="156"/>
      <c r="S447" s="58"/>
      <c r="T447" s="87"/>
      <c r="U447" s="87"/>
      <c r="V447" s="116"/>
      <c r="W447" s="57"/>
      <c r="X447" s="52"/>
      <c r="Y447" s="52"/>
      <c r="Z447" s="33"/>
      <c r="AA447" s="21"/>
      <c r="AB447" s="21"/>
      <c r="AC447" s="37"/>
    </row>
    <row r="448" spans="1:29" s="38" customFormat="1" x14ac:dyDescent="0.25">
      <c r="A448" s="33">
        <v>341</v>
      </c>
      <c r="B448" s="33" t="s">
        <v>42</v>
      </c>
      <c r="D448" s="63">
        <v>82092869.269999996</v>
      </c>
      <c r="E448" s="58"/>
      <c r="F448" s="63">
        <v>6368723.820968749</v>
      </c>
      <c r="G448" s="33"/>
      <c r="H448" s="158">
        <v>0</v>
      </c>
      <c r="I448" s="58" t="s">
        <v>277</v>
      </c>
      <c r="J448" s="152">
        <v>30</v>
      </c>
      <c r="K448" s="58" t="s">
        <v>277</v>
      </c>
      <c r="L448" s="63">
        <f t="shared" ref="L448:L454" si="57">+ROUND(D448*N448/100,0)</f>
        <v>2709065</v>
      </c>
      <c r="M448" s="63"/>
      <c r="N448" s="78">
        <v>3.3</v>
      </c>
      <c r="O448" s="73"/>
      <c r="P448" s="158">
        <f t="shared" ref="P448:P454" si="58">F448/D448*100</f>
        <v>7.7579500845832108</v>
      </c>
      <c r="Q448" s="58"/>
      <c r="R448" s="156">
        <v>34.979999999999997</v>
      </c>
      <c r="S448" s="58"/>
      <c r="T448" s="63">
        <v>2211721</v>
      </c>
      <c r="U448" s="63"/>
      <c r="V448" s="66">
        <f t="shared" ref="V448:V454" si="59">+ROUND(T448/D448*100,2)</f>
        <v>2.69</v>
      </c>
      <c r="W448" s="52"/>
      <c r="X448" s="52"/>
      <c r="Y448" s="52"/>
      <c r="Z448" s="33"/>
      <c r="AA448" s="21"/>
      <c r="AB448" s="21"/>
      <c r="AC448" s="37"/>
    </row>
    <row r="449" spans="1:29" s="38" customFormat="1" x14ac:dyDescent="0.25">
      <c r="A449" s="33">
        <v>342</v>
      </c>
      <c r="B449" s="33" t="s">
        <v>87</v>
      </c>
      <c r="D449" s="63">
        <v>47723727.920000002</v>
      </c>
      <c r="E449" s="58"/>
      <c r="F449" s="63">
        <v>3579557.4410024998</v>
      </c>
      <c r="G449" s="33"/>
      <c r="H449" s="158">
        <v>0</v>
      </c>
      <c r="I449" s="58" t="s">
        <v>277</v>
      </c>
      <c r="J449" s="152">
        <v>30</v>
      </c>
      <c r="K449" s="58" t="s">
        <v>277</v>
      </c>
      <c r="L449" s="63">
        <f t="shared" si="57"/>
        <v>1574883</v>
      </c>
      <c r="M449" s="63"/>
      <c r="N449" s="78">
        <v>3.3</v>
      </c>
      <c r="O449" s="73"/>
      <c r="P449" s="158">
        <f t="shared" si="58"/>
        <v>7.5005821988654482</v>
      </c>
      <c r="Q449" s="58"/>
      <c r="R449" s="156">
        <v>32.18</v>
      </c>
      <c r="S449" s="58"/>
      <c r="T449" s="63">
        <v>1416280</v>
      </c>
      <c r="U449" s="63"/>
      <c r="V449" s="66">
        <f t="shared" si="59"/>
        <v>2.97</v>
      </c>
      <c r="W449" s="52"/>
      <c r="X449" s="52"/>
      <c r="Y449" s="52"/>
      <c r="Z449" s="33"/>
      <c r="AA449" s="21"/>
      <c r="AB449" s="21"/>
      <c r="AC449" s="37"/>
    </row>
    <row r="450" spans="1:29" s="38" customFormat="1" x14ac:dyDescent="0.25">
      <c r="A450" s="33">
        <v>343</v>
      </c>
      <c r="B450" s="33" t="s">
        <v>88</v>
      </c>
      <c r="D450" s="63">
        <v>385108675.64999998</v>
      </c>
      <c r="E450" s="58"/>
      <c r="F450" s="63">
        <v>38729543.121233486</v>
      </c>
      <c r="G450" s="58"/>
      <c r="H450" s="158">
        <v>0</v>
      </c>
      <c r="I450" s="58" t="s">
        <v>277</v>
      </c>
      <c r="J450" s="152">
        <v>30</v>
      </c>
      <c r="K450" s="58" t="s">
        <v>277</v>
      </c>
      <c r="L450" s="63">
        <f t="shared" si="57"/>
        <v>12708586</v>
      </c>
      <c r="M450" s="63"/>
      <c r="N450" s="78">
        <v>3.3</v>
      </c>
      <c r="O450" s="73"/>
      <c r="P450" s="158">
        <f t="shared" si="58"/>
        <v>10.056782817438323</v>
      </c>
      <c r="Q450" s="58"/>
      <c r="R450" s="156">
        <v>31.38</v>
      </c>
      <c r="S450" s="58"/>
      <c r="T450" s="63">
        <v>11406386</v>
      </c>
      <c r="U450" s="63"/>
      <c r="V450" s="66">
        <f t="shared" si="59"/>
        <v>2.96</v>
      </c>
      <c r="W450" s="52"/>
      <c r="X450" s="52"/>
      <c r="Y450" s="52"/>
      <c r="Z450" s="33"/>
      <c r="AA450" s="21"/>
      <c r="AB450" s="21"/>
      <c r="AC450" s="37"/>
    </row>
    <row r="451" spans="1:29" s="38" customFormat="1" x14ac:dyDescent="0.25">
      <c r="A451" s="33">
        <v>343.2</v>
      </c>
      <c r="B451" s="33" t="s">
        <v>280</v>
      </c>
      <c r="D451" s="63">
        <v>206255249.11000001</v>
      </c>
      <c r="E451" s="58"/>
      <c r="F451" s="63">
        <v>28539905.897286527</v>
      </c>
      <c r="G451" s="58"/>
      <c r="H451" s="158">
        <v>0</v>
      </c>
      <c r="I451" s="58" t="s">
        <v>277</v>
      </c>
      <c r="J451" s="152">
        <v>30</v>
      </c>
      <c r="K451" s="58" t="s">
        <v>277</v>
      </c>
      <c r="L451" s="63">
        <f t="shared" si="57"/>
        <v>6806423</v>
      </c>
      <c r="M451" s="63"/>
      <c r="N451" s="78">
        <v>3.3</v>
      </c>
      <c r="O451" s="73"/>
      <c r="P451" s="158">
        <f t="shared" si="58"/>
        <v>13.83717797265156</v>
      </c>
      <c r="Q451" s="58"/>
      <c r="R451" s="156">
        <v>7.38</v>
      </c>
      <c r="S451" s="58"/>
      <c r="T451" s="63">
        <v>14298917</v>
      </c>
      <c r="U451" s="63"/>
      <c r="V451" s="66">
        <f t="shared" si="59"/>
        <v>6.93</v>
      </c>
      <c r="W451" s="52"/>
      <c r="X451" s="52"/>
      <c r="Y451" s="52"/>
      <c r="Z451" s="33"/>
      <c r="AA451" s="21"/>
      <c r="AB451" s="21"/>
      <c r="AC451" s="37"/>
    </row>
    <row r="452" spans="1:29" s="38" customFormat="1" x14ac:dyDescent="0.25">
      <c r="A452" s="33">
        <v>344</v>
      </c>
      <c r="B452" s="33" t="s">
        <v>89</v>
      </c>
      <c r="D452" s="63">
        <v>70269257.489999995</v>
      </c>
      <c r="E452" s="58"/>
      <c r="F452" s="63">
        <v>5194564.4841474993</v>
      </c>
      <c r="G452" s="33"/>
      <c r="H452" s="158">
        <v>0</v>
      </c>
      <c r="I452" s="58" t="s">
        <v>277</v>
      </c>
      <c r="J452" s="152">
        <v>30</v>
      </c>
      <c r="K452" s="58" t="s">
        <v>277</v>
      </c>
      <c r="L452" s="63">
        <f t="shared" si="57"/>
        <v>2318885</v>
      </c>
      <c r="M452" s="63"/>
      <c r="N452" s="78">
        <v>3.3</v>
      </c>
      <c r="O452" s="73"/>
      <c r="P452" s="158">
        <f t="shared" si="58"/>
        <v>7.3923713864298861</v>
      </c>
      <c r="Q452" s="58"/>
      <c r="R452" s="156">
        <v>34.03</v>
      </c>
      <c r="S452" s="58"/>
      <c r="T452" s="63">
        <v>1974222</v>
      </c>
      <c r="U452" s="63"/>
      <c r="V452" s="66">
        <f t="shared" si="59"/>
        <v>2.81</v>
      </c>
      <c r="W452" s="52"/>
      <c r="X452" s="52"/>
      <c r="Y452" s="52"/>
      <c r="Z452" s="33"/>
      <c r="AA452" s="21"/>
      <c r="AB452" s="21"/>
      <c r="AC452" s="37"/>
    </row>
    <row r="453" spans="1:29" s="38" customFormat="1" x14ac:dyDescent="0.25">
      <c r="A453" s="33">
        <v>345</v>
      </c>
      <c r="B453" s="33" t="s">
        <v>45</v>
      </c>
      <c r="D453" s="63">
        <v>111693784.62</v>
      </c>
      <c r="E453" s="58"/>
      <c r="F453" s="63">
        <v>8403919.9913375005</v>
      </c>
      <c r="G453" s="33"/>
      <c r="H453" s="158">
        <v>0</v>
      </c>
      <c r="I453" s="58" t="s">
        <v>277</v>
      </c>
      <c r="J453" s="152">
        <v>30</v>
      </c>
      <c r="K453" s="58" t="s">
        <v>277</v>
      </c>
      <c r="L453" s="63">
        <f t="shared" si="57"/>
        <v>3685895</v>
      </c>
      <c r="M453" s="63"/>
      <c r="N453" s="78">
        <v>3.3</v>
      </c>
      <c r="O453" s="73"/>
      <c r="P453" s="158">
        <f t="shared" si="58"/>
        <v>7.5240712989795897</v>
      </c>
      <c r="Q453" s="58"/>
      <c r="R453" s="156">
        <v>33.590000000000003</v>
      </c>
      <c r="S453" s="58"/>
      <c r="T453" s="63">
        <v>3141522</v>
      </c>
      <c r="U453" s="63"/>
      <c r="V453" s="66">
        <f t="shared" si="59"/>
        <v>2.81</v>
      </c>
      <c r="W453" s="52"/>
      <c r="X453" s="52"/>
      <c r="Y453" s="52"/>
      <c r="Z453" s="33"/>
      <c r="AA453" s="21"/>
      <c r="AB453" s="21"/>
      <c r="AC453" s="37"/>
    </row>
    <row r="454" spans="1:29" s="38" customFormat="1" x14ac:dyDescent="0.25">
      <c r="A454" s="33">
        <v>346</v>
      </c>
      <c r="B454" s="33" t="s">
        <v>281</v>
      </c>
      <c r="D454" s="64">
        <v>10309492.789999999</v>
      </c>
      <c r="E454" s="58"/>
      <c r="F454" s="64">
        <v>738998.96712875017</v>
      </c>
      <c r="G454" s="33"/>
      <c r="H454" s="158">
        <v>0</v>
      </c>
      <c r="I454" s="58" t="s">
        <v>277</v>
      </c>
      <c r="J454" s="152">
        <v>30</v>
      </c>
      <c r="K454" s="58" t="s">
        <v>277</v>
      </c>
      <c r="L454" s="64">
        <f t="shared" si="57"/>
        <v>340213</v>
      </c>
      <c r="M454" s="67"/>
      <c r="N454" s="78">
        <v>3.3</v>
      </c>
      <c r="O454" s="73"/>
      <c r="P454" s="158">
        <f t="shared" si="58"/>
        <v>7.1681408793026593</v>
      </c>
      <c r="Q454" s="58"/>
      <c r="R454" s="156">
        <v>31.85</v>
      </c>
      <c r="S454" s="58"/>
      <c r="T454" s="64">
        <v>306960</v>
      </c>
      <c r="U454" s="67"/>
      <c r="V454" s="66">
        <f t="shared" si="59"/>
        <v>2.98</v>
      </c>
      <c r="W454" s="52"/>
      <c r="X454" s="52"/>
      <c r="Y454" s="52"/>
      <c r="AA454" s="21"/>
      <c r="AB454" s="21"/>
      <c r="AC454" s="37"/>
    </row>
    <row r="455" spans="1:29" s="38" customFormat="1" x14ac:dyDescent="0.25">
      <c r="A455" s="33" t="s">
        <v>6</v>
      </c>
      <c r="B455" s="38" t="s">
        <v>127</v>
      </c>
      <c r="D455" s="83">
        <f>+SUBTOTAL(9,D448:D454)</f>
        <v>913453056.85000002</v>
      </c>
      <c r="E455" s="73"/>
      <c r="F455" s="83">
        <f>+SUBTOTAL(9,F448:F454)</f>
        <v>91555213.723105013</v>
      </c>
      <c r="H455" s="158"/>
      <c r="I455" s="73"/>
      <c r="J455" s="152"/>
      <c r="K455" s="73"/>
      <c r="L455" s="83">
        <f>+SUBTOTAL(9,L448:L454)</f>
        <v>30143950</v>
      </c>
      <c r="M455" s="88"/>
      <c r="N455" s="118">
        <f>+ROUND(L455/D455*100,1)</f>
        <v>3.3</v>
      </c>
      <c r="O455" s="73"/>
      <c r="P455" s="158"/>
      <c r="Q455" s="58"/>
      <c r="R455" s="156"/>
      <c r="S455" s="58"/>
      <c r="T455" s="83">
        <f>+SUBTOTAL(9,T448:T454)</f>
        <v>34756008</v>
      </c>
      <c r="U455" s="65"/>
      <c r="V455" s="125">
        <f>+T455/D455*100</f>
        <v>3.8049035732448542</v>
      </c>
      <c r="W455" s="56"/>
      <c r="X455" s="52"/>
      <c r="Y455" s="52"/>
      <c r="Z455" s="37"/>
      <c r="AA455" s="21"/>
      <c r="AB455" s="21"/>
      <c r="AC455" s="37"/>
    </row>
    <row r="456" spans="1:29" s="38" customFormat="1" x14ac:dyDescent="0.25">
      <c r="A456" s="33"/>
      <c r="B456" s="38" t="s">
        <v>6</v>
      </c>
      <c r="D456" s="87"/>
      <c r="E456" s="73"/>
      <c r="F456" s="87"/>
      <c r="H456" s="158"/>
      <c r="I456" s="73"/>
      <c r="J456" s="152"/>
      <c r="K456" s="73"/>
      <c r="L456" s="87"/>
      <c r="M456" s="87"/>
      <c r="N456" s="119"/>
      <c r="O456" s="73"/>
      <c r="P456" s="158"/>
      <c r="Q456" s="58"/>
      <c r="R456" s="156"/>
      <c r="S456" s="58"/>
      <c r="T456" s="87"/>
      <c r="U456" s="87"/>
      <c r="V456" s="116"/>
      <c r="W456" s="57"/>
      <c r="X456" s="52"/>
      <c r="Y456" s="52"/>
      <c r="Z456" s="33"/>
      <c r="AA456" s="21"/>
      <c r="AB456" s="21"/>
      <c r="AC456" s="37"/>
    </row>
    <row r="457" spans="1:29" s="38" customFormat="1" x14ac:dyDescent="0.25">
      <c r="A457" s="41" t="s">
        <v>199</v>
      </c>
      <c r="D457" s="87">
        <f>+SUBTOTAL(9,D447:D455)</f>
        <v>913453056.85000002</v>
      </c>
      <c r="E457" s="175"/>
      <c r="F457" s="87">
        <f>+SUBTOTAL(9,F447:F455)</f>
        <v>91555213.723105013</v>
      </c>
      <c r="H457" s="158"/>
      <c r="I457" s="73"/>
      <c r="J457" s="152"/>
      <c r="K457" s="73"/>
      <c r="L457" s="87">
        <f>+SUBTOTAL(9,L447:L455)</f>
        <v>30143950</v>
      </c>
      <c r="M457" s="87"/>
      <c r="N457" s="122">
        <f>+ROUND(L457/D457*100,1)</f>
        <v>3.3</v>
      </c>
      <c r="O457" s="175"/>
      <c r="P457" s="159"/>
      <c r="Q457" s="81"/>
      <c r="R457" s="180"/>
      <c r="S457" s="81"/>
      <c r="T457" s="87">
        <f>+SUBTOTAL(9,T447:T455)</f>
        <v>34756008</v>
      </c>
      <c r="U457" s="87"/>
      <c r="V457" s="116">
        <f>+T457/D457*100</f>
        <v>3.8049035732448542</v>
      </c>
      <c r="W457" s="57"/>
      <c r="X457" s="52"/>
      <c r="Y457" s="52"/>
      <c r="Z457" s="33"/>
      <c r="AA457" s="21"/>
      <c r="AB457" s="21"/>
      <c r="AC457" s="37"/>
    </row>
    <row r="458" spans="1:29" s="38" customFormat="1" x14ac:dyDescent="0.25">
      <c r="A458" s="41"/>
      <c r="B458" s="38" t="s">
        <v>6</v>
      </c>
      <c r="D458" s="87"/>
      <c r="E458" s="73"/>
      <c r="F458" s="87"/>
      <c r="H458" s="158"/>
      <c r="I458" s="73"/>
      <c r="J458" s="152"/>
      <c r="K458" s="73"/>
      <c r="L458" s="87"/>
      <c r="M458" s="87"/>
      <c r="N458" s="119"/>
      <c r="O458" s="73"/>
      <c r="P458" s="158"/>
      <c r="Q458" s="58"/>
      <c r="R458" s="156"/>
      <c r="S458" s="58"/>
      <c r="T458" s="87"/>
      <c r="U458" s="87"/>
      <c r="V458" s="116"/>
      <c r="W458" s="57"/>
      <c r="X458" s="52"/>
      <c r="Y458" s="52"/>
      <c r="Z458" s="33"/>
      <c r="AA458" s="21"/>
      <c r="AB458" s="21"/>
      <c r="AC458" s="37"/>
    </row>
    <row r="459" spans="1:29" s="38" customFormat="1" x14ac:dyDescent="0.25">
      <c r="A459" s="41"/>
      <c r="B459" s="38" t="s">
        <v>6</v>
      </c>
      <c r="D459" s="87"/>
      <c r="E459" s="73"/>
      <c r="F459" s="87"/>
      <c r="H459" s="158"/>
      <c r="I459" s="73"/>
      <c r="J459" s="152"/>
      <c r="K459" s="73"/>
      <c r="L459" s="87"/>
      <c r="M459" s="87"/>
      <c r="N459" s="119"/>
      <c r="O459" s="73"/>
      <c r="P459" s="158"/>
      <c r="Q459" s="58"/>
      <c r="R459" s="156"/>
      <c r="S459" s="58"/>
      <c r="T459" s="87"/>
      <c r="U459" s="87"/>
      <c r="V459" s="116"/>
      <c r="W459" s="57"/>
      <c r="X459" s="52"/>
      <c r="Y459" s="52"/>
      <c r="Z459" s="33"/>
      <c r="AA459" s="21"/>
      <c r="AB459" s="21"/>
      <c r="AC459" s="37"/>
    </row>
    <row r="460" spans="1:29" s="38" customFormat="1" x14ac:dyDescent="0.25">
      <c r="A460" s="41" t="s">
        <v>200</v>
      </c>
      <c r="D460" s="87"/>
      <c r="E460" s="73"/>
      <c r="F460" s="87"/>
      <c r="H460" s="158"/>
      <c r="I460" s="73"/>
      <c r="J460" s="152"/>
      <c r="K460" s="73"/>
      <c r="L460" s="87"/>
      <c r="M460" s="87"/>
      <c r="N460" s="119"/>
      <c r="O460" s="73"/>
      <c r="P460" s="158"/>
      <c r="Q460" s="58"/>
      <c r="R460" s="156"/>
      <c r="S460" s="58"/>
      <c r="T460" s="87"/>
      <c r="U460" s="87"/>
      <c r="V460" s="116"/>
      <c r="W460" s="57"/>
      <c r="X460" s="52"/>
      <c r="Y460" s="52"/>
      <c r="Z460" s="33"/>
      <c r="AA460" s="21"/>
      <c r="AB460" s="21"/>
      <c r="AC460" s="37"/>
    </row>
    <row r="461" spans="1:29" s="38" customFormat="1" x14ac:dyDescent="0.25">
      <c r="A461" s="41"/>
      <c r="B461" s="38" t="s">
        <v>6</v>
      </c>
      <c r="D461" s="87"/>
      <c r="E461" s="73"/>
      <c r="F461" s="87"/>
      <c r="H461" s="158"/>
      <c r="I461" s="73"/>
      <c r="J461" s="152"/>
      <c r="K461" s="73"/>
      <c r="L461" s="87"/>
      <c r="M461" s="87"/>
      <c r="N461" s="119"/>
      <c r="O461" s="73"/>
      <c r="P461" s="158"/>
      <c r="Q461" s="58"/>
      <c r="R461" s="156"/>
      <c r="S461" s="58"/>
      <c r="T461" s="87"/>
      <c r="U461" s="87"/>
      <c r="V461" s="116"/>
      <c r="W461" s="57"/>
      <c r="X461" s="52"/>
      <c r="Y461" s="52"/>
      <c r="Z461" s="33"/>
      <c r="AA461" s="21"/>
      <c r="AB461" s="21"/>
      <c r="AC461" s="37"/>
    </row>
    <row r="462" spans="1:29" s="38" customFormat="1" x14ac:dyDescent="0.25">
      <c r="A462" s="33" t="s">
        <v>6</v>
      </c>
      <c r="B462" s="38" t="s">
        <v>128</v>
      </c>
      <c r="D462" s="87"/>
      <c r="E462" s="73"/>
      <c r="F462" s="87"/>
      <c r="H462" s="158"/>
      <c r="I462" s="73"/>
      <c r="J462" s="152"/>
      <c r="K462" s="73"/>
      <c r="L462" s="87"/>
      <c r="M462" s="87"/>
      <c r="N462" s="119"/>
      <c r="O462" s="73"/>
      <c r="P462" s="158"/>
      <c r="Q462" s="58"/>
      <c r="R462" s="156"/>
      <c r="S462" s="58"/>
      <c r="T462" s="87"/>
      <c r="U462" s="87"/>
      <c r="V462" s="116"/>
      <c r="W462" s="57"/>
      <c r="X462" s="52"/>
      <c r="Y462" s="52"/>
      <c r="Z462" s="33"/>
      <c r="AA462" s="21"/>
      <c r="AB462" s="21"/>
      <c r="AC462" s="37"/>
    </row>
    <row r="463" spans="1:29" s="38" customFormat="1" x14ac:dyDescent="0.25">
      <c r="A463" s="33">
        <v>341</v>
      </c>
      <c r="B463" s="33" t="s">
        <v>42</v>
      </c>
      <c r="D463" s="63">
        <v>80630957.950000003</v>
      </c>
      <c r="E463" s="73"/>
      <c r="F463" s="63">
        <v>7456697.7299112501</v>
      </c>
      <c r="H463" s="158">
        <v>0</v>
      </c>
      <c r="I463" s="58" t="s">
        <v>277</v>
      </c>
      <c r="J463" s="152">
        <v>30</v>
      </c>
      <c r="K463" s="58" t="s">
        <v>277</v>
      </c>
      <c r="L463" s="63">
        <f t="shared" ref="L463:L469" si="60">+ROUND(D463*N463/100,0)</f>
        <v>2660822</v>
      </c>
      <c r="M463" s="63"/>
      <c r="N463" s="78">
        <v>3.3</v>
      </c>
      <c r="O463" s="73"/>
      <c r="P463" s="158">
        <f t="shared" ref="P463:P469" si="61">F463/D463*100</f>
        <v>9.2479339443482953</v>
      </c>
      <c r="Q463" s="58"/>
      <c r="R463" s="156">
        <v>35.9</v>
      </c>
      <c r="S463" s="58"/>
      <c r="T463" s="63">
        <v>2083200</v>
      </c>
      <c r="U463" s="87"/>
      <c r="V463" s="66">
        <f t="shared" ref="V463:V469" si="62">+ROUND(T463/D463*100,2)</f>
        <v>2.58</v>
      </c>
      <c r="W463" s="52"/>
      <c r="X463" s="52"/>
      <c r="Y463" s="52"/>
      <c r="Z463" s="33"/>
      <c r="AA463" s="21"/>
      <c r="AB463" s="21"/>
      <c r="AC463" s="37"/>
    </row>
    <row r="464" spans="1:29" s="38" customFormat="1" x14ac:dyDescent="0.25">
      <c r="A464" s="33">
        <v>342</v>
      </c>
      <c r="B464" s="33" t="s">
        <v>87</v>
      </c>
      <c r="D464" s="63">
        <v>217306003.91</v>
      </c>
      <c r="E464" s="73"/>
      <c r="F464" s="63">
        <v>18577337.631567501</v>
      </c>
      <c r="H464" s="158">
        <v>0</v>
      </c>
      <c r="I464" s="58" t="s">
        <v>277</v>
      </c>
      <c r="J464" s="152">
        <v>30</v>
      </c>
      <c r="K464" s="58" t="s">
        <v>277</v>
      </c>
      <c r="L464" s="63">
        <f t="shared" si="60"/>
        <v>7171098</v>
      </c>
      <c r="M464" s="63"/>
      <c r="N464" s="78">
        <v>3.3</v>
      </c>
      <c r="O464" s="73"/>
      <c r="P464" s="158">
        <f t="shared" si="61"/>
        <v>8.5489297567965661</v>
      </c>
      <c r="Q464" s="58"/>
      <c r="R464" s="156">
        <v>33.03</v>
      </c>
      <c r="S464" s="58"/>
      <c r="T464" s="63">
        <v>6213983</v>
      </c>
      <c r="U464" s="87"/>
      <c r="V464" s="66">
        <f t="shared" si="62"/>
        <v>2.86</v>
      </c>
      <c r="W464" s="52"/>
      <c r="X464" s="52"/>
      <c r="Y464" s="52"/>
      <c r="Z464" s="33"/>
      <c r="AA464" s="21"/>
      <c r="AB464" s="21"/>
      <c r="AC464" s="37"/>
    </row>
    <row r="465" spans="1:29" s="38" customFormat="1" x14ac:dyDescent="0.25">
      <c r="A465" s="33">
        <v>343</v>
      </c>
      <c r="B465" s="33" t="s">
        <v>88</v>
      </c>
      <c r="D465" s="63">
        <v>525780411.58999997</v>
      </c>
      <c r="E465" s="73"/>
      <c r="F465" s="63">
        <v>35938895.681644335</v>
      </c>
      <c r="G465" s="73"/>
      <c r="H465" s="158">
        <v>0</v>
      </c>
      <c r="I465" s="58" t="s">
        <v>277</v>
      </c>
      <c r="J465" s="152">
        <v>30</v>
      </c>
      <c r="K465" s="58" t="s">
        <v>277</v>
      </c>
      <c r="L465" s="63">
        <f t="shared" si="60"/>
        <v>17350754</v>
      </c>
      <c r="M465" s="63"/>
      <c r="N465" s="78">
        <v>3.3</v>
      </c>
      <c r="O465" s="73"/>
      <c r="P465" s="158">
        <f t="shared" si="61"/>
        <v>6.8353432135218535</v>
      </c>
      <c r="Q465" s="58"/>
      <c r="R465" s="156">
        <v>32.21</v>
      </c>
      <c r="S465" s="58"/>
      <c r="T465" s="63">
        <v>15697452</v>
      </c>
      <c r="U465" s="87"/>
      <c r="V465" s="66">
        <f t="shared" si="62"/>
        <v>2.99</v>
      </c>
      <c r="W465" s="52"/>
      <c r="X465" s="52"/>
      <c r="Y465" s="52"/>
      <c r="Z465" s="33"/>
      <c r="AA465" s="21"/>
      <c r="AB465" s="21"/>
      <c r="AC465" s="37"/>
    </row>
    <row r="466" spans="1:29" s="38" customFormat="1" x14ac:dyDescent="0.25">
      <c r="A466" s="33">
        <v>343.2</v>
      </c>
      <c r="B466" s="33" t="s">
        <v>280</v>
      </c>
      <c r="D466" s="63">
        <v>139494632.66</v>
      </c>
      <c r="E466" s="73"/>
      <c r="F466" s="63">
        <v>16409878.633614423</v>
      </c>
      <c r="G466" s="73"/>
      <c r="H466" s="158">
        <v>0</v>
      </c>
      <c r="I466" s="58" t="s">
        <v>277</v>
      </c>
      <c r="J466" s="152">
        <v>30</v>
      </c>
      <c r="K466" s="58" t="s">
        <v>277</v>
      </c>
      <c r="L466" s="63">
        <f t="shared" si="60"/>
        <v>4603323</v>
      </c>
      <c r="M466" s="63"/>
      <c r="N466" s="78">
        <v>3.3</v>
      </c>
      <c r="O466" s="73"/>
      <c r="P466" s="158">
        <f t="shared" si="61"/>
        <v>11.763806478211505</v>
      </c>
      <c r="Q466" s="58"/>
      <c r="R466" s="156">
        <v>7.56</v>
      </c>
      <c r="S466" s="58"/>
      <c r="T466" s="63">
        <v>9822967</v>
      </c>
      <c r="U466" s="87"/>
      <c r="V466" s="66">
        <f t="shared" si="62"/>
        <v>7.04</v>
      </c>
      <c r="W466" s="52"/>
      <c r="X466" s="52"/>
      <c r="Y466" s="52"/>
      <c r="Z466" s="33"/>
      <c r="AA466" s="21"/>
      <c r="AB466" s="21"/>
      <c r="AC466" s="37"/>
    </row>
    <row r="467" spans="1:29" s="38" customFormat="1" x14ac:dyDescent="0.25">
      <c r="A467" s="33">
        <v>344</v>
      </c>
      <c r="B467" s="33" t="s">
        <v>89</v>
      </c>
      <c r="D467" s="63">
        <v>79977232.180000007</v>
      </c>
      <c r="E467" s="73"/>
      <c r="F467" s="63">
        <v>5875063.1650599996</v>
      </c>
      <c r="H467" s="158">
        <v>0</v>
      </c>
      <c r="I467" s="58" t="s">
        <v>277</v>
      </c>
      <c r="J467" s="152">
        <v>30</v>
      </c>
      <c r="K467" s="58" t="s">
        <v>277</v>
      </c>
      <c r="L467" s="63">
        <f t="shared" si="60"/>
        <v>2639249</v>
      </c>
      <c r="M467" s="63"/>
      <c r="N467" s="78">
        <v>3.3</v>
      </c>
      <c r="O467" s="73"/>
      <c r="P467" s="158">
        <f t="shared" si="61"/>
        <v>7.3459195885115705</v>
      </c>
      <c r="Q467" s="58"/>
      <c r="R467" s="156">
        <v>34.97</v>
      </c>
      <c r="S467" s="58"/>
      <c r="T467" s="63">
        <v>2187632</v>
      </c>
      <c r="U467" s="87"/>
      <c r="V467" s="66">
        <f t="shared" si="62"/>
        <v>2.74</v>
      </c>
      <c r="W467" s="52"/>
      <c r="X467" s="52"/>
      <c r="Y467" s="52"/>
      <c r="Z467" s="33"/>
      <c r="AA467" s="21"/>
      <c r="AB467" s="21"/>
      <c r="AC467" s="37"/>
    </row>
    <row r="468" spans="1:29" s="38" customFormat="1" x14ac:dyDescent="0.25">
      <c r="A468" s="33">
        <v>345</v>
      </c>
      <c r="B468" s="33" t="s">
        <v>45</v>
      </c>
      <c r="D468" s="63">
        <v>82800568.349999994</v>
      </c>
      <c r="E468" s="73"/>
      <c r="F468" s="63">
        <v>6849744.7930837497</v>
      </c>
      <c r="H468" s="158">
        <v>0</v>
      </c>
      <c r="I468" s="58" t="s">
        <v>277</v>
      </c>
      <c r="J468" s="152">
        <v>30</v>
      </c>
      <c r="K468" s="58" t="s">
        <v>277</v>
      </c>
      <c r="L468" s="63">
        <f t="shared" si="60"/>
        <v>2732419</v>
      </c>
      <c r="M468" s="63"/>
      <c r="N468" s="78">
        <v>3.3</v>
      </c>
      <c r="O468" s="73"/>
      <c r="P468" s="158">
        <f t="shared" si="61"/>
        <v>8.2725818549091521</v>
      </c>
      <c r="Q468" s="58"/>
      <c r="R468" s="156">
        <v>34.5</v>
      </c>
      <c r="S468" s="58"/>
      <c r="T468" s="63">
        <v>2249473</v>
      </c>
      <c r="U468" s="87"/>
      <c r="V468" s="66">
        <f t="shared" si="62"/>
        <v>2.72</v>
      </c>
      <c r="W468" s="52"/>
      <c r="X468" s="52"/>
      <c r="Y468" s="52"/>
      <c r="Z468" s="33"/>
      <c r="AA468" s="21"/>
      <c r="AB468" s="21"/>
      <c r="AC468" s="37"/>
    </row>
    <row r="469" spans="1:29" s="38" customFormat="1" x14ac:dyDescent="0.25">
      <c r="A469" s="33">
        <v>346</v>
      </c>
      <c r="B469" s="33" t="s">
        <v>281</v>
      </c>
      <c r="D469" s="64">
        <v>11446561.130000001</v>
      </c>
      <c r="E469" s="73"/>
      <c r="F469" s="64">
        <v>1663361.2957650002</v>
      </c>
      <c r="H469" s="158">
        <v>0</v>
      </c>
      <c r="I469" s="58" t="s">
        <v>277</v>
      </c>
      <c r="J469" s="152">
        <v>30</v>
      </c>
      <c r="K469" s="58" t="s">
        <v>277</v>
      </c>
      <c r="L469" s="64">
        <f t="shared" si="60"/>
        <v>377737</v>
      </c>
      <c r="M469" s="67"/>
      <c r="N469" s="78">
        <v>3.3</v>
      </c>
      <c r="O469" s="73"/>
      <c r="P469" s="158">
        <f t="shared" si="61"/>
        <v>14.53153726148842</v>
      </c>
      <c r="Q469" s="58"/>
      <c r="R469" s="156">
        <v>32.799999999999997</v>
      </c>
      <c r="S469" s="58"/>
      <c r="T469" s="64">
        <v>305248</v>
      </c>
      <c r="U469" s="87"/>
      <c r="V469" s="66">
        <f t="shared" si="62"/>
        <v>2.67</v>
      </c>
      <c r="W469" s="52"/>
      <c r="X469" s="52"/>
      <c r="Y469" s="52"/>
      <c r="Z469" s="33"/>
      <c r="AA469" s="21"/>
      <c r="AB469" s="21"/>
      <c r="AC469" s="37"/>
    </row>
    <row r="470" spans="1:29" s="38" customFormat="1" x14ac:dyDescent="0.25">
      <c r="A470" s="33" t="s">
        <v>6</v>
      </c>
      <c r="B470" s="38" t="s">
        <v>129</v>
      </c>
      <c r="D470" s="126">
        <f>+SUBTOTAL(9,D463:D469)</f>
        <v>1137436367.77</v>
      </c>
      <c r="E470" s="73"/>
      <c r="F470" s="126">
        <f>+SUBTOTAL(9,F463:F469)</f>
        <v>92770978.930646256</v>
      </c>
      <c r="H470" s="158"/>
      <c r="I470" s="73"/>
      <c r="J470" s="152"/>
      <c r="K470" s="73"/>
      <c r="L470" s="83">
        <f>+SUBTOTAL(9,L463:L469)</f>
        <v>37535402</v>
      </c>
      <c r="M470" s="88"/>
      <c r="N470" s="118">
        <f>+ROUND(L470/D470*100,1)</f>
        <v>3.3</v>
      </c>
      <c r="O470" s="73"/>
      <c r="P470" s="158"/>
      <c r="Q470" s="58"/>
      <c r="R470" s="156"/>
      <c r="S470" s="58"/>
      <c r="T470" s="83">
        <f>+SUBTOTAL(9,T463:T469)</f>
        <v>38559955</v>
      </c>
      <c r="U470" s="87"/>
      <c r="V470" s="125">
        <f>+T470/D470*100</f>
        <v>3.3900757961167258</v>
      </c>
      <c r="W470" s="56"/>
      <c r="X470" s="52"/>
      <c r="Y470" s="52"/>
      <c r="Z470" s="33"/>
      <c r="AA470" s="21"/>
      <c r="AB470" s="21"/>
      <c r="AC470" s="37"/>
    </row>
    <row r="471" spans="1:29" s="38" customFormat="1" x14ac:dyDescent="0.25">
      <c r="A471" s="33" t="s">
        <v>6</v>
      </c>
      <c r="B471" s="38" t="s">
        <v>6</v>
      </c>
      <c r="D471" s="87"/>
      <c r="E471" s="73"/>
      <c r="F471" s="87"/>
      <c r="H471" s="158"/>
      <c r="I471" s="73"/>
      <c r="J471" s="152"/>
      <c r="K471" s="73"/>
      <c r="L471" s="87"/>
      <c r="M471" s="87"/>
      <c r="N471" s="119"/>
      <c r="O471" s="73"/>
      <c r="P471" s="158"/>
      <c r="Q471" s="58"/>
      <c r="R471" s="156"/>
      <c r="S471" s="58"/>
      <c r="T471" s="87"/>
      <c r="U471" s="87"/>
      <c r="V471" s="116"/>
      <c r="W471" s="57"/>
      <c r="X471" s="52"/>
      <c r="Y471" s="52"/>
      <c r="Z471" s="33"/>
      <c r="AA471" s="21"/>
      <c r="AB471" s="21"/>
      <c r="AC471" s="37"/>
    </row>
    <row r="472" spans="1:29" s="38" customFormat="1" x14ac:dyDescent="0.25">
      <c r="A472" s="41" t="s">
        <v>201</v>
      </c>
      <c r="D472" s="87">
        <f>+SUBTOTAL(9,D462:D470)</f>
        <v>1137436367.77</v>
      </c>
      <c r="E472" s="175"/>
      <c r="F472" s="87">
        <f>+SUBTOTAL(9,F462:F470)</f>
        <v>92770978.930646256</v>
      </c>
      <c r="H472" s="158"/>
      <c r="I472" s="73"/>
      <c r="J472" s="152"/>
      <c r="K472" s="73"/>
      <c r="L472" s="87">
        <f>+SUBTOTAL(9,L462:L470)</f>
        <v>37535402</v>
      </c>
      <c r="M472" s="87"/>
      <c r="N472" s="122">
        <f>+ROUND(L472/D472*100,1)</f>
        <v>3.3</v>
      </c>
      <c r="O472" s="175"/>
      <c r="P472" s="159"/>
      <c r="Q472" s="81"/>
      <c r="R472" s="180"/>
      <c r="S472" s="81"/>
      <c r="T472" s="87">
        <f>+SUBTOTAL(9,T462:T470)</f>
        <v>38559955</v>
      </c>
      <c r="U472" s="87"/>
      <c r="V472" s="116">
        <f>+T472/D472*100</f>
        <v>3.3900757961167258</v>
      </c>
      <c r="W472" s="57"/>
      <c r="X472" s="52"/>
      <c r="Y472" s="52"/>
      <c r="Z472" s="33"/>
      <c r="AA472" s="21"/>
      <c r="AB472" s="21"/>
      <c r="AC472" s="37"/>
    </row>
    <row r="473" spans="1:29" s="38" customFormat="1" x14ac:dyDescent="0.25">
      <c r="A473" s="41"/>
      <c r="B473" s="38" t="s">
        <v>6</v>
      </c>
      <c r="D473" s="87"/>
      <c r="E473" s="73"/>
      <c r="F473" s="87"/>
      <c r="H473" s="158"/>
      <c r="I473" s="73"/>
      <c r="J473" s="152"/>
      <c r="K473" s="73"/>
      <c r="L473" s="87"/>
      <c r="M473" s="87"/>
      <c r="N473" s="122"/>
      <c r="O473" s="73"/>
      <c r="P473" s="158"/>
      <c r="Q473" s="58"/>
      <c r="R473" s="156"/>
      <c r="S473" s="58"/>
      <c r="T473" s="87"/>
      <c r="U473" s="87"/>
      <c r="V473" s="116"/>
      <c r="W473" s="57"/>
      <c r="X473" s="52"/>
      <c r="Y473" s="52"/>
      <c r="Z473" s="33"/>
      <c r="AA473" s="21"/>
      <c r="AB473" s="21"/>
      <c r="AC473" s="37"/>
    </row>
    <row r="474" spans="1:29" s="38" customFormat="1" x14ac:dyDescent="0.25">
      <c r="A474" s="41"/>
      <c r="B474" s="38" t="s">
        <v>6</v>
      </c>
      <c r="D474" s="87"/>
      <c r="E474" s="73"/>
      <c r="F474" s="87"/>
      <c r="H474" s="158"/>
      <c r="I474" s="73"/>
      <c r="J474" s="152"/>
      <c r="K474" s="73"/>
      <c r="L474" s="87"/>
      <c r="M474" s="87"/>
      <c r="N474" s="122"/>
      <c r="O474" s="73"/>
      <c r="P474" s="158"/>
      <c r="Q474" s="58"/>
      <c r="R474" s="156"/>
      <c r="S474" s="58"/>
      <c r="T474" s="87"/>
      <c r="U474" s="87"/>
      <c r="V474" s="116"/>
      <c r="W474" s="57"/>
      <c r="X474" s="52"/>
      <c r="Y474" s="52"/>
      <c r="Z474" s="33"/>
      <c r="AA474" s="21"/>
      <c r="AB474" s="21"/>
      <c r="AC474" s="37"/>
    </row>
    <row r="475" spans="1:29" s="38" customFormat="1" x14ac:dyDescent="0.25">
      <c r="A475" s="41" t="s">
        <v>202</v>
      </c>
      <c r="D475" s="87"/>
      <c r="E475" s="73"/>
      <c r="F475" s="87"/>
      <c r="H475" s="158"/>
      <c r="I475" s="73"/>
      <c r="J475" s="152"/>
      <c r="K475" s="73"/>
      <c r="L475" s="87"/>
      <c r="M475" s="87"/>
      <c r="N475" s="119"/>
      <c r="O475" s="73"/>
      <c r="P475" s="158"/>
      <c r="Q475" s="58"/>
      <c r="R475" s="156"/>
      <c r="S475" s="58"/>
      <c r="T475" s="87"/>
      <c r="U475" s="87"/>
      <c r="V475" s="116"/>
      <c r="W475" s="57"/>
      <c r="X475" s="52"/>
      <c r="Y475" s="52"/>
      <c r="Z475" s="33"/>
      <c r="AA475" s="21"/>
      <c r="AB475" s="21"/>
      <c r="AC475" s="37"/>
    </row>
    <row r="476" spans="1:29" s="38" customFormat="1" x14ac:dyDescent="0.25">
      <c r="A476" s="41"/>
      <c r="B476" s="38" t="s">
        <v>6</v>
      </c>
      <c r="D476" s="87"/>
      <c r="E476" s="73"/>
      <c r="F476" s="87"/>
      <c r="H476" s="158"/>
      <c r="I476" s="73"/>
      <c r="J476" s="152"/>
      <c r="K476" s="73"/>
      <c r="L476" s="87"/>
      <c r="M476" s="87"/>
      <c r="N476" s="119"/>
      <c r="O476" s="73"/>
      <c r="P476" s="158"/>
      <c r="Q476" s="58"/>
      <c r="R476" s="156"/>
      <c r="S476" s="58"/>
      <c r="T476" s="87"/>
      <c r="U476" s="87"/>
      <c r="V476" s="116"/>
      <c r="W476" s="57"/>
      <c r="X476" s="52"/>
      <c r="Y476" s="52"/>
      <c r="Z476" s="33"/>
      <c r="AA476" s="21"/>
      <c r="AB476" s="21"/>
      <c r="AC476" s="37"/>
    </row>
    <row r="477" spans="1:29" s="38" customFormat="1" x14ac:dyDescent="0.25">
      <c r="A477" s="33" t="s">
        <v>6</v>
      </c>
      <c r="B477" s="38" t="s">
        <v>130</v>
      </c>
      <c r="D477" s="87"/>
      <c r="E477" s="73"/>
      <c r="F477" s="87"/>
      <c r="H477" s="158"/>
      <c r="I477" s="73"/>
      <c r="J477" s="152"/>
      <c r="K477" s="73"/>
      <c r="L477" s="87"/>
      <c r="M477" s="87"/>
      <c r="N477" s="119"/>
      <c r="O477" s="73"/>
      <c r="P477" s="158"/>
      <c r="Q477" s="58"/>
      <c r="R477" s="156"/>
      <c r="S477" s="58"/>
      <c r="T477" s="87"/>
      <c r="U477" s="87"/>
      <c r="V477" s="116"/>
      <c r="W477" s="57"/>
      <c r="X477" s="52"/>
      <c r="Y477" s="52"/>
      <c r="Z477" s="33"/>
      <c r="AA477" s="21"/>
      <c r="AB477" s="21"/>
      <c r="AC477" s="37"/>
    </row>
    <row r="478" spans="1:29" s="38" customFormat="1" x14ac:dyDescent="0.25">
      <c r="A478" s="33">
        <v>341</v>
      </c>
      <c r="B478" s="33" t="s">
        <v>42</v>
      </c>
      <c r="D478" s="63">
        <v>101607532.01000001</v>
      </c>
      <c r="E478" s="73"/>
      <c r="F478" s="63">
        <v>2299667.0395569638</v>
      </c>
      <c r="H478" s="158">
        <v>0</v>
      </c>
      <c r="I478" s="58" t="s">
        <v>277</v>
      </c>
      <c r="J478" s="152">
        <v>30</v>
      </c>
      <c r="K478" s="58" t="s">
        <v>277</v>
      </c>
      <c r="L478" s="63">
        <f t="shared" ref="L478:L484" si="63">+ROUND(D478*N478/100,0)</f>
        <v>3353049</v>
      </c>
      <c r="M478" s="63"/>
      <c r="N478" s="78">
        <v>3.3</v>
      </c>
      <c r="O478" s="73"/>
      <c r="P478" s="158">
        <f t="shared" ref="P478:P484" si="64">F478/D478*100</f>
        <v>2.263284024387715</v>
      </c>
      <c r="Q478" s="58"/>
      <c r="R478" s="156">
        <v>37.840000000000003</v>
      </c>
      <c r="S478" s="58"/>
      <c r="T478" s="63">
        <v>2678119</v>
      </c>
      <c r="U478" s="87"/>
      <c r="V478" s="66">
        <f t="shared" ref="V478:V484" si="65">+ROUND(T478/D478*100,2)</f>
        <v>2.64</v>
      </c>
      <c r="W478" s="52"/>
      <c r="X478" s="52"/>
      <c r="Y478" s="52"/>
      <c r="Z478" s="33"/>
      <c r="AA478" s="21"/>
      <c r="AB478" s="21"/>
      <c r="AC478" s="37"/>
    </row>
    <row r="479" spans="1:29" s="38" customFormat="1" x14ac:dyDescent="0.25">
      <c r="A479" s="33">
        <v>342</v>
      </c>
      <c r="B479" s="33" t="s">
        <v>87</v>
      </c>
      <c r="D479" s="63">
        <v>59665117.359999999</v>
      </c>
      <c r="E479" s="73"/>
      <c r="F479" s="63">
        <v>1350391.0693410612</v>
      </c>
      <c r="H479" s="158">
        <v>0</v>
      </c>
      <c r="I479" s="58" t="s">
        <v>277</v>
      </c>
      <c r="J479" s="152">
        <v>30</v>
      </c>
      <c r="K479" s="58" t="s">
        <v>277</v>
      </c>
      <c r="L479" s="63">
        <f t="shared" si="63"/>
        <v>1968949</v>
      </c>
      <c r="M479" s="63"/>
      <c r="N479" s="78">
        <v>3.3</v>
      </c>
      <c r="O479" s="73"/>
      <c r="P479" s="158">
        <f t="shared" si="64"/>
        <v>2.263284024387715</v>
      </c>
      <c r="Q479" s="58"/>
      <c r="R479" s="156">
        <v>34.770000000000003</v>
      </c>
      <c r="S479" s="58"/>
      <c r="T479" s="63">
        <v>1728636</v>
      </c>
      <c r="U479" s="87"/>
      <c r="V479" s="66">
        <f t="shared" si="65"/>
        <v>2.9</v>
      </c>
      <c r="W479" s="52"/>
      <c r="X479" s="52"/>
      <c r="Y479" s="52"/>
      <c r="Z479" s="33"/>
      <c r="AA479" s="21"/>
      <c r="AB479" s="21"/>
      <c r="AC479" s="37"/>
    </row>
    <row r="480" spans="1:29" s="38" customFormat="1" x14ac:dyDescent="0.25">
      <c r="A480" s="58">
        <v>343</v>
      </c>
      <c r="B480" s="58" t="s">
        <v>88</v>
      </c>
      <c r="C480" s="73"/>
      <c r="D480" s="63">
        <v>499500578.83999997</v>
      </c>
      <c r="E480" s="73"/>
      <c r="F480" s="63">
        <v>8382315.9533735877</v>
      </c>
      <c r="G480" s="73"/>
      <c r="H480" s="158">
        <v>0</v>
      </c>
      <c r="I480" s="58" t="s">
        <v>277</v>
      </c>
      <c r="J480" s="152">
        <v>30</v>
      </c>
      <c r="K480" s="58" t="s">
        <v>277</v>
      </c>
      <c r="L480" s="63">
        <f t="shared" si="63"/>
        <v>16483519</v>
      </c>
      <c r="M480" s="63"/>
      <c r="N480" s="78">
        <v>3.3</v>
      </c>
      <c r="O480" s="73"/>
      <c r="P480" s="158">
        <f t="shared" si="64"/>
        <v>1.6781393873136252</v>
      </c>
      <c r="Q480" s="58"/>
      <c r="R480" s="156">
        <v>33.840000000000003</v>
      </c>
      <c r="S480" s="58"/>
      <c r="T480" s="63">
        <v>14955771</v>
      </c>
      <c r="U480" s="87"/>
      <c r="V480" s="66">
        <f t="shared" si="65"/>
        <v>2.99</v>
      </c>
      <c r="W480" s="52"/>
      <c r="X480" s="52"/>
      <c r="Y480" s="52"/>
      <c r="Z480" s="33"/>
      <c r="AA480" s="21"/>
      <c r="AB480" s="21"/>
      <c r="AC480" s="37"/>
    </row>
    <row r="481" spans="1:29" s="38" customFormat="1" x14ac:dyDescent="0.25">
      <c r="A481" s="58">
        <v>343.2</v>
      </c>
      <c r="B481" s="58" t="s">
        <v>280</v>
      </c>
      <c r="C481" s="73"/>
      <c r="D481" s="63">
        <v>191363195.90000001</v>
      </c>
      <c r="E481" s="73"/>
      <c r="F481" s="63">
        <v>7253893.4905987633</v>
      </c>
      <c r="G481" s="73"/>
      <c r="H481" s="158">
        <v>0</v>
      </c>
      <c r="I481" s="58" t="s">
        <v>277</v>
      </c>
      <c r="J481" s="152">
        <v>30</v>
      </c>
      <c r="K481" s="58" t="s">
        <v>277</v>
      </c>
      <c r="L481" s="63">
        <f t="shared" si="63"/>
        <v>6314985</v>
      </c>
      <c r="M481" s="63"/>
      <c r="N481" s="78">
        <v>3.3</v>
      </c>
      <c r="O481" s="73"/>
      <c r="P481" s="158">
        <f t="shared" si="64"/>
        <v>3.7906419029442868</v>
      </c>
      <c r="Q481" s="58"/>
      <c r="R481" s="156">
        <v>8.61</v>
      </c>
      <c r="S481" s="58"/>
      <c r="T481" s="63">
        <v>13604203</v>
      </c>
      <c r="U481" s="87"/>
      <c r="V481" s="66">
        <f t="shared" si="65"/>
        <v>7.11</v>
      </c>
      <c r="W481" s="52"/>
      <c r="X481" s="52"/>
      <c r="Y481" s="52"/>
      <c r="Z481" s="33"/>
      <c r="AA481" s="21"/>
      <c r="AB481" s="21"/>
      <c r="AC481" s="37"/>
    </row>
    <row r="482" spans="1:29" s="38" customFormat="1" x14ac:dyDescent="0.25">
      <c r="A482" s="33">
        <v>344</v>
      </c>
      <c r="B482" s="33" t="s">
        <v>89</v>
      </c>
      <c r="D482" s="63">
        <v>87208138.849999994</v>
      </c>
      <c r="E482" s="73"/>
      <c r="F482" s="63">
        <v>1973767.8745579061</v>
      </c>
      <c r="H482" s="158">
        <v>0</v>
      </c>
      <c r="I482" s="58" t="s">
        <v>277</v>
      </c>
      <c r="J482" s="152">
        <v>30</v>
      </c>
      <c r="K482" s="58" t="s">
        <v>277</v>
      </c>
      <c r="L482" s="63">
        <f t="shared" si="63"/>
        <v>2877869</v>
      </c>
      <c r="M482" s="63"/>
      <c r="N482" s="78">
        <v>3.3</v>
      </c>
      <c r="O482" s="73"/>
      <c r="P482" s="158">
        <f t="shared" si="64"/>
        <v>2.263284024387715</v>
      </c>
      <c r="Q482" s="58"/>
      <c r="R482" s="156">
        <v>36.840000000000003</v>
      </c>
      <c r="S482" s="58"/>
      <c r="T482" s="63">
        <v>2384653</v>
      </c>
      <c r="U482" s="87"/>
      <c r="V482" s="66">
        <f t="shared" si="65"/>
        <v>2.73</v>
      </c>
      <c r="W482" s="52"/>
      <c r="X482" s="52"/>
      <c r="Y482" s="52"/>
      <c r="Z482" s="33"/>
      <c r="AA482" s="21"/>
      <c r="AB482" s="21"/>
      <c r="AC482" s="37"/>
    </row>
    <row r="483" spans="1:29" s="38" customFormat="1" x14ac:dyDescent="0.25">
      <c r="A483" s="33">
        <v>345</v>
      </c>
      <c r="B483" s="33" t="s">
        <v>45</v>
      </c>
      <c r="D483" s="63">
        <v>138483955.50999999</v>
      </c>
      <c r="E483" s="73"/>
      <c r="F483" s="63">
        <v>3134285.2413980202</v>
      </c>
      <c r="H483" s="158">
        <v>0</v>
      </c>
      <c r="I483" s="58" t="s">
        <v>277</v>
      </c>
      <c r="J483" s="152">
        <v>30</v>
      </c>
      <c r="K483" s="58" t="s">
        <v>277</v>
      </c>
      <c r="L483" s="63">
        <f t="shared" si="63"/>
        <v>4569971</v>
      </c>
      <c r="M483" s="63"/>
      <c r="N483" s="78">
        <v>3.3</v>
      </c>
      <c r="O483" s="73"/>
      <c r="P483" s="158">
        <f t="shared" si="64"/>
        <v>2.2632840243877146</v>
      </c>
      <c r="Q483" s="58"/>
      <c r="R483" s="156">
        <v>36.42</v>
      </c>
      <c r="S483" s="58"/>
      <c r="T483" s="63">
        <v>3792404</v>
      </c>
      <c r="U483" s="87"/>
      <c r="V483" s="66">
        <f t="shared" si="65"/>
        <v>2.74</v>
      </c>
      <c r="W483" s="52"/>
      <c r="X483" s="52"/>
      <c r="Y483" s="52"/>
      <c r="Z483" s="33"/>
      <c r="AA483" s="21"/>
      <c r="AB483" s="21"/>
      <c r="AC483" s="37"/>
    </row>
    <row r="484" spans="1:29" s="38" customFormat="1" x14ac:dyDescent="0.25">
      <c r="A484" s="33">
        <v>346</v>
      </c>
      <c r="B484" s="33" t="s">
        <v>281</v>
      </c>
      <c r="D484" s="64">
        <v>12795087.470000001</v>
      </c>
      <c r="E484" s="73"/>
      <c r="F484" s="64">
        <v>289589.17061494431</v>
      </c>
      <c r="H484" s="158">
        <v>0</v>
      </c>
      <c r="I484" s="58" t="s">
        <v>277</v>
      </c>
      <c r="J484" s="152">
        <v>30</v>
      </c>
      <c r="K484" s="58" t="s">
        <v>277</v>
      </c>
      <c r="L484" s="64">
        <f t="shared" si="63"/>
        <v>422238</v>
      </c>
      <c r="M484" s="67"/>
      <c r="N484" s="78">
        <v>3.3</v>
      </c>
      <c r="O484" s="73"/>
      <c r="P484" s="158">
        <f t="shared" si="64"/>
        <v>2.263284024387715</v>
      </c>
      <c r="Q484" s="58"/>
      <c r="R484" s="156">
        <v>34.72</v>
      </c>
      <c r="S484" s="58"/>
      <c r="T484" s="64">
        <v>367552</v>
      </c>
      <c r="U484" s="87"/>
      <c r="V484" s="66">
        <f t="shared" si="65"/>
        <v>2.87</v>
      </c>
      <c r="W484" s="52"/>
      <c r="X484" s="52"/>
      <c r="Y484" s="52"/>
      <c r="Z484" s="33"/>
      <c r="AA484" s="21"/>
      <c r="AB484" s="21"/>
      <c r="AC484" s="37"/>
    </row>
    <row r="485" spans="1:29" s="38" customFormat="1" x14ac:dyDescent="0.25">
      <c r="A485" s="33" t="s">
        <v>6</v>
      </c>
      <c r="B485" s="38" t="s">
        <v>131</v>
      </c>
      <c r="D485" s="83">
        <f>+SUBTOTAL(9,D478:D484)</f>
        <v>1090623605.9400001</v>
      </c>
      <c r="E485" s="73"/>
      <c r="F485" s="83">
        <f>+SUBTOTAL(9,F478:F484)</f>
        <v>24683909.839441247</v>
      </c>
      <c r="H485" s="158"/>
      <c r="I485" s="73"/>
      <c r="J485" s="152"/>
      <c r="K485" s="73"/>
      <c r="L485" s="83">
        <f>+SUBTOTAL(9,L478:L484)</f>
        <v>35990580</v>
      </c>
      <c r="M485" s="88"/>
      <c r="N485" s="118">
        <f>+ROUND(L485/D485*100,1)</f>
        <v>3.3</v>
      </c>
      <c r="O485" s="73"/>
      <c r="P485" s="158"/>
      <c r="Q485" s="58"/>
      <c r="R485" s="156"/>
      <c r="S485" s="58"/>
      <c r="T485" s="83">
        <f>+SUBTOTAL(9,T478:T484)</f>
        <v>39511338</v>
      </c>
      <c r="U485" s="87"/>
      <c r="V485" s="125">
        <f>+T485/D485*100</f>
        <v>3.6228207224568076</v>
      </c>
      <c r="W485" s="56"/>
      <c r="X485" s="52"/>
      <c r="Y485" s="52"/>
      <c r="Z485" s="33"/>
      <c r="AA485" s="21"/>
      <c r="AB485" s="21"/>
      <c r="AC485" s="37"/>
    </row>
    <row r="486" spans="1:29" s="38" customFormat="1" x14ac:dyDescent="0.25">
      <c r="A486" s="33" t="s">
        <v>6</v>
      </c>
      <c r="B486" s="38" t="s">
        <v>6</v>
      </c>
      <c r="D486" s="87"/>
      <c r="E486" s="73"/>
      <c r="F486" s="87"/>
      <c r="H486" s="158"/>
      <c r="I486" s="73"/>
      <c r="J486" s="152"/>
      <c r="K486" s="73"/>
      <c r="L486" s="87"/>
      <c r="M486" s="87"/>
      <c r="N486" s="119"/>
      <c r="O486" s="73"/>
      <c r="P486" s="158"/>
      <c r="Q486" s="58"/>
      <c r="R486" s="156"/>
      <c r="S486" s="58"/>
      <c r="T486" s="87"/>
      <c r="U486" s="87"/>
      <c r="V486" s="116"/>
      <c r="W486" s="57"/>
      <c r="X486" s="52"/>
      <c r="Y486" s="52"/>
      <c r="Z486" s="33"/>
      <c r="AA486" s="21"/>
      <c r="AB486" s="21"/>
      <c r="AC486" s="37"/>
    </row>
    <row r="487" spans="1:29" s="38" customFormat="1" x14ac:dyDescent="0.25">
      <c r="A487" s="41" t="s">
        <v>203</v>
      </c>
      <c r="D487" s="162">
        <f>+SUBTOTAL(9,D477:D485)</f>
        <v>1090623605.9400001</v>
      </c>
      <c r="E487" s="73"/>
      <c r="F487" s="162">
        <f>+SUBTOTAL(9,F477:F485)</f>
        <v>24683909.839441247</v>
      </c>
      <c r="H487" s="158"/>
      <c r="I487" s="73"/>
      <c r="J487" s="152"/>
      <c r="K487" s="73"/>
      <c r="L487" s="162">
        <f>+SUBTOTAL(9,L477:L485)</f>
        <v>35990580</v>
      </c>
      <c r="M487" s="87"/>
      <c r="N487" s="122">
        <f>+ROUND(L487/D487*100,1)</f>
        <v>3.3</v>
      </c>
      <c r="O487" s="73"/>
      <c r="P487" s="158"/>
      <c r="Q487" s="58"/>
      <c r="R487" s="156"/>
      <c r="S487" s="58"/>
      <c r="T487" s="162">
        <f>+SUBTOTAL(9,T477:T485)</f>
        <v>39511338</v>
      </c>
      <c r="U487" s="87"/>
      <c r="V487" s="116">
        <f>+T487/D487*100</f>
        <v>3.6228207224568076</v>
      </c>
      <c r="W487" s="57"/>
      <c r="X487" s="52"/>
      <c r="Y487" s="52"/>
      <c r="Z487" s="33"/>
      <c r="AA487" s="21"/>
      <c r="AB487" s="21"/>
      <c r="AC487" s="37"/>
    </row>
    <row r="488" spans="1:29" s="38" customFormat="1" x14ac:dyDescent="0.25">
      <c r="A488" s="41"/>
      <c r="B488" s="38" t="s">
        <v>6</v>
      </c>
      <c r="D488" s="87"/>
      <c r="E488" s="73"/>
      <c r="F488" s="87"/>
      <c r="H488" s="158"/>
      <c r="I488" s="73"/>
      <c r="J488" s="152"/>
      <c r="K488" s="73"/>
      <c r="L488" s="87"/>
      <c r="M488" s="87"/>
      <c r="N488" s="119"/>
      <c r="O488" s="73"/>
      <c r="P488" s="158"/>
      <c r="Q488" s="58"/>
      <c r="R488" s="156"/>
      <c r="S488" s="58"/>
      <c r="T488" s="87"/>
      <c r="U488" s="87"/>
      <c r="V488" s="116"/>
      <c r="W488" s="57"/>
      <c r="X488" s="52"/>
      <c r="Y488" s="52"/>
      <c r="Z488" s="33"/>
      <c r="AA488" s="21"/>
      <c r="AB488" s="21"/>
      <c r="AC488" s="37"/>
    </row>
    <row r="489" spans="1:29" ht="13.8" thickBot="1" x14ac:dyDescent="0.3">
      <c r="A489" s="35" t="s">
        <v>10</v>
      </c>
      <c r="D489" s="90">
        <f>+SUBTOTAL(9,D229:D488)</f>
        <v>10277035554.029997</v>
      </c>
      <c r="F489" s="90">
        <f>+SUBTOTAL(9,F229:F488)</f>
        <v>1537827272.1539986</v>
      </c>
      <c r="H489" s="158"/>
      <c r="J489" s="152"/>
      <c r="L489" s="90">
        <f>+SUBTOTAL(9,L229:L488)</f>
        <v>386046917</v>
      </c>
      <c r="M489" s="84"/>
      <c r="N489" s="122">
        <f>+ROUND(L489/D489*100,1)</f>
        <v>3.8</v>
      </c>
      <c r="P489" s="158"/>
      <c r="R489" s="156"/>
      <c r="T489" s="90">
        <f>+SUBTOTAL(9,T229:T488)</f>
        <v>436939222</v>
      </c>
      <c r="U489" s="84"/>
      <c r="V489" s="116">
        <f>+T489/D489*100</f>
        <v>4.2516075740212882</v>
      </c>
      <c r="W489" s="57"/>
      <c r="X489" s="60"/>
      <c r="Y489" s="52"/>
      <c r="AA489" s="21"/>
      <c r="AB489" s="21"/>
      <c r="AC489" s="37"/>
    </row>
    <row r="490" spans="1:29" ht="13.8" thickTop="1" x14ac:dyDescent="0.25">
      <c r="B490" s="33" t="s">
        <v>6</v>
      </c>
      <c r="H490" s="158"/>
      <c r="J490" s="152"/>
      <c r="N490" s="120"/>
      <c r="P490" s="158"/>
      <c r="R490" s="156"/>
      <c r="V490" s="66"/>
      <c r="W490" s="52"/>
      <c r="X490" s="52"/>
      <c r="Y490" s="52"/>
      <c r="AA490" s="21"/>
      <c r="AB490" s="21"/>
      <c r="AC490" s="37"/>
    </row>
    <row r="491" spans="1:29" x14ac:dyDescent="0.25">
      <c r="B491" s="33" t="s">
        <v>6</v>
      </c>
      <c r="H491" s="158"/>
      <c r="J491" s="152"/>
      <c r="N491" s="120"/>
      <c r="P491" s="158"/>
      <c r="R491" s="156"/>
      <c r="V491" s="66"/>
      <c r="W491" s="52"/>
      <c r="X491" s="52"/>
      <c r="Y491" s="52"/>
      <c r="AA491" s="21"/>
      <c r="AB491" s="21"/>
      <c r="AC491" s="37"/>
    </row>
    <row r="492" spans="1:29" x14ac:dyDescent="0.25">
      <c r="A492" s="35" t="s">
        <v>257</v>
      </c>
      <c r="H492" s="158"/>
      <c r="J492" s="152"/>
      <c r="N492" s="120"/>
      <c r="P492" s="158"/>
      <c r="R492" s="156"/>
      <c r="V492" s="66"/>
      <c r="W492" s="52"/>
      <c r="X492" s="52"/>
      <c r="Y492" s="52"/>
      <c r="AA492" s="21"/>
      <c r="AB492" s="21"/>
      <c r="AC492" s="37"/>
    </row>
    <row r="493" spans="1:29" x14ac:dyDescent="0.25">
      <c r="B493" s="33" t="s">
        <v>6</v>
      </c>
      <c r="D493" s="73"/>
      <c r="E493" s="73"/>
      <c r="F493" s="73"/>
      <c r="G493" s="38"/>
      <c r="H493" s="158"/>
      <c r="I493" s="73"/>
      <c r="J493" s="152"/>
      <c r="L493" s="73"/>
      <c r="M493" s="73"/>
      <c r="N493" s="120"/>
      <c r="P493" s="158"/>
      <c r="R493" s="156"/>
      <c r="T493" s="73"/>
      <c r="U493" s="73"/>
      <c r="V493" s="66"/>
      <c r="W493" s="52"/>
      <c r="X493" s="52"/>
      <c r="Y493" s="52"/>
      <c r="AA493" s="21"/>
      <c r="AB493" s="21"/>
      <c r="AC493" s="37"/>
    </row>
    <row r="494" spans="1:29" s="38" customFormat="1" x14ac:dyDescent="0.25">
      <c r="A494" s="38" t="s">
        <v>6</v>
      </c>
      <c r="B494" s="38" t="s">
        <v>132</v>
      </c>
      <c r="C494" s="33"/>
      <c r="D494" s="63"/>
      <c r="E494" s="58"/>
      <c r="F494" s="58"/>
      <c r="G494" s="33"/>
      <c r="H494" s="158"/>
      <c r="I494" s="58"/>
      <c r="J494" s="152"/>
      <c r="K494" s="58"/>
      <c r="L494" s="63"/>
      <c r="M494" s="63"/>
      <c r="N494" s="120"/>
      <c r="O494" s="58"/>
      <c r="P494" s="158"/>
      <c r="Q494" s="58"/>
      <c r="R494" s="156"/>
      <c r="S494" s="58"/>
      <c r="T494" s="63"/>
      <c r="U494" s="63"/>
      <c r="V494" s="66"/>
      <c r="W494" s="52"/>
      <c r="X494" s="52"/>
      <c r="Y494" s="52"/>
      <c r="AA494" s="21"/>
      <c r="AB494" s="21"/>
      <c r="AC494" s="37"/>
    </row>
    <row r="495" spans="1:29" x14ac:dyDescent="0.25">
      <c r="A495" s="33">
        <v>341</v>
      </c>
      <c r="B495" s="33" t="s">
        <v>42</v>
      </c>
      <c r="C495" s="38"/>
      <c r="D495" s="63">
        <v>601221.5</v>
      </c>
      <c r="F495" s="63">
        <v>330321.73522000009</v>
      </c>
      <c r="H495" s="158">
        <v>79.42978723404255</v>
      </c>
      <c r="I495" s="58" t="s">
        <v>277</v>
      </c>
      <c r="J495" s="152">
        <v>10.4</v>
      </c>
      <c r="K495" s="58" t="s">
        <v>277</v>
      </c>
      <c r="L495" s="63">
        <f t="shared" ref="L495:L501" si="66">+ROUND(D495*N495/100,0)</f>
        <v>13227</v>
      </c>
      <c r="M495" s="63"/>
      <c r="N495" s="78">
        <v>2.2000000000000002</v>
      </c>
      <c r="O495" s="73"/>
      <c r="P495" s="158">
        <f t="shared" ref="P495:P501" si="67">F495/D495*100</f>
        <v>54.941770249400612</v>
      </c>
      <c r="R495" s="156">
        <v>11.26</v>
      </c>
      <c r="T495" s="63">
        <v>25126</v>
      </c>
      <c r="U495" s="63"/>
      <c r="V495" s="66">
        <f t="shared" ref="V495:V501" si="68">+ROUND(T495/D495*100,2)</f>
        <v>4.18</v>
      </c>
      <c r="W495" s="52"/>
      <c r="X495" s="52"/>
      <c r="Y495" s="52"/>
      <c r="AA495" s="21"/>
      <c r="AB495" s="21"/>
      <c r="AC495" s="37"/>
    </row>
    <row r="496" spans="1:29" x14ac:dyDescent="0.25">
      <c r="A496" s="33">
        <v>342</v>
      </c>
      <c r="B496" s="33" t="s">
        <v>87</v>
      </c>
      <c r="D496" s="63">
        <v>194416.91</v>
      </c>
      <c r="F496" s="63">
        <v>102092.6630855556</v>
      </c>
      <c r="H496" s="158">
        <v>74.615384615384613</v>
      </c>
      <c r="I496" s="58" t="s">
        <v>277</v>
      </c>
      <c r="J496" s="152">
        <v>9.9</v>
      </c>
      <c r="K496" s="58" t="s">
        <v>277</v>
      </c>
      <c r="L496" s="63">
        <f t="shared" si="66"/>
        <v>5055</v>
      </c>
      <c r="M496" s="63"/>
      <c r="N496" s="78">
        <v>2.6</v>
      </c>
      <c r="P496" s="158">
        <f t="shared" si="67"/>
        <v>52.512234190717052</v>
      </c>
      <c r="R496" s="156">
        <v>10.68</v>
      </c>
      <c r="T496" s="63">
        <v>9191</v>
      </c>
      <c r="U496" s="63"/>
      <c r="V496" s="66">
        <f t="shared" si="68"/>
        <v>4.7300000000000004</v>
      </c>
      <c r="W496" s="52"/>
      <c r="X496" s="52"/>
      <c r="Y496" s="52"/>
      <c r="AA496" s="21"/>
      <c r="AB496" s="21"/>
      <c r="AC496" s="37"/>
    </row>
    <row r="497" spans="1:29" x14ac:dyDescent="0.25">
      <c r="A497" s="33">
        <v>343</v>
      </c>
      <c r="B497" s="33" t="s">
        <v>88</v>
      </c>
      <c r="C497" s="38"/>
      <c r="D497" s="63">
        <v>14841925.279999999</v>
      </c>
      <c r="F497" s="63">
        <v>1714580.9765210983</v>
      </c>
      <c r="G497" s="58"/>
      <c r="H497" s="158">
        <v>73.823529411764696</v>
      </c>
      <c r="I497" s="58" t="s">
        <v>277</v>
      </c>
      <c r="J497" s="152">
        <v>8.9</v>
      </c>
      <c r="K497" s="58" t="s">
        <v>277</v>
      </c>
      <c r="L497" s="63">
        <f t="shared" si="66"/>
        <v>430416</v>
      </c>
      <c r="M497" s="63"/>
      <c r="N497" s="78">
        <v>2.9</v>
      </c>
      <c r="O497" s="73"/>
      <c r="P497" s="158">
        <f t="shared" si="67"/>
        <v>11.552281420197922</v>
      </c>
      <c r="R497" s="156">
        <v>11.08</v>
      </c>
      <c r="T497" s="63">
        <v>1224964</v>
      </c>
      <c r="U497" s="63"/>
      <c r="V497" s="66">
        <f t="shared" si="68"/>
        <v>8.25</v>
      </c>
      <c r="W497" s="52"/>
      <c r="X497" s="52"/>
      <c r="Y497" s="52"/>
      <c r="AA497" s="21"/>
      <c r="AB497" s="21"/>
      <c r="AC497" s="37"/>
    </row>
    <row r="498" spans="1:29" x14ac:dyDescent="0.25">
      <c r="A498" s="33">
        <v>343.2</v>
      </c>
      <c r="B498" s="33" t="s">
        <v>280</v>
      </c>
      <c r="D498" s="63">
        <v>1858778.65</v>
      </c>
      <c r="F498" s="63">
        <v>673465.85611834633</v>
      </c>
      <c r="G498" s="58"/>
      <c r="H498" s="158">
        <v>73.823529411764696</v>
      </c>
      <c r="I498" s="58" t="s">
        <v>277</v>
      </c>
      <c r="J498" s="152">
        <v>8.9</v>
      </c>
      <c r="K498" s="58" t="s">
        <v>277</v>
      </c>
      <c r="L498" s="63">
        <f t="shared" si="66"/>
        <v>53905</v>
      </c>
      <c r="M498" s="63"/>
      <c r="N498" s="78">
        <v>2.9</v>
      </c>
      <c r="P498" s="158">
        <f t="shared" si="67"/>
        <v>36.231632858401206</v>
      </c>
      <c r="R498" s="156">
        <v>8.31</v>
      </c>
      <c r="T498" s="63">
        <v>77770</v>
      </c>
      <c r="U498" s="63"/>
      <c r="V498" s="66">
        <f t="shared" si="68"/>
        <v>4.18</v>
      </c>
      <c r="W498" s="52"/>
      <c r="X498" s="52"/>
      <c r="Y498" s="52"/>
      <c r="AA498" s="21"/>
      <c r="AB498" s="21"/>
      <c r="AC498" s="37"/>
    </row>
    <row r="499" spans="1:29" x14ac:dyDescent="0.25">
      <c r="A499" s="33">
        <v>344</v>
      </c>
      <c r="B499" s="33" t="s">
        <v>89</v>
      </c>
      <c r="D499" s="63">
        <v>1748135.45</v>
      </c>
      <c r="F499" s="63">
        <v>750004.79137333401</v>
      </c>
      <c r="H499" s="158">
        <v>79.116666666666674</v>
      </c>
      <c r="I499" s="58" t="s">
        <v>277</v>
      </c>
      <c r="J499" s="152">
        <v>10.4</v>
      </c>
      <c r="K499" s="58" t="s">
        <v>277</v>
      </c>
      <c r="L499" s="63">
        <f t="shared" si="66"/>
        <v>36711</v>
      </c>
      <c r="M499" s="63"/>
      <c r="N499" s="78">
        <v>2.1</v>
      </c>
      <c r="P499" s="158">
        <f t="shared" si="67"/>
        <v>42.903128094183664</v>
      </c>
      <c r="R499" s="156">
        <v>10.61</v>
      </c>
      <c r="T499" s="63">
        <v>99017</v>
      </c>
      <c r="U499" s="63"/>
      <c r="V499" s="66">
        <f t="shared" si="68"/>
        <v>5.66</v>
      </c>
      <c r="W499" s="52"/>
      <c r="X499" s="52"/>
      <c r="Y499" s="52"/>
      <c r="AA499" s="21"/>
      <c r="AB499" s="21"/>
      <c r="AC499" s="37"/>
    </row>
    <row r="500" spans="1:29" x14ac:dyDescent="0.25">
      <c r="A500" s="33">
        <v>345</v>
      </c>
      <c r="B500" s="33" t="s">
        <v>45</v>
      </c>
      <c r="D500" s="63">
        <v>420107.13</v>
      </c>
      <c r="F500" s="63">
        <v>174656.81642166671</v>
      </c>
      <c r="H500" s="158">
        <v>79.116666666666674</v>
      </c>
      <c r="I500" s="58" t="s">
        <v>277</v>
      </c>
      <c r="J500" s="152">
        <v>10.4</v>
      </c>
      <c r="K500" s="58" t="s">
        <v>277</v>
      </c>
      <c r="L500" s="63">
        <f t="shared" si="66"/>
        <v>8822</v>
      </c>
      <c r="M500" s="63"/>
      <c r="N500" s="78">
        <v>2.1</v>
      </c>
      <c r="P500" s="158">
        <f t="shared" si="67"/>
        <v>41.574351861551769</v>
      </c>
      <c r="R500" s="156">
        <v>10.039999999999999</v>
      </c>
      <c r="T500" s="63">
        <v>25284</v>
      </c>
      <c r="U500" s="63"/>
      <c r="V500" s="66">
        <f t="shared" si="68"/>
        <v>6.02</v>
      </c>
      <c r="W500" s="52"/>
      <c r="X500" s="52"/>
      <c r="Y500" s="52"/>
      <c r="AA500" s="21"/>
      <c r="AB500" s="21"/>
      <c r="AC500" s="37"/>
    </row>
    <row r="501" spans="1:29" s="38" customFormat="1" x14ac:dyDescent="0.25">
      <c r="A501" s="33">
        <v>346</v>
      </c>
      <c r="B501" s="33" t="s">
        <v>281</v>
      </c>
      <c r="C501" s="33"/>
      <c r="D501" s="64">
        <v>20934.61</v>
      </c>
      <c r="E501" s="58"/>
      <c r="F501" s="64">
        <v>8569.5999233333496</v>
      </c>
      <c r="G501" s="33"/>
      <c r="H501" s="158">
        <v>77.608695652173907</v>
      </c>
      <c r="I501" s="58" t="s">
        <v>277</v>
      </c>
      <c r="J501" s="152">
        <v>10.3</v>
      </c>
      <c r="K501" s="58" t="s">
        <v>277</v>
      </c>
      <c r="L501" s="64">
        <f t="shared" si="66"/>
        <v>461</v>
      </c>
      <c r="M501" s="67"/>
      <c r="N501" s="78">
        <v>2.2000000000000002</v>
      </c>
      <c r="O501" s="58"/>
      <c r="P501" s="158">
        <f t="shared" si="67"/>
        <v>40.93508273301174</v>
      </c>
      <c r="Q501" s="58"/>
      <c r="R501" s="156">
        <v>9.84</v>
      </c>
      <c r="S501" s="58"/>
      <c r="T501" s="64">
        <v>1299</v>
      </c>
      <c r="U501" s="67"/>
      <c r="V501" s="66">
        <f t="shared" si="68"/>
        <v>6.21</v>
      </c>
      <c r="W501" s="52"/>
      <c r="X501" s="60"/>
      <c r="Y501" s="52"/>
      <c r="AA501" s="21"/>
      <c r="AB501" s="21"/>
      <c r="AC501" s="37"/>
    </row>
    <row r="502" spans="1:29" x14ac:dyDescent="0.25">
      <c r="A502" s="33" t="s">
        <v>6</v>
      </c>
      <c r="B502" s="38" t="s">
        <v>133</v>
      </c>
      <c r="D502" s="83">
        <f>+SUBTOTAL(9,D495:D501)</f>
        <v>19685519.529999997</v>
      </c>
      <c r="E502" s="73"/>
      <c r="F502" s="83">
        <f>+SUBTOTAL(9,F495:F501)</f>
        <v>3753692.4386633341</v>
      </c>
      <c r="G502" s="38"/>
      <c r="H502" s="158"/>
      <c r="I502" s="73"/>
      <c r="J502" s="152"/>
      <c r="L502" s="83">
        <f>+SUBTOTAL(9,L495:L501)</f>
        <v>548597</v>
      </c>
      <c r="M502" s="88"/>
      <c r="N502" s="118">
        <f>+ROUND(L502/D502*100,1)</f>
        <v>2.8</v>
      </c>
      <c r="P502" s="158"/>
      <c r="R502" s="156"/>
      <c r="T502" s="83">
        <f>+SUBTOTAL(9,T495:T501)</f>
        <v>1462651</v>
      </c>
      <c r="U502" s="88"/>
      <c r="V502" s="116">
        <f>+T502/D502*100</f>
        <v>7.4300858444247524</v>
      </c>
      <c r="W502" s="56"/>
      <c r="X502" s="60"/>
      <c r="Y502" s="52"/>
      <c r="Z502" s="37"/>
      <c r="AA502" s="21"/>
      <c r="AB502" s="21"/>
      <c r="AC502" s="37"/>
    </row>
    <row r="503" spans="1:29" s="38" customFormat="1" x14ac:dyDescent="0.25">
      <c r="A503" s="33" t="s">
        <v>6</v>
      </c>
      <c r="B503" s="33" t="s">
        <v>6</v>
      </c>
      <c r="C503" s="33"/>
      <c r="D503" s="58"/>
      <c r="E503" s="58"/>
      <c r="F503" s="58"/>
      <c r="G503" s="33"/>
      <c r="H503" s="158"/>
      <c r="I503" s="58"/>
      <c r="J503" s="152"/>
      <c r="K503" s="58"/>
      <c r="L503" s="58"/>
      <c r="M503" s="58"/>
      <c r="N503" s="120"/>
      <c r="O503" s="58"/>
      <c r="P503" s="158"/>
      <c r="Q503" s="58"/>
      <c r="R503" s="156"/>
      <c r="S503" s="58"/>
      <c r="T503" s="58"/>
      <c r="U503" s="58"/>
      <c r="V503" s="66"/>
      <c r="W503" s="52"/>
      <c r="X503" s="60"/>
      <c r="Y503" s="52"/>
      <c r="AA503" s="21"/>
      <c r="AB503" s="21"/>
      <c r="AC503" s="37"/>
    </row>
    <row r="504" spans="1:29" x14ac:dyDescent="0.25">
      <c r="A504" s="38" t="s">
        <v>6</v>
      </c>
      <c r="B504" s="38" t="s">
        <v>134</v>
      </c>
      <c r="D504" s="63"/>
      <c r="H504" s="158"/>
      <c r="J504" s="152"/>
      <c r="L504" s="63"/>
      <c r="M504" s="63"/>
      <c r="N504" s="120"/>
      <c r="P504" s="158"/>
      <c r="R504" s="156"/>
      <c r="T504" s="63"/>
      <c r="U504" s="63"/>
      <c r="V504" s="66"/>
      <c r="W504" s="52"/>
      <c r="X504" s="52"/>
      <c r="Y504" s="52"/>
      <c r="Z504" s="38"/>
      <c r="AA504" s="21"/>
      <c r="AB504" s="21"/>
      <c r="AC504" s="37"/>
    </row>
    <row r="505" spans="1:29" x14ac:dyDescent="0.25">
      <c r="A505" s="33">
        <v>341</v>
      </c>
      <c r="B505" s="33" t="s">
        <v>42</v>
      </c>
      <c r="C505" s="38"/>
      <c r="D505" s="63">
        <v>941092.66</v>
      </c>
      <c r="F505" s="63">
        <v>168136.7018022222</v>
      </c>
      <c r="H505" s="158">
        <v>77.890909090909091</v>
      </c>
      <c r="I505" s="58" t="s">
        <v>277</v>
      </c>
      <c r="J505" s="152">
        <v>10.4</v>
      </c>
      <c r="K505" s="58" t="s">
        <v>277</v>
      </c>
      <c r="L505" s="63">
        <f t="shared" ref="L505:L511" si="69">+ROUND(D505*N505/100,0)</f>
        <v>21645</v>
      </c>
      <c r="M505" s="63"/>
      <c r="N505" s="78">
        <v>2.2999999999999998</v>
      </c>
      <c r="O505" s="73"/>
      <c r="P505" s="158">
        <f t="shared" ref="P505:P511" si="70">F505/D505*100</f>
        <v>17.866115521740674</v>
      </c>
      <c r="R505" s="156">
        <v>11.37</v>
      </c>
      <c r="T505" s="63">
        <v>69637</v>
      </c>
      <c r="U505" s="63"/>
      <c r="V505" s="66">
        <f t="shared" ref="V505:V511" si="71">+ROUND(T505/D505*100,2)</f>
        <v>7.4</v>
      </c>
      <c r="W505" s="52"/>
      <c r="X505" s="52"/>
      <c r="Y505" s="52"/>
      <c r="AA505" s="21"/>
      <c r="AB505" s="21"/>
      <c r="AC505" s="37"/>
    </row>
    <row r="506" spans="1:29" x14ac:dyDescent="0.25">
      <c r="A506" s="33">
        <v>342</v>
      </c>
      <c r="B506" s="33" t="s">
        <v>87</v>
      </c>
      <c r="D506" s="63">
        <v>724317.88</v>
      </c>
      <c r="F506" s="63">
        <v>117795.22069333334</v>
      </c>
      <c r="H506" s="158">
        <v>73.243243243243242</v>
      </c>
      <c r="I506" s="58" t="s">
        <v>277</v>
      </c>
      <c r="J506" s="152">
        <v>9.9</v>
      </c>
      <c r="K506" s="58" t="s">
        <v>277</v>
      </c>
      <c r="L506" s="63">
        <f t="shared" si="69"/>
        <v>19557</v>
      </c>
      <c r="M506" s="63"/>
      <c r="N506" s="78">
        <v>2.7</v>
      </c>
      <c r="P506" s="158">
        <f t="shared" si="70"/>
        <v>16.262917697590641</v>
      </c>
      <c r="R506" s="156">
        <v>11.07</v>
      </c>
      <c r="T506" s="63">
        <v>56753</v>
      </c>
      <c r="U506" s="63"/>
      <c r="V506" s="66">
        <f t="shared" si="71"/>
        <v>7.84</v>
      </c>
      <c r="W506" s="52"/>
      <c r="X506" s="52"/>
      <c r="Y506" s="52"/>
      <c r="AA506" s="21"/>
      <c r="AB506" s="21"/>
      <c r="AC506" s="37"/>
    </row>
    <row r="507" spans="1:29" x14ac:dyDescent="0.25">
      <c r="A507" s="33">
        <v>343</v>
      </c>
      <c r="B507" s="33" t="s">
        <v>88</v>
      </c>
      <c r="C507" s="38"/>
      <c r="D507" s="63">
        <v>10218902.539999999</v>
      </c>
      <c r="F507" s="63">
        <v>1207169.6597349499</v>
      </c>
      <c r="G507" s="58"/>
      <c r="H507" s="158">
        <v>72.8125</v>
      </c>
      <c r="I507" s="58" t="s">
        <v>277</v>
      </c>
      <c r="J507" s="152">
        <v>8.6999999999999993</v>
      </c>
      <c r="K507" s="58" t="s">
        <v>277</v>
      </c>
      <c r="L507" s="63">
        <f t="shared" si="69"/>
        <v>316786</v>
      </c>
      <c r="M507" s="63"/>
      <c r="N507" s="78">
        <v>3.1</v>
      </c>
      <c r="O507" s="73"/>
      <c r="P507" s="158">
        <f t="shared" si="70"/>
        <v>11.813104734189491</v>
      </c>
      <c r="R507" s="156">
        <v>11.09</v>
      </c>
      <c r="T507" s="63">
        <v>840243</v>
      </c>
      <c r="U507" s="63"/>
      <c r="V507" s="66">
        <f t="shared" si="71"/>
        <v>8.2200000000000006</v>
      </c>
      <c r="W507" s="52"/>
      <c r="X507" s="52"/>
      <c r="Y507" s="52"/>
      <c r="AA507" s="21"/>
      <c r="AB507" s="21"/>
      <c r="AC507" s="37"/>
    </row>
    <row r="508" spans="1:29" x14ac:dyDescent="0.25">
      <c r="A508" s="33">
        <v>343.2</v>
      </c>
      <c r="B508" s="33" t="s">
        <v>280</v>
      </c>
      <c r="D508" s="63">
        <v>2807095.36</v>
      </c>
      <c r="F508" s="63">
        <v>1254824.7659806071</v>
      </c>
      <c r="G508" s="58"/>
      <c r="H508" s="158">
        <v>72.8125</v>
      </c>
      <c r="I508" s="58" t="s">
        <v>277</v>
      </c>
      <c r="J508" s="150">
        <v>8.6999999999999993</v>
      </c>
      <c r="K508" s="58" t="s">
        <v>277</v>
      </c>
      <c r="L508" s="63">
        <f t="shared" si="69"/>
        <v>87020</v>
      </c>
      <c r="M508" s="63"/>
      <c r="N508" s="78">
        <v>3.1</v>
      </c>
      <c r="P508" s="158">
        <f t="shared" si="70"/>
        <v>44.701893062179657</v>
      </c>
      <c r="R508" s="156">
        <v>6.28</v>
      </c>
      <c r="T508" s="63">
        <v>117550</v>
      </c>
      <c r="U508" s="63"/>
      <c r="V508" s="66">
        <f t="shared" si="71"/>
        <v>4.1900000000000004</v>
      </c>
      <c r="W508" s="52"/>
      <c r="X508" s="52"/>
      <c r="Y508" s="52"/>
      <c r="AA508" s="21"/>
      <c r="AB508" s="21"/>
      <c r="AC508" s="37"/>
    </row>
    <row r="509" spans="1:29" x14ac:dyDescent="0.25">
      <c r="A509" s="33">
        <v>344</v>
      </c>
      <c r="B509" s="33" t="s">
        <v>89</v>
      </c>
      <c r="D509" s="63">
        <v>4602021.84</v>
      </c>
      <c r="F509" s="63">
        <v>551084.96720666671</v>
      </c>
      <c r="H509" s="158">
        <v>77.657777777777781</v>
      </c>
      <c r="I509" s="58" t="s">
        <v>277</v>
      </c>
      <c r="J509" s="152">
        <v>10.4</v>
      </c>
      <c r="K509" s="58" t="s">
        <v>277</v>
      </c>
      <c r="L509" s="63">
        <f t="shared" si="69"/>
        <v>101244</v>
      </c>
      <c r="M509" s="63"/>
      <c r="N509" s="78">
        <v>2.2000000000000002</v>
      </c>
      <c r="P509" s="158">
        <f t="shared" si="70"/>
        <v>11.974844674067578</v>
      </c>
      <c r="R509" s="156">
        <v>11.27</v>
      </c>
      <c r="T509" s="63">
        <v>371695</v>
      </c>
      <c r="U509" s="63"/>
      <c r="V509" s="66">
        <f t="shared" si="71"/>
        <v>8.08</v>
      </c>
      <c r="W509" s="52"/>
      <c r="X509" s="52"/>
      <c r="Y509" s="52"/>
      <c r="AA509" s="21"/>
      <c r="AB509" s="21"/>
      <c r="AC509" s="37"/>
    </row>
    <row r="510" spans="1:29" s="38" customFormat="1" x14ac:dyDescent="0.25">
      <c r="A510" s="33">
        <v>345</v>
      </c>
      <c r="B510" s="33" t="s">
        <v>45</v>
      </c>
      <c r="C510" s="33"/>
      <c r="D510" s="63">
        <v>3450437.53</v>
      </c>
      <c r="E510" s="58"/>
      <c r="F510" s="63">
        <v>485851.75085111149</v>
      </c>
      <c r="G510" s="33"/>
      <c r="H510" s="158">
        <v>77.657777777777781</v>
      </c>
      <c r="I510" s="58" t="s">
        <v>277</v>
      </c>
      <c r="J510" s="152">
        <v>10.4</v>
      </c>
      <c r="K510" s="58" t="s">
        <v>277</v>
      </c>
      <c r="L510" s="63">
        <f t="shared" si="69"/>
        <v>75910</v>
      </c>
      <c r="M510" s="63"/>
      <c r="N510" s="78">
        <v>2.2000000000000002</v>
      </c>
      <c r="O510" s="58"/>
      <c r="P510" s="158">
        <f t="shared" si="70"/>
        <v>14.080873704475138</v>
      </c>
      <c r="Q510" s="58"/>
      <c r="R510" s="156">
        <v>11.32</v>
      </c>
      <c r="S510" s="58"/>
      <c r="T510" s="63">
        <v>267985</v>
      </c>
      <c r="U510" s="63"/>
      <c r="V510" s="66">
        <f t="shared" si="71"/>
        <v>7.77</v>
      </c>
      <c r="W510" s="52"/>
      <c r="X510" s="52"/>
      <c r="Y510" s="52"/>
      <c r="Z510" s="33"/>
      <c r="AA510" s="21"/>
      <c r="AB510" s="21"/>
      <c r="AC510" s="37"/>
    </row>
    <row r="511" spans="1:29" x14ac:dyDescent="0.25">
      <c r="A511" s="33">
        <v>346</v>
      </c>
      <c r="B511" s="33" t="s">
        <v>281</v>
      </c>
      <c r="D511" s="64">
        <v>20936.09</v>
      </c>
      <c r="F511" s="64">
        <v>2631.6411066666624</v>
      </c>
      <c r="H511" s="158">
        <v>76.590909090909093</v>
      </c>
      <c r="I511" s="58" t="s">
        <v>277</v>
      </c>
      <c r="J511" s="152">
        <v>10.3</v>
      </c>
      <c r="K511" s="58" t="s">
        <v>277</v>
      </c>
      <c r="L511" s="64">
        <f t="shared" si="69"/>
        <v>482</v>
      </c>
      <c r="M511" s="67"/>
      <c r="N511" s="78">
        <v>2.2999999999999998</v>
      </c>
      <c r="P511" s="158">
        <f t="shared" si="70"/>
        <v>12.569878648146155</v>
      </c>
      <c r="R511" s="156">
        <v>11.13</v>
      </c>
      <c r="T511" s="64">
        <v>1682</v>
      </c>
      <c r="U511" s="67"/>
      <c r="V511" s="66">
        <f t="shared" si="71"/>
        <v>8.0299999999999994</v>
      </c>
      <c r="W511" s="52"/>
      <c r="X511" s="52"/>
      <c r="Y511" s="52"/>
      <c r="Z511" s="38"/>
      <c r="AA511" s="21"/>
      <c r="AB511" s="21"/>
      <c r="AC511" s="37"/>
    </row>
    <row r="512" spans="1:29" x14ac:dyDescent="0.25">
      <c r="A512" s="33" t="s">
        <v>6</v>
      </c>
      <c r="B512" s="38" t="s">
        <v>135</v>
      </c>
      <c r="D512" s="83">
        <f>+SUBTOTAL(9,D505:D511)</f>
        <v>22764803.899999999</v>
      </c>
      <c r="F512" s="83">
        <f>+SUBTOTAL(9,F505:F511)</f>
        <v>3787494.7073755572</v>
      </c>
      <c r="G512" s="38"/>
      <c r="H512" s="158"/>
      <c r="I512" s="73"/>
      <c r="J512" s="152"/>
      <c r="L512" s="83">
        <f>+SUBTOTAL(9,L505:L511)</f>
        <v>622644</v>
      </c>
      <c r="M512" s="88"/>
      <c r="N512" s="118">
        <f>+ROUND(L512/D512*100,1)</f>
        <v>2.7</v>
      </c>
      <c r="P512" s="158"/>
      <c r="R512" s="156"/>
      <c r="T512" s="83">
        <f>+SUBTOTAL(9,T505:T511)</f>
        <v>1725545</v>
      </c>
      <c r="U512" s="88"/>
      <c r="V512" s="116">
        <f>+T512/D512*100</f>
        <v>7.5798808001153049</v>
      </c>
      <c r="W512" s="56"/>
      <c r="X512" s="52"/>
      <c r="Y512" s="52"/>
      <c r="Z512" s="37"/>
      <c r="AA512" s="21"/>
      <c r="AB512" s="21"/>
      <c r="AC512" s="37"/>
    </row>
    <row r="513" spans="1:29" x14ac:dyDescent="0.25">
      <c r="A513" s="33" t="s">
        <v>6</v>
      </c>
      <c r="B513" s="33" t="s">
        <v>6</v>
      </c>
      <c r="D513" s="87"/>
      <c r="E513" s="73"/>
      <c r="F513" s="87"/>
      <c r="H513" s="158"/>
      <c r="J513" s="152"/>
      <c r="N513" s="120"/>
      <c r="P513" s="158"/>
      <c r="R513" s="156"/>
      <c r="V513" s="66"/>
      <c r="W513" s="52"/>
      <c r="X513" s="52"/>
      <c r="Y513" s="52"/>
      <c r="Z513" s="38"/>
      <c r="AA513" s="21"/>
      <c r="AB513" s="21"/>
      <c r="AC513" s="37"/>
    </row>
    <row r="514" spans="1:29" s="38" customFormat="1" x14ac:dyDescent="0.25">
      <c r="A514" s="38" t="s">
        <v>6</v>
      </c>
      <c r="B514" s="38" t="s">
        <v>290</v>
      </c>
      <c r="D514" s="67"/>
      <c r="E514" s="175"/>
      <c r="F514" s="67"/>
      <c r="H514" s="158"/>
      <c r="I514" s="73"/>
      <c r="J514" s="152"/>
      <c r="K514" s="73"/>
      <c r="L514" s="87"/>
      <c r="M514" s="87"/>
      <c r="N514" s="119"/>
      <c r="O514" s="73"/>
      <c r="P514" s="158"/>
      <c r="Q514" s="58"/>
      <c r="R514" s="156"/>
      <c r="S514" s="58"/>
      <c r="T514" s="87"/>
      <c r="U514" s="87"/>
      <c r="V514" s="116"/>
      <c r="W514" s="57"/>
      <c r="X514" s="52"/>
      <c r="Y514" s="52"/>
      <c r="Z514" s="33"/>
      <c r="AA514" s="21"/>
      <c r="AB514" s="21"/>
      <c r="AC514" s="37"/>
    </row>
    <row r="515" spans="1:29" s="38" customFormat="1" x14ac:dyDescent="0.25">
      <c r="A515" s="33">
        <v>341</v>
      </c>
      <c r="B515" s="33" t="s">
        <v>42</v>
      </c>
      <c r="D515" s="63">
        <v>43805885.75</v>
      </c>
      <c r="E515" s="73"/>
      <c r="F515" s="63">
        <v>76824.347026980817</v>
      </c>
      <c r="H515" s="158">
        <v>0</v>
      </c>
      <c r="I515" s="58" t="s">
        <v>277</v>
      </c>
      <c r="J515" s="152">
        <v>30</v>
      </c>
      <c r="K515" s="58" t="s">
        <v>277</v>
      </c>
      <c r="L515" s="63">
        <f t="shared" ref="L515:L521" si="72">+ROUND(D515*N515/100,0)</f>
        <v>1445594</v>
      </c>
      <c r="M515" s="63"/>
      <c r="N515" s="78">
        <v>3.3</v>
      </c>
      <c r="O515" s="73"/>
      <c r="P515" s="158">
        <f t="shared" ref="P515:P521" si="73">F515/D515*100</f>
        <v>0.17537448612594442</v>
      </c>
      <c r="Q515" s="58"/>
      <c r="R515" s="156">
        <v>37.840000000000003</v>
      </c>
      <c r="S515" s="58"/>
      <c r="T515" s="63">
        <v>1178784</v>
      </c>
      <c r="U515" s="87"/>
      <c r="V515" s="66">
        <f t="shared" ref="V515:V521" si="74">+ROUND(T515/D515*100,2)</f>
        <v>2.69</v>
      </c>
      <c r="W515" s="52"/>
      <c r="X515" s="52"/>
      <c r="Y515" s="52"/>
      <c r="Z515" s="33"/>
      <c r="AA515" s="21"/>
      <c r="AB515" s="21"/>
      <c r="AC515" s="37"/>
    </row>
    <row r="516" spans="1:29" s="38" customFormat="1" x14ac:dyDescent="0.25">
      <c r="A516" s="33">
        <v>342</v>
      </c>
      <c r="B516" s="33" t="s">
        <v>87</v>
      </c>
      <c r="D516" s="63">
        <v>26150084.739999998</v>
      </c>
      <c r="E516" s="73"/>
      <c r="F516" s="63">
        <v>45860.576734274007</v>
      </c>
      <c r="H516" s="158">
        <v>0</v>
      </c>
      <c r="I516" s="58" t="s">
        <v>277</v>
      </c>
      <c r="J516" s="152">
        <v>30</v>
      </c>
      <c r="K516" s="58" t="s">
        <v>277</v>
      </c>
      <c r="L516" s="63">
        <f t="shared" si="72"/>
        <v>862953</v>
      </c>
      <c r="M516" s="63"/>
      <c r="N516" s="78">
        <v>3.3</v>
      </c>
      <c r="O516" s="73"/>
      <c r="P516" s="158">
        <f t="shared" si="73"/>
        <v>0.17537448612594442</v>
      </c>
      <c r="Q516" s="58"/>
      <c r="R516" s="156">
        <v>34.770000000000003</v>
      </c>
      <c r="S516" s="58"/>
      <c r="T516" s="63">
        <v>773331</v>
      </c>
      <c r="U516" s="87"/>
      <c r="V516" s="66">
        <f t="shared" si="74"/>
        <v>2.96</v>
      </c>
      <c r="W516" s="52"/>
      <c r="X516" s="52"/>
      <c r="Y516" s="52"/>
      <c r="Z516" s="33"/>
      <c r="AA516" s="21"/>
      <c r="AB516" s="21"/>
      <c r="AC516" s="37"/>
    </row>
    <row r="517" spans="1:29" s="38" customFormat="1" x14ac:dyDescent="0.25">
      <c r="A517" s="58">
        <v>343</v>
      </c>
      <c r="B517" s="58" t="s">
        <v>88</v>
      </c>
      <c r="C517" s="73"/>
      <c r="D517" s="63">
        <v>213843170.72</v>
      </c>
      <c r="E517" s="73"/>
      <c r="F517" s="63">
        <v>389972.34074156277</v>
      </c>
      <c r="G517" s="73"/>
      <c r="H517" s="158">
        <v>0</v>
      </c>
      <c r="I517" s="58" t="s">
        <v>277</v>
      </c>
      <c r="J517" s="152">
        <v>30</v>
      </c>
      <c r="K517" s="58" t="s">
        <v>277</v>
      </c>
      <c r="L517" s="63">
        <f t="shared" si="72"/>
        <v>7056825</v>
      </c>
      <c r="M517" s="63"/>
      <c r="N517" s="78">
        <v>3.3</v>
      </c>
      <c r="O517" s="73"/>
      <c r="P517" s="158">
        <f t="shared" si="73"/>
        <v>0.18236371048397013</v>
      </c>
      <c r="Q517" s="58"/>
      <c r="R517" s="156">
        <v>33.840000000000003</v>
      </c>
      <c r="S517" s="58"/>
      <c r="T517" s="63">
        <v>6497296</v>
      </c>
      <c r="U517" s="87"/>
      <c r="V517" s="66">
        <f t="shared" si="74"/>
        <v>3.04</v>
      </c>
      <c r="W517" s="52"/>
      <c r="X517" s="52"/>
      <c r="Y517" s="52"/>
      <c r="Z517" s="33"/>
      <c r="AA517" s="21"/>
      <c r="AB517" s="21"/>
      <c r="AC517" s="37"/>
    </row>
    <row r="518" spans="1:29" s="38" customFormat="1" x14ac:dyDescent="0.25">
      <c r="A518" s="58">
        <v>343.2</v>
      </c>
      <c r="B518" s="58" t="s">
        <v>280</v>
      </c>
      <c r="C518" s="73"/>
      <c r="D518" s="63">
        <v>83870826.980000004</v>
      </c>
      <c r="E518" s="73"/>
      <c r="F518" s="63">
        <v>132142.0528498182</v>
      </c>
      <c r="G518" s="73"/>
      <c r="H518" s="158">
        <v>0</v>
      </c>
      <c r="I518" s="58" t="s">
        <v>277</v>
      </c>
      <c r="J518" s="152">
        <v>30</v>
      </c>
      <c r="K518" s="58" t="s">
        <v>277</v>
      </c>
      <c r="L518" s="63">
        <f t="shared" si="72"/>
        <v>2767737</v>
      </c>
      <c r="M518" s="63"/>
      <c r="N518" s="78">
        <v>3.3</v>
      </c>
      <c r="O518" s="73"/>
      <c r="P518" s="158">
        <f t="shared" si="73"/>
        <v>0.15755425051589039</v>
      </c>
      <c r="Q518" s="58"/>
      <c r="R518" s="156">
        <v>24.32</v>
      </c>
      <c r="S518" s="58"/>
      <c r="T518" s="63">
        <v>2443098</v>
      </c>
      <c r="U518" s="87"/>
      <c r="V518" s="66">
        <f t="shared" si="74"/>
        <v>2.91</v>
      </c>
      <c r="W518" s="52"/>
      <c r="X518" s="52"/>
      <c r="Y518" s="52"/>
      <c r="Z518" s="33"/>
      <c r="AA518" s="21"/>
      <c r="AB518" s="21"/>
      <c r="AC518" s="37"/>
    </row>
    <row r="519" spans="1:29" s="38" customFormat="1" x14ac:dyDescent="0.25">
      <c r="A519" s="58">
        <v>344</v>
      </c>
      <c r="B519" s="58" t="s">
        <v>89</v>
      </c>
      <c r="C519" s="73"/>
      <c r="D519" s="63">
        <v>38221666.560000002</v>
      </c>
      <c r="E519" s="73"/>
      <c r="F519" s="63">
        <v>67031.051318371945</v>
      </c>
      <c r="G519" s="73"/>
      <c r="H519" s="158">
        <v>0</v>
      </c>
      <c r="I519" s="58" t="s">
        <v>277</v>
      </c>
      <c r="J519" s="152">
        <v>30</v>
      </c>
      <c r="K519" s="58" t="s">
        <v>277</v>
      </c>
      <c r="L519" s="63">
        <f t="shared" si="72"/>
        <v>1261315</v>
      </c>
      <c r="M519" s="63"/>
      <c r="N519" s="78">
        <v>3.3</v>
      </c>
      <c r="O519" s="73"/>
      <c r="P519" s="158">
        <f t="shared" si="73"/>
        <v>0.17537448612594442</v>
      </c>
      <c r="Q519" s="58"/>
      <c r="R519" s="156">
        <v>36.840000000000003</v>
      </c>
      <c r="S519" s="58"/>
      <c r="T519" s="63">
        <v>1066810</v>
      </c>
      <c r="U519" s="87"/>
      <c r="V519" s="66">
        <f t="shared" si="74"/>
        <v>2.79</v>
      </c>
      <c r="W519" s="52"/>
      <c r="X519" s="52"/>
      <c r="Y519" s="52"/>
      <c r="Z519" s="33"/>
      <c r="AA519" s="21"/>
      <c r="AB519" s="21"/>
      <c r="AC519" s="37"/>
    </row>
    <row r="520" spans="1:29" s="38" customFormat="1" x14ac:dyDescent="0.25">
      <c r="A520" s="33">
        <v>345</v>
      </c>
      <c r="B520" s="33" t="s">
        <v>45</v>
      </c>
      <c r="D520" s="63">
        <v>60694880.549999997</v>
      </c>
      <c r="E520" s="73"/>
      <c r="F520" s="63">
        <v>106443.33486931828</v>
      </c>
      <c r="H520" s="158">
        <v>0</v>
      </c>
      <c r="I520" s="58" t="s">
        <v>277</v>
      </c>
      <c r="J520" s="152">
        <v>30</v>
      </c>
      <c r="K520" s="58" t="s">
        <v>277</v>
      </c>
      <c r="L520" s="63">
        <f t="shared" si="72"/>
        <v>2002931</v>
      </c>
      <c r="M520" s="63"/>
      <c r="N520" s="78">
        <v>3.3</v>
      </c>
      <c r="O520" s="73"/>
      <c r="P520" s="158">
        <f t="shared" si="73"/>
        <v>0.17537448612594442</v>
      </c>
      <c r="Q520" s="58"/>
      <c r="R520" s="156">
        <v>36.42</v>
      </c>
      <c r="S520" s="58"/>
      <c r="T520" s="63">
        <v>1696934</v>
      </c>
      <c r="U520" s="87"/>
      <c r="V520" s="66">
        <f t="shared" si="74"/>
        <v>2.8</v>
      </c>
      <c r="W520" s="52"/>
      <c r="X520" s="52"/>
      <c r="Y520" s="52"/>
      <c r="Z520" s="33"/>
      <c r="AA520" s="21"/>
      <c r="AB520" s="21"/>
      <c r="AC520" s="37"/>
    </row>
    <row r="521" spans="1:29" s="38" customFormat="1" x14ac:dyDescent="0.25">
      <c r="A521" s="33">
        <v>346</v>
      </c>
      <c r="B521" s="33" t="s">
        <v>281</v>
      </c>
      <c r="D521" s="64">
        <v>5607843.1799999997</v>
      </c>
      <c r="E521" s="73"/>
      <c r="F521" s="64">
        <v>9834.726159673819</v>
      </c>
      <c r="H521" s="158">
        <v>0</v>
      </c>
      <c r="I521" s="58" t="s">
        <v>277</v>
      </c>
      <c r="J521" s="152">
        <v>30</v>
      </c>
      <c r="K521" s="58" t="s">
        <v>277</v>
      </c>
      <c r="L521" s="64">
        <f t="shared" si="72"/>
        <v>185059</v>
      </c>
      <c r="M521" s="67"/>
      <c r="N521" s="78">
        <v>3.3</v>
      </c>
      <c r="O521" s="73"/>
      <c r="P521" s="158">
        <f t="shared" si="73"/>
        <v>0.17537448612594439</v>
      </c>
      <c r="Q521" s="58"/>
      <c r="R521" s="156">
        <v>34.72</v>
      </c>
      <c r="S521" s="58"/>
      <c r="T521" s="64">
        <v>164463</v>
      </c>
      <c r="U521" s="87"/>
      <c r="V521" s="66">
        <f t="shared" si="74"/>
        <v>2.93</v>
      </c>
      <c r="W521" s="52"/>
      <c r="X521" s="52"/>
      <c r="Y521" s="52"/>
      <c r="Z521" s="33"/>
      <c r="AA521" s="21"/>
      <c r="AB521" s="21"/>
      <c r="AC521" s="37"/>
    </row>
    <row r="522" spans="1:29" s="38" customFormat="1" x14ac:dyDescent="0.25">
      <c r="A522" s="33" t="s">
        <v>6</v>
      </c>
      <c r="B522" s="73" t="s">
        <v>292</v>
      </c>
      <c r="D522" s="83">
        <f>+SUBTOTAL(9,D515:D521)</f>
        <v>472194358.48000002</v>
      </c>
      <c r="E522" s="73"/>
      <c r="F522" s="83">
        <f>+SUBTOTAL(9,F515:F521)</f>
        <v>828108.42969999975</v>
      </c>
      <c r="H522" s="158"/>
      <c r="I522" s="73"/>
      <c r="J522" s="187"/>
      <c r="K522" s="73"/>
      <c r="L522" s="83">
        <f>+SUBTOTAL(9,L515:L521)</f>
        <v>15582414</v>
      </c>
      <c r="M522" s="88"/>
      <c r="N522" s="118">
        <f>+ROUND(L522/D522*100,1)</f>
        <v>3.3</v>
      </c>
      <c r="O522" s="73"/>
      <c r="P522" s="158"/>
      <c r="Q522" s="58"/>
      <c r="R522" s="156"/>
      <c r="S522" s="58"/>
      <c r="T522" s="83">
        <f>+SUBTOTAL(9,T515:T521)</f>
        <v>13820716</v>
      </c>
      <c r="U522" s="87"/>
      <c r="V522" s="125">
        <f>+T522/D522*100</f>
        <v>2.9269125629728125</v>
      </c>
      <c r="W522" s="56"/>
      <c r="X522" s="52"/>
      <c r="Y522" s="52"/>
      <c r="Z522" s="33"/>
      <c r="AA522" s="21"/>
      <c r="AB522" s="21"/>
      <c r="AC522" s="37"/>
    </row>
    <row r="523" spans="1:29" x14ac:dyDescent="0.25">
      <c r="A523" s="33" t="s">
        <v>6</v>
      </c>
      <c r="H523" s="158"/>
      <c r="J523" s="152"/>
      <c r="N523" s="120"/>
      <c r="P523" s="158"/>
      <c r="R523" s="156"/>
      <c r="V523" s="66"/>
      <c r="W523" s="52"/>
      <c r="X523" s="52"/>
      <c r="Y523" s="52"/>
      <c r="Z523" s="38"/>
      <c r="AA523" s="21"/>
      <c r="AB523" s="21"/>
      <c r="AC523" s="37"/>
    </row>
    <row r="524" spans="1:29" ht="13.8" thickBot="1" x14ac:dyDescent="0.3">
      <c r="A524" s="35" t="s">
        <v>258</v>
      </c>
      <c r="D524" s="90">
        <f>+SUBTOTAL(9,D495:D523)</f>
        <v>514644681.91000003</v>
      </c>
      <c r="F524" s="90">
        <f>+SUBTOTAL(9,F495:F523)</f>
        <v>8369295.575738891</v>
      </c>
      <c r="H524" s="158"/>
      <c r="J524" s="152"/>
      <c r="L524" s="90">
        <f>+SUBTOTAL(9,L495:L523)</f>
        <v>16753655</v>
      </c>
      <c r="M524" s="84"/>
      <c r="N524" s="122">
        <f>+ROUND(L524/D524*100,1)</f>
        <v>3.3</v>
      </c>
      <c r="P524" s="158">
        <f>F524/D524*100</f>
        <v>1.6262279335478482</v>
      </c>
      <c r="R524" s="156"/>
      <c r="T524" s="90">
        <f>+SUBTOTAL(9,T495:T523)</f>
        <v>17008912</v>
      </c>
      <c r="U524" s="84"/>
      <c r="V524" s="116">
        <f>+T524/D524*100</f>
        <v>3.3049815917410923</v>
      </c>
      <c r="W524" s="57"/>
      <c r="X524" s="52"/>
      <c r="Y524" s="52"/>
      <c r="AA524" s="21"/>
      <c r="AB524" s="21"/>
      <c r="AC524" s="37"/>
    </row>
    <row r="525" spans="1:29" ht="13.8" thickTop="1" x14ac:dyDescent="0.25">
      <c r="A525" s="35"/>
      <c r="B525" s="33" t="s">
        <v>6</v>
      </c>
      <c r="D525" s="84"/>
      <c r="F525" s="84"/>
      <c r="H525" s="158"/>
      <c r="J525" s="152"/>
      <c r="L525" s="84"/>
      <c r="M525" s="84"/>
      <c r="N525" s="120"/>
      <c r="P525" s="158"/>
      <c r="R525" s="156"/>
      <c r="T525" s="84"/>
      <c r="U525" s="84"/>
      <c r="V525" s="66"/>
      <c r="W525" s="52"/>
      <c r="X525" s="52"/>
      <c r="Y525" s="52"/>
      <c r="AA525" s="21"/>
      <c r="AB525" s="21"/>
      <c r="AC525" s="37"/>
    </row>
    <row r="526" spans="1:29" x14ac:dyDescent="0.25">
      <c r="D526" s="84"/>
      <c r="F526" s="84"/>
      <c r="H526" s="158"/>
      <c r="J526" s="152"/>
      <c r="L526" s="84"/>
      <c r="M526" s="84"/>
      <c r="N526" s="120"/>
      <c r="P526" s="158"/>
      <c r="R526" s="156"/>
      <c r="T526" s="84"/>
      <c r="U526" s="84"/>
      <c r="V526" s="66"/>
      <c r="W526" s="52"/>
      <c r="X526" s="52"/>
      <c r="Y526" s="52"/>
      <c r="AA526" s="21"/>
      <c r="AB526" s="21"/>
      <c r="AC526" s="37"/>
    </row>
    <row r="527" spans="1:29" x14ac:dyDescent="0.25">
      <c r="A527" s="35" t="s">
        <v>13</v>
      </c>
      <c r="D527" s="84"/>
      <c r="F527" s="84"/>
      <c r="H527" s="158"/>
      <c r="J527" s="152"/>
      <c r="L527" s="84"/>
      <c r="M527" s="84"/>
      <c r="N527" s="120"/>
      <c r="P527" s="158"/>
      <c r="R527" s="156"/>
      <c r="T527" s="84"/>
      <c r="U527" s="84"/>
      <c r="V527" s="66"/>
      <c r="W527" s="52"/>
      <c r="X527" s="52"/>
      <c r="Y527" s="52"/>
      <c r="AA527" s="21"/>
      <c r="AB527" s="21"/>
      <c r="AC527" s="37"/>
    </row>
    <row r="528" spans="1:29" x14ac:dyDescent="0.25">
      <c r="A528" s="35"/>
      <c r="B528" s="33" t="s">
        <v>6</v>
      </c>
      <c r="D528" s="84"/>
      <c r="F528" s="84"/>
      <c r="H528" s="158"/>
      <c r="J528" s="152"/>
      <c r="L528" s="84"/>
      <c r="M528" s="84"/>
      <c r="N528" s="120"/>
      <c r="P528" s="158"/>
      <c r="R528" s="156"/>
      <c r="T528" s="84"/>
      <c r="U528" s="84"/>
      <c r="V528" s="66"/>
      <c r="W528" s="52"/>
      <c r="X528" s="52"/>
      <c r="Y528" s="52"/>
      <c r="AA528" s="21"/>
      <c r="AB528" s="21"/>
      <c r="AC528" s="37"/>
    </row>
    <row r="529" spans="1:29" x14ac:dyDescent="0.25">
      <c r="A529" s="38"/>
      <c r="B529" s="38" t="s">
        <v>136</v>
      </c>
      <c r="D529" s="84"/>
      <c r="F529" s="84"/>
      <c r="H529" s="158"/>
      <c r="J529" s="152"/>
      <c r="L529" s="84"/>
      <c r="M529" s="84"/>
      <c r="N529" s="120"/>
      <c r="P529" s="158"/>
      <c r="R529" s="156"/>
      <c r="T529" s="84"/>
      <c r="U529" s="84"/>
      <c r="V529" s="66"/>
      <c r="W529" s="52"/>
      <c r="X529" s="52"/>
      <c r="Y529" s="52"/>
      <c r="AA529" s="21"/>
      <c r="AB529" s="21"/>
      <c r="AC529" s="37"/>
    </row>
    <row r="530" spans="1:29" x14ac:dyDescent="0.25">
      <c r="A530" s="33">
        <v>341</v>
      </c>
      <c r="B530" s="33" t="s">
        <v>42</v>
      </c>
      <c r="D530" s="63">
        <v>4635208.53</v>
      </c>
      <c r="F530" s="63">
        <v>990040.23187500006</v>
      </c>
      <c r="H530" s="158">
        <v>0</v>
      </c>
      <c r="J530" s="152">
        <v>30</v>
      </c>
      <c r="L530" s="63">
        <f>+ROUND(D530*N530/100,0)</f>
        <v>152962</v>
      </c>
      <c r="M530" s="63"/>
      <c r="N530" s="78">
        <v>3.3</v>
      </c>
      <c r="P530" s="158">
        <f>F530/D530*100</f>
        <v>21.359130349093487</v>
      </c>
      <c r="R530" s="156">
        <v>22.52</v>
      </c>
      <c r="T530" s="63">
        <v>161864</v>
      </c>
      <c r="U530" s="63"/>
      <c r="V530" s="66">
        <f>+ROUND(T530/D530*100,2)</f>
        <v>3.49</v>
      </c>
      <c r="W530" s="52"/>
      <c r="X530" s="52"/>
      <c r="Y530" s="52"/>
      <c r="AA530" s="21"/>
      <c r="AB530" s="21"/>
      <c r="AC530" s="37"/>
    </row>
    <row r="531" spans="1:29" x14ac:dyDescent="0.25">
      <c r="A531" s="33">
        <v>343</v>
      </c>
      <c r="B531" s="33" t="s">
        <v>88</v>
      </c>
      <c r="D531" s="63">
        <v>118689126.81</v>
      </c>
      <c r="F531" s="63">
        <v>28800157.011239998</v>
      </c>
      <c r="H531" s="158">
        <v>0</v>
      </c>
      <c r="J531" s="152">
        <v>30</v>
      </c>
      <c r="L531" s="63">
        <f>+ROUND(D531*N531/100,0)</f>
        <v>3916741</v>
      </c>
      <c r="M531" s="63"/>
      <c r="N531" s="78">
        <v>3.3</v>
      </c>
      <c r="P531" s="158">
        <f>F531/D531*100</f>
        <v>24.265202538176798</v>
      </c>
      <c r="R531" s="156">
        <v>22.52</v>
      </c>
      <c r="T531" s="63">
        <v>3991517</v>
      </c>
      <c r="U531" s="63"/>
      <c r="V531" s="66">
        <f>+ROUND(T531/D531*100,2)</f>
        <v>3.36</v>
      </c>
      <c r="W531" s="52"/>
      <c r="X531" s="52"/>
      <c r="Y531" s="52"/>
      <c r="AA531" s="21"/>
      <c r="AB531" s="21"/>
      <c r="AC531" s="37"/>
    </row>
    <row r="532" spans="1:29" x14ac:dyDescent="0.25">
      <c r="A532" s="33">
        <v>345</v>
      </c>
      <c r="B532" s="33" t="s">
        <v>45</v>
      </c>
      <c r="D532" s="64">
        <v>27532944.870000001</v>
      </c>
      <c r="F532" s="64">
        <v>4878293.1971725002</v>
      </c>
      <c r="H532" s="158">
        <v>0</v>
      </c>
      <c r="J532" s="152">
        <v>30</v>
      </c>
      <c r="L532" s="64">
        <f>+ROUND(D532*N532/100,0)</f>
        <v>908587</v>
      </c>
      <c r="M532" s="67"/>
      <c r="N532" s="78">
        <v>3.3</v>
      </c>
      <c r="P532" s="158">
        <f>F532/D532*100</f>
        <v>17.718021883259958</v>
      </c>
      <c r="R532" s="156">
        <v>22.52</v>
      </c>
      <c r="T532" s="64">
        <v>1005979</v>
      </c>
      <c r="U532" s="67"/>
      <c r="V532" s="66">
        <f>+ROUND(T532/D532*100,2)</f>
        <v>3.65</v>
      </c>
      <c r="W532" s="52"/>
      <c r="X532" s="52"/>
      <c r="Y532" s="52"/>
      <c r="AA532" s="21"/>
      <c r="AB532" s="21"/>
      <c r="AC532" s="37"/>
    </row>
    <row r="533" spans="1:29" x14ac:dyDescent="0.25">
      <c r="B533" s="38" t="s">
        <v>137</v>
      </c>
      <c r="D533" s="65">
        <f>+SUBTOTAL(9,D528:D532)</f>
        <v>150857280.21000001</v>
      </c>
      <c r="E533" s="73"/>
      <c r="F533" s="65">
        <f>+SUBTOTAL(9,F528:F532)</f>
        <v>34668490.440287501</v>
      </c>
      <c r="G533" s="38"/>
      <c r="H533" s="158"/>
      <c r="I533" s="73"/>
      <c r="J533" s="152"/>
      <c r="L533" s="65">
        <f>+SUBTOTAL(9,L528:L532)</f>
        <v>4978290</v>
      </c>
      <c r="M533" s="65"/>
      <c r="N533" s="118">
        <f>+ROUND(L533/D533*100,1)</f>
        <v>3.3</v>
      </c>
      <c r="P533" s="158"/>
      <c r="R533" s="156"/>
      <c r="T533" s="65">
        <f>+SUBTOTAL(9,T528:T532)</f>
        <v>5159360</v>
      </c>
      <c r="U533" s="65"/>
      <c r="V533" s="125">
        <f>+T533/D533*100</f>
        <v>3.420027189153843</v>
      </c>
      <c r="W533" s="56"/>
      <c r="X533" s="52"/>
      <c r="Y533" s="52"/>
      <c r="AA533" s="21"/>
      <c r="AB533" s="21"/>
      <c r="AC533" s="37"/>
    </row>
    <row r="534" spans="1:29" x14ac:dyDescent="0.25">
      <c r="A534" s="35"/>
      <c r="B534" s="33" t="s">
        <v>6</v>
      </c>
      <c r="D534" s="65"/>
      <c r="E534" s="73"/>
      <c r="F534" s="65"/>
      <c r="G534" s="38"/>
      <c r="H534" s="158"/>
      <c r="I534" s="73"/>
      <c r="J534" s="152"/>
      <c r="L534" s="65"/>
      <c r="M534" s="65"/>
      <c r="N534" s="120"/>
      <c r="P534" s="158"/>
      <c r="R534" s="156"/>
      <c r="T534" s="65"/>
      <c r="U534" s="65"/>
      <c r="V534" s="66"/>
      <c r="W534" s="52"/>
      <c r="X534" s="52"/>
      <c r="Y534" s="52"/>
      <c r="AA534" s="21"/>
      <c r="AB534" s="21"/>
      <c r="AC534" s="37"/>
    </row>
    <row r="535" spans="1:29" x14ac:dyDescent="0.25">
      <c r="A535" s="38"/>
      <c r="B535" s="38" t="s">
        <v>138</v>
      </c>
      <c r="D535" s="84"/>
      <c r="F535" s="84"/>
      <c r="H535" s="158"/>
      <c r="J535" s="152"/>
      <c r="L535" s="84"/>
      <c r="M535" s="84"/>
      <c r="N535" s="120"/>
      <c r="P535" s="158"/>
      <c r="R535" s="156"/>
      <c r="T535" s="84"/>
      <c r="U535" s="84"/>
      <c r="V535" s="66"/>
      <c r="W535" s="52"/>
      <c r="X535" s="52"/>
      <c r="Y535" s="52"/>
      <c r="AA535" s="21"/>
      <c r="AB535" s="21"/>
      <c r="AC535" s="37"/>
    </row>
    <row r="536" spans="1:29" x14ac:dyDescent="0.25">
      <c r="A536" s="33">
        <v>341</v>
      </c>
      <c r="B536" s="33" t="s">
        <v>42</v>
      </c>
      <c r="D536" s="63">
        <v>3986978.08</v>
      </c>
      <c r="F536" s="63">
        <v>748518.9577875</v>
      </c>
      <c r="H536" s="158">
        <v>0</v>
      </c>
      <c r="J536" s="152">
        <v>30</v>
      </c>
      <c r="L536" s="63">
        <f>+ROUND(D536*N536/100,0)</f>
        <v>131570</v>
      </c>
      <c r="M536" s="63"/>
      <c r="N536" s="78">
        <v>3.3</v>
      </c>
      <c r="P536" s="158">
        <f>F536/D536*100</f>
        <v>18.774092627755305</v>
      </c>
      <c r="R536" s="156">
        <v>23.52</v>
      </c>
      <c r="T536" s="63">
        <v>137690</v>
      </c>
      <c r="U536" s="63"/>
      <c r="V536" s="66">
        <f>+ROUND(T536/D536*100,2)</f>
        <v>3.45</v>
      </c>
      <c r="W536" s="52"/>
      <c r="X536" s="52"/>
      <c r="Y536" s="52"/>
      <c r="AA536" s="21"/>
      <c r="AB536" s="21"/>
      <c r="AC536" s="37"/>
    </row>
    <row r="537" spans="1:29" x14ac:dyDescent="0.25">
      <c r="A537" s="33">
        <v>343</v>
      </c>
      <c r="B537" s="33" t="s">
        <v>88</v>
      </c>
      <c r="D537" s="63">
        <v>52858698.509999998</v>
      </c>
      <c r="F537" s="63">
        <v>11827507.538885001</v>
      </c>
      <c r="H537" s="158">
        <v>0</v>
      </c>
      <c r="J537" s="152">
        <v>30</v>
      </c>
      <c r="L537" s="63">
        <f>+ROUND(D537*N537/100,0)</f>
        <v>1744337</v>
      </c>
      <c r="M537" s="63"/>
      <c r="N537" s="78">
        <v>3.3</v>
      </c>
      <c r="P537" s="158">
        <f>F537/D537*100</f>
        <v>22.375707068624536</v>
      </c>
      <c r="R537" s="156">
        <v>23.52</v>
      </c>
      <c r="T537" s="63">
        <v>1744523</v>
      </c>
      <c r="U537" s="63"/>
      <c r="V537" s="66">
        <f>+ROUND(T537/D537*100,2)</f>
        <v>3.3</v>
      </c>
      <c r="W537" s="52"/>
      <c r="X537" s="52"/>
      <c r="Y537" s="52"/>
      <c r="AA537" s="21"/>
      <c r="AB537" s="21"/>
      <c r="AC537" s="37"/>
    </row>
    <row r="538" spans="1:29" x14ac:dyDescent="0.25">
      <c r="A538" s="33">
        <v>345</v>
      </c>
      <c r="B538" s="33" t="s">
        <v>45</v>
      </c>
      <c r="D538" s="64">
        <v>6281495.8399999999</v>
      </c>
      <c r="F538" s="64">
        <v>1091797.4577599999</v>
      </c>
      <c r="H538" s="158">
        <v>0</v>
      </c>
      <c r="J538" s="152">
        <v>30</v>
      </c>
      <c r="L538" s="64">
        <f>+ROUND(D538*N538/100,0)</f>
        <v>207289</v>
      </c>
      <c r="M538" s="67"/>
      <c r="N538" s="78">
        <v>3.3</v>
      </c>
      <c r="P538" s="158">
        <f>F538/D538*100</f>
        <v>17.381169797288283</v>
      </c>
      <c r="R538" s="156">
        <v>23.52</v>
      </c>
      <c r="T538" s="64">
        <v>220650</v>
      </c>
      <c r="U538" s="67"/>
      <c r="V538" s="66">
        <f>+ROUND(T538/D538*100,2)</f>
        <v>3.51</v>
      </c>
      <c r="W538" s="52"/>
      <c r="X538" s="52"/>
      <c r="Y538" s="52"/>
      <c r="AA538" s="21"/>
      <c r="AB538" s="21"/>
      <c r="AC538" s="37"/>
    </row>
    <row r="539" spans="1:29" x14ac:dyDescent="0.25">
      <c r="B539" s="38" t="s">
        <v>139</v>
      </c>
      <c r="D539" s="65">
        <f>+SUBTOTAL(9,D534:D538)</f>
        <v>63127172.429999992</v>
      </c>
      <c r="E539" s="73"/>
      <c r="F539" s="65">
        <f>+SUBTOTAL(9,F534:F538)</f>
        <v>13667823.954432502</v>
      </c>
      <c r="G539" s="38"/>
      <c r="H539" s="158"/>
      <c r="I539" s="73"/>
      <c r="J539" s="152"/>
      <c r="L539" s="65">
        <f>+SUBTOTAL(9,L534:L538)</f>
        <v>2083196</v>
      </c>
      <c r="M539" s="65"/>
      <c r="N539" s="118">
        <f>+ROUND(L539/D539*100,1)</f>
        <v>3.3</v>
      </c>
      <c r="P539" s="158"/>
      <c r="R539" s="156"/>
      <c r="T539" s="65">
        <f>+SUBTOTAL(9,T534:T538)</f>
        <v>2102863</v>
      </c>
      <c r="U539" s="65"/>
      <c r="V539" s="125">
        <f>+T539/D539*100</f>
        <v>3.331153478055441</v>
      </c>
      <c r="W539" s="56"/>
      <c r="X539" s="52"/>
      <c r="Y539" s="52"/>
      <c r="AA539" s="21"/>
      <c r="AB539" s="21"/>
      <c r="AC539" s="37"/>
    </row>
    <row r="540" spans="1:29" x14ac:dyDescent="0.25">
      <c r="A540" s="35"/>
      <c r="B540" s="33" t="s">
        <v>6</v>
      </c>
      <c r="D540" s="65"/>
      <c r="E540" s="73"/>
      <c r="F540" s="65"/>
      <c r="G540" s="38"/>
      <c r="H540" s="158"/>
      <c r="I540" s="73"/>
      <c r="J540" s="152"/>
      <c r="L540" s="65"/>
      <c r="M540" s="65"/>
      <c r="N540" s="120"/>
      <c r="P540" s="158"/>
      <c r="R540" s="156"/>
      <c r="T540" s="65"/>
      <c r="U540" s="65"/>
      <c r="V540" s="66"/>
      <c r="W540" s="52"/>
      <c r="X540" s="52"/>
      <c r="Y540" s="52"/>
      <c r="AA540" s="21"/>
      <c r="AB540" s="21"/>
      <c r="AC540" s="37"/>
    </row>
    <row r="541" spans="1:29" x14ac:dyDescent="0.25">
      <c r="A541" s="38"/>
      <c r="B541" s="38" t="s">
        <v>140</v>
      </c>
      <c r="D541" s="84"/>
      <c r="F541" s="84"/>
      <c r="H541" s="158"/>
      <c r="J541" s="152"/>
      <c r="L541" s="84"/>
      <c r="M541" s="84"/>
      <c r="N541" s="120"/>
      <c r="P541" s="158"/>
      <c r="R541" s="156"/>
      <c r="T541" s="84"/>
      <c r="U541" s="84"/>
      <c r="V541" s="66"/>
      <c r="W541" s="52"/>
      <c r="X541" s="52"/>
      <c r="Y541" s="52"/>
      <c r="AA541" s="21"/>
      <c r="AB541" s="21"/>
      <c r="AC541" s="37"/>
    </row>
    <row r="542" spans="1:29" x14ac:dyDescent="0.25">
      <c r="A542" s="33">
        <v>341</v>
      </c>
      <c r="B542" s="33" t="s">
        <v>42</v>
      </c>
      <c r="D542" s="63">
        <v>21320036.300000001</v>
      </c>
      <c r="F542" s="63">
        <v>3172446.8782525002</v>
      </c>
      <c r="H542" s="158">
        <v>0</v>
      </c>
      <c r="J542" s="152">
        <v>30</v>
      </c>
      <c r="L542" s="63">
        <f>+ROUND(D542*N542/100,0)</f>
        <v>703561</v>
      </c>
      <c r="M542" s="63"/>
      <c r="N542" s="78">
        <v>3.3</v>
      </c>
      <c r="P542" s="158">
        <f>F542/D542*100</f>
        <v>14.880119497040914</v>
      </c>
      <c r="R542" s="156">
        <v>28.48</v>
      </c>
      <c r="T542" s="63">
        <v>637205</v>
      </c>
      <c r="U542" s="63"/>
      <c r="V542" s="66">
        <f>+ROUND(T542/D542*100,2)</f>
        <v>2.99</v>
      </c>
      <c r="W542" s="52"/>
      <c r="X542" s="52"/>
      <c r="Y542" s="52"/>
      <c r="AA542" s="21"/>
      <c r="AB542" s="21"/>
      <c r="AC542" s="37"/>
    </row>
    <row r="543" spans="1:29" x14ac:dyDescent="0.25">
      <c r="A543" s="33">
        <v>343</v>
      </c>
      <c r="B543" s="33" t="s">
        <v>88</v>
      </c>
      <c r="D543" s="63">
        <v>405752299.57999998</v>
      </c>
      <c r="F543" s="63">
        <v>73095003.809428751</v>
      </c>
      <c r="H543" s="158">
        <v>0</v>
      </c>
      <c r="J543" s="152">
        <v>30</v>
      </c>
      <c r="L543" s="63">
        <f>+ROUND(D543*N543/100,0)</f>
        <v>13389826</v>
      </c>
      <c r="M543" s="63"/>
      <c r="N543" s="78">
        <v>3.3</v>
      </c>
      <c r="P543" s="158">
        <f>F543/D543*100</f>
        <v>18.014686271671273</v>
      </c>
      <c r="R543" s="156">
        <v>28.47</v>
      </c>
      <c r="T543" s="63">
        <v>11684485</v>
      </c>
      <c r="U543" s="63"/>
      <c r="V543" s="66">
        <f>+ROUND(T543/D543*100,2)</f>
        <v>2.88</v>
      </c>
      <c r="W543" s="52"/>
      <c r="X543" s="52"/>
      <c r="Y543" s="52"/>
      <c r="AA543" s="21"/>
      <c r="AB543" s="21"/>
      <c r="AC543" s="37"/>
    </row>
    <row r="544" spans="1:29" x14ac:dyDescent="0.25">
      <c r="A544" s="33">
        <v>345</v>
      </c>
      <c r="B544" s="33" t="s">
        <v>45</v>
      </c>
      <c r="D544" s="63">
        <v>4239215.1399999997</v>
      </c>
      <c r="F544" s="63">
        <v>633733.44200375001</v>
      </c>
      <c r="H544" s="158">
        <v>0</v>
      </c>
      <c r="J544" s="152">
        <v>30</v>
      </c>
      <c r="L544" s="67">
        <f>+ROUND(D544*N544/100,0)</f>
        <v>139894</v>
      </c>
      <c r="M544" s="67"/>
      <c r="N544" s="78">
        <v>3.3</v>
      </c>
      <c r="P544" s="158">
        <f>F544/D544*100</f>
        <v>14.949310687821097</v>
      </c>
      <c r="R544" s="156">
        <v>28.47</v>
      </c>
      <c r="T544" s="67">
        <v>126641</v>
      </c>
      <c r="U544" s="63"/>
      <c r="V544" s="66">
        <f>+ROUND(T544/D544*100,2)</f>
        <v>2.99</v>
      </c>
      <c r="W544" s="52"/>
      <c r="X544" s="52"/>
      <c r="Y544" s="52"/>
      <c r="AA544" s="21"/>
      <c r="AB544" s="21"/>
      <c r="AC544" s="37"/>
    </row>
    <row r="545" spans="1:29" x14ac:dyDescent="0.25">
      <c r="A545" s="33">
        <v>346</v>
      </c>
      <c r="B545" s="33" t="s">
        <v>281</v>
      </c>
      <c r="D545" s="64">
        <v>1335.27</v>
      </c>
      <c r="F545" s="64">
        <v>256.74905749999999</v>
      </c>
      <c r="H545" s="158">
        <v>0</v>
      </c>
      <c r="J545" s="152">
        <v>30</v>
      </c>
      <c r="L545" s="64">
        <f>+ROUND(D545*N545/100,0)</f>
        <v>44</v>
      </c>
      <c r="M545" s="67"/>
      <c r="N545" s="78">
        <v>3.3</v>
      </c>
      <c r="P545" s="158">
        <f>F545/D545*100</f>
        <v>19.228250278969796</v>
      </c>
      <c r="R545" s="156">
        <v>28.47</v>
      </c>
      <c r="T545" s="64">
        <v>38</v>
      </c>
      <c r="U545" s="67"/>
      <c r="V545" s="66">
        <f>+ROUND(T545/D545*100,2)</f>
        <v>2.85</v>
      </c>
      <c r="W545" s="52"/>
      <c r="X545" s="52"/>
      <c r="Y545" s="52"/>
      <c r="Z545" s="38"/>
      <c r="AA545" s="21"/>
      <c r="AB545" s="21"/>
      <c r="AC545" s="37"/>
    </row>
    <row r="546" spans="1:29" x14ac:dyDescent="0.25">
      <c r="B546" s="38" t="s">
        <v>141</v>
      </c>
      <c r="D546" s="65">
        <f>+SUBTOTAL(9,D540:D545)</f>
        <v>431312886.28999996</v>
      </c>
      <c r="E546" s="73"/>
      <c r="F546" s="65">
        <f>+SUBTOTAL(9,F540:F545)</f>
        <v>76901440.878742516</v>
      </c>
      <c r="G546" s="38"/>
      <c r="H546" s="158"/>
      <c r="I546" s="73"/>
      <c r="J546" s="152"/>
      <c r="L546" s="65">
        <f>+SUBTOTAL(9,L540:L545)</f>
        <v>14233325</v>
      </c>
      <c r="M546" s="65"/>
      <c r="N546" s="118">
        <f>+ROUND(L546/D546*100,1)</f>
        <v>3.3</v>
      </c>
      <c r="P546" s="158"/>
      <c r="R546" s="156"/>
      <c r="T546" s="65">
        <f>+SUBTOTAL(9,T540:T545)</f>
        <v>12448369</v>
      </c>
      <c r="U546" s="65"/>
      <c r="V546" s="125">
        <f>+T546/D546*100</f>
        <v>2.8861574498912939</v>
      </c>
      <c r="W546" s="56"/>
      <c r="X546" s="52"/>
      <c r="Y546" s="52"/>
      <c r="AA546" s="21"/>
      <c r="AB546" s="21"/>
      <c r="AC546" s="37"/>
    </row>
    <row r="547" spans="1:29" x14ac:dyDescent="0.25">
      <c r="B547" s="38" t="s">
        <v>6</v>
      </c>
      <c r="D547" s="65"/>
      <c r="E547" s="73"/>
      <c r="F547" s="65"/>
      <c r="G547" s="38"/>
      <c r="H547" s="158"/>
      <c r="I547" s="73"/>
      <c r="J547" s="152"/>
      <c r="L547" s="65"/>
      <c r="M547" s="65"/>
      <c r="N547" s="118"/>
      <c r="P547" s="158"/>
      <c r="R547" s="156"/>
      <c r="T547" s="65"/>
      <c r="U547" s="65"/>
      <c r="V547" s="125"/>
      <c r="W547" s="56"/>
      <c r="X547" s="52"/>
      <c r="Y547" s="52"/>
      <c r="AA547" s="21"/>
      <c r="AB547" s="21"/>
      <c r="AC547" s="37"/>
    </row>
    <row r="548" spans="1:29" x14ac:dyDescent="0.25">
      <c r="A548" s="38"/>
      <c r="B548" s="38" t="s">
        <v>310</v>
      </c>
      <c r="D548" s="84"/>
      <c r="F548" s="84"/>
      <c r="H548" s="158"/>
      <c r="J548" s="152"/>
      <c r="L548" s="84"/>
      <c r="M548" s="84"/>
      <c r="N548" s="120"/>
      <c r="P548" s="158"/>
      <c r="R548" s="156"/>
      <c r="T548" s="84"/>
      <c r="U548" s="84"/>
      <c r="V548" s="66"/>
      <c r="W548" s="52"/>
      <c r="X548" s="52"/>
      <c r="Y548" s="52"/>
      <c r="AA548" s="21"/>
      <c r="AB548" s="21"/>
      <c r="AC548" s="37"/>
    </row>
    <row r="549" spans="1:29" x14ac:dyDescent="0.25">
      <c r="A549" s="33">
        <v>341</v>
      </c>
      <c r="B549" s="33" t="s">
        <v>42</v>
      </c>
      <c r="D549" s="63">
        <v>4078183.73</v>
      </c>
      <c r="F549" s="63">
        <v>18085.717052661887</v>
      </c>
      <c r="H549" s="158">
        <v>0</v>
      </c>
      <c r="J549" s="152">
        <v>30</v>
      </c>
      <c r="L549" s="63">
        <f>+ROUND(D549*N549/100,0)</f>
        <v>134580</v>
      </c>
      <c r="M549" s="63"/>
      <c r="N549" s="78">
        <v>3.3</v>
      </c>
      <c r="P549" s="158">
        <f>F549/D549*100</f>
        <v>0.44347479785227545</v>
      </c>
      <c r="R549" s="156">
        <v>29.53</v>
      </c>
      <c r="T549" s="63">
        <v>137491</v>
      </c>
      <c r="U549" s="63"/>
      <c r="V549" s="66">
        <f>+ROUND(T549/D549*100,2)</f>
        <v>3.37</v>
      </c>
      <c r="W549" s="52"/>
      <c r="X549" s="52"/>
      <c r="Y549" s="52"/>
      <c r="AA549" s="21"/>
      <c r="AB549" s="21"/>
      <c r="AC549" s="37"/>
    </row>
    <row r="550" spans="1:29" x14ac:dyDescent="0.25">
      <c r="A550" s="33">
        <v>343</v>
      </c>
      <c r="B550" s="33" t="s">
        <v>88</v>
      </c>
      <c r="D550" s="63">
        <v>104118206.20999999</v>
      </c>
      <c r="F550" s="63">
        <v>461738.00451721268</v>
      </c>
      <c r="H550" s="158">
        <v>0</v>
      </c>
      <c r="J550" s="152">
        <v>30</v>
      </c>
      <c r="L550" s="63">
        <f>+ROUND(D550*N550/100,0)</f>
        <v>3435901</v>
      </c>
      <c r="M550" s="63"/>
      <c r="N550" s="78">
        <v>3.3</v>
      </c>
      <c r="P550" s="158">
        <f>F550/D550*100</f>
        <v>0.44347479785227534</v>
      </c>
      <c r="R550" s="156">
        <v>29.53</v>
      </c>
      <c r="T550" s="63">
        <v>3510209</v>
      </c>
      <c r="U550" s="63"/>
      <c r="V550" s="66">
        <f>+ROUND(T550/D550*100,2)</f>
        <v>3.37</v>
      </c>
      <c r="W550" s="52"/>
      <c r="X550" s="52"/>
      <c r="Y550" s="52"/>
      <c r="AA550" s="21"/>
      <c r="AB550" s="21"/>
      <c r="AC550" s="37"/>
    </row>
    <row r="551" spans="1:29" x14ac:dyDescent="0.25">
      <c r="A551" s="33">
        <v>345</v>
      </c>
      <c r="B551" s="33" t="s">
        <v>45</v>
      </c>
      <c r="D551" s="64">
        <v>24224241.09</v>
      </c>
      <c r="F551" s="64">
        <v>107428.40420512533</v>
      </c>
      <c r="H551" s="158">
        <v>0</v>
      </c>
      <c r="J551" s="152">
        <v>30</v>
      </c>
      <c r="L551" s="64">
        <f>+ROUND(D551*N551/100,0)</f>
        <v>799400</v>
      </c>
      <c r="M551" s="67"/>
      <c r="N551" s="78">
        <v>3.3</v>
      </c>
      <c r="P551" s="158">
        <f>F551/D551*100</f>
        <v>0.44347479785227545</v>
      </c>
      <c r="R551" s="156">
        <v>29.53</v>
      </c>
      <c r="T551" s="64">
        <v>816689</v>
      </c>
      <c r="U551" s="67"/>
      <c r="V551" s="66">
        <f>+ROUND(T551/D551*100,2)</f>
        <v>3.37</v>
      </c>
      <c r="W551" s="52"/>
      <c r="X551" s="52"/>
      <c r="Y551" s="52"/>
      <c r="AA551" s="21"/>
      <c r="AB551" s="21"/>
      <c r="AC551" s="37"/>
    </row>
    <row r="552" spans="1:29" x14ac:dyDescent="0.25">
      <c r="B552" s="38" t="s">
        <v>311</v>
      </c>
      <c r="D552" s="65">
        <f>+SUBTOTAL(9,D547:D551)</f>
        <v>132420631.03</v>
      </c>
      <c r="E552" s="73"/>
      <c r="F552" s="65">
        <f>+SUBTOTAL(9,F547:F551)</f>
        <v>587252.12577499985</v>
      </c>
      <c r="G552" s="38"/>
      <c r="H552" s="158"/>
      <c r="I552" s="73"/>
      <c r="J552" s="152"/>
      <c r="L552" s="65">
        <f>+SUBTOTAL(9,L547:L551)</f>
        <v>4369881</v>
      </c>
      <c r="M552" s="65"/>
      <c r="N552" s="118">
        <f>+ROUND(L552/D552*100,1)</f>
        <v>3.3</v>
      </c>
      <c r="P552" s="158"/>
      <c r="R552" s="156"/>
      <c r="T552" s="65">
        <f>+SUBTOTAL(9,T547:T551)</f>
        <v>4464389</v>
      </c>
      <c r="U552" s="65"/>
      <c r="V552" s="125">
        <f>+T552/D552*100</f>
        <v>3.3713696765185999</v>
      </c>
      <c r="W552" s="56"/>
      <c r="X552" s="52"/>
      <c r="Y552" s="52"/>
      <c r="AA552" s="21"/>
      <c r="AB552" s="21"/>
      <c r="AC552" s="37"/>
    </row>
    <row r="553" spans="1:29" x14ac:dyDescent="0.25">
      <c r="A553" s="35"/>
      <c r="B553" s="33" t="s">
        <v>6</v>
      </c>
      <c r="D553" s="65"/>
      <c r="E553" s="73"/>
      <c r="F553" s="65"/>
      <c r="G553" s="38"/>
      <c r="H553" s="158"/>
      <c r="I553" s="73"/>
      <c r="J553" s="152"/>
      <c r="L553" s="65"/>
      <c r="M553" s="65"/>
      <c r="N553" s="120"/>
      <c r="P553" s="158"/>
      <c r="R553" s="156"/>
      <c r="T553" s="65"/>
      <c r="U553" s="65"/>
      <c r="V553" s="66"/>
      <c r="W553" s="52"/>
      <c r="X553" s="52"/>
      <c r="Y553" s="52"/>
      <c r="AA553" s="21"/>
      <c r="AB553" s="21"/>
      <c r="AC553" s="37"/>
    </row>
    <row r="554" spans="1:29" x14ac:dyDescent="0.25">
      <c r="A554" s="38"/>
      <c r="B554" s="38" t="s">
        <v>142</v>
      </c>
      <c r="D554" s="84"/>
      <c r="F554" s="84"/>
      <c r="H554" s="158"/>
      <c r="J554" s="152"/>
      <c r="L554" s="84"/>
      <c r="M554" s="84"/>
      <c r="N554" s="120"/>
      <c r="P554" s="158"/>
      <c r="R554" s="156"/>
      <c r="T554" s="84"/>
      <c r="U554" s="84"/>
      <c r="V554" s="66"/>
      <c r="W554" s="52"/>
      <c r="X554" s="52"/>
      <c r="Y554" s="52"/>
      <c r="AA554" s="21"/>
      <c r="AB554" s="21"/>
      <c r="AC554" s="37"/>
    </row>
    <row r="555" spans="1:29" x14ac:dyDescent="0.25">
      <c r="A555" s="33">
        <v>341</v>
      </c>
      <c r="B555" s="33" t="s">
        <v>42</v>
      </c>
      <c r="D555" s="63">
        <v>4118678.93</v>
      </c>
      <c r="F555" s="63">
        <v>7223.1119411290938</v>
      </c>
      <c r="H555" s="158">
        <v>0</v>
      </c>
      <c r="J555" s="152">
        <v>30</v>
      </c>
      <c r="L555" s="63">
        <f>+ROUND(D555*N555/100,0)</f>
        <v>135916</v>
      </c>
      <c r="M555" s="63"/>
      <c r="N555" s="78">
        <v>3.3</v>
      </c>
      <c r="P555" s="158">
        <f>F555/D555*100</f>
        <v>0.1753744844861965</v>
      </c>
      <c r="R555" s="156">
        <v>29.53</v>
      </c>
      <c r="T555" s="63">
        <v>139230</v>
      </c>
      <c r="U555" s="63"/>
      <c r="V555" s="66">
        <f>+ROUND(T555/D555*100,2)</f>
        <v>3.38</v>
      </c>
      <c r="W555" s="52"/>
      <c r="X555" s="52"/>
      <c r="Y555" s="52"/>
      <c r="AA555" s="21"/>
      <c r="AB555" s="21"/>
      <c r="AC555" s="37"/>
    </row>
    <row r="556" spans="1:29" x14ac:dyDescent="0.25">
      <c r="A556" s="33">
        <v>343</v>
      </c>
      <c r="B556" s="33" t="s">
        <v>88</v>
      </c>
      <c r="D556" s="63">
        <v>105224179.34999999</v>
      </c>
      <c r="F556" s="63">
        <v>184536.36208989331</v>
      </c>
      <c r="H556" s="158">
        <v>0</v>
      </c>
      <c r="J556" s="152">
        <v>30</v>
      </c>
      <c r="L556" s="63">
        <f>+ROUND(D556*N556/100,0)</f>
        <v>3472398</v>
      </c>
      <c r="M556" s="63"/>
      <c r="N556" s="78">
        <v>3.3</v>
      </c>
      <c r="P556" s="158">
        <f>F556/D556*100</f>
        <v>0.1753744844861965</v>
      </c>
      <c r="R556" s="156">
        <v>29.53</v>
      </c>
      <c r="T556" s="63">
        <v>3557049</v>
      </c>
      <c r="U556" s="63"/>
      <c r="V556" s="66">
        <f>+ROUND(T556/D556*100,2)</f>
        <v>3.38</v>
      </c>
      <c r="W556" s="52"/>
      <c r="X556" s="52"/>
      <c r="Y556" s="52"/>
      <c r="AA556" s="21"/>
      <c r="AB556" s="21"/>
      <c r="AC556" s="37"/>
    </row>
    <row r="557" spans="1:29" x14ac:dyDescent="0.25">
      <c r="A557" s="33">
        <v>345</v>
      </c>
      <c r="B557" s="33" t="s">
        <v>45</v>
      </c>
      <c r="D557" s="64">
        <v>24464780.879999999</v>
      </c>
      <c r="F557" s="64">
        <v>42904.983348977563</v>
      </c>
      <c r="H557" s="158">
        <v>0</v>
      </c>
      <c r="J557" s="152">
        <v>30</v>
      </c>
      <c r="L557" s="64">
        <f>+ROUND(D557*N557/100,0)</f>
        <v>807338</v>
      </c>
      <c r="M557" s="67"/>
      <c r="N557" s="78">
        <v>3.3</v>
      </c>
      <c r="P557" s="158">
        <f>F557/D557*100</f>
        <v>0.1753744844861965</v>
      </c>
      <c r="R557" s="156">
        <v>29.53</v>
      </c>
      <c r="T557" s="64">
        <v>827019</v>
      </c>
      <c r="U557" s="67"/>
      <c r="V557" s="66">
        <f>+ROUND(T557/D557*100,2)</f>
        <v>3.38</v>
      </c>
      <c r="W557" s="52"/>
      <c r="X557" s="52"/>
      <c r="Y557" s="52"/>
      <c r="AA557" s="21"/>
      <c r="AB557" s="21"/>
      <c r="AC557" s="37"/>
    </row>
    <row r="558" spans="1:29" x14ac:dyDescent="0.25">
      <c r="B558" s="38" t="s">
        <v>143</v>
      </c>
      <c r="D558" s="65">
        <f>+SUBTOTAL(9,D553:D557)</f>
        <v>133807639.16</v>
      </c>
      <c r="E558" s="73"/>
      <c r="F558" s="65">
        <f>+SUBTOTAL(9,F553:F557)</f>
        <v>234664.45737999998</v>
      </c>
      <c r="G558" s="38"/>
      <c r="H558" s="158"/>
      <c r="I558" s="73"/>
      <c r="J558" s="152"/>
      <c r="L558" s="65">
        <f>+SUBTOTAL(9,L553:L557)</f>
        <v>4415652</v>
      </c>
      <c r="M558" s="65"/>
      <c r="N558" s="118">
        <f>+ROUND(L558/D558*100,1)</f>
        <v>3.3</v>
      </c>
      <c r="P558" s="158"/>
      <c r="R558" s="156"/>
      <c r="T558" s="65">
        <f>+SUBTOTAL(9,T553:T557)</f>
        <v>4523298</v>
      </c>
      <c r="U558" s="65"/>
      <c r="V558" s="125">
        <f>+T558/D558*100</f>
        <v>3.3804482527273971</v>
      </c>
      <c r="W558" s="56"/>
      <c r="X558" s="52"/>
      <c r="Y558" s="52"/>
      <c r="AA558" s="21"/>
      <c r="AB558" s="21"/>
      <c r="AC558" s="37"/>
    </row>
    <row r="559" spans="1:29" x14ac:dyDescent="0.25">
      <c r="A559" s="35"/>
      <c r="B559" s="33" t="s">
        <v>6</v>
      </c>
      <c r="D559" s="65"/>
      <c r="E559" s="73"/>
      <c r="F559" s="65"/>
      <c r="G559" s="38"/>
      <c r="H559" s="158"/>
      <c r="I559" s="73"/>
      <c r="J559" s="152"/>
      <c r="L559" s="65"/>
      <c r="M559" s="65"/>
      <c r="N559" s="120"/>
      <c r="P559" s="158"/>
      <c r="R559" s="156"/>
      <c r="T559" s="65"/>
      <c r="U559" s="65"/>
      <c r="V559" s="66"/>
      <c r="W559" s="52"/>
      <c r="X559" s="52"/>
      <c r="Y559" s="52"/>
      <c r="AA559" s="21"/>
      <c r="AB559" s="21"/>
      <c r="AC559" s="37"/>
    </row>
    <row r="560" spans="1:29" x14ac:dyDescent="0.25">
      <c r="A560" s="38"/>
      <c r="B560" s="38" t="s">
        <v>312</v>
      </c>
      <c r="D560" s="84"/>
      <c r="F560" s="84"/>
      <c r="H560" s="158"/>
      <c r="J560" s="152"/>
      <c r="L560" s="84"/>
      <c r="M560" s="84"/>
      <c r="N560" s="120"/>
      <c r="P560" s="158"/>
      <c r="R560" s="156"/>
      <c r="T560" s="84"/>
      <c r="U560" s="84"/>
      <c r="V560" s="66"/>
      <c r="W560" s="52"/>
      <c r="X560" s="52"/>
      <c r="Y560" s="52"/>
      <c r="AA560" s="21"/>
      <c r="AB560" s="21"/>
      <c r="AC560" s="37"/>
    </row>
    <row r="561" spans="1:29" x14ac:dyDescent="0.25">
      <c r="A561" s="33">
        <v>341</v>
      </c>
      <c r="B561" s="33" t="s">
        <v>42</v>
      </c>
      <c r="D561" s="63">
        <v>4207181.04</v>
      </c>
      <c r="F561" s="63">
        <v>18558.714923009546</v>
      </c>
      <c r="H561" s="158">
        <v>0</v>
      </c>
      <c r="J561" s="152">
        <v>30</v>
      </c>
      <c r="L561" s="63">
        <f>+ROUND(D561*N561/100,0)</f>
        <v>138837</v>
      </c>
      <c r="M561" s="63"/>
      <c r="N561" s="78">
        <v>3.3</v>
      </c>
      <c r="P561" s="158">
        <f>F561/D561*100</f>
        <v>0.44111995054554504</v>
      </c>
      <c r="R561" s="156">
        <v>29.53</v>
      </c>
      <c r="T561" s="63">
        <v>141843</v>
      </c>
      <c r="U561" s="63"/>
      <c r="V561" s="66">
        <f>+ROUND(T561/D561*100,2)</f>
        <v>3.37</v>
      </c>
      <c r="W561" s="52"/>
      <c r="X561" s="52"/>
      <c r="Y561" s="52"/>
      <c r="AA561" s="21"/>
      <c r="AB561" s="21"/>
      <c r="AC561" s="37"/>
    </row>
    <row r="562" spans="1:29" x14ac:dyDescent="0.25">
      <c r="A562" s="33">
        <v>343</v>
      </c>
      <c r="B562" s="33" t="s">
        <v>88</v>
      </c>
      <c r="D562" s="63">
        <v>107250212.90000001</v>
      </c>
      <c r="F562" s="63">
        <v>473102.08610447182</v>
      </c>
      <c r="H562" s="158">
        <v>0</v>
      </c>
      <c r="J562" s="152">
        <v>30</v>
      </c>
      <c r="L562" s="63">
        <f>+ROUND(D562*N562/100,0)</f>
        <v>3539257</v>
      </c>
      <c r="M562" s="63"/>
      <c r="N562" s="78">
        <v>3.3</v>
      </c>
      <c r="P562" s="158">
        <f>F562/D562*100</f>
        <v>0.44111995054554504</v>
      </c>
      <c r="R562" s="156">
        <v>29.53</v>
      </c>
      <c r="T562" s="63">
        <v>3615886</v>
      </c>
      <c r="U562" s="63"/>
      <c r="V562" s="66">
        <f>+ROUND(T562/D562*100,2)</f>
        <v>3.37</v>
      </c>
      <c r="W562" s="52"/>
      <c r="X562" s="52"/>
      <c r="Y562" s="52"/>
      <c r="AA562" s="21"/>
      <c r="AB562" s="21"/>
      <c r="AC562" s="37"/>
    </row>
    <row r="563" spans="1:29" x14ac:dyDescent="0.25">
      <c r="A563" s="33">
        <v>345</v>
      </c>
      <c r="B563" s="33" t="s">
        <v>45</v>
      </c>
      <c r="D563" s="64">
        <v>24990479.77</v>
      </c>
      <c r="F563" s="64">
        <v>110237.99200251844</v>
      </c>
      <c r="H563" s="158">
        <v>0</v>
      </c>
      <c r="J563" s="152">
        <v>30</v>
      </c>
      <c r="L563" s="64">
        <f>+ROUND(D563*N563/100,0)</f>
        <v>824686</v>
      </c>
      <c r="M563" s="67"/>
      <c r="N563" s="78">
        <v>3.3</v>
      </c>
      <c r="P563" s="158">
        <f>F563/D563*100</f>
        <v>0.44111995054554504</v>
      </c>
      <c r="R563" s="156">
        <v>29.53</v>
      </c>
      <c r="T563" s="64">
        <v>842541</v>
      </c>
      <c r="U563" s="63"/>
      <c r="V563" s="66">
        <f>+ROUND(T563/D563*100,2)</f>
        <v>3.37</v>
      </c>
      <c r="W563" s="52"/>
      <c r="X563" s="52"/>
      <c r="Y563" s="52"/>
      <c r="AA563" s="21"/>
      <c r="AB563" s="21"/>
      <c r="AC563" s="37"/>
    </row>
    <row r="564" spans="1:29" x14ac:dyDescent="0.25">
      <c r="B564" s="38" t="s">
        <v>313</v>
      </c>
      <c r="D564" s="83">
        <f>+SUBTOTAL(9,D559:D563)</f>
        <v>136447873.71000001</v>
      </c>
      <c r="E564" s="73"/>
      <c r="F564" s="83">
        <f>+SUBTOTAL(9,F559:F563)</f>
        <v>601898.79302999983</v>
      </c>
      <c r="G564" s="38"/>
      <c r="H564" s="171"/>
      <c r="I564" s="73"/>
      <c r="J564" s="152"/>
      <c r="L564" s="65">
        <f>+SUBTOTAL(9,L559:L563)</f>
        <v>4502780</v>
      </c>
      <c r="M564" s="65"/>
      <c r="N564" s="118">
        <f>+ROUND(L564/D564*100,1)</f>
        <v>3.3</v>
      </c>
      <c r="P564" s="158"/>
      <c r="R564" s="152"/>
      <c r="T564" s="65">
        <f>+SUBTOTAL(9,T559:T563)</f>
        <v>4600270</v>
      </c>
      <c r="U564" s="65"/>
      <c r="V564" s="125">
        <f>+T564/D564*100</f>
        <v>3.3714486528219565</v>
      </c>
      <c r="W564" s="56"/>
      <c r="X564" s="52"/>
      <c r="Y564" s="52"/>
      <c r="AA564" s="21"/>
      <c r="AB564" s="21"/>
      <c r="AC564" s="37"/>
    </row>
    <row r="565" spans="1:29" x14ac:dyDescent="0.25">
      <c r="B565" s="38" t="s">
        <v>6</v>
      </c>
      <c r="D565" s="65"/>
      <c r="E565" s="73"/>
      <c r="F565" s="65"/>
      <c r="G565" s="38"/>
      <c r="H565" s="187"/>
      <c r="I565" s="73"/>
      <c r="J565" s="152"/>
      <c r="L565" s="65"/>
      <c r="M565" s="65"/>
      <c r="N565" s="118"/>
      <c r="P565" s="158"/>
      <c r="R565" s="152"/>
      <c r="T565" s="65"/>
      <c r="U565" s="65"/>
      <c r="V565" s="125"/>
      <c r="W565" s="56"/>
      <c r="X565" s="52"/>
      <c r="Y565" s="52"/>
      <c r="AA565" s="21"/>
      <c r="AB565" s="21"/>
      <c r="AC565" s="37"/>
    </row>
    <row r="566" spans="1:29" x14ac:dyDescent="0.25">
      <c r="A566" s="35" t="s">
        <v>16</v>
      </c>
      <c r="D566" s="166">
        <f>+SUBTOTAL(9,D530:D565)</f>
        <v>1047973482.8299999</v>
      </c>
      <c r="F566" s="166">
        <f>+SUBTOTAL(9,F530:F565)</f>
        <v>126661570.6496475</v>
      </c>
      <c r="H566" s="152"/>
      <c r="J566" s="152"/>
      <c r="L566" s="166">
        <f>+SUBTOTAL(9,L530:L565)</f>
        <v>34583124</v>
      </c>
      <c r="M566" s="84"/>
      <c r="N566" s="122">
        <f>+ROUND(L566/D566*100,1)</f>
        <v>3.3</v>
      </c>
      <c r="P566" s="158"/>
      <c r="R566" s="152"/>
      <c r="T566" s="166">
        <f>+SUBTOTAL(9,T530:T565)</f>
        <v>33298549</v>
      </c>
      <c r="U566" s="84"/>
      <c r="V566" s="116">
        <f>+T566/D566*100</f>
        <v>3.1774228590287357</v>
      </c>
      <c r="W566" s="57"/>
      <c r="X566" s="52"/>
      <c r="Y566" s="52"/>
      <c r="Z566" s="37"/>
      <c r="AA566" s="21"/>
      <c r="AB566" s="21"/>
      <c r="AC566" s="37"/>
    </row>
    <row r="567" spans="1:29" x14ac:dyDescent="0.25">
      <c r="A567" s="35"/>
      <c r="B567" s="33" t="s">
        <v>6</v>
      </c>
      <c r="D567" s="84"/>
      <c r="F567" s="84"/>
      <c r="H567" s="152"/>
      <c r="J567" s="152"/>
      <c r="L567" s="84"/>
      <c r="M567" s="84"/>
      <c r="N567" s="120"/>
      <c r="P567" s="158"/>
      <c r="R567" s="152"/>
      <c r="T567" s="84"/>
      <c r="U567" s="84"/>
      <c r="V567" s="66"/>
      <c r="W567" s="52"/>
      <c r="X567" s="52"/>
      <c r="Y567" s="52"/>
      <c r="AA567" s="21"/>
      <c r="AB567" s="21"/>
      <c r="AC567" s="37"/>
    </row>
    <row r="568" spans="1:29" ht="13.8" thickBot="1" x14ac:dyDescent="0.3">
      <c r="A568" s="35" t="s">
        <v>14</v>
      </c>
      <c r="D568" s="90">
        <f>+SUBTOTAL(9,D20:D567)</f>
        <v>22795357881.990017</v>
      </c>
      <c r="F568" s="90">
        <f>+SUBTOTAL(9,F20:F567)</f>
        <v>5541188909.9440765</v>
      </c>
      <c r="H568" s="152"/>
      <c r="J568" s="152"/>
      <c r="L568" s="90">
        <f>+SUBTOTAL(9,L19:L567)</f>
        <v>675925368</v>
      </c>
      <c r="M568" s="84"/>
      <c r="N568" s="122">
        <f>+ROUND(L568/D568*100,1)</f>
        <v>3</v>
      </c>
      <c r="P568" s="158"/>
      <c r="R568" s="152"/>
      <c r="T568" s="90">
        <f>+SUBTOTAL(9,T19:T567)</f>
        <v>913519786</v>
      </c>
      <c r="U568" s="84"/>
      <c r="V568" s="116">
        <f>+T568/D568*100</f>
        <v>4.0074816580166388</v>
      </c>
      <c r="W568" s="57"/>
      <c r="X568" s="52"/>
      <c r="Y568" s="52"/>
      <c r="Z568" s="37"/>
      <c r="AA568" s="21"/>
      <c r="AB568" s="21"/>
      <c r="AC568" s="37"/>
    </row>
    <row r="569" spans="1:29" ht="13.8" thickTop="1" x14ac:dyDescent="0.25">
      <c r="B569" s="33" t="s">
        <v>6</v>
      </c>
      <c r="H569" s="152"/>
      <c r="J569" s="152"/>
      <c r="N569" s="120"/>
      <c r="P569" s="158"/>
      <c r="R569" s="152"/>
      <c r="V569" s="66"/>
      <c r="W569" s="52"/>
      <c r="X569" s="52"/>
      <c r="Y569" s="52"/>
      <c r="AA569" s="21"/>
      <c r="AB569" s="21"/>
      <c r="AC569" s="37"/>
    </row>
    <row r="570" spans="1:29" x14ac:dyDescent="0.25">
      <c r="B570" s="33" t="s">
        <v>6</v>
      </c>
      <c r="H570" s="152"/>
      <c r="J570" s="152"/>
      <c r="N570" s="120"/>
      <c r="P570" s="158"/>
      <c r="R570" s="152"/>
      <c r="V570" s="66"/>
      <c r="W570" s="52"/>
      <c r="X570" s="52"/>
      <c r="Y570" s="52"/>
      <c r="AA570" s="21"/>
      <c r="AB570" s="21"/>
      <c r="AC570" s="37"/>
    </row>
    <row r="571" spans="1:29" x14ac:dyDescent="0.25">
      <c r="A571" s="35" t="s">
        <v>11</v>
      </c>
      <c r="D571" s="160"/>
      <c r="E571" s="160"/>
      <c r="F571" s="160"/>
      <c r="G571" s="7"/>
      <c r="H571" s="189"/>
      <c r="I571" s="160"/>
      <c r="J571" s="152"/>
      <c r="L571" s="160"/>
      <c r="M571" s="160"/>
      <c r="N571" s="120"/>
      <c r="P571" s="158"/>
      <c r="R571" s="152"/>
      <c r="T571" s="160"/>
      <c r="U571" s="160"/>
      <c r="V571" s="66"/>
      <c r="W571" s="52"/>
      <c r="X571" s="52"/>
      <c r="Y571" s="52"/>
      <c r="AA571" s="21"/>
      <c r="AB571" s="21"/>
      <c r="AC571" s="37"/>
    </row>
    <row r="572" spans="1:29" x14ac:dyDescent="0.25">
      <c r="B572" s="33" t="s">
        <v>6</v>
      </c>
      <c r="D572" s="160"/>
      <c r="E572" s="160"/>
      <c r="F572" s="160"/>
      <c r="G572" s="7"/>
      <c r="H572" s="189"/>
      <c r="I572" s="160"/>
      <c r="J572" s="152"/>
      <c r="L572" s="160"/>
      <c r="M572" s="160"/>
      <c r="N572" s="120"/>
      <c r="P572" s="158"/>
      <c r="R572" s="152"/>
      <c r="T572" s="160"/>
      <c r="U572" s="160"/>
      <c r="V572" s="66"/>
      <c r="W572" s="52"/>
      <c r="X572" s="52"/>
      <c r="Y572" s="52"/>
      <c r="AA572" s="21"/>
      <c r="AB572" s="21"/>
      <c r="AC572" s="37"/>
    </row>
    <row r="573" spans="1:29" x14ac:dyDescent="0.25">
      <c r="A573" s="35"/>
      <c r="B573" s="35" t="s">
        <v>144</v>
      </c>
      <c r="H573" s="152"/>
      <c r="J573" s="152"/>
      <c r="N573" s="120"/>
      <c r="P573" s="158"/>
      <c r="R573" s="152"/>
      <c r="V573" s="66"/>
      <c r="W573" s="52"/>
      <c r="X573" s="52"/>
      <c r="Y573" s="52"/>
      <c r="AA573" s="21"/>
      <c r="AB573" s="21"/>
      <c r="AC573" s="37"/>
    </row>
    <row r="574" spans="1:29" x14ac:dyDescent="0.25">
      <c r="A574" s="33">
        <v>350.2</v>
      </c>
      <c r="B574" s="33" t="s">
        <v>145</v>
      </c>
      <c r="D574" s="63">
        <v>240510767.25999999</v>
      </c>
      <c r="F574" s="63">
        <v>80181515.178000003</v>
      </c>
      <c r="H574" s="158">
        <v>22.666666666666671</v>
      </c>
      <c r="J574" s="152">
        <v>58</v>
      </c>
      <c r="L574" s="63">
        <f t="shared" ref="L574:L583" si="75">+ROUND(D574*N574/100,0)</f>
        <v>3126640</v>
      </c>
      <c r="M574" s="63"/>
      <c r="N574" s="78">
        <v>1.3</v>
      </c>
      <c r="P574" s="158">
        <f t="shared" ref="P574:P583" si="76">F574/D574*100</f>
        <v>33.338014797200813</v>
      </c>
      <c r="R574" s="156">
        <v>53.2</v>
      </c>
      <c r="T574" s="63">
        <v>3013708</v>
      </c>
      <c r="U574" s="63"/>
      <c r="V574" s="66">
        <f t="shared" ref="V574:V583" si="77">+ROUND(T574/D574*100,2)</f>
        <v>1.25</v>
      </c>
      <c r="W574" s="52"/>
      <c r="X574" s="52"/>
      <c r="Y574" s="52"/>
      <c r="Z574" s="40"/>
      <c r="AA574" s="21"/>
      <c r="AB574" s="21"/>
      <c r="AC574" s="37"/>
    </row>
    <row r="575" spans="1:29" x14ac:dyDescent="0.25">
      <c r="A575" s="33">
        <v>352</v>
      </c>
      <c r="B575" s="33" t="s">
        <v>42</v>
      </c>
      <c r="D575" s="63">
        <v>154719739.84</v>
      </c>
      <c r="F575" s="63">
        <v>40213775.077999994</v>
      </c>
      <c r="H575" s="158">
        <v>24.916666666666657</v>
      </c>
      <c r="J575" s="152">
        <v>47</v>
      </c>
      <c r="L575" s="63">
        <f t="shared" si="75"/>
        <v>2939675</v>
      </c>
      <c r="M575" s="63"/>
      <c r="N575" s="78">
        <v>1.9</v>
      </c>
      <c r="P575" s="158">
        <f t="shared" si="76"/>
        <v>25.991366789774972</v>
      </c>
      <c r="R575" s="156">
        <v>52.43</v>
      </c>
      <c r="T575" s="63">
        <v>2626625</v>
      </c>
      <c r="U575" s="63"/>
      <c r="V575" s="66">
        <f t="shared" si="77"/>
        <v>1.7</v>
      </c>
      <c r="W575" s="52"/>
      <c r="X575" s="52"/>
      <c r="Y575" s="52"/>
      <c r="Z575" s="40"/>
      <c r="AA575" s="21"/>
      <c r="AB575" s="21"/>
      <c r="AC575" s="37"/>
    </row>
    <row r="576" spans="1:29" x14ac:dyDescent="0.25">
      <c r="A576" s="33">
        <v>353</v>
      </c>
      <c r="B576" s="33" t="s">
        <v>146</v>
      </c>
      <c r="D576" s="63">
        <v>1741377472.21</v>
      </c>
      <c r="F576" s="63">
        <v>504497585.40427244</v>
      </c>
      <c r="H576" s="158">
        <v>28.050000000000015</v>
      </c>
      <c r="J576" s="152">
        <v>29</v>
      </c>
      <c r="L576" s="63">
        <f t="shared" si="75"/>
        <v>45275814</v>
      </c>
      <c r="M576" s="63"/>
      <c r="N576" s="78">
        <v>2.6</v>
      </c>
      <c r="P576" s="158">
        <f t="shared" si="76"/>
        <v>28.971179049652534</v>
      </c>
      <c r="R576" s="156">
        <v>30.9</v>
      </c>
      <c r="T576" s="63">
        <v>41155580</v>
      </c>
      <c r="U576" s="63"/>
      <c r="V576" s="66">
        <f t="shared" si="77"/>
        <v>2.36</v>
      </c>
      <c r="W576" s="52"/>
      <c r="X576" s="52"/>
      <c r="Y576" s="52"/>
      <c r="Z576" s="40"/>
      <c r="AA576" s="21"/>
      <c r="AB576" s="21"/>
      <c r="AC576" s="37"/>
    </row>
    <row r="577" spans="1:29" x14ac:dyDescent="0.25">
      <c r="A577" s="33">
        <v>353.1</v>
      </c>
      <c r="B577" s="33" t="s">
        <v>147</v>
      </c>
      <c r="D577" s="63">
        <v>400209879.67000002</v>
      </c>
      <c r="F577" s="63">
        <v>67360985.230000004</v>
      </c>
      <c r="H577" s="158">
        <v>28.571428571428569</v>
      </c>
      <c r="J577" s="152">
        <v>25</v>
      </c>
      <c r="L577" s="63">
        <f t="shared" si="75"/>
        <v>11606087</v>
      </c>
      <c r="M577" s="63"/>
      <c r="N577" s="78">
        <v>2.9</v>
      </c>
      <c r="P577" s="158">
        <f t="shared" si="76"/>
        <v>16.831414877999432</v>
      </c>
      <c r="R577" s="156">
        <v>23.69</v>
      </c>
      <c r="T577" s="63">
        <v>14050185</v>
      </c>
      <c r="U577" s="63"/>
      <c r="V577" s="66">
        <f t="shared" si="77"/>
        <v>3.51</v>
      </c>
      <c r="W577" s="52"/>
      <c r="X577" s="52"/>
      <c r="Y577" s="52"/>
      <c r="Z577" s="40"/>
      <c r="AA577" s="21"/>
      <c r="AB577" s="21"/>
      <c r="AC577" s="37"/>
    </row>
    <row r="578" spans="1:29" x14ac:dyDescent="0.25">
      <c r="A578" s="33">
        <v>354</v>
      </c>
      <c r="B578" s="33" t="s">
        <v>148</v>
      </c>
      <c r="D578" s="63">
        <v>349056185.01999998</v>
      </c>
      <c r="F578" s="63">
        <v>225421514.83400002</v>
      </c>
      <c r="H578" s="158">
        <v>39.807692307692307</v>
      </c>
      <c r="J578" s="152">
        <v>34</v>
      </c>
      <c r="L578" s="63">
        <f t="shared" si="75"/>
        <v>7679236</v>
      </c>
      <c r="M578" s="63"/>
      <c r="N578" s="78">
        <v>2.2000000000000002</v>
      </c>
      <c r="P578" s="158">
        <f t="shared" si="76"/>
        <v>64.580295238453942</v>
      </c>
      <c r="R578" s="156">
        <v>35.880000000000003</v>
      </c>
      <c r="T578" s="63">
        <v>5877891</v>
      </c>
      <c r="U578" s="63"/>
      <c r="V578" s="66">
        <f t="shared" si="77"/>
        <v>1.68</v>
      </c>
      <c r="W578" s="52"/>
      <c r="X578" s="52"/>
      <c r="Y578" s="52"/>
      <c r="Z578" s="40"/>
      <c r="AA578" s="21"/>
      <c r="AB578" s="21"/>
      <c r="AC578" s="37"/>
    </row>
    <row r="579" spans="1:29" x14ac:dyDescent="0.25">
      <c r="A579" s="33">
        <v>355</v>
      </c>
      <c r="B579" s="33" t="s">
        <v>149</v>
      </c>
      <c r="D579" s="63">
        <v>1242636000.74</v>
      </c>
      <c r="F579" s="63">
        <v>420741336.79800004</v>
      </c>
      <c r="H579" s="158">
        <v>37.5</v>
      </c>
      <c r="J579" s="152">
        <v>33</v>
      </c>
      <c r="L579" s="63">
        <f t="shared" si="75"/>
        <v>42249624</v>
      </c>
      <c r="M579" s="63"/>
      <c r="N579" s="78">
        <v>3.4</v>
      </c>
      <c r="P579" s="158">
        <f t="shared" si="76"/>
        <v>33.858775743455453</v>
      </c>
      <c r="R579" s="156">
        <v>39.880000000000003</v>
      </c>
      <c r="T579" s="63">
        <v>36188883</v>
      </c>
      <c r="U579" s="63"/>
      <c r="V579" s="66">
        <f t="shared" si="77"/>
        <v>2.91</v>
      </c>
      <c r="W579" s="52"/>
      <c r="X579" s="52"/>
      <c r="Y579" s="52"/>
      <c r="Z579" s="40"/>
      <c r="AA579" s="21"/>
      <c r="AB579" s="21"/>
      <c r="AC579" s="37"/>
    </row>
    <row r="580" spans="1:29" x14ac:dyDescent="0.25">
      <c r="A580" s="33">
        <v>356</v>
      </c>
      <c r="B580" s="33" t="s">
        <v>150</v>
      </c>
      <c r="D580" s="63">
        <v>854174815.62</v>
      </c>
      <c r="F580" s="63">
        <v>364102827.98199999</v>
      </c>
      <c r="H580" s="158">
        <v>38.297872340425528</v>
      </c>
      <c r="J580" s="152">
        <v>35</v>
      </c>
      <c r="L580" s="63">
        <f t="shared" si="75"/>
        <v>27333594</v>
      </c>
      <c r="M580" s="63"/>
      <c r="N580" s="78">
        <v>3.2</v>
      </c>
      <c r="P580" s="158">
        <f t="shared" si="76"/>
        <v>42.62626587951052</v>
      </c>
      <c r="R580" s="156">
        <v>39.61</v>
      </c>
      <c r="T580" s="63">
        <v>24232975</v>
      </c>
      <c r="U580" s="63"/>
      <c r="V580" s="66">
        <f t="shared" si="77"/>
        <v>2.84</v>
      </c>
      <c r="W580" s="52"/>
      <c r="X580" s="52"/>
      <c r="Y580" s="52"/>
      <c r="Z580" s="40"/>
      <c r="AA580" s="21"/>
      <c r="AB580" s="21"/>
      <c r="AC580" s="37"/>
    </row>
    <row r="581" spans="1:29" x14ac:dyDescent="0.25">
      <c r="A581" s="33">
        <v>357</v>
      </c>
      <c r="B581" s="33" t="s">
        <v>151</v>
      </c>
      <c r="D581" s="63">
        <v>75512191.540000007</v>
      </c>
      <c r="F581" s="63">
        <v>26533421.569999997</v>
      </c>
      <c r="H581" s="158">
        <v>33.333333333333329</v>
      </c>
      <c r="J581" s="152">
        <v>40</v>
      </c>
      <c r="L581" s="63">
        <f t="shared" si="75"/>
        <v>1283707</v>
      </c>
      <c r="M581" s="63"/>
      <c r="N581" s="78">
        <v>1.7</v>
      </c>
      <c r="P581" s="158">
        <f t="shared" si="76"/>
        <v>35.137930748500153</v>
      </c>
      <c r="R581" s="156">
        <v>45.29</v>
      </c>
      <c r="T581" s="63">
        <v>1081448</v>
      </c>
      <c r="U581" s="63"/>
      <c r="V581" s="66">
        <f t="shared" si="77"/>
        <v>1.43</v>
      </c>
      <c r="W581" s="52"/>
      <c r="X581" s="52"/>
      <c r="Y581" s="52"/>
      <c r="Z581" s="40"/>
      <c r="AA581" s="21"/>
      <c r="AB581" s="21"/>
      <c r="AC581" s="37"/>
    </row>
    <row r="582" spans="1:29" x14ac:dyDescent="0.25">
      <c r="A582" s="33">
        <v>358</v>
      </c>
      <c r="B582" s="33" t="s">
        <v>152</v>
      </c>
      <c r="D582" s="63">
        <v>104576519.7</v>
      </c>
      <c r="F582" s="63">
        <v>29275918.359999999</v>
      </c>
      <c r="H582" s="158">
        <v>36.666666666666671</v>
      </c>
      <c r="J582" s="152">
        <v>40</v>
      </c>
      <c r="L582" s="63">
        <f t="shared" si="75"/>
        <v>1882377</v>
      </c>
      <c r="M582" s="63"/>
      <c r="N582" s="78">
        <v>1.8</v>
      </c>
      <c r="P582" s="158">
        <f t="shared" si="76"/>
        <v>27.99473385037502</v>
      </c>
      <c r="R582" s="156">
        <v>49.27</v>
      </c>
      <c r="T582" s="63">
        <v>1952829</v>
      </c>
      <c r="U582" s="63"/>
      <c r="V582" s="66">
        <f t="shared" si="77"/>
        <v>1.87</v>
      </c>
      <c r="W582" s="52"/>
      <c r="X582" s="52"/>
      <c r="Y582" s="52"/>
      <c r="Z582" s="40"/>
      <c r="AA582" s="21"/>
      <c r="AB582" s="21"/>
      <c r="AC582" s="37"/>
    </row>
    <row r="583" spans="1:29" x14ac:dyDescent="0.25">
      <c r="A583" s="33">
        <v>359</v>
      </c>
      <c r="B583" s="33" t="s">
        <v>153</v>
      </c>
      <c r="D583" s="64">
        <v>113485941.43000001</v>
      </c>
      <c r="F583" s="64">
        <v>42504639.473000005</v>
      </c>
      <c r="H583" s="158">
        <v>30.461538461538467</v>
      </c>
      <c r="J583" s="152">
        <v>47</v>
      </c>
      <c r="L583" s="64">
        <f t="shared" si="75"/>
        <v>1929261</v>
      </c>
      <c r="M583" s="67"/>
      <c r="N583" s="78">
        <v>1.7</v>
      </c>
      <c r="P583" s="158">
        <f t="shared" si="76"/>
        <v>37.453660724326426</v>
      </c>
      <c r="R583" s="156">
        <v>54.53</v>
      </c>
      <c r="T583" s="64">
        <v>1509809</v>
      </c>
      <c r="U583" s="67"/>
      <c r="V583" s="66">
        <f t="shared" si="77"/>
        <v>1.33</v>
      </c>
      <c r="W583" s="52"/>
      <c r="X583" s="52"/>
      <c r="Y583" s="52"/>
      <c r="Z583" s="40"/>
      <c r="AA583" s="21"/>
      <c r="AB583" s="21"/>
      <c r="AC583" s="37"/>
    </row>
    <row r="584" spans="1:29" x14ac:dyDescent="0.25">
      <c r="B584" s="33" t="s">
        <v>6</v>
      </c>
      <c r="H584" s="158"/>
      <c r="J584" s="152"/>
      <c r="N584" s="120"/>
      <c r="P584" s="158"/>
      <c r="R584" s="152"/>
      <c r="V584" s="66"/>
      <c r="W584" s="52"/>
      <c r="X584" s="52"/>
      <c r="Y584" s="52"/>
      <c r="AA584" s="21"/>
      <c r="AB584" s="21"/>
      <c r="AC584" s="37"/>
    </row>
    <row r="585" spans="1:29" x14ac:dyDescent="0.25">
      <c r="A585" s="35"/>
      <c r="B585" s="35" t="s">
        <v>154</v>
      </c>
      <c r="D585" s="167">
        <f>+SUBTOTAL(9,D574:D584)</f>
        <v>5276259513.0299997</v>
      </c>
      <c r="F585" s="167">
        <f>+SUBTOTAL(9,F574:F584)</f>
        <v>1800833519.9072723</v>
      </c>
      <c r="H585" s="158"/>
      <c r="J585" s="152"/>
      <c r="L585" s="167">
        <f>+SUBTOTAL(9,L574:L584)</f>
        <v>145306015</v>
      </c>
      <c r="M585" s="167"/>
      <c r="N585" s="122">
        <f>+ROUND(L585/D585*100,1)</f>
        <v>2.8</v>
      </c>
      <c r="P585" s="158"/>
      <c r="R585" s="152"/>
      <c r="T585" s="167">
        <f>+SUBTOTAL(9,T574:T584)</f>
        <v>131689933</v>
      </c>
      <c r="U585" s="167"/>
      <c r="V585" s="116">
        <f>+T585/D585*100</f>
        <v>2.4958956752370653</v>
      </c>
      <c r="W585" s="57"/>
      <c r="X585" s="52"/>
      <c r="Y585" s="52"/>
      <c r="AA585" s="21"/>
      <c r="AB585" s="21"/>
      <c r="AC585" s="37"/>
    </row>
    <row r="586" spans="1:29" x14ac:dyDescent="0.25">
      <c r="A586" s="35"/>
      <c r="B586" s="35" t="s">
        <v>6</v>
      </c>
      <c r="H586" s="158"/>
      <c r="J586" s="152"/>
      <c r="N586" s="120"/>
      <c r="P586" s="158"/>
      <c r="R586" s="152"/>
      <c r="V586" s="66"/>
      <c r="W586" s="52"/>
      <c r="X586" s="52"/>
      <c r="Y586" s="52"/>
      <c r="AA586" s="21"/>
      <c r="AB586" s="21"/>
      <c r="AC586" s="37"/>
    </row>
    <row r="587" spans="1:29" x14ac:dyDescent="0.25">
      <c r="A587" s="35"/>
      <c r="B587" s="35" t="s">
        <v>155</v>
      </c>
      <c r="H587" s="158"/>
      <c r="J587" s="152"/>
      <c r="N587" s="120"/>
      <c r="P587" s="158"/>
      <c r="R587" s="152"/>
      <c r="V587" s="66"/>
      <c r="W587" s="52"/>
      <c r="X587" s="52"/>
      <c r="Y587" s="52"/>
      <c r="AA587" s="21"/>
      <c r="AB587" s="21"/>
      <c r="AC587" s="37"/>
    </row>
    <row r="588" spans="1:29" x14ac:dyDescent="0.25">
      <c r="A588" s="33">
        <v>361</v>
      </c>
      <c r="B588" s="33" t="s">
        <v>42</v>
      </c>
      <c r="D588" s="63">
        <v>198554703.13999999</v>
      </c>
      <c r="F588" s="63">
        <v>55416149.731000006</v>
      </c>
      <c r="H588" s="158">
        <v>19.166666666666657</v>
      </c>
      <c r="J588" s="152">
        <v>50</v>
      </c>
      <c r="L588" s="63">
        <f>+ROUND(D588*N588/100,0)</f>
        <v>3772539</v>
      </c>
      <c r="M588" s="63"/>
      <c r="N588" s="78">
        <v>1.9</v>
      </c>
      <c r="P588" s="158">
        <f>F588/D588*100</f>
        <v>27.909764339314762</v>
      </c>
      <c r="R588" s="156">
        <v>49.85</v>
      </c>
      <c r="T588" s="63">
        <v>3468842</v>
      </c>
      <c r="U588" s="63"/>
      <c r="V588" s="66">
        <f>+ROUND(T588/D588*100,2)</f>
        <v>1.75</v>
      </c>
      <c r="W588" s="52"/>
      <c r="X588" s="52"/>
      <c r="Y588" s="52"/>
      <c r="Z588" s="40"/>
      <c r="AA588" s="21"/>
      <c r="AB588" s="21"/>
      <c r="AC588" s="37"/>
    </row>
    <row r="589" spans="1:29" x14ac:dyDescent="0.25">
      <c r="A589" s="33">
        <v>362</v>
      </c>
      <c r="B589" s="33" t="s">
        <v>146</v>
      </c>
      <c r="D589" s="63">
        <v>1740028154.0699999</v>
      </c>
      <c r="F589" s="63">
        <v>531280565.92400008</v>
      </c>
      <c r="H589" s="158">
        <v>25.581395348837205</v>
      </c>
      <c r="J589" s="152">
        <v>33</v>
      </c>
      <c r="L589" s="63">
        <f>+ROUND(D589*N589/100,0)</f>
        <v>45240732</v>
      </c>
      <c r="M589" s="63"/>
      <c r="N589" s="78">
        <v>2.6</v>
      </c>
      <c r="P589" s="158">
        <f>F589/D589*100</f>
        <v>30.532871820568662</v>
      </c>
      <c r="R589" s="156">
        <v>33.67</v>
      </c>
      <c r="T589" s="63">
        <v>41067728</v>
      </c>
      <c r="U589" s="63"/>
      <c r="V589" s="66">
        <f>+ROUND(T589/D589*100,2)</f>
        <v>2.36</v>
      </c>
      <c r="W589" s="52"/>
      <c r="X589" s="52"/>
      <c r="Y589" s="52"/>
      <c r="Z589" s="40"/>
      <c r="AA589" s="21"/>
      <c r="AB589" s="21"/>
      <c r="AC589" s="37"/>
    </row>
    <row r="590" spans="1:29" x14ac:dyDescent="0.25">
      <c r="A590" s="33">
        <v>364.1</v>
      </c>
      <c r="B590" s="33" t="s">
        <v>156</v>
      </c>
      <c r="D590" s="63">
        <v>1083692908.71</v>
      </c>
      <c r="F590" s="63">
        <v>481024952.89521766</v>
      </c>
      <c r="G590" s="58"/>
      <c r="H590" s="158">
        <v>49.230769230769241</v>
      </c>
      <c r="J590" s="152">
        <v>27</v>
      </c>
      <c r="L590" s="63">
        <f>+ROUND(D590*N590/100,0)</f>
        <v>44431409</v>
      </c>
      <c r="M590" s="63"/>
      <c r="N590" s="78">
        <v>4.0999999999999996</v>
      </c>
      <c r="P590" s="158">
        <f>F590/D590*100</f>
        <v>44.387570411235529</v>
      </c>
      <c r="R590" s="156">
        <v>28.9</v>
      </c>
      <c r="T590" s="63">
        <v>58351587</v>
      </c>
      <c r="U590" s="63"/>
      <c r="V590" s="66">
        <f>+ROUND(T590/D590*100,2)</f>
        <v>5.38</v>
      </c>
      <c r="W590" s="52"/>
      <c r="X590" s="52"/>
      <c r="Y590" s="52"/>
      <c r="Z590" s="40"/>
      <c r="AA590" s="21"/>
      <c r="AB590" s="21"/>
      <c r="AC590" s="37"/>
    </row>
    <row r="591" spans="1:29" x14ac:dyDescent="0.25">
      <c r="A591" s="33">
        <v>364.2</v>
      </c>
      <c r="B591" s="33" t="s">
        <v>157</v>
      </c>
      <c r="D591" s="63">
        <v>706877718.75999999</v>
      </c>
      <c r="F591" s="63">
        <v>98411502.52478227</v>
      </c>
      <c r="G591" s="81"/>
      <c r="H591" s="159">
        <v>49.230769230769241</v>
      </c>
      <c r="I591" s="81"/>
      <c r="J591" s="190">
        <v>27</v>
      </c>
      <c r="K591" s="81"/>
      <c r="L591" s="63">
        <f>+ROUND(D591*N591/100,0)</f>
        <v>28981986</v>
      </c>
      <c r="M591" s="63"/>
      <c r="N591" s="191">
        <v>4.0999999999999996</v>
      </c>
      <c r="O591" s="81"/>
      <c r="P591" s="159">
        <f>F591/D591*100</f>
        <v>13.921998092883031</v>
      </c>
      <c r="Q591" s="81"/>
      <c r="R591" s="156">
        <v>45.65</v>
      </c>
      <c r="S591" s="81"/>
      <c r="T591" s="67">
        <v>28813668</v>
      </c>
      <c r="U591" s="67"/>
      <c r="V591" s="164">
        <f>+ROUND(T591/D591*100,2)</f>
        <v>4.08</v>
      </c>
      <c r="W591" s="52"/>
      <c r="X591" s="52"/>
      <c r="Y591" s="52"/>
      <c r="Z591" s="40"/>
      <c r="AA591" s="21"/>
      <c r="AB591" s="21"/>
      <c r="AC591" s="37"/>
    </row>
    <row r="592" spans="1:29" x14ac:dyDescent="0.25">
      <c r="A592" s="33">
        <v>365</v>
      </c>
      <c r="B592" s="33" t="s">
        <v>150</v>
      </c>
      <c r="D592" s="63">
        <v>1991793394.02</v>
      </c>
      <c r="F592" s="63">
        <v>740342106.01999998</v>
      </c>
      <c r="H592" s="158">
        <v>42.926829268292693</v>
      </c>
      <c r="J592" s="152">
        <v>30</v>
      </c>
      <c r="L592" s="63">
        <f t="shared" ref="L592:L603" si="78">+ROUND(D592*N592/100,0)</f>
        <v>77679942</v>
      </c>
      <c r="M592" s="63"/>
      <c r="N592" s="78">
        <v>3.9</v>
      </c>
      <c r="P592" s="158">
        <f t="shared" ref="P592:P603" si="79">F592/D592*100</f>
        <v>37.169623528361093</v>
      </c>
      <c r="R592" s="156">
        <v>38.9</v>
      </c>
      <c r="T592" s="63">
        <v>73133316</v>
      </c>
      <c r="U592" s="63"/>
      <c r="V592" s="66">
        <f t="shared" ref="V592:V603" si="80">+ROUND(T592/D592*100,2)</f>
        <v>3.67</v>
      </c>
      <c r="W592" s="52"/>
      <c r="X592" s="52"/>
      <c r="Y592" s="52"/>
      <c r="Z592" s="40"/>
      <c r="AA592" s="21"/>
      <c r="AB592" s="21"/>
      <c r="AC592" s="37"/>
    </row>
    <row r="593" spans="1:29" x14ac:dyDescent="0.25">
      <c r="A593" s="33">
        <v>366.6</v>
      </c>
      <c r="B593" s="33" t="s">
        <v>288</v>
      </c>
      <c r="D593" s="63">
        <v>1528850820.6300001</v>
      </c>
      <c r="F593" s="63">
        <v>345598141.44</v>
      </c>
      <c r="H593" s="158">
        <v>16.028571428571439</v>
      </c>
      <c r="J593" s="152">
        <v>59</v>
      </c>
      <c r="L593" s="63">
        <f t="shared" si="78"/>
        <v>22932762</v>
      </c>
      <c r="M593" s="63"/>
      <c r="N593" s="78">
        <v>1.5</v>
      </c>
      <c r="P593" s="158">
        <f t="shared" si="79"/>
        <v>22.605092450916032</v>
      </c>
      <c r="R593" s="156">
        <v>54.59</v>
      </c>
      <c r="T593" s="63">
        <v>21675264</v>
      </c>
      <c r="U593" s="63"/>
      <c r="V593" s="66">
        <f t="shared" si="80"/>
        <v>1.42</v>
      </c>
      <c r="W593" s="52"/>
      <c r="X593" s="52"/>
      <c r="Y593" s="52"/>
      <c r="Z593" s="40"/>
      <c r="AA593" s="21"/>
      <c r="AB593" s="21"/>
      <c r="AC593" s="37"/>
    </row>
    <row r="594" spans="1:29" x14ac:dyDescent="0.25">
      <c r="A594" s="33">
        <v>366.7</v>
      </c>
      <c r="B594" s="33" t="s">
        <v>289</v>
      </c>
      <c r="D594" s="63">
        <v>193885660.52000001</v>
      </c>
      <c r="F594" s="63">
        <v>26860957.869999997</v>
      </c>
      <c r="H594" s="158">
        <v>20</v>
      </c>
      <c r="J594" s="152">
        <v>40</v>
      </c>
      <c r="L594" s="63">
        <f t="shared" si="78"/>
        <v>3877713</v>
      </c>
      <c r="M594" s="63"/>
      <c r="N594" s="78">
        <v>2</v>
      </c>
      <c r="P594" s="158">
        <f t="shared" si="79"/>
        <v>13.854019837237624</v>
      </c>
      <c r="R594" s="156">
        <v>43.04</v>
      </c>
      <c r="T594" s="63">
        <v>3880685</v>
      </c>
      <c r="U594" s="63"/>
      <c r="V594" s="66">
        <f t="shared" si="80"/>
        <v>2</v>
      </c>
      <c r="W594" s="52"/>
      <c r="X594" s="52"/>
      <c r="Y594" s="52"/>
      <c r="Z594" s="40"/>
      <c r="AA594" s="21"/>
      <c r="AB594" s="21"/>
      <c r="AC594" s="37"/>
    </row>
    <row r="595" spans="1:29" x14ac:dyDescent="0.25">
      <c r="A595" s="33">
        <v>367.6</v>
      </c>
      <c r="B595" s="33" t="s">
        <v>286</v>
      </c>
      <c r="D595" s="63">
        <v>1723803662.04</v>
      </c>
      <c r="F595" s="63">
        <v>475313897.49000001</v>
      </c>
      <c r="H595" s="158">
        <v>23.68421052631578</v>
      </c>
      <c r="J595" s="152">
        <v>29</v>
      </c>
      <c r="L595" s="63">
        <f t="shared" si="78"/>
        <v>44818895</v>
      </c>
      <c r="M595" s="63"/>
      <c r="N595" s="78">
        <v>2.6</v>
      </c>
      <c r="P595" s="158">
        <f t="shared" si="79"/>
        <v>27.573551904832339</v>
      </c>
      <c r="R595" s="156">
        <v>31.87</v>
      </c>
      <c r="T595" s="63">
        <v>41878881</v>
      </c>
      <c r="U595" s="63"/>
      <c r="V595" s="66">
        <f t="shared" si="80"/>
        <v>2.4300000000000002</v>
      </c>
      <c r="W595" s="52"/>
      <c r="X595" s="52"/>
      <c r="Y595" s="52"/>
      <c r="Z595" s="40"/>
      <c r="AA595" s="21"/>
      <c r="AB595" s="21"/>
      <c r="AC595" s="37"/>
    </row>
    <row r="596" spans="1:29" x14ac:dyDescent="0.25">
      <c r="A596" s="33">
        <v>367.7</v>
      </c>
      <c r="B596" s="33" t="s">
        <v>287</v>
      </c>
      <c r="D596" s="63">
        <v>731720379.38999999</v>
      </c>
      <c r="F596" s="63">
        <v>288138701.13999999</v>
      </c>
      <c r="H596" s="158">
        <v>47.428571428571431</v>
      </c>
      <c r="J596" s="152">
        <v>18.399999999999999</v>
      </c>
      <c r="L596" s="63">
        <f t="shared" si="78"/>
        <v>21219891</v>
      </c>
      <c r="M596" s="63"/>
      <c r="N596" s="78">
        <v>2.9</v>
      </c>
      <c r="P596" s="158">
        <f t="shared" si="79"/>
        <v>39.378252848472982</v>
      </c>
      <c r="R596" s="156">
        <v>23.06</v>
      </c>
      <c r="T596" s="63">
        <v>19235979</v>
      </c>
      <c r="U596" s="63"/>
      <c r="V596" s="66">
        <f t="shared" si="80"/>
        <v>2.63</v>
      </c>
      <c r="W596" s="52"/>
      <c r="X596" s="52"/>
      <c r="Y596" s="52"/>
      <c r="Z596" s="40"/>
      <c r="AA596" s="21"/>
      <c r="AB596" s="21"/>
      <c r="AC596" s="37"/>
    </row>
    <row r="597" spans="1:29" x14ac:dyDescent="0.25">
      <c r="A597" s="33">
        <v>368</v>
      </c>
      <c r="B597" s="33" t="s">
        <v>158</v>
      </c>
      <c r="D597" s="63">
        <v>2172571477.3800001</v>
      </c>
      <c r="F597" s="63">
        <v>977456673.49000001</v>
      </c>
      <c r="H597" s="158">
        <v>41.666666666666657</v>
      </c>
      <c r="J597" s="152">
        <v>22</v>
      </c>
      <c r="L597" s="63">
        <f t="shared" si="78"/>
        <v>82557716</v>
      </c>
      <c r="M597" s="63"/>
      <c r="N597" s="78">
        <v>3.8</v>
      </c>
      <c r="P597" s="158">
        <f t="shared" si="79"/>
        <v>44.990771703804114</v>
      </c>
      <c r="R597" s="156">
        <v>23.48</v>
      </c>
      <c r="T597" s="63">
        <v>64778557</v>
      </c>
      <c r="U597" s="63"/>
      <c r="V597" s="66">
        <f t="shared" si="80"/>
        <v>2.98</v>
      </c>
      <c r="W597" s="52"/>
      <c r="X597" s="52"/>
      <c r="Y597" s="52"/>
      <c r="Z597" s="40"/>
      <c r="AA597" s="21"/>
      <c r="AB597" s="21"/>
      <c r="AC597" s="37"/>
    </row>
    <row r="598" spans="1:29" x14ac:dyDescent="0.25">
      <c r="A598" s="33">
        <v>369.1</v>
      </c>
      <c r="B598" s="33" t="s">
        <v>284</v>
      </c>
      <c r="D598" s="63">
        <v>429359956.48000002</v>
      </c>
      <c r="F598" s="63">
        <v>121671609.69</v>
      </c>
      <c r="H598" s="158">
        <v>46.25</v>
      </c>
      <c r="J598" s="152">
        <v>36</v>
      </c>
      <c r="L598" s="63">
        <f t="shared" si="78"/>
        <v>16745038</v>
      </c>
      <c r="M598" s="63"/>
      <c r="N598" s="78">
        <v>3.9</v>
      </c>
      <c r="P598" s="158">
        <f t="shared" si="79"/>
        <v>28.337903396370308</v>
      </c>
      <c r="R598" s="156">
        <v>45.82</v>
      </c>
      <c r="T598" s="63">
        <v>18428378</v>
      </c>
      <c r="U598" s="63"/>
      <c r="V598" s="66">
        <f t="shared" si="80"/>
        <v>4.29</v>
      </c>
      <c r="W598" s="52"/>
      <c r="X598" s="52"/>
      <c r="Y598" s="52"/>
      <c r="Z598" s="40"/>
      <c r="AA598" s="21"/>
      <c r="AB598" s="21"/>
      <c r="AC598" s="37"/>
    </row>
    <row r="599" spans="1:29" x14ac:dyDescent="0.25">
      <c r="A599" s="33">
        <v>369.6</v>
      </c>
      <c r="B599" s="33" t="s">
        <v>285</v>
      </c>
      <c r="D599" s="63">
        <v>818122343.44000006</v>
      </c>
      <c r="F599" s="63">
        <v>316173519.42000002</v>
      </c>
      <c r="H599" s="158">
        <v>33.15789473684211</v>
      </c>
      <c r="J599" s="152">
        <v>26</v>
      </c>
      <c r="L599" s="63">
        <f t="shared" si="78"/>
        <v>22907426</v>
      </c>
      <c r="M599" s="63"/>
      <c r="N599" s="78">
        <v>2.8</v>
      </c>
      <c r="P599" s="158">
        <f t="shared" si="79"/>
        <v>38.646239398690582</v>
      </c>
      <c r="R599" s="156">
        <v>31.75</v>
      </c>
      <c r="T599" s="63">
        <v>19674557</v>
      </c>
      <c r="U599" s="63"/>
      <c r="V599" s="66">
        <f t="shared" si="80"/>
        <v>2.4</v>
      </c>
      <c r="W599" s="52"/>
      <c r="X599" s="52"/>
      <c r="Y599" s="52"/>
      <c r="Z599" s="40"/>
      <c r="AA599" s="21"/>
      <c r="AB599" s="21"/>
      <c r="AC599" s="37"/>
    </row>
    <row r="600" spans="1:29" x14ac:dyDescent="0.25">
      <c r="A600" s="33">
        <v>370</v>
      </c>
      <c r="B600" s="33" t="s">
        <v>159</v>
      </c>
      <c r="D600" s="63">
        <v>90547257.879999995</v>
      </c>
      <c r="F600" s="63">
        <v>64524789</v>
      </c>
      <c r="H600" s="158">
        <v>43.333333333333329</v>
      </c>
      <c r="J600" s="152">
        <v>24</v>
      </c>
      <c r="L600" s="63">
        <f t="shared" si="78"/>
        <v>3259701</v>
      </c>
      <c r="M600" s="63"/>
      <c r="N600" s="78">
        <v>3.6</v>
      </c>
      <c r="P600" s="158">
        <f t="shared" si="79"/>
        <v>71.260897912019701</v>
      </c>
      <c r="R600" s="156">
        <v>17.18</v>
      </c>
      <c r="T600" s="63">
        <v>3095847</v>
      </c>
      <c r="U600" s="63"/>
      <c r="V600" s="66">
        <f t="shared" si="80"/>
        <v>3.42</v>
      </c>
      <c r="W600" s="52"/>
      <c r="X600" s="52"/>
      <c r="Y600" s="52"/>
      <c r="Z600" s="40"/>
      <c r="AA600" s="21"/>
      <c r="AB600" s="21"/>
      <c r="AC600" s="37"/>
    </row>
    <row r="601" spans="1:29" x14ac:dyDescent="0.25">
      <c r="A601" s="33">
        <v>370.1</v>
      </c>
      <c r="B601" s="33" t="s">
        <v>160</v>
      </c>
      <c r="D601" s="63">
        <v>752056780.59000003</v>
      </c>
      <c r="F601" s="63">
        <v>195134860.73225614</v>
      </c>
      <c r="H601" s="158">
        <v>5.2000000000000028</v>
      </c>
      <c r="J601" s="152">
        <v>19.2</v>
      </c>
      <c r="L601" s="63">
        <f t="shared" si="78"/>
        <v>48883691</v>
      </c>
      <c r="M601" s="63"/>
      <c r="N601" s="78">
        <v>6.5</v>
      </c>
      <c r="P601" s="158">
        <f t="shared" si="79"/>
        <v>25.946825528142952</v>
      </c>
      <c r="R601" s="156">
        <v>15.6</v>
      </c>
      <c r="T601" s="63">
        <v>50162753</v>
      </c>
      <c r="U601" s="63"/>
      <c r="V601" s="66">
        <f t="shared" si="80"/>
        <v>6.67</v>
      </c>
      <c r="W601" s="52"/>
      <c r="X601" s="52"/>
      <c r="Y601" s="52"/>
      <c r="Z601" s="40"/>
      <c r="AA601" s="21"/>
      <c r="AB601" s="21"/>
      <c r="AC601" s="37"/>
    </row>
    <row r="602" spans="1:29" x14ac:dyDescent="0.25">
      <c r="A602" s="33">
        <v>371</v>
      </c>
      <c r="B602" s="33" t="s">
        <v>321</v>
      </c>
      <c r="D602" s="63">
        <v>77912063.739999995</v>
      </c>
      <c r="F602" s="63">
        <v>32661220.220000003</v>
      </c>
      <c r="H602" s="158">
        <v>32</v>
      </c>
      <c r="J602" s="152">
        <v>22</v>
      </c>
      <c r="L602" s="63">
        <f t="shared" si="78"/>
        <v>3116483</v>
      </c>
      <c r="M602" s="63"/>
      <c r="N602" s="78">
        <v>4</v>
      </c>
      <c r="P602" s="158">
        <f t="shared" si="79"/>
        <v>41.920620058266742</v>
      </c>
      <c r="R602" s="156">
        <v>21.97</v>
      </c>
      <c r="T602" s="63">
        <v>2591609</v>
      </c>
      <c r="U602" s="63"/>
      <c r="V602" s="66">
        <f t="shared" si="80"/>
        <v>3.33</v>
      </c>
      <c r="W602" s="52"/>
      <c r="X602" s="52"/>
      <c r="Y602" s="52"/>
      <c r="Z602" s="40"/>
      <c r="AA602" s="21"/>
      <c r="AB602" s="21"/>
      <c r="AC602" s="37"/>
    </row>
    <row r="603" spans="1:29" x14ac:dyDescent="0.25">
      <c r="A603" s="33">
        <v>373</v>
      </c>
      <c r="B603" s="33" t="s">
        <v>161</v>
      </c>
      <c r="D603" s="64">
        <v>463393094.83999997</v>
      </c>
      <c r="F603" s="64">
        <v>175429641.97999999</v>
      </c>
      <c r="H603" s="158">
        <v>32</v>
      </c>
      <c r="J603" s="152">
        <v>22</v>
      </c>
      <c r="L603" s="64">
        <f t="shared" si="78"/>
        <v>18535724</v>
      </c>
      <c r="M603" s="67"/>
      <c r="N603" s="78">
        <v>4</v>
      </c>
      <c r="P603" s="158">
        <f t="shared" si="79"/>
        <v>37.857629717286187</v>
      </c>
      <c r="R603" s="156">
        <v>27.34</v>
      </c>
      <c r="T603" s="64">
        <v>13075070</v>
      </c>
      <c r="U603" s="67"/>
      <c r="V603" s="66">
        <f t="shared" si="80"/>
        <v>2.82</v>
      </c>
      <c r="W603" s="52"/>
      <c r="X603" s="52"/>
      <c r="Y603" s="52"/>
      <c r="Z603" s="40"/>
      <c r="AA603" s="21"/>
      <c r="AB603" s="21"/>
      <c r="AC603" s="37"/>
    </row>
    <row r="604" spans="1:29" x14ac:dyDescent="0.25">
      <c r="B604" s="33" t="s">
        <v>6</v>
      </c>
      <c r="H604" s="158"/>
      <c r="J604" s="152"/>
      <c r="N604" s="120"/>
      <c r="P604" s="158"/>
      <c r="R604" s="152"/>
      <c r="V604" s="66"/>
      <c r="W604" s="52"/>
      <c r="X604" s="52"/>
      <c r="Y604" s="52"/>
      <c r="AA604" s="21"/>
      <c r="AB604" s="21"/>
      <c r="AC604" s="37"/>
    </row>
    <row r="605" spans="1:29" x14ac:dyDescent="0.25">
      <c r="A605" s="35"/>
      <c r="B605" s="35" t="s">
        <v>162</v>
      </c>
      <c r="D605" s="167">
        <f>+SUBTOTAL(9,D588:D604)</f>
        <v>14703170375.629999</v>
      </c>
      <c r="F605" s="167">
        <f>+SUBTOTAL(9,F588:F604)</f>
        <v>4925439289.567255</v>
      </c>
      <c r="H605" s="158"/>
      <c r="J605" s="152"/>
      <c r="L605" s="167">
        <f>+SUBTOTAL(9,L588:L604)</f>
        <v>488961648</v>
      </c>
      <c r="M605" s="167"/>
      <c r="N605" s="122">
        <f>+ROUND(L605/D605*100,1)</f>
        <v>3.3</v>
      </c>
      <c r="P605" s="158"/>
      <c r="R605" s="152"/>
      <c r="T605" s="167">
        <f>+SUBTOTAL(9,T588:T604)</f>
        <v>463312721</v>
      </c>
      <c r="U605" s="167"/>
      <c r="V605" s="116">
        <f>+T605/D605*100</f>
        <v>3.151107612599831</v>
      </c>
      <c r="W605" s="57"/>
      <c r="X605" s="52"/>
      <c r="Y605" s="52"/>
      <c r="AA605" s="21"/>
      <c r="AB605" s="21"/>
      <c r="AC605" s="37"/>
    </row>
    <row r="606" spans="1:29" x14ac:dyDescent="0.25">
      <c r="A606" s="35"/>
      <c r="B606" s="35" t="s">
        <v>6</v>
      </c>
      <c r="H606" s="158"/>
      <c r="J606" s="152"/>
      <c r="N606" s="120"/>
      <c r="P606" s="158"/>
      <c r="R606" s="152"/>
      <c r="V606" s="66"/>
      <c r="W606" s="52"/>
      <c r="X606" s="52"/>
      <c r="Y606" s="52"/>
      <c r="AA606" s="21"/>
      <c r="AB606" s="21"/>
      <c r="AC606" s="37"/>
    </row>
    <row r="607" spans="1:29" x14ac:dyDescent="0.25">
      <c r="A607" s="35"/>
      <c r="B607" s="35" t="s">
        <v>163</v>
      </c>
      <c r="H607" s="158"/>
      <c r="J607" s="152"/>
      <c r="N607" s="120"/>
      <c r="P607" s="158"/>
      <c r="R607" s="152"/>
      <c r="V607" s="66"/>
      <c r="W607" s="52"/>
      <c r="X607" s="52"/>
      <c r="Y607" s="52"/>
      <c r="AA607" s="21"/>
      <c r="AB607" s="21"/>
      <c r="AC607" s="37"/>
    </row>
    <row r="608" spans="1:29" x14ac:dyDescent="0.25">
      <c r="A608" s="33">
        <v>390</v>
      </c>
      <c r="B608" s="33" t="s">
        <v>42</v>
      </c>
      <c r="D608" s="63">
        <v>435222596.51999998</v>
      </c>
      <c r="F608" s="63">
        <v>123109607.46000001</v>
      </c>
      <c r="H608" s="158">
        <v>29.399999999999991</v>
      </c>
      <c r="J608" s="152">
        <v>36</v>
      </c>
      <c r="L608" s="63">
        <f t="shared" ref="L608:L615" si="81">+ROUND(D608*N608/100,0)</f>
        <v>9139675</v>
      </c>
      <c r="M608" s="63"/>
      <c r="N608" s="78">
        <v>2.1</v>
      </c>
      <c r="P608" s="158">
        <f t="shared" ref="P608:P615" si="82">F608/D608*100</f>
        <v>28.286584484439263</v>
      </c>
      <c r="R608" s="156">
        <v>41.11</v>
      </c>
      <c r="T608" s="63">
        <v>8650821</v>
      </c>
      <c r="U608" s="63"/>
      <c r="V608" s="66">
        <f t="shared" ref="V608:V615" si="83">+ROUND(T608/D608*100,2)</f>
        <v>1.99</v>
      </c>
      <c r="W608" s="52"/>
      <c r="X608" s="52"/>
      <c r="Y608" s="52"/>
      <c r="Z608" s="40"/>
      <c r="AA608" s="21"/>
      <c r="AB608" s="21"/>
      <c r="AC608" s="37"/>
    </row>
    <row r="609" spans="1:29" x14ac:dyDescent="0.25">
      <c r="A609" s="33">
        <v>392.1</v>
      </c>
      <c r="B609" s="33" t="s">
        <v>164</v>
      </c>
      <c r="D609" s="63">
        <v>9038958.6799999997</v>
      </c>
      <c r="F609" s="63">
        <v>1913928.7499999998</v>
      </c>
      <c r="H609" s="158">
        <v>42.5</v>
      </c>
      <c r="J609" s="150">
        <v>3</v>
      </c>
      <c r="L609" s="63">
        <f t="shared" si="81"/>
        <v>1283532</v>
      </c>
      <c r="M609" s="63"/>
      <c r="N609" s="78">
        <v>14.2</v>
      </c>
      <c r="P609" s="158">
        <f t="shared" si="82"/>
        <v>21.174217271673598</v>
      </c>
      <c r="R609" s="156">
        <v>4.0599999999999996</v>
      </c>
      <c r="T609" s="63">
        <v>1420982</v>
      </c>
      <c r="U609" s="63"/>
      <c r="V609" s="66">
        <f t="shared" si="83"/>
        <v>15.72</v>
      </c>
      <c r="W609" s="52"/>
      <c r="X609" s="52"/>
      <c r="Y609" s="52"/>
      <c r="Z609" s="40"/>
      <c r="AA609" s="21"/>
      <c r="AB609" s="21"/>
      <c r="AC609" s="37"/>
    </row>
    <row r="610" spans="1:29" x14ac:dyDescent="0.25">
      <c r="A610" s="33">
        <v>392.2</v>
      </c>
      <c r="B610" s="33" t="s">
        <v>165</v>
      </c>
      <c r="D610" s="63">
        <v>47500082.869999997</v>
      </c>
      <c r="F610" s="63">
        <v>12551216.380000001</v>
      </c>
      <c r="H610" s="158">
        <v>41.555555555555557</v>
      </c>
      <c r="J610" s="152">
        <v>4.5999999999999996</v>
      </c>
      <c r="L610" s="63">
        <f t="shared" si="81"/>
        <v>4465008</v>
      </c>
      <c r="M610" s="63"/>
      <c r="N610" s="78">
        <v>9.4</v>
      </c>
      <c r="P610" s="158">
        <f t="shared" si="82"/>
        <v>26.423567332188952</v>
      </c>
      <c r="R610" s="156">
        <v>5.86</v>
      </c>
      <c r="T610" s="63">
        <v>4748098</v>
      </c>
      <c r="U610" s="63"/>
      <c r="V610" s="66">
        <f t="shared" si="83"/>
        <v>10</v>
      </c>
      <c r="W610" s="52"/>
      <c r="X610" s="52"/>
      <c r="Y610" s="52"/>
      <c r="Z610" s="40"/>
      <c r="AA610" s="21"/>
      <c r="AB610" s="21"/>
      <c r="AC610" s="37"/>
    </row>
    <row r="611" spans="1:29" x14ac:dyDescent="0.25">
      <c r="A611" s="33">
        <v>392.3</v>
      </c>
      <c r="B611" s="33" t="s">
        <v>166</v>
      </c>
      <c r="D611" s="63">
        <v>241647649.91</v>
      </c>
      <c r="F611" s="63">
        <v>99939975.870000005</v>
      </c>
      <c r="H611" s="158">
        <v>49.583333333333343</v>
      </c>
      <c r="J611" s="150">
        <v>5</v>
      </c>
      <c r="L611" s="63">
        <f t="shared" si="81"/>
        <v>17156983</v>
      </c>
      <c r="M611" s="63"/>
      <c r="N611" s="78">
        <v>7.1</v>
      </c>
      <c r="P611" s="158">
        <f t="shared" si="82"/>
        <v>41.357727214488513</v>
      </c>
      <c r="R611" s="156">
        <v>7.09</v>
      </c>
      <c r="T611" s="63">
        <v>14874545</v>
      </c>
      <c r="U611" s="63"/>
      <c r="V611" s="66">
        <f t="shared" si="83"/>
        <v>6.16</v>
      </c>
      <c r="W611" s="52"/>
      <c r="X611" s="52"/>
      <c r="Y611" s="52"/>
      <c r="Z611" s="40"/>
      <c r="AA611" s="21"/>
      <c r="AB611" s="21"/>
      <c r="AC611" s="37"/>
    </row>
    <row r="612" spans="1:29" x14ac:dyDescent="0.25">
      <c r="A612" s="33">
        <v>392.4</v>
      </c>
      <c r="B612" s="33" t="s">
        <v>167</v>
      </c>
      <c r="D612" s="63">
        <v>767855.05</v>
      </c>
      <c r="F612" s="63">
        <v>638909.71</v>
      </c>
      <c r="H612" s="158">
        <v>71.111111111111114</v>
      </c>
      <c r="J612" s="152">
        <v>2.6</v>
      </c>
      <c r="L612" s="63">
        <f t="shared" si="81"/>
        <v>85232</v>
      </c>
      <c r="M612" s="63"/>
      <c r="N612" s="78">
        <v>11.1</v>
      </c>
      <c r="P612" s="158">
        <f t="shared" si="82"/>
        <v>83.207072741137793</v>
      </c>
      <c r="R612" s="156">
        <v>4.4800000000000004</v>
      </c>
      <c r="T612" s="63">
        <v>20213</v>
      </c>
      <c r="U612" s="63"/>
      <c r="V612" s="66">
        <f t="shared" si="83"/>
        <v>2.63</v>
      </c>
      <c r="W612" s="52"/>
      <c r="X612" s="52"/>
      <c r="Y612" s="52"/>
      <c r="Z612" s="40"/>
      <c r="AA612" s="21"/>
      <c r="AB612" s="21"/>
      <c r="AC612" s="37"/>
    </row>
    <row r="613" spans="1:29" x14ac:dyDescent="0.25">
      <c r="A613" s="33">
        <v>392.9</v>
      </c>
      <c r="B613" s="33" t="s">
        <v>168</v>
      </c>
      <c r="D613" s="63">
        <v>21065643.420000002</v>
      </c>
      <c r="F613" s="63">
        <v>2761577.9899999998</v>
      </c>
      <c r="H613" s="158">
        <v>28.35</v>
      </c>
      <c r="J613" s="152">
        <v>11.9</v>
      </c>
      <c r="L613" s="63">
        <f t="shared" si="81"/>
        <v>737298</v>
      </c>
      <c r="M613" s="63"/>
      <c r="N613" s="78">
        <v>3.5</v>
      </c>
      <c r="P613" s="158">
        <f t="shared" si="82"/>
        <v>13.109393028926528</v>
      </c>
      <c r="R613" s="156">
        <v>14.42</v>
      </c>
      <c r="T613" s="63">
        <v>1050223</v>
      </c>
      <c r="U613" s="63"/>
      <c r="V613" s="66">
        <f t="shared" si="83"/>
        <v>4.99</v>
      </c>
      <c r="W613" s="52"/>
      <c r="X613" s="52"/>
      <c r="Y613" s="52"/>
      <c r="Z613" s="40"/>
      <c r="AA613" s="21"/>
      <c r="AB613" s="21"/>
      <c r="AC613" s="37"/>
    </row>
    <row r="614" spans="1:29" x14ac:dyDescent="0.25">
      <c r="A614" s="33">
        <v>396.1</v>
      </c>
      <c r="B614" s="33" t="s">
        <v>169</v>
      </c>
      <c r="D614" s="63">
        <v>4766126.25</v>
      </c>
      <c r="F614" s="63">
        <v>2061673.0599999998</v>
      </c>
      <c r="H614" s="158">
        <v>29.600000000000005</v>
      </c>
      <c r="J614" s="152">
        <v>6.3</v>
      </c>
      <c r="L614" s="63">
        <f t="shared" si="81"/>
        <v>381290</v>
      </c>
      <c r="M614" s="63"/>
      <c r="N614" s="78">
        <v>8</v>
      </c>
      <c r="P614" s="158">
        <f t="shared" si="82"/>
        <v>43.256786577988777</v>
      </c>
      <c r="R614" s="156">
        <v>5.92</v>
      </c>
      <c r="T614" s="63">
        <v>336070</v>
      </c>
      <c r="U614" s="63"/>
      <c r="V614" s="66">
        <f t="shared" si="83"/>
        <v>7.05</v>
      </c>
      <c r="W614" s="52"/>
      <c r="X614" s="52"/>
      <c r="Y614" s="52"/>
      <c r="Z614" s="40"/>
      <c r="AA614" s="21"/>
      <c r="AB614" s="21"/>
      <c r="AC614" s="37"/>
    </row>
    <row r="615" spans="1:29" x14ac:dyDescent="0.25">
      <c r="A615" s="33">
        <v>397.8</v>
      </c>
      <c r="B615" s="33" t="s">
        <v>170</v>
      </c>
      <c r="D615" s="64">
        <v>11992499.609999999</v>
      </c>
      <c r="F615" s="64">
        <v>9422442.2499999981</v>
      </c>
      <c r="H615" s="158">
        <v>23</v>
      </c>
      <c r="J615" s="152">
        <v>7.7</v>
      </c>
      <c r="L615" s="64">
        <f t="shared" si="81"/>
        <v>1199250</v>
      </c>
      <c r="M615" s="67"/>
      <c r="N615" s="78">
        <v>10</v>
      </c>
      <c r="P615" s="158">
        <f t="shared" si="82"/>
        <v>78.569460549684351</v>
      </c>
      <c r="R615" s="156">
        <v>11.01</v>
      </c>
      <c r="T615" s="64">
        <v>233429</v>
      </c>
      <c r="U615" s="67"/>
      <c r="V615" s="66">
        <f t="shared" si="83"/>
        <v>1.95</v>
      </c>
      <c r="W615" s="52"/>
      <c r="X615" s="52"/>
      <c r="Y615" s="52"/>
      <c r="Z615" s="40"/>
      <c r="AA615" s="21"/>
      <c r="AB615" s="21"/>
      <c r="AC615" s="37"/>
    </row>
    <row r="616" spans="1:29" x14ac:dyDescent="0.25">
      <c r="B616" s="33" t="s">
        <v>6</v>
      </c>
      <c r="H616" s="152"/>
      <c r="J616" s="152"/>
      <c r="N616" s="120"/>
      <c r="P616" s="171"/>
      <c r="R616" s="152"/>
      <c r="V616" s="66"/>
      <c r="W616" s="52"/>
      <c r="X616" s="52"/>
      <c r="Y616" s="52"/>
      <c r="AA616" s="21"/>
      <c r="AB616" s="21"/>
      <c r="AC616" s="37"/>
    </row>
    <row r="617" spans="1:29" x14ac:dyDescent="0.25">
      <c r="B617" s="35" t="s">
        <v>171</v>
      </c>
      <c r="D617" s="166">
        <f>+SUBTOTAL(9,D608:D616)</f>
        <v>772001412.30999994</v>
      </c>
      <c r="F617" s="166">
        <f>+SUBTOTAL(9,F608:F616)</f>
        <v>252399331.47000003</v>
      </c>
      <c r="H617" s="152"/>
      <c r="J617" s="152"/>
      <c r="L617" s="166">
        <f>+SUBTOTAL(9,L608:L616)</f>
        <v>34448268</v>
      </c>
      <c r="M617" s="84"/>
      <c r="N617" s="122">
        <f>+ROUND(L617/D617*100,1)</f>
        <v>4.5</v>
      </c>
      <c r="P617" s="171"/>
      <c r="R617" s="152"/>
      <c r="T617" s="166">
        <f>+SUBTOTAL(9,T608:T616)</f>
        <v>31334381</v>
      </c>
      <c r="U617" s="84"/>
      <c r="V617" s="116">
        <f>+T617/D617*100</f>
        <v>4.05885021715706</v>
      </c>
      <c r="W617" s="57"/>
      <c r="X617" s="52"/>
      <c r="Y617" s="52"/>
      <c r="AA617" s="21"/>
      <c r="AB617" s="21"/>
      <c r="AC617" s="37"/>
    </row>
    <row r="618" spans="1:29" x14ac:dyDescent="0.25">
      <c r="H618" s="152"/>
      <c r="J618" s="152"/>
      <c r="N618" s="181"/>
      <c r="P618" s="171"/>
      <c r="R618" s="152"/>
      <c r="V618" s="66"/>
      <c r="W618" s="52"/>
      <c r="X618" s="52"/>
      <c r="Y618" s="52"/>
      <c r="AA618" s="21"/>
      <c r="AB618" s="21"/>
      <c r="AC618" s="37"/>
    </row>
    <row r="619" spans="1:29" ht="13.8" thickBot="1" x14ac:dyDescent="0.3">
      <c r="A619" s="35" t="s">
        <v>12</v>
      </c>
      <c r="B619" s="35"/>
      <c r="D619" s="90">
        <f>+SUBTOTAL(9,D574:D618)</f>
        <v>20751431300.970001</v>
      </c>
      <c r="F619" s="90">
        <f>+SUBTOTAL(9,F574:F618)</f>
        <v>6978672140.9445276</v>
      </c>
      <c r="H619" s="152"/>
      <c r="J619" s="152"/>
      <c r="L619" s="90">
        <f>+SUBTOTAL(9,L574:L618)</f>
        <v>668715931</v>
      </c>
      <c r="M619" s="84"/>
      <c r="N619" s="122">
        <f>+ROUND(L619/D619*100,1)</f>
        <v>3.2</v>
      </c>
      <c r="P619" s="171"/>
      <c r="R619" s="152"/>
      <c r="T619" s="90">
        <f>+SUBTOTAL(9,T574:T618)</f>
        <v>626337035</v>
      </c>
      <c r="U619" s="84"/>
      <c r="V619" s="116">
        <f>+T619/D619*100</f>
        <v>3.0182835386912448</v>
      </c>
      <c r="W619" s="57"/>
      <c r="X619" s="52"/>
      <c r="Y619" s="52"/>
      <c r="AA619" s="21"/>
      <c r="AB619" s="21"/>
      <c r="AC619" s="37"/>
    </row>
    <row r="620" spans="1:29" ht="13.8" thickTop="1" x14ac:dyDescent="0.25">
      <c r="H620" s="152"/>
      <c r="J620" s="152"/>
      <c r="N620" s="181"/>
      <c r="P620" s="171"/>
      <c r="R620" s="152"/>
      <c r="V620" s="66"/>
      <c r="W620" s="52"/>
      <c r="X620" s="52"/>
      <c r="Y620" s="52"/>
      <c r="AA620" s="21"/>
      <c r="AB620" s="21"/>
      <c r="AC620" s="37"/>
    </row>
    <row r="621" spans="1:29" x14ac:dyDescent="0.25">
      <c r="H621" s="152"/>
      <c r="J621" s="152"/>
      <c r="N621" s="181"/>
      <c r="P621" s="171"/>
      <c r="R621" s="152"/>
      <c r="V621" s="66"/>
      <c r="W621" s="52"/>
      <c r="X621" s="52"/>
      <c r="Y621" s="52"/>
      <c r="AA621" s="21"/>
      <c r="AB621" s="21"/>
      <c r="AC621" s="37"/>
    </row>
    <row r="622" spans="1:29" ht="13.8" thickBot="1" x14ac:dyDescent="0.3">
      <c r="A622" s="35" t="s">
        <v>5</v>
      </c>
      <c r="D622" s="90">
        <f>+SUBTOTAL(9,D20:D621)</f>
        <v>43546789182.960007</v>
      </c>
      <c r="F622" s="90">
        <f>+SUBTOTAL(9,F20:F621)</f>
        <v>12519861050.888601</v>
      </c>
      <c r="H622" s="152"/>
      <c r="J622" s="152"/>
      <c r="L622" s="90">
        <f>+SUBTOTAL(9,L19:L621)</f>
        <v>1344641299</v>
      </c>
      <c r="M622" s="84"/>
      <c r="N622" s="122">
        <f>+ROUND(L622/D622*100,1)</f>
        <v>3.1</v>
      </c>
      <c r="P622" s="171"/>
      <c r="R622" s="152"/>
      <c r="T622" s="90">
        <f>+SUBTOTAL(9,T19:T621)</f>
        <v>1539856821</v>
      </c>
      <c r="U622" s="84"/>
      <c r="V622" s="116">
        <f>+T622/D622*100</f>
        <v>3.5360972643249453</v>
      </c>
      <c r="W622" s="57"/>
      <c r="X622" s="52"/>
      <c r="Y622" s="52"/>
      <c r="AA622" s="21"/>
      <c r="AB622" s="21"/>
      <c r="AC622" s="37"/>
    </row>
    <row r="623" spans="1:29" ht="13.8" thickTop="1" x14ac:dyDescent="0.25">
      <c r="H623" s="152"/>
      <c r="J623" s="152"/>
      <c r="N623" s="120"/>
      <c r="P623" s="171"/>
      <c r="R623" s="152"/>
      <c r="V623" s="66"/>
      <c r="W623" s="52"/>
      <c r="X623" s="52"/>
      <c r="Y623" s="52"/>
      <c r="AA623" s="21"/>
      <c r="AB623" s="21"/>
      <c r="AC623" s="37"/>
    </row>
    <row r="624" spans="1:29" x14ac:dyDescent="0.25">
      <c r="D624" s="123"/>
      <c r="E624" s="123"/>
      <c r="F624" s="123"/>
      <c r="G624" s="21"/>
      <c r="H624" s="173"/>
      <c r="I624" s="123"/>
      <c r="J624" s="173"/>
      <c r="K624" s="123"/>
      <c r="L624" s="123"/>
      <c r="M624" s="123"/>
      <c r="N624" s="123"/>
      <c r="O624" s="123"/>
      <c r="P624" s="173"/>
      <c r="Q624" s="123"/>
      <c r="R624" s="173"/>
      <c r="S624" s="123"/>
      <c r="T624" s="123"/>
      <c r="U624" s="123"/>
      <c r="V624" s="174"/>
      <c r="W624" s="52"/>
      <c r="X624" s="52"/>
      <c r="Y624" s="52"/>
      <c r="AA624" s="21"/>
      <c r="AB624" s="21"/>
      <c r="AC624" s="37"/>
    </row>
    <row r="625" spans="1:29" x14ac:dyDescent="0.25">
      <c r="A625" s="82" t="s">
        <v>272</v>
      </c>
      <c r="B625" s="33" t="s">
        <v>318</v>
      </c>
      <c r="H625" s="152"/>
      <c r="J625" s="152"/>
      <c r="N625" s="120"/>
      <c r="P625" s="171"/>
      <c r="R625" s="152"/>
      <c r="V625" s="66"/>
      <c r="W625" s="52"/>
      <c r="X625" s="52"/>
      <c r="Y625" s="52"/>
      <c r="AA625" s="21"/>
      <c r="AB625" s="21"/>
      <c r="AC625" s="37"/>
    </row>
    <row r="626" spans="1:29" x14ac:dyDescent="0.25">
      <c r="B626" s="33" t="s">
        <v>319</v>
      </c>
      <c r="N626" s="120"/>
      <c r="P626" s="99"/>
      <c r="V626" s="66"/>
      <c r="W626" s="52"/>
      <c r="X626" s="52"/>
      <c r="Y626" s="52"/>
      <c r="AA626" s="21"/>
      <c r="AB626" s="21"/>
      <c r="AC626" s="37"/>
    </row>
    <row r="627" spans="1:29" x14ac:dyDescent="0.25">
      <c r="A627" s="82" t="s">
        <v>274</v>
      </c>
      <c r="B627" s="33" t="s">
        <v>275</v>
      </c>
      <c r="N627" s="120"/>
      <c r="P627" s="99"/>
      <c r="V627" s="66"/>
      <c r="W627" s="52"/>
      <c r="X627" s="52"/>
      <c r="Y627" s="52"/>
      <c r="AA627" s="21"/>
      <c r="AB627" s="21"/>
      <c r="AC627" s="37"/>
    </row>
    <row r="628" spans="1:29" x14ac:dyDescent="0.25">
      <c r="A628" s="35"/>
      <c r="B628" s="33" t="s">
        <v>276</v>
      </c>
      <c r="N628" s="120"/>
      <c r="P628" s="99"/>
      <c r="V628" s="66"/>
      <c r="W628" s="52"/>
      <c r="X628" s="52"/>
      <c r="Y628" s="52"/>
      <c r="AA628" s="21"/>
      <c r="AB628" s="21"/>
      <c r="AC628" s="37"/>
    </row>
    <row r="629" spans="1:29" x14ac:dyDescent="0.25">
      <c r="A629" s="82" t="s">
        <v>277</v>
      </c>
      <c r="B629" s="33" t="s">
        <v>279</v>
      </c>
      <c r="N629" s="120"/>
      <c r="P629" s="99"/>
      <c r="V629" s="66"/>
      <c r="W629" s="52"/>
      <c r="X629" s="52"/>
      <c r="Y629" s="52"/>
      <c r="AA629" s="21"/>
      <c r="AB629" s="21"/>
      <c r="AC629" s="37"/>
    </row>
    <row r="630" spans="1:29" x14ac:dyDescent="0.25">
      <c r="N630" s="120"/>
      <c r="P630" s="99"/>
      <c r="V630" s="66"/>
      <c r="W630" s="52"/>
      <c r="X630" s="52"/>
      <c r="Y630" s="52"/>
      <c r="AA630" s="21"/>
      <c r="AB630" s="21"/>
      <c r="AC630" s="37"/>
    </row>
    <row r="631" spans="1:29" x14ac:dyDescent="0.25">
      <c r="P631" s="99"/>
      <c r="V631" s="66"/>
      <c r="W631" s="52"/>
      <c r="X631" s="52"/>
      <c r="Y631" s="52"/>
      <c r="AB631" s="21"/>
      <c r="AC631" s="37"/>
    </row>
    <row r="632" spans="1:29" x14ac:dyDescent="0.25">
      <c r="P632" s="99"/>
      <c r="V632" s="66"/>
      <c r="W632" s="52"/>
      <c r="X632" s="52"/>
      <c r="Y632" s="52"/>
      <c r="AB632" s="21"/>
      <c r="AC632" s="37"/>
    </row>
    <row r="633" spans="1:29" x14ac:dyDescent="0.25">
      <c r="P633" s="99"/>
      <c r="V633" s="66"/>
      <c r="W633" s="52"/>
      <c r="X633" s="52"/>
      <c r="Y633" s="52"/>
      <c r="AB633" s="21"/>
      <c r="AC633" s="37"/>
    </row>
    <row r="634" spans="1:29" x14ac:dyDescent="0.25">
      <c r="P634" s="99"/>
      <c r="V634" s="66"/>
      <c r="W634" s="52"/>
      <c r="X634" s="52"/>
      <c r="Y634" s="52"/>
      <c r="AB634" s="21"/>
      <c r="AC634" s="37"/>
    </row>
    <row r="635" spans="1:29" x14ac:dyDescent="0.25">
      <c r="P635" s="99"/>
      <c r="V635" s="66"/>
      <c r="W635" s="52"/>
      <c r="X635" s="52"/>
      <c r="Y635" s="52"/>
      <c r="AB635" s="21"/>
      <c r="AC635" s="37"/>
    </row>
    <row r="636" spans="1:29" x14ac:dyDescent="0.25">
      <c r="P636" s="99"/>
      <c r="V636" s="66"/>
      <c r="W636" s="52"/>
      <c r="X636" s="52"/>
      <c r="Y636" s="52"/>
      <c r="AB636" s="21"/>
      <c r="AC636" s="37"/>
    </row>
    <row r="637" spans="1:29" x14ac:dyDescent="0.25">
      <c r="P637" s="99"/>
      <c r="V637" s="66"/>
      <c r="W637" s="52"/>
      <c r="X637" s="52"/>
      <c r="Y637" s="52"/>
      <c r="AB637" s="21"/>
      <c r="AC637" s="37"/>
    </row>
    <row r="638" spans="1:29" x14ac:dyDescent="0.25">
      <c r="P638" s="99"/>
      <c r="V638" s="66"/>
      <c r="W638" s="52"/>
      <c r="X638" s="52"/>
      <c r="Y638" s="52"/>
      <c r="AB638" s="21"/>
      <c r="AC638" s="37"/>
    </row>
    <row r="639" spans="1:29" x14ac:dyDescent="0.25">
      <c r="P639" s="99"/>
      <c r="V639" s="66"/>
      <c r="W639" s="52"/>
      <c r="X639" s="52"/>
      <c r="Y639" s="52"/>
      <c r="AB639" s="21"/>
      <c r="AC639" s="37"/>
    </row>
    <row r="640" spans="1:29" x14ac:dyDescent="0.25">
      <c r="P640" s="99"/>
      <c r="V640" s="66"/>
      <c r="W640" s="52"/>
      <c r="X640" s="52"/>
      <c r="Y640" s="52"/>
      <c r="AB640" s="21"/>
      <c r="AC640" s="37"/>
    </row>
    <row r="641" spans="16:29" x14ac:dyDescent="0.25">
      <c r="P641" s="99"/>
      <c r="V641" s="66"/>
      <c r="W641" s="52"/>
      <c r="X641" s="52"/>
      <c r="Y641" s="52"/>
      <c r="AB641" s="21"/>
      <c r="AC641" s="37"/>
    </row>
    <row r="642" spans="16:29" x14ac:dyDescent="0.25">
      <c r="P642" s="99"/>
      <c r="V642" s="66"/>
      <c r="W642" s="52"/>
      <c r="X642" s="52"/>
      <c r="Y642" s="52"/>
      <c r="AB642" s="21"/>
      <c r="AC642" s="37"/>
    </row>
    <row r="643" spans="16:29" x14ac:dyDescent="0.25">
      <c r="P643" s="99"/>
      <c r="V643" s="66"/>
      <c r="W643" s="52"/>
      <c r="X643" s="52"/>
      <c r="Y643" s="52"/>
      <c r="AB643" s="21"/>
      <c r="AC643" s="37"/>
    </row>
    <row r="644" spans="16:29" x14ac:dyDescent="0.25">
      <c r="P644" s="99"/>
      <c r="V644" s="66"/>
      <c r="W644" s="52"/>
      <c r="X644" s="52"/>
      <c r="Y644" s="52"/>
      <c r="AB644" s="21"/>
      <c r="AC644" s="37"/>
    </row>
    <row r="645" spans="16:29" x14ac:dyDescent="0.25">
      <c r="P645" s="99"/>
      <c r="V645" s="66"/>
      <c r="W645" s="52"/>
      <c r="X645" s="52"/>
      <c r="Y645" s="52"/>
      <c r="AB645" s="21"/>
      <c r="AC645" s="37"/>
    </row>
    <row r="646" spans="16:29" x14ac:dyDescent="0.25">
      <c r="P646" s="99"/>
      <c r="V646" s="66"/>
      <c r="W646" s="52"/>
      <c r="X646" s="52"/>
      <c r="Y646" s="52"/>
      <c r="AB646" s="21"/>
      <c r="AC646" s="37"/>
    </row>
    <row r="647" spans="16:29" x14ac:dyDescent="0.25">
      <c r="P647" s="99"/>
      <c r="V647" s="66"/>
      <c r="W647" s="52"/>
      <c r="X647" s="52"/>
      <c r="Y647" s="52"/>
      <c r="AB647" s="21"/>
      <c r="AC647" s="37"/>
    </row>
    <row r="648" spans="16:29" x14ac:dyDescent="0.25">
      <c r="P648" s="99"/>
      <c r="V648" s="66"/>
      <c r="W648" s="52"/>
      <c r="X648" s="52"/>
      <c r="Y648" s="52"/>
      <c r="AB648" s="21"/>
      <c r="AC648" s="37"/>
    </row>
    <row r="649" spans="16:29" x14ac:dyDescent="0.25">
      <c r="P649" s="99"/>
      <c r="V649" s="66"/>
      <c r="W649" s="52"/>
      <c r="X649" s="52"/>
      <c r="Y649" s="52"/>
      <c r="AB649" s="21"/>
      <c r="AC649" s="37"/>
    </row>
    <row r="650" spans="16:29" x14ac:dyDescent="0.25">
      <c r="P650" s="99"/>
      <c r="V650" s="66"/>
      <c r="W650" s="52"/>
      <c r="X650" s="52"/>
      <c r="Y650" s="52"/>
      <c r="AB650" s="21"/>
      <c r="AC650" s="37"/>
    </row>
    <row r="651" spans="16:29" x14ac:dyDescent="0.25">
      <c r="P651" s="99"/>
      <c r="V651" s="66"/>
      <c r="W651" s="52"/>
      <c r="X651" s="52"/>
      <c r="Y651" s="52"/>
      <c r="AB651" s="21"/>
      <c r="AC651" s="37"/>
    </row>
    <row r="652" spans="16:29" x14ac:dyDescent="0.25">
      <c r="P652" s="99"/>
      <c r="V652" s="66"/>
      <c r="W652" s="52"/>
      <c r="X652" s="52"/>
      <c r="Y652" s="52"/>
      <c r="AB652" s="21"/>
      <c r="AC652" s="37"/>
    </row>
    <row r="653" spans="16:29" x14ac:dyDescent="0.25">
      <c r="P653" s="99"/>
      <c r="V653" s="66"/>
      <c r="W653" s="52"/>
      <c r="X653" s="52"/>
      <c r="Y653" s="52"/>
      <c r="AB653" s="21"/>
      <c r="AC653" s="37"/>
    </row>
    <row r="654" spans="16:29" x14ac:dyDescent="0.25">
      <c r="P654" s="99"/>
      <c r="V654" s="66"/>
      <c r="W654" s="52"/>
      <c r="X654" s="52"/>
      <c r="Y654" s="52"/>
      <c r="AB654" s="21"/>
      <c r="AC654" s="37"/>
    </row>
    <row r="655" spans="16:29" x14ac:dyDescent="0.25">
      <c r="P655" s="99"/>
      <c r="V655" s="66"/>
      <c r="W655" s="52"/>
      <c r="X655" s="52"/>
      <c r="Y655" s="52"/>
      <c r="AB655" s="21"/>
      <c r="AC655" s="37"/>
    </row>
    <row r="656" spans="16:29" x14ac:dyDescent="0.25">
      <c r="P656" s="99"/>
      <c r="V656" s="66"/>
      <c r="W656" s="52"/>
      <c r="X656" s="52"/>
      <c r="Y656" s="52"/>
      <c r="AB656" s="21"/>
      <c r="AC656" s="37"/>
    </row>
    <row r="657" spans="16:29" x14ac:dyDescent="0.25">
      <c r="P657" s="99"/>
      <c r="V657" s="66"/>
      <c r="W657" s="52"/>
      <c r="X657" s="52"/>
      <c r="Y657" s="52"/>
      <c r="AB657" s="21"/>
      <c r="AC657" s="37"/>
    </row>
    <row r="658" spans="16:29" x14ac:dyDescent="0.25">
      <c r="P658" s="99"/>
      <c r="V658" s="66"/>
      <c r="W658" s="52"/>
      <c r="X658" s="52"/>
      <c r="Y658" s="52"/>
      <c r="AB658" s="21"/>
      <c r="AC658" s="37"/>
    </row>
    <row r="659" spans="16:29" x14ac:dyDescent="0.25">
      <c r="P659" s="99"/>
      <c r="V659" s="66"/>
      <c r="W659" s="52"/>
      <c r="X659" s="52"/>
      <c r="Y659" s="52"/>
      <c r="AB659" s="21"/>
      <c r="AC659" s="37"/>
    </row>
    <row r="660" spans="16:29" x14ac:dyDescent="0.25">
      <c r="P660" s="99"/>
      <c r="V660" s="66"/>
      <c r="W660" s="52"/>
      <c r="X660" s="52"/>
      <c r="Y660" s="52"/>
      <c r="AB660" s="21"/>
      <c r="AC660" s="37"/>
    </row>
    <row r="661" spans="16:29" x14ac:dyDescent="0.25">
      <c r="P661" s="99"/>
      <c r="V661" s="66"/>
      <c r="W661" s="52"/>
      <c r="X661" s="52"/>
      <c r="Y661" s="52"/>
      <c r="AB661" s="21"/>
      <c r="AC661" s="37"/>
    </row>
    <row r="662" spans="16:29" x14ac:dyDescent="0.25">
      <c r="P662" s="99"/>
      <c r="V662" s="66"/>
      <c r="W662" s="52"/>
      <c r="X662" s="52"/>
      <c r="Y662" s="52"/>
      <c r="AB662" s="21"/>
      <c r="AC662" s="37"/>
    </row>
    <row r="663" spans="16:29" x14ac:dyDescent="0.25">
      <c r="P663" s="99"/>
      <c r="V663" s="66"/>
      <c r="W663" s="52"/>
      <c r="X663" s="52"/>
      <c r="Y663" s="52"/>
      <c r="AB663" s="21"/>
      <c r="AC663" s="37"/>
    </row>
    <row r="664" spans="16:29" x14ac:dyDescent="0.25">
      <c r="P664" s="99"/>
      <c r="V664" s="66"/>
      <c r="W664" s="52"/>
      <c r="X664" s="52"/>
      <c r="Y664" s="52"/>
      <c r="AB664" s="21"/>
      <c r="AC664" s="37"/>
    </row>
    <row r="665" spans="16:29" x14ac:dyDescent="0.25">
      <c r="P665" s="99"/>
      <c r="V665" s="66"/>
      <c r="W665" s="52"/>
      <c r="X665" s="52"/>
      <c r="Y665" s="52"/>
      <c r="AB665" s="21"/>
      <c r="AC665" s="37"/>
    </row>
    <row r="666" spans="16:29" x14ac:dyDescent="0.25">
      <c r="P666" s="99"/>
      <c r="V666" s="66"/>
      <c r="W666" s="52"/>
      <c r="X666" s="52"/>
      <c r="Y666" s="52"/>
      <c r="AB666" s="21"/>
      <c r="AC666" s="37"/>
    </row>
    <row r="667" spans="16:29" x14ac:dyDescent="0.25">
      <c r="P667" s="99"/>
      <c r="V667" s="66"/>
      <c r="W667" s="52"/>
      <c r="X667" s="52"/>
      <c r="Y667" s="52"/>
      <c r="AB667" s="21"/>
      <c r="AC667" s="37"/>
    </row>
    <row r="668" spans="16:29" x14ac:dyDescent="0.25">
      <c r="P668" s="99"/>
      <c r="V668" s="66"/>
      <c r="W668" s="52"/>
      <c r="X668" s="52"/>
      <c r="Y668" s="52"/>
      <c r="AB668" s="21"/>
      <c r="AC668" s="37"/>
    </row>
    <row r="669" spans="16:29" x14ac:dyDescent="0.25">
      <c r="P669" s="99"/>
      <c r="V669" s="66"/>
      <c r="W669" s="52"/>
      <c r="X669" s="52"/>
      <c r="Y669" s="52"/>
      <c r="AB669" s="21"/>
      <c r="AC669" s="37"/>
    </row>
    <row r="670" spans="16:29" x14ac:dyDescent="0.25">
      <c r="P670" s="99"/>
      <c r="V670" s="66"/>
      <c r="W670" s="52"/>
      <c r="X670" s="52"/>
      <c r="Y670" s="52"/>
      <c r="AB670" s="21"/>
      <c r="AC670" s="37"/>
    </row>
    <row r="671" spans="16:29" x14ac:dyDescent="0.25">
      <c r="P671" s="99"/>
      <c r="V671" s="66"/>
      <c r="W671" s="52"/>
      <c r="X671" s="52"/>
      <c r="Y671" s="52"/>
      <c r="AB671" s="21"/>
      <c r="AC671" s="37"/>
    </row>
    <row r="672" spans="16:29" x14ac:dyDescent="0.25">
      <c r="P672" s="99"/>
      <c r="V672" s="66"/>
      <c r="W672" s="52"/>
      <c r="X672" s="52"/>
      <c r="Y672" s="52"/>
      <c r="AB672" s="21"/>
      <c r="AC672" s="37"/>
    </row>
    <row r="673" spans="16:29" x14ac:dyDescent="0.25">
      <c r="P673" s="99"/>
      <c r="V673" s="66"/>
      <c r="W673" s="52"/>
      <c r="X673" s="52"/>
      <c r="Y673" s="52"/>
      <c r="AB673" s="21"/>
      <c r="AC673" s="37"/>
    </row>
    <row r="674" spans="16:29" x14ac:dyDescent="0.25">
      <c r="P674" s="99"/>
      <c r="V674" s="66"/>
      <c r="W674" s="52"/>
      <c r="X674" s="52"/>
      <c r="Y674" s="52"/>
      <c r="AB674" s="21"/>
      <c r="AC674" s="37"/>
    </row>
    <row r="675" spans="16:29" x14ac:dyDescent="0.25">
      <c r="P675" s="99"/>
      <c r="V675" s="66"/>
      <c r="W675" s="52"/>
      <c r="X675" s="52"/>
      <c r="Y675" s="52"/>
      <c r="AB675" s="21"/>
      <c r="AC675" s="37"/>
    </row>
    <row r="676" spans="16:29" x14ac:dyDescent="0.25">
      <c r="P676" s="99"/>
      <c r="V676" s="66"/>
      <c r="W676" s="52"/>
      <c r="X676" s="52"/>
      <c r="Y676" s="52"/>
      <c r="AB676" s="21"/>
      <c r="AC676" s="37"/>
    </row>
    <row r="677" spans="16:29" x14ac:dyDescent="0.25">
      <c r="P677" s="99"/>
      <c r="V677" s="66"/>
      <c r="W677" s="52"/>
      <c r="X677" s="52"/>
      <c r="Y677" s="52"/>
      <c r="AB677" s="21"/>
      <c r="AC677" s="37"/>
    </row>
    <row r="678" spans="16:29" x14ac:dyDescent="0.25">
      <c r="P678" s="99"/>
      <c r="V678" s="66"/>
      <c r="W678" s="52"/>
      <c r="X678" s="52"/>
      <c r="Y678" s="52"/>
      <c r="AB678" s="21"/>
      <c r="AC678" s="37"/>
    </row>
    <row r="679" spans="16:29" x14ac:dyDescent="0.25">
      <c r="P679" s="99"/>
      <c r="V679" s="66"/>
      <c r="W679" s="52"/>
      <c r="X679" s="52"/>
      <c r="Y679" s="52"/>
      <c r="AB679" s="21"/>
      <c r="AC679" s="37"/>
    </row>
    <row r="680" spans="16:29" x14ac:dyDescent="0.25">
      <c r="P680" s="99"/>
      <c r="V680" s="66"/>
      <c r="W680" s="52"/>
      <c r="X680" s="52"/>
      <c r="Y680" s="52"/>
      <c r="AB680" s="21"/>
      <c r="AC680" s="37"/>
    </row>
    <row r="681" spans="16:29" x14ac:dyDescent="0.25">
      <c r="P681" s="99"/>
      <c r="V681" s="66"/>
      <c r="W681" s="52"/>
      <c r="X681" s="52"/>
      <c r="Y681" s="52"/>
      <c r="AB681" s="21"/>
      <c r="AC681" s="37"/>
    </row>
    <row r="682" spans="16:29" x14ac:dyDescent="0.25">
      <c r="P682" s="99"/>
      <c r="V682" s="66"/>
      <c r="W682" s="52"/>
      <c r="X682" s="52"/>
      <c r="Y682" s="52"/>
      <c r="AB682" s="21"/>
      <c r="AC682" s="37"/>
    </row>
    <row r="683" spans="16:29" x14ac:dyDescent="0.25">
      <c r="P683" s="99"/>
      <c r="V683" s="66"/>
      <c r="W683" s="52"/>
      <c r="X683" s="52"/>
      <c r="Y683" s="52"/>
      <c r="AB683" s="21"/>
      <c r="AC683" s="37"/>
    </row>
    <row r="684" spans="16:29" x14ac:dyDescent="0.25">
      <c r="P684" s="99"/>
      <c r="V684" s="66"/>
      <c r="W684" s="52"/>
      <c r="X684" s="52"/>
      <c r="Y684" s="52"/>
      <c r="AB684" s="21"/>
      <c r="AC684" s="37"/>
    </row>
    <row r="685" spans="16:29" x14ac:dyDescent="0.25">
      <c r="P685" s="99"/>
      <c r="V685" s="66"/>
      <c r="W685" s="52"/>
      <c r="X685" s="52"/>
      <c r="Y685" s="52"/>
      <c r="AB685" s="21"/>
      <c r="AC685" s="37"/>
    </row>
    <row r="686" spans="16:29" x14ac:dyDescent="0.25">
      <c r="P686" s="99"/>
      <c r="V686" s="66"/>
      <c r="W686" s="52"/>
      <c r="X686" s="52"/>
      <c r="Y686" s="52"/>
      <c r="AB686" s="21"/>
      <c r="AC686" s="37"/>
    </row>
    <row r="687" spans="16:29" x14ac:dyDescent="0.25">
      <c r="P687" s="99"/>
      <c r="AB687" s="21"/>
      <c r="AC687" s="37"/>
    </row>
    <row r="688" spans="16:29" x14ac:dyDescent="0.25">
      <c r="P688" s="99"/>
      <c r="AB688" s="21"/>
      <c r="AC688" s="37"/>
    </row>
    <row r="689" spans="16:29" x14ac:dyDescent="0.25">
      <c r="P689" s="99"/>
      <c r="AB689" s="21"/>
      <c r="AC689" s="37"/>
    </row>
    <row r="690" spans="16:29" x14ac:dyDescent="0.25">
      <c r="P690" s="99"/>
      <c r="AB690" s="21"/>
      <c r="AC690" s="37"/>
    </row>
    <row r="691" spans="16:29" x14ac:dyDescent="0.25">
      <c r="P691" s="99"/>
      <c r="AB691" s="21"/>
      <c r="AC691" s="37"/>
    </row>
    <row r="692" spans="16:29" x14ac:dyDescent="0.25">
      <c r="P692" s="99"/>
      <c r="AB692" s="21"/>
      <c r="AC692" s="37"/>
    </row>
    <row r="693" spans="16:29" x14ac:dyDescent="0.25">
      <c r="P693" s="99"/>
      <c r="AB693" s="21"/>
      <c r="AC693" s="37"/>
    </row>
    <row r="694" spans="16:29" x14ac:dyDescent="0.25">
      <c r="P694" s="99"/>
      <c r="AB694" s="21"/>
      <c r="AC694" s="37"/>
    </row>
    <row r="695" spans="16:29" x14ac:dyDescent="0.25">
      <c r="P695" s="99"/>
      <c r="AB695" s="21"/>
      <c r="AC695" s="37"/>
    </row>
    <row r="696" spans="16:29" x14ac:dyDescent="0.25">
      <c r="P696" s="99"/>
      <c r="AB696" s="21"/>
      <c r="AC696" s="37"/>
    </row>
    <row r="697" spans="16:29" x14ac:dyDescent="0.25">
      <c r="P697" s="99"/>
      <c r="AB697" s="21"/>
      <c r="AC697" s="37"/>
    </row>
    <row r="698" spans="16:29" x14ac:dyDescent="0.25">
      <c r="P698" s="99"/>
      <c r="AB698" s="21"/>
      <c r="AC698" s="37"/>
    </row>
    <row r="699" spans="16:29" x14ac:dyDescent="0.25">
      <c r="P699" s="99"/>
      <c r="AB699" s="21"/>
      <c r="AC699" s="37"/>
    </row>
    <row r="700" spans="16:29" x14ac:dyDescent="0.25">
      <c r="P700" s="99"/>
      <c r="AB700" s="21"/>
      <c r="AC700" s="37"/>
    </row>
    <row r="701" spans="16:29" x14ac:dyDescent="0.25">
      <c r="P701" s="99"/>
      <c r="AB701" s="21"/>
      <c r="AC701" s="37"/>
    </row>
    <row r="702" spans="16:29" x14ac:dyDescent="0.25">
      <c r="P702" s="99"/>
      <c r="AB702" s="21"/>
      <c r="AC702" s="37"/>
    </row>
    <row r="703" spans="16:29" x14ac:dyDescent="0.25">
      <c r="P703" s="99"/>
      <c r="AB703" s="21"/>
      <c r="AC703" s="37"/>
    </row>
    <row r="704" spans="16:29" x14ac:dyDescent="0.25">
      <c r="P704" s="99"/>
      <c r="AB704" s="21"/>
      <c r="AC704" s="37"/>
    </row>
    <row r="705" spans="16:29" x14ac:dyDescent="0.25">
      <c r="P705" s="99"/>
      <c r="AB705" s="21"/>
      <c r="AC705" s="37"/>
    </row>
    <row r="706" spans="16:29" x14ac:dyDescent="0.25">
      <c r="P706" s="99"/>
      <c r="AB706" s="21"/>
      <c r="AC706" s="37"/>
    </row>
    <row r="707" spans="16:29" x14ac:dyDescent="0.25">
      <c r="P707" s="99"/>
      <c r="AB707" s="21"/>
      <c r="AC707" s="37"/>
    </row>
    <row r="708" spans="16:29" x14ac:dyDescent="0.25">
      <c r="P708" s="99"/>
      <c r="AB708" s="21"/>
      <c r="AC708" s="37"/>
    </row>
    <row r="709" spans="16:29" x14ac:dyDescent="0.25">
      <c r="P709" s="99"/>
      <c r="AB709" s="21"/>
      <c r="AC709" s="37"/>
    </row>
    <row r="710" spans="16:29" x14ac:dyDescent="0.25">
      <c r="P710" s="99"/>
      <c r="AB710" s="21"/>
      <c r="AC710" s="37"/>
    </row>
    <row r="711" spans="16:29" x14ac:dyDescent="0.25">
      <c r="P711" s="99"/>
      <c r="AB711" s="21"/>
      <c r="AC711" s="37"/>
    </row>
    <row r="712" spans="16:29" x14ac:dyDescent="0.25">
      <c r="P712" s="99"/>
      <c r="AB712" s="21"/>
      <c r="AC712" s="37"/>
    </row>
    <row r="713" spans="16:29" x14ac:dyDescent="0.25">
      <c r="P713" s="99"/>
      <c r="AB713" s="21"/>
      <c r="AC713" s="37"/>
    </row>
    <row r="714" spans="16:29" x14ac:dyDescent="0.25">
      <c r="P714" s="99"/>
      <c r="AB714" s="21"/>
      <c r="AC714" s="37"/>
    </row>
    <row r="715" spans="16:29" x14ac:dyDescent="0.25">
      <c r="P715" s="99"/>
      <c r="AB715" s="21"/>
      <c r="AC715" s="37"/>
    </row>
    <row r="716" spans="16:29" x14ac:dyDescent="0.25">
      <c r="P716" s="99"/>
      <c r="AB716" s="21"/>
      <c r="AC716" s="37"/>
    </row>
    <row r="717" spans="16:29" x14ac:dyDescent="0.25">
      <c r="P717" s="99"/>
      <c r="AB717" s="21"/>
      <c r="AC717" s="37"/>
    </row>
    <row r="718" spans="16:29" x14ac:dyDescent="0.25">
      <c r="P718" s="99"/>
      <c r="AB718" s="21"/>
      <c r="AC718" s="37"/>
    </row>
    <row r="719" spans="16:29" x14ac:dyDescent="0.25">
      <c r="P719" s="99"/>
      <c r="AB719" s="21"/>
      <c r="AC719" s="37"/>
    </row>
    <row r="720" spans="16:29" x14ac:dyDescent="0.25">
      <c r="P720" s="99"/>
      <c r="AB720" s="21"/>
      <c r="AC720" s="37"/>
    </row>
    <row r="721" spans="16:29" x14ac:dyDescent="0.25">
      <c r="P721" s="99"/>
      <c r="AB721" s="21"/>
      <c r="AC721" s="37"/>
    </row>
    <row r="722" spans="16:29" x14ac:dyDescent="0.25">
      <c r="P722" s="99"/>
      <c r="AB722" s="21"/>
      <c r="AC722" s="37"/>
    </row>
    <row r="723" spans="16:29" x14ac:dyDescent="0.25">
      <c r="P723" s="99"/>
      <c r="AB723" s="21"/>
      <c r="AC723" s="37"/>
    </row>
    <row r="724" spans="16:29" x14ac:dyDescent="0.25">
      <c r="P724" s="99"/>
      <c r="AB724" s="21"/>
      <c r="AC724" s="37"/>
    </row>
    <row r="725" spans="16:29" x14ac:dyDescent="0.25">
      <c r="P725" s="99"/>
      <c r="AB725" s="21"/>
      <c r="AC725" s="37"/>
    </row>
    <row r="726" spans="16:29" x14ac:dyDescent="0.25">
      <c r="P726" s="99"/>
      <c r="AB726" s="21"/>
      <c r="AC726" s="37"/>
    </row>
    <row r="727" spans="16:29" x14ac:dyDescent="0.25">
      <c r="P727" s="99"/>
      <c r="AB727" s="21"/>
      <c r="AC727" s="37"/>
    </row>
    <row r="728" spans="16:29" x14ac:dyDescent="0.25">
      <c r="P728" s="99"/>
      <c r="AB728" s="21"/>
      <c r="AC728" s="37"/>
    </row>
    <row r="729" spans="16:29" x14ac:dyDescent="0.25">
      <c r="P729" s="99"/>
      <c r="AB729" s="21"/>
      <c r="AC729" s="37"/>
    </row>
    <row r="730" spans="16:29" x14ac:dyDescent="0.25">
      <c r="P730" s="99"/>
      <c r="AB730" s="21"/>
      <c r="AC730" s="37"/>
    </row>
    <row r="731" spans="16:29" x14ac:dyDescent="0.25">
      <c r="P731" s="99"/>
    </row>
    <row r="732" spans="16:29" x14ac:dyDescent="0.25">
      <c r="P732" s="99"/>
    </row>
    <row r="733" spans="16:29" x14ac:dyDescent="0.25">
      <c r="P733" s="99"/>
    </row>
    <row r="734" spans="16:29" x14ac:dyDescent="0.25">
      <c r="P734" s="99"/>
    </row>
    <row r="735" spans="16:29" x14ac:dyDescent="0.25">
      <c r="P735" s="99"/>
    </row>
    <row r="736" spans="16:29" x14ac:dyDescent="0.25">
      <c r="P736" s="99"/>
    </row>
    <row r="737" spans="16:16" x14ac:dyDescent="0.25">
      <c r="P737" s="99"/>
    </row>
    <row r="738" spans="16:16" x14ac:dyDescent="0.25">
      <c r="P738" s="99"/>
    </row>
    <row r="739" spans="16:16" x14ac:dyDescent="0.25">
      <c r="P739" s="99"/>
    </row>
    <row r="740" spans="16:16" x14ac:dyDescent="0.25">
      <c r="P740" s="99"/>
    </row>
    <row r="741" spans="16:16" x14ac:dyDescent="0.25">
      <c r="P741" s="99"/>
    </row>
    <row r="742" spans="16:16" x14ac:dyDescent="0.25">
      <c r="P742" s="99"/>
    </row>
    <row r="743" spans="16:16" x14ac:dyDescent="0.25">
      <c r="P743" s="99"/>
    </row>
    <row r="744" spans="16:16" x14ac:dyDescent="0.25">
      <c r="P744" s="99"/>
    </row>
    <row r="745" spans="16:16" x14ac:dyDescent="0.25">
      <c r="P745" s="99"/>
    </row>
    <row r="746" spans="16:16" x14ac:dyDescent="0.25">
      <c r="P746" s="99"/>
    </row>
    <row r="747" spans="16:16" x14ac:dyDescent="0.25">
      <c r="P747" s="99"/>
    </row>
    <row r="748" spans="16:16" x14ac:dyDescent="0.25">
      <c r="P748" s="99"/>
    </row>
    <row r="749" spans="16:16" x14ac:dyDescent="0.25">
      <c r="P749" s="99"/>
    </row>
    <row r="750" spans="16:16" x14ac:dyDescent="0.25">
      <c r="P750" s="99"/>
    </row>
    <row r="751" spans="16:16" x14ac:dyDescent="0.25">
      <c r="P751" s="99"/>
    </row>
    <row r="752" spans="16:16" x14ac:dyDescent="0.25">
      <c r="P752" s="99"/>
    </row>
    <row r="753" spans="16:16" x14ac:dyDescent="0.25">
      <c r="P753" s="99"/>
    </row>
    <row r="754" spans="16:16" x14ac:dyDescent="0.25">
      <c r="P754" s="99"/>
    </row>
    <row r="755" spans="16:16" x14ac:dyDescent="0.25">
      <c r="P755" s="99"/>
    </row>
    <row r="756" spans="16:16" x14ac:dyDescent="0.25">
      <c r="P756" s="99"/>
    </row>
    <row r="757" spans="16:16" x14ac:dyDescent="0.25">
      <c r="P757" s="99"/>
    </row>
    <row r="758" spans="16:16" x14ac:dyDescent="0.25">
      <c r="P758" s="99"/>
    </row>
    <row r="759" spans="16:16" x14ac:dyDescent="0.25">
      <c r="P759" s="99"/>
    </row>
    <row r="760" spans="16:16" x14ac:dyDescent="0.25">
      <c r="P760" s="99"/>
    </row>
    <row r="761" spans="16:16" x14ac:dyDescent="0.25">
      <c r="P761" s="99"/>
    </row>
    <row r="762" spans="16:16" x14ac:dyDescent="0.25">
      <c r="P762" s="99"/>
    </row>
    <row r="763" spans="16:16" x14ac:dyDescent="0.25">
      <c r="P763" s="99"/>
    </row>
    <row r="764" spans="16:16" x14ac:dyDescent="0.25">
      <c r="P764" s="99"/>
    </row>
    <row r="765" spans="16:16" x14ac:dyDescent="0.25">
      <c r="P765" s="99"/>
    </row>
    <row r="766" spans="16:16" x14ac:dyDescent="0.25">
      <c r="P766" s="99"/>
    </row>
    <row r="767" spans="16:16" x14ac:dyDescent="0.25">
      <c r="P767" s="99"/>
    </row>
    <row r="768" spans="16:16" x14ac:dyDescent="0.25">
      <c r="P768" s="99"/>
    </row>
    <row r="769" spans="16:16" x14ac:dyDescent="0.25">
      <c r="P769" s="99"/>
    </row>
    <row r="770" spans="16:16" x14ac:dyDescent="0.25">
      <c r="P770" s="99"/>
    </row>
    <row r="771" spans="16:16" x14ac:dyDescent="0.25">
      <c r="P771" s="99"/>
    </row>
    <row r="772" spans="16:16" x14ac:dyDescent="0.25">
      <c r="P772" s="99"/>
    </row>
    <row r="773" spans="16:16" x14ac:dyDescent="0.25">
      <c r="P773" s="99"/>
    </row>
    <row r="774" spans="16:16" x14ac:dyDescent="0.25">
      <c r="P774" s="99"/>
    </row>
    <row r="775" spans="16:16" x14ac:dyDescent="0.25">
      <c r="P775" s="99"/>
    </row>
    <row r="776" spans="16:16" x14ac:dyDescent="0.25">
      <c r="P776" s="99"/>
    </row>
    <row r="777" spans="16:16" x14ac:dyDescent="0.25">
      <c r="P777" s="99"/>
    </row>
    <row r="778" spans="16:16" x14ac:dyDescent="0.25">
      <c r="P778" s="99"/>
    </row>
    <row r="779" spans="16:16" x14ac:dyDescent="0.25">
      <c r="P779" s="99"/>
    </row>
    <row r="780" spans="16:16" x14ac:dyDescent="0.25">
      <c r="P780" s="99"/>
    </row>
    <row r="781" spans="16:16" x14ac:dyDescent="0.25">
      <c r="P781" s="99"/>
    </row>
    <row r="782" spans="16:16" x14ac:dyDescent="0.25">
      <c r="P782" s="99"/>
    </row>
    <row r="783" spans="16:16" x14ac:dyDescent="0.25">
      <c r="P783" s="99"/>
    </row>
    <row r="784" spans="16:16" x14ac:dyDescent="0.25">
      <c r="P784" s="99"/>
    </row>
    <row r="785" spans="16:16" x14ac:dyDescent="0.25">
      <c r="P785" s="99"/>
    </row>
    <row r="786" spans="16:16" x14ac:dyDescent="0.25">
      <c r="P786" s="99"/>
    </row>
    <row r="787" spans="16:16" x14ac:dyDescent="0.25">
      <c r="P787" s="99"/>
    </row>
    <row r="788" spans="16:16" x14ac:dyDescent="0.25">
      <c r="P788" s="99"/>
    </row>
    <row r="789" spans="16:16" x14ac:dyDescent="0.25">
      <c r="P789" s="99"/>
    </row>
    <row r="790" spans="16:16" x14ac:dyDescent="0.25">
      <c r="P790" s="99"/>
    </row>
    <row r="791" spans="16:16" x14ac:dyDescent="0.25">
      <c r="P791" s="99"/>
    </row>
    <row r="792" spans="16:16" x14ac:dyDescent="0.25">
      <c r="P792" s="99"/>
    </row>
    <row r="793" spans="16:16" x14ac:dyDescent="0.25">
      <c r="P793" s="99"/>
    </row>
    <row r="794" spans="16:16" x14ac:dyDescent="0.25">
      <c r="P794" s="99"/>
    </row>
    <row r="795" spans="16:16" x14ac:dyDescent="0.25">
      <c r="P795" s="99"/>
    </row>
    <row r="796" spans="16:16" x14ac:dyDescent="0.25">
      <c r="P796" s="99"/>
    </row>
    <row r="797" spans="16:16" x14ac:dyDescent="0.25">
      <c r="P797" s="99"/>
    </row>
    <row r="798" spans="16:16" x14ac:dyDescent="0.25">
      <c r="P798" s="99"/>
    </row>
    <row r="799" spans="16:16" x14ac:dyDescent="0.25">
      <c r="P799" s="99"/>
    </row>
    <row r="800" spans="16:16" x14ac:dyDescent="0.25">
      <c r="P800" s="99"/>
    </row>
    <row r="801" spans="16:16" x14ac:dyDescent="0.25">
      <c r="P801" s="99"/>
    </row>
    <row r="802" spans="16:16" x14ac:dyDescent="0.25">
      <c r="P802" s="99"/>
    </row>
    <row r="803" spans="16:16" x14ac:dyDescent="0.25">
      <c r="P803" s="99"/>
    </row>
    <row r="804" spans="16:16" x14ac:dyDescent="0.25">
      <c r="P804" s="99"/>
    </row>
    <row r="805" spans="16:16" x14ac:dyDescent="0.25">
      <c r="P805" s="99"/>
    </row>
    <row r="806" spans="16:16" x14ac:dyDescent="0.25">
      <c r="P806" s="99"/>
    </row>
    <row r="807" spans="16:16" x14ac:dyDescent="0.25">
      <c r="P807" s="99"/>
    </row>
    <row r="808" spans="16:16" x14ac:dyDescent="0.25">
      <c r="P808" s="99"/>
    </row>
    <row r="809" spans="16:16" x14ac:dyDescent="0.25">
      <c r="P809" s="99"/>
    </row>
    <row r="810" spans="16:16" x14ac:dyDescent="0.25">
      <c r="P810" s="99"/>
    </row>
    <row r="811" spans="16:16" x14ac:dyDescent="0.25">
      <c r="P811" s="99"/>
    </row>
    <row r="812" spans="16:16" x14ac:dyDescent="0.25">
      <c r="P812" s="99"/>
    </row>
    <row r="813" spans="16:16" x14ac:dyDescent="0.25">
      <c r="P813" s="99"/>
    </row>
    <row r="814" spans="16:16" x14ac:dyDescent="0.25">
      <c r="P814" s="99"/>
    </row>
    <row r="815" spans="16:16" x14ac:dyDescent="0.25">
      <c r="P815" s="99"/>
    </row>
    <row r="816" spans="16:16" x14ac:dyDescent="0.25">
      <c r="P816" s="99"/>
    </row>
    <row r="817" spans="16:16" x14ac:dyDescent="0.25">
      <c r="P817" s="99"/>
    </row>
    <row r="818" spans="16:16" x14ac:dyDescent="0.25">
      <c r="P818" s="99"/>
    </row>
    <row r="819" spans="16:16" x14ac:dyDescent="0.25">
      <c r="P819" s="99"/>
    </row>
    <row r="820" spans="16:16" x14ac:dyDescent="0.25">
      <c r="P820" s="99"/>
    </row>
    <row r="821" spans="16:16" x14ac:dyDescent="0.25">
      <c r="P821" s="99"/>
    </row>
    <row r="822" spans="16:16" x14ac:dyDescent="0.25">
      <c r="P822" s="99"/>
    </row>
    <row r="823" spans="16:16" x14ac:dyDescent="0.25">
      <c r="P823" s="99"/>
    </row>
    <row r="824" spans="16:16" x14ac:dyDescent="0.25">
      <c r="P824" s="99"/>
    </row>
    <row r="825" spans="16:16" x14ac:dyDescent="0.25">
      <c r="P825" s="99"/>
    </row>
    <row r="826" spans="16:16" x14ac:dyDescent="0.25">
      <c r="P826" s="99"/>
    </row>
    <row r="827" spans="16:16" x14ac:dyDescent="0.25">
      <c r="P827" s="99"/>
    </row>
    <row r="828" spans="16:16" x14ac:dyDescent="0.25">
      <c r="P828" s="99"/>
    </row>
    <row r="829" spans="16:16" x14ac:dyDescent="0.25">
      <c r="P829" s="99"/>
    </row>
    <row r="830" spans="16:16" x14ac:dyDescent="0.25">
      <c r="P830" s="99"/>
    </row>
    <row r="831" spans="16:16" x14ac:dyDescent="0.25">
      <c r="P831" s="99"/>
    </row>
    <row r="832" spans="16:16" x14ac:dyDescent="0.25">
      <c r="P832" s="99"/>
    </row>
    <row r="833" spans="16:16" x14ac:dyDescent="0.25">
      <c r="P833" s="99"/>
    </row>
    <row r="834" spans="16:16" x14ac:dyDescent="0.25">
      <c r="P834" s="99"/>
    </row>
    <row r="835" spans="16:16" x14ac:dyDescent="0.25">
      <c r="P835" s="99"/>
    </row>
    <row r="836" spans="16:16" x14ac:dyDescent="0.25">
      <c r="P836" s="99"/>
    </row>
    <row r="837" spans="16:16" x14ac:dyDescent="0.25">
      <c r="P837" s="99"/>
    </row>
    <row r="838" spans="16:16" x14ac:dyDescent="0.25">
      <c r="P838" s="99"/>
    </row>
    <row r="839" spans="16:16" x14ac:dyDescent="0.25">
      <c r="P839" s="99"/>
    </row>
    <row r="840" spans="16:16" x14ac:dyDescent="0.25">
      <c r="P840" s="99"/>
    </row>
    <row r="841" spans="16:16" x14ac:dyDescent="0.25">
      <c r="P841" s="99"/>
    </row>
    <row r="842" spans="16:16" x14ac:dyDescent="0.25">
      <c r="P842" s="99"/>
    </row>
    <row r="843" spans="16:16" x14ac:dyDescent="0.25">
      <c r="P843" s="99"/>
    </row>
    <row r="844" spans="16:16" x14ac:dyDescent="0.25">
      <c r="P844" s="99"/>
    </row>
    <row r="845" spans="16:16" x14ac:dyDescent="0.25">
      <c r="P845" s="99"/>
    </row>
    <row r="846" spans="16:16" x14ac:dyDescent="0.25">
      <c r="P846" s="99"/>
    </row>
    <row r="847" spans="16:16" x14ac:dyDescent="0.25">
      <c r="P847" s="99"/>
    </row>
    <row r="848" spans="16:16" x14ac:dyDescent="0.25">
      <c r="P848" s="99"/>
    </row>
    <row r="849" spans="16:16" x14ac:dyDescent="0.25">
      <c r="P849" s="99"/>
    </row>
    <row r="850" spans="16:16" x14ac:dyDescent="0.25">
      <c r="P850" s="99"/>
    </row>
    <row r="851" spans="16:16" x14ac:dyDescent="0.25">
      <c r="P851" s="99"/>
    </row>
    <row r="852" spans="16:16" x14ac:dyDescent="0.25">
      <c r="P852" s="99"/>
    </row>
    <row r="853" spans="16:16" x14ac:dyDescent="0.25">
      <c r="P853" s="99"/>
    </row>
    <row r="854" spans="16:16" x14ac:dyDescent="0.25">
      <c r="P854" s="99"/>
    </row>
    <row r="855" spans="16:16" x14ac:dyDescent="0.25">
      <c r="P855" s="99"/>
    </row>
    <row r="856" spans="16:16" x14ac:dyDescent="0.25">
      <c r="P856" s="99"/>
    </row>
    <row r="857" spans="16:16" x14ac:dyDescent="0.25">
      <c r="P857" s="99"/>
    </row>
    <row r="858" spans="16:16" x14ac:dyDescent="0.25">
      <c r="P858" s="99"/>
    </row>
    <row r="859" spans="16:16" x14ac:dyDescent="0.25">
      <c r="P859" s="99"/>
    </row>
    <row r="860" spans="16:16" x14ac:dyDescent="0.25">
      <c r="P860" s="99"/>
    </row>
    <row r="861" spans="16:16" x14ac:dyDescent="0.25">
      <c r="P861" s="99"/>
    </row>
    <row r="862" spans="16:16" x14ac:dyDescent="0.25">
      <c r="P862" s="99"/>
    </row>
    <row r="863" spans="16:16" x14ac:dyDescent="0.25">
      <c r="P863" s="99"/>
    </row>
    <row r="864" spans="16:16" x14ac:dyDescent="0.25">
      <c r="P864" s="99"/>
    </row>
    <row r="865" spans="16:16" x14ac:dyDescent="0.25">
      <c r="P865" s="99"/>
    </row>
    <row r="866" spans="16:16" x14ac:dyDescent="0.25">
      <c r="P866" s="99"/>
    </row>
    <row r="867" spans="16:16" x14ac:dyDescent="0.25">
      <c r="P867" s="99"/>
    </row>
    <row r="868" spans="16:16" x14ac:dyDescent="0.25">
      <c r="P868" s="99"/>
    </row>
    <row r="869" spans="16:16" x14ac:dyDescent="0.25">
      <c r="P869" s="99"/>
    </row>
    <row r="870" spans="16:16" x14ac:dyDescent="0.25">
      <c r="P870" s="99"/>
    </row>
    <row r="871" spans="16:16" x14ac:dyDescent="0.25">
      <c r="P871" s="99"/>
    </row>
    <row r="872" spans="16:16" x14ac:dyDescent="0.25">
      <c r="P872" s="99"/>
    </row>
    <row r="873" spans="16:16" x14ac:dyDescent="0.25">
      <c r="P873" s="99"/>
    </row>
    <row r="874" spans="16:16" x14ac:dyDescent="0.25">
      <c r="P874" s="99"/>
    </row>
    <row r="875" spans="16:16" x14ac:dyDescent="0.25">
      <c r="P875" s="99"/>
    </row>
    <row r="876" spans="16:16" x14ac:dyDescent="0.25">
      <c r="P876" s="99"/>
    </row>
    <row r="877" spans="16:16" x14ac:dyDescent="0.25">
      <c r="P877" s="99"/>
    </row>
    <row r="878" spans="16:16" x14ac:dyDescent="0.25">
      <c r="P878" s="99"/>
    </row>
    <row r="879" spans="16:16" x14ac:dyDescent="0.25">
      <c r="P879" s="99"/>
    </row>
    <row r="880" spans="16:16" x14ac:dyDescent="0.25">
      <c r="P880" s="99"/>
    </row>
    <row r="881" spans="16:16" x14ac:dyDescent="0.25">
      <c r="P881" s="99"/>
    </row>
    <row r="882" spans="16:16" x14ac:dyDescent="0.25">
      <c r="P882" s="99"/>
    </row>
    <row r="883" spans="16:16" x14ac:dyDescent="0.25">
      <c r="P883" s="99"/>
    </row>
    <row r="884" spans="16:16" x14ac:dyDescent="0.25">
      <c r="P884" s="99"/>
    </row>
    <row r="885" spans="16:16" x14ac:dyDescent="0.25">
      <c r="P885" s="99"/>
    </row>
    <row r="886" spans="16:16" x14ac:dyDescent="0.25">
      <c r="P886" s="99"/>
    </row>
    <row r="887" spans="16:16" x14ac:dyDescent="0.25">
      <c r="P887" s="99"/>
    </row>
    <row r="888" spans="16:16" x14ac:dyDescent="0.25">
      <c r="P888" s="99"/>
    </row>
    <row r="889" spans="16:16" x14ac:dyDescent="0.25">
      <c r="P889" s="99"/>
    </row>
    <row r="890" spans="16:16" x14ac:dyDescent="0.25">
      <c r="P890" s="99"/>
    </row>
    <row r="891" spans="16:16" x14ac:dyDescent="0.25">
      <c r="P891" s="99"/>
    </row>
    <row r="892" spans="16:16" x14ac:dyDescent="0.25">
      <c r="P892" s="99"/>
    </row>
    <row r="893" spans="16:16" x14ac:dyDescent="0.25">
      <c r="P893" s="99"/>
    </row>
    <row r="894" spans="16:16" x14ac:dyDescent="0.25">
      <c r="P894" s="99"/>
    </row>
    <row r="895" spans="16:16" x14ac:dyDescent="0.25">
      <c r="P895" s="99"/>
    </row>
    <row r="896" spans="16:16" x14ac:dyDescent="0.25">
      <c r="P896" s="99"/>
    </row>
    <row r="897" spans="16:16" x14ac:dyDescent="0.25">
      <c r="P897" s="99"/>
    </row>
    <row r="898" spans="16:16" x14ac:dyDescent="0.25">
      <c r="P898" s="99"/>
    </row>
    <row r="899" spans="16:16" x14ac:dyDescent="0.25">
      <c r="P899" s="99"/>
    </row>
    <row r="900" spans="16:16" x14ac:dyDescent="0.25">
      <c r="P900" s="99"/>
    </row>
    <row r="901" spans="16:16" x14ac:dyDescent="0.25">
      <c r="P901" s="99"/>
    </row>
    <row r="902" spans="16:16" x14ac:dyDescent="0.25">
      <c r="P902" s="99"/>
    </row>
    <row r="903" spans="16:16" x14ac:dyDescent="0.25">
      <c r="P903" s="99"/>
    </row>
    <row r="904" spans="16:16" x14ac:dyDescent="0.25">
      <c r="P904" s="99"/>
    </row>
    <row r="905" spans="16:16" x14ac:dyDescent="0.25">
      <c r="P905" s="99"/>
    </row>
    <row r="906" spans="16:16" x14ac:dyDescent="0.25">
      <c r="P906" s="99"/>
    </row>
    <row r="907" spans="16:16" x14ac:dyDescent="0.25">
      <c r="P907" s="99"/>
    </row>
    <row r="908" spans="16:16" x14ac:dyDescent="0.25">
      <c r="P908" s="99"/>
    </row>
    <row r="909" spans="16:16" x14ac:dyDescent="0.25">
      <c r="P909" s="99"/>
    </row>
    <row r="910" spans="16:16" x14ac:dyDescent="0.25">
      <c r="P910" s="99"/>
    </row>
    <row r="911" spans="16:16" x14ac:dyDescent="0.25">
      <c r="P911" s="99"/>
    </row>
    <row r="912" spans="16:16" x14ac:dyDescent="0.25">
      <c r="P912" s="99"/>
    </row>
    <row r="913" spans="16:16" x14ac:dyDescent="0.25">
      <c r="P913" s="99"/>
    </row>
    <row r="914" spans="16:16" x14ac:dyDescent="0.25">
      <c r="P914" s="99"/>
    </row>
    <row r="915" spans="16:16" x14ac:dyDescent="0.25">
      <c r="P915" s="99"/>
    </row>
    <row r="916" spans="16:16" x14ac:dyDescent="0.25">
      <c r="P916" s="99"/>
    </row>
    <row r="917" spans="16:16" x14ac:dyDescent="0.25">
      <c r="P917" s="99"/>
    </row>
    <row r="918" spans="16:16" x14ac:dyDescent="0.25">
      <c r="P918" s="99"/>
    </row>
    <row r="919" spans="16:16" x14ac:dyDescent="0.25">
      <c r="P919" s="99"/>
    </row>
    <row r="920" spans="16:16" x14ac:dyDescent="0.25">
      <c r="P920" s="99"/>
    </row>
    <row r="921" spans="16:16" x14ac:dyDescent="0.25">
      <c r="P921" s="99"/>
    </row>
    <row r="922" spans="16:16" x14ac:dyDescent="0.25">
      <c r="P922" s="99"/>
    </row>
    <row r="923" spans="16:16" x14ac:dyDescent="0.25">
      <c r="P923" s="99"/>
    </row>
    <row r="924" spans="16:16" x14ac:dyDescent="0.25">
      <c r="P924" s="99"/>
    </row>
    <row r="925" spans="16:16" x14ac:dyDescent="0.25">
      <c r="P925" s="99"/>
    </row>
    <row r="926" spans="16:16" x14ac:dyDescent="0.25">
      <c r="P926" s="99"/>
    </row>
    <row r="927" spans="16:16" x14ac:dyDescent="0.25">
      <c r="P927" s="99"/>
    </row>
    <row r="928" spans="16:16" x14ac:dyDescent="0.25">
      <c r="P928" s="99"/>
    </row>
    <row r="929" spans="16:16" x14ac:dyDescent="0.25">
      <c r="P929" s="99"/>
    </row>
    <row r="930" spans="16:16" x14ac:dyDescent="0.25">
      <c r="P930" s="99"/>
    </row>
    <row r="931" spans="16:16" x14ac:dyDescent="0.25">
      <c r="P931" s="99"/>
    </row>
    <row r="932" spans="16:16" x14ac:dyDescent="0.25">
      <c r="P932" s="99"/>
    </row>
    <row r="933" spans="16:16" x14ac:dyDescent="0.25">
      <c r="P933" s="99"/>
    </row>
    <row r="934" spans="16:16" x14ac:dyDescent="0.25">
      <c r="P934" s="99"/>
    </row>
    <row r="935" spans="16:16" x14ac:dyDescent="0.25">
      <c r="P935" s="99"/>
    </row>
    <row r="936" spans="16:16" x14ac:dyDescent="0.25">
      <c r="P936" s="99"/>
    </row>
    <row r="937" spans="16:16" x14ac:dyDescent="0.25">
      <c r="P937" s="99"/>
    </row>
    <row r="938" spans="16:16" x14ac:dyDescent="0.25">
      <c r="P938" s="99"/>
    </row>
    <row r="939" spans="16:16" x14ac:dyDescent="0.25">
      <c r="P939" s="99"/>
    </row>
    <row r="940" spans="16:16" x14ac:dyDescent="0.25">
      <c r="P940" s="99"/>
    </row>
    <row r="941" spans="16:16" x14ac:dyDescent="0.25">
      <c r="P941" s="99"/>
    </row>
    <row r="942" spans="16:16" x14ac:dyDescent="0.25">
      <c r="P942" s="99"/>
    </row>
    <row r="943" spans="16:16" x14ac:dyDescent="0.25">
      <c r="P943" s="99"/>
    </row>
    <row r="944" spans="16:16" x14ac:dyDescent="0.25">
      <c r="P944" s="99"/>
    </row>
    <row r="945" spans="16:16" x14ac:dyDescent="0.25">
      <c r="P945" s="99"/>
    </row>
    <row r="946" spans="16:16" x14ac:dyDescent="0.25">
      <c r="P946" s="99"/>
    </row>
    <row r="947" spans="16:16" x14ac:dyDescent="0.25">
      <c r="P947" s="99"/>
    </row>
    <row r="948" spans="16:16" x14ac:dyDescent="0.25">
      <c r="P948" s="99"/>
    </row>
    <row r="949" spans="16:16" x14ac:dyDescent="0.25">
      <c r="P949" s="99"/>
    </row>
    <row r="950" spans="16:16" x14ac:dyDescent="0.25">
      <c r="P950" s="99"/>
    </row>
    <row r="951" spans="16:16" x14ac:dyDescent="0.25">
      <c r="P951" s="99"/>
    </row>
    <row r="952" spans="16:16" x14ac:dyDescent="0.25">
      <c r="P952" s="99"/>
    </row>
    <row r="953" spans="16:16" x14ac:dyDescent="0.25">
      <c r="P953" s="99"/>
    </row>
    <row r="954" spans="16:16" x14ac:dyDescent="0.25">
      <c r="P954" s="99"/>
    </row>
    <row r="955" spans="16:16" x14ac:dyDescent="0.25">
      <c r="P955" s="99"/>
    </row>
    <row r="956" spans="16:16" x14ac:dyDescent="0.25">
      <c r="P956" s="99"/>
    </row>
    <row r="957" spans="16:16" x14ac:dyDescent="0.25">
      <c r="P957" s="99"/>
    </row>
    <row r="958" spans="16:16" x14ac:dyDescent="0.25">
      <c r="P958" s="99"/>
    </row>
    <row r="959" spans="16:16" x14ac:dyDescent="0.25">
      <c r="P959" s="99"/>
    </row>
    <row r="960" spans="16:16" x14ac:dyDescent="0.25">
      <c r="P960" s="99"/>
    </row>
    <row r="961" spans="16:16" x14ac:dyDescent="0.25">
      <c r="P961" s="99"/>
    </row>
    <row r="962" spans="16:16" x14ac:dyDescent="0.25">
      <c r="P962" s="99"/>
    </row>
    <row r="963" spans="16:16" x14ac:dyDescent="0.25">
      <c r="P963" s="99"/>
    </row>
    <row r="964" spans="16:16" x14ac:dyDescent="0.25">
      <c r="P964" s="99"/>
    </row>
    <row r="965" spans="16:16" x14ac:dyDescent="0.25">
      <c r="P965" s="99"/>
    </row>
    <row r="966" spans="16:16" x14ac:dyDescent="0.25">
      <c r="P966" s="99"/>
    </row>
    <row r="967" spans="16:16" x14ac:dyDescent="0.25">
      <c r="P967" s="99"/>
    </row>
    <row r="968" spans="16:16" x14ac:dyDescent="0.25">
      <c r="P968" s="99"/>
    </row>
    <row r="969" spans="16:16" x14ac:dyDescent="0.25">
      <c r="P969" s="99"/>
    </row>
    <row r="970" spans="16:16" x14ac:dyDescent="0.25">
      <c r="P970" s="99"/>
    </row>
    <row r="971" spans="16:16" x14ac:dyDescent="0.25">
      <c r="P971" s="99"/>
    </row>
    <row r="972" spans="16:16" x14ac:dyDescent="0.25">
      <c r="P972" s="99"/>
    </row>
    <row r="973" spans="16:16" x14ac:dyDescent="0.25">
      <c r="P973" s="99"/>
    </row>
    <row r="974" spans="16:16" x14ac:dyDescent="0.25">
      <c r="P974" s="99"/>
    </row>
    <row r="975" spans="16:16" x14ac:dyDescent="0.25">
      <c r="P975" s="99"/>
    </row>
    <row r="976" spans="16:16" x14ac:dyDescent="0.25">
      <c r="P976" s="99"/>
    </row>
    <row r="977" spans="16:16" x14ac:dyDescent="0.25">
      <c r="P977" s="99"/>
    </row>
    <row r="978" spans="16:16" x14ac:dyDescent="0.25">
      <c r="P978" s="99"/>
    </row>
    <row r="979" spans="16:16" x14ac:dyDescent="0.25">
      <c r="P979" s="99"/>
    </row>
    <row r="980" spans="16:16" x14ac:dyDescent="0.25">
      <c r="P980" s="99"/>
    </row>
    <row r="981" spans="16:16" x14ac:dyDescent="0.25">
      <c r="P981" s="99"/>
    </row>
    <row r="982" spans="16:16" x14ac:dyDescent="0.25">
      <c r="P982" s="99"/>
    </row>
    <row r="983" spans="16:16" x14ac:dyDescent="0.25">
      <c r="P983" s="99"/>
    </row>
    <row r="984" spans="16:16" x14ac:dyDescent="0.25">
      <c r="P984" s="99"/>
    </row>
    <row r="985" spans="16:16" x14ac:dyDescent="0.25">
      <c r="P985" s="99"/>
    </row>
    <row r="986" spans="16:16" x14ac:dyDescent="0.25">
      <c r="P986" s="99"/>
    </row>
    <row r="987" spans="16:16" x14ac:dyDescent="0.25">
      <c r="P987" s="99"/>
    </row>
    <row r="988" spans="16:16" x14ac:dyDescent="0.25">
      <c r="P988" s="99"/>
    </row>
    <row r="989" spans="16:16" x14ac:dyDescent="0.25">
      <c r="P989" s="99"/>
    </row>
    <row r="990" spans="16:16" x14ac:dyDescent="0.25">
      <c r="P990" s="99"/>
    </row>
    <row r="991" spans="16:16" x14ac:dyDescent="0.25">
      <c r="P991" s="99"/>
    </row>
    <row r="992" spans="16:16" x14ac:dyDescent="0.25">
      <c r="P992" s="99"/>
    </row>
    <row r="993" spans="16:16" x14ac:dyDescent="0.25">
      <c r="P993" s="99"/>
    </row>
    <row r="994" spans="16:16" x14ac:dyDescent="0.25">
      <c r="P994" s="99"/>
    </row>
    <row r="995" spans="16:16" x14ac:dyDescent="0.25">
      <c r="P995" s="99"/>
    </row>
    <row r="996" spans="16:16" x14ac:dyDescent="0.25">
      <c r="P996" s="99"/>
    </row>
    <row r="997" spans="16:16" x14ac:dyDescent="0.25">
      <c r="P997" s="99"/>
    </row>
    <row r="998" spans="16:16" x14ac:dyDescent="0.25">
      <c r="P998" s="99"/>
    </row>
    <row r="999" spans="16:16" x14ac:dyDescent="0.25">
      <c r="P999" s="99"/>
    </row>
    <row r="1000" spans="16:16" x14ac:dyDescent="0.25">
      <c r="P1000" s="99"/>
    </row>
    <row r="1001" spans="16:16" x14ac:dyDescent="0.25">
      <c r="P1001" s="99"/>
    </row>
    <row r="1002" spans="16:16" x14ac:dyDescent="0.25">
      <c r="P1002" s="99"/>
    </row>
    <row r="1003" spans="16:16" x14ac:dyDescent="0.25">
      <c r="P1003" s="99"/>
    </row>
    <row r="1004" spans="16:16" x14ac:dyDescent="0.25">
      <c r="P1004" s="99"/>
    </row>
    <row r="1005" spans="16:16" x14ac:dyDescent="0.25">
      <c r="P1005" s="99"/>
    </row>
    <row r="1006" spans="16:16" x14ac:dyDescent="0.25">
      <c r="P1006" s="99"/>
    </row>
    <row r="1007" spans="16:16" x14ac:dyDescent="0.25">
      <c r="P1007" s="99"/>
    </row>
    <row r="1008" spans="16:16" x14ac:dyDescent="0.25">
      <c r="P1008" s="99"/>
    </row>
    <row r="1009" spans="16:16" x14ac:dyDescent="0.25">
      <c r="P1009" s="99"/>
    </row>
    <row r="1010" spans="16:16" x14ac:dyDescent="0.25">
      <c r="P1010" s="99"/>
    </row>
    <row r="1011" spans="16:16" x14ac:dyDescent="0.25">
      <c r="P1011" s="99"/>
    </row>
    <row r="1012" spans="16:16" x14ac:dyDescent="0.25">
      <c r="P1012" s="99"/>
    </row>
    <row r="1013" spans="16:16" x14ac:dyDescent="0.25">
      <c r="P1013" s="99"/>
    </row>
    <row r="1014" spans="16:16" x14ac:dyDescent="0.25">
      <c r="P1014" s="99"/>
    </row>
    <row r="1015" spans="16:16" x14ac:dyDescent="0.25">
      <c r="P1015" s="99"/>
    </row>
    <row r="1016" spans="16:16" x14ac:dyDescent="0.25">
      <c r="P1016" s="99"/>
    </row>
    <row r="1017" spans="16:16" x14ac:dyDescent="0.25">
      <c r="P1017" s="99"/>
    </row>
    <row r="1018" spans="16:16" x14ac:dyDescent="0.25">
      <c r="P1018" s="99"/>
    </row>
    <row r="1019" spans="16:16" x14ac:dyDescent="0.25">
      <c r="P1019" s="99"/>
    </row>
    <row r="1020" spans="16:16" x14ac:dyDescent="0.25">
      <c r="P1020" s="99"/>
    </row>
    <row r="1021" spans="16:16" x14ac:dyDescent="0.25">
      <c r="P1021" s="99"/>
    </row>
    <row r="1022" spans="16:16" x14ac:dyDescent="0.25">
      <c r="P1022" s="99"/>
    </row>
    <row r="1023" spans="16:16" x14ac:dyDescent="0.25">
      <c r="P1023" s="99"/>
    </row>
    <row r="1024" spans="16:16" x14ac:dyDescent="0.25">
      <c r="P1024" s="99"/>
    </row>
    <row r="1025" spans="16:16" x14ac:dyDescent="0.25">
      <c r="P1025" s="99"/>
    </row>
    <row r="1026" spans="16:16" x14ac:dyDescent="0.25">
      <c r="P1026" s="99"/>
    </row>
    <row r="1027" spans="16:16" x14ac:dyDescent="0.25">
      <c r="P1027" s="99"/>
    </row>
    <row r="1028" spans="16:16" x14ac:dyDescent="0.25">
      <c r="P1028" s="99"/>
    </row>
    <row r="1029" spans="16:16" x14ac:dyDescent="0.25">
      <c r="P1029" s="99"/>
    </row>
    <row r="1030" spans="16:16" x14ac:dyDescent="0.25">
      <c r="P1030" s="99"/>
    </row>
    <row r="1031" spans="16:16" x14ac:dyDescent="0.25">
      <c r="P1031" s="99"/>
    </row>
    <row r="1032" spans="16:16" x14ac:dyDescent="0.25">
      <c r="P1032" s="99"/>
    </row>
    <row r="1033" spans="16:16" x14ac:dyDescent="0.25">
      <c r="P1033" s="99"/>
    </row>
    <row r="1034" spans="16:16" x14ac:dyDescent="0.25">
      <c r="P1034" s="99"/>
    </row>
    <row r="1035" spans="16:16" x14ac:dyDescent="0.25">
      <c r="P1035" s="99"/>
    </row>
    <row r="1036" spans="16:16" x14ac:dyDescent="0.25">
      <c r="P1036" s="99"/>
    </row>
    <row r="1037" spans="16:16" x14ac:dyDescent="0.25">
      <c r="P1037" s="99"/>
    </row>
    <row r="1038" spans="16:16" x14ac:dyDescent="0.25">
      <c r="P1038" s="99"/>
    </row>
    <row r="1039" spans="16:16" x14ac:dyDescent="0.25">
      <c r="P1039" s="99"/>
    </row>
    <row r="1040" spans="16:16" x14ac:dyDescent="0.25">
      <c r="P1040" s="99"/>
    </row>
    <row r="1041" spans="16:16" x14ac:dyDescent="0.25">
      <c r="P1041" s="99"/>
    </row>
    <row r="1042" spans="16:16" x14ac:dyDescent="0.25">
      <c r="P1042" s="99"/>
    </row>
  </sheetData>
  <pageMargins left="0.7" right="0.7" top="0.75" bottom="0.75" header="0.3" footer="0.3"/>
  <pageSetup scale="48" fitToHeight="0" orientation="landscape" r:id="rId1"/>
  <rowBreaks count="12" manualBreakCount="12">
    <brk id="80" max="21" man="1"/>
    <brk id="112" max="21" man="1"/>
    <brk id="161" max="21" man="1"/>
    <brk id="223" max="21" man="1"/>
    <brk id="260" max="21" man="1"/>
    <brk id="309" max="21" man="1"/>
    <brk id="352" max="21" man="1"/>
    <brk id="400" max="21" man="1"/>
    <brk id="444" max="21" man="1"/>
    <brk id="491" max="21" man="1"/>
    <brk id="526" max="21" man="1"/>
    <brk id="570" max="21"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79"/>
  <sheetViews>
    <sheetView zoomScale="91" zoomScaleNormal="91" workbookViewId="0">
      <selection activeCell="A2" sqref="A2"/>
    </sheetView>
  </sheetViews>
  <sheetFormatPr defaultColWidth="9.109375" defaultRowHeight="13.2" x14ac:dyDescent="0.25"/>
  <cols>
    <col min="1" max="1" width="9.44140625" style="33" bestFit="1" customWidth="1"/>
    <col min="2" max="2" width="52.5546875" style="33" customWidth="1"/>
    <col min="3" max="3" width="8.88671875" style="33" customWidth="1"/>
    <col min="4" max="4" width="2.6640625" style="33" customWidth="1"/>
    <col min="5" max="5" width="21.5546875" style="33" customWidth="1"/>
    <col min="6" max="6" width="2.33203125" style="33" customWidth="1"/>
    <col min="7" max="7" width="20.33203125" style="33" customWidth="1"/>
    <col min="8" max="8" width="2.33203125" style="33" customWidth="1"/>
    <col min="9" max="9" width="18.5546875" style="33" customWidth="1"/>
    <col min="10" max="10" width="2.6640625" style="33" customWidth="1"/>
    <col min="11" max="11" width="19" style="58" customWidth="1"/>
    <col min="12" max="12" width="12.5546875" style="33" customWidth="1"/>
    <col min="13" max="13" width="12.33203125" style="33" bestFit="1" customWidth="1"/>
    <col min="14" max="14" width="16.109375" style="33" bestFit="1" customWidth="1"/>
    <col min="15" max="16384" width="9.109375" style="33"/>
  </cols>
  <sheetData>
    <row r="1" spans="1:14" x14ac:dyDescent="0.25">
      <c r="A1" s="35" t="s">
        <v>336</v>
      </c>
    </row>
    <row r="2" spans="1:14" x14ac:dyDescent="0.25">
      <c r="A2" s="35" t="s">
        <v>329</v>
      </c>
    </row>
    <row r="3" spans="1:14" ht="17.399999999999999" x14ac:dyDescent="0.3">
      <c r="A3" s="1" t="s">
        <v>216</v>
      </c>
      <c r="B3" s="34"/>
      <c r="C3" s="34"/>
      <c r="D3" s="34"/>
      <c r="E3" s="34"/>
      <c r="F3" s="34"/>
      <c r="G3" s="44"/>
      <c r="H3" s="34"/>
      <c r="I3" s="134"/>
      <c r="J3" s="134"/>
      <c r="K3" s="169"/>
      <c r="L3" s="44"/>
    </row>
    <row r="4" spans="1:14" x14ac:dyDescent="0.25">
      <c r="A4" s="34"/>
      <c r="B4" s="34"/>
      <c r="C4" s="34"/>
      <c r="D4" s="34"/>
      <c r="E4" s="34"/>
      <c r="F4" s="34"/>
      <c r="G4" s="44"/>
      <c r="H4" s="34"/>
      <c r="I4" s="134"/>
      <c r="J4" s="134"/>
      <c r="K4" s="169"/>
      <c r="L4" s="44"/>
    </row>
    <row r="5" spans="1:14" x14ac:dyDescent="0.25">
      <c r="A5" s="34" t="s">
        <v>299</v>
      </c>
      <c r="B5" s="34"/>
      <c r="C5" s="34"/>
      <c r="D5" s="34"/>
      <c r="E5" s="34"/>
      <c r="F5" s="34"/>
      <c r="G5" s="44"/>
      <c r="H5" s="34"/>
      <c r="I5" s="134"/>
      <c r="J5" s="134"/>
      <c r="K5" s="169"/>
      <c r="L5" s="44"/>
    </row>
    <row r="6" spans="1:14" x14ac:dyDescent="0.25">
      <c r="A6" s="34"/>
      <c r="B6" s="44"/>
      <c r="C6" s="44"/>
      <c r="D6" s="44"/>
      <c r="E6" s="44"/>
      <c r="F6" s="44"/>
      <c r="H6" s="44"/>
      <c r="I6" s="52"/>
      <c r="J6" s="52"/>
      <c r="K6" s="101"/>
    </row>
    <row r="7" spans="1:14" x14ac:dyDescent="0.25">
      <c r="I7" s="52"/>
      <c r="J7" s="52"/>
      <c r="K7" s="111" t="s">
        <v>232</v>
      </c>
      <c r="L7" s="5"/>
    </row>
    <row r="8" spans="1:14" x14ac:dyDescent="0.25">
      <c r="E8" s="5" t="s">
        <v>207</v>
      </c>
      <c r="G8" s="19" t="s">
        <v>209</v>
      </c>
      <c r="I8" s="5" t="s">
        <v>223</v>
      </c>
      <c r="J8" s="52"/>
      <c r="K8" s="111" t="s">
        <v>209</v>
      </c>
      <c r="L8" s="5"/>
    </row>
    <row r="9" spans="1:14" x14ac:dyDescent="0.25">
      <c r="E9" s="6" t="s">
        <v>208</v>
      </c>
      <c r="G9" s="6" t="s">
        <v>210</v>
      </c>
      <c r="I9" s="6" t="s">
        <v>210</v>
      </c>
      <c r="J9" s="52"/>
      <c r="K9" s="98" t="s">
        <v>210</v>
      </c>
      <c r="L9" s="5"/>
    </row>
    <row r="10" spans="1:14" x14ac:dyDescent="0.25">
      <c r="E10" s="7">
        <v>-1</v>
      </c>
      <c r="F10" s="7"/>
      <c r="G10" s="7">
        <v>-2</v>
      </c>
      <c r="H10" s="7"/>
      <c r="I10" s="7">
        <v>-3</v>
      </c>
      <c r="J10" s="52"/>
      <c r="K10" s="160">
        <v>-4</v>
      </c>
      <c r="L10" s="7"/>
    </row>
    <row r="11" spans="1:14" x14ac:dyDescent="0.25">
      <c r="E11" s="5"/>
      <c r="G11" s="20"/>
      <c r="I11" s="19"/>
      <c r="J11" s="20"/>
      <c r="K11" s="113"/>
      <c r="L11" s="20"/>
    </row>
    <row r="12" spans="1:14" x14ac:dyDescent="0.25">
      <c r="A12" s="35" t="s">
        <v>7</v>
      </c>
      <c r="C12" s="38"/>
      <c r="G12" s="52"/>
      <c r="J12" s="52"/>
      <c r="L12" s="52"/>
    </row>
    <row r="13" spans="1:14" x14ac:dyDescent="0.25">
      <c r="B13" s="33" t="s">
        <v>6</v>
      </c>
      <c r="C13" s="38"/>
      <c r="E13" s="38"/>
      <c r="F13" s="38"/>
      <c r="G13" s="52"/>
      <c r="H13" s="38"/>
      <c r="I13" s="38"/>
      <c r="J13" s="52"/>
      <c r="K13" s="73"/>
      <c r="L13" s="52"/>
      <c r="N13" s="29"/>
    </row>
    <row r="14" spans="1:14" x14ac:dyDescent="0.25">
      <c r="A14" s="41" t="s">
        <v>184</v>
      </c>
      <c r="C14" s="38"/>
      <c r="E14" s="38"/>
      <c r="F14" s="38"/>
      <c r="G14" s="52"/>
      <c r="H14" s="38"/>
      <c r="I14" s="38"/>
      <c r="J14" s="52"/>
      <c r="K14" s="73"/>
      <c r="L14" s="52"/>
      <c r="N14" s="37"/>
    </row>
    <row r="15" spans="1:14" x14ac:dyDescent="0.25">
      <c r="B15" s="33" t="s">
        <v>6</v>
      </c>
      <c r="C15" s="38"/>
      <c r="E15" s="38"/>
      <c r="F15" s="38"/>
      <c r="G15" s="52"/>
      <c r="H15" s="38"/>
      <c r="I15" s="38"/>
      <c r="J15" s="52"/>
      <c r="K15" s="73"/>
      <c r="L15" s="52"/>
    </row>
    <row r="16" spans="1:14" s="38" customFormat="1" x14ac:dyDescent="0.25">
      <c r="B16" s="38" t="s">
        <v>86</v>
      </c>
      <c r="E16" s="36"/>
      <c r="F16" s="33"/>
      <c r="G16" s="52"/>
      <c r="H16" s="33"/>
      <c r="I16" s="36"/>
      <c r="J16" s="52"/>
      <c r="K16" s="58"/>
      <c r="L16" s="52"/>
    </row>
    <row r="17" spans="1:13" x14ac:dyDescent="0.25">
      <c r="A17" s="33">
        <v>343</v>
      </c>
      <c r="B17" s="33" t="s">
        <v>88</v>
      </c>
      <c r="C17" s="38"/>
      <c r="E17" s="36">
        <v>27106050.559999999</v>
      </c>
      <c r="G17" s="52"/>
      <c r="I17" s="36">
        <v>3904041</v>
      </c>
      <c r="J17" s="52"/>
      <c r="K17" s="63">
        <f>+I17/I19*G19</f>
        <v>5912888.6765202424</v>
      </c>
      <c r="L17" s="52"/>
    </row>
    <row r="18" spans="1:13" x14ac:dyDescent="0.25">
      <c r="A18" s="33">
        <v>343.2</v>
      </c>
      <c r="B18" s="33" t="s">
        <v>280</v>
      </c>
      <c r="C18" s="38"/>
      <c r="E18" s="32">
        <v>37564239.130000003</v>
      </c>
      <c r="G18" s="52"/>
      <c r="I18" s="32">
        <v>4795010</v>
      </c>
      <c r="J18" s="52"/>
      <c r="K18" s="64">
        <f>+I18/I19*G19</f>
        <v>7262311.1111797579</v>
      </c>
      <c r="L18" s="52"/>
    </row>
    <row r="19" spans="1:13" x14ac:dyDescent="0.25">
      <c r="B19" s="38" t="s">
        <v>233</v>
      </c>
      <c r="C19" s="38"/>
      <c r="E19" s="39">
        <f>+SUBTOTAL(9,E17:E18)</f>
        <v>64670289.689999998</v>
      </c>
      <c r="F19" s="38"/>
      <c r="G19" s="141">
        <v>13175199.787699999</v>
      </c>
      <c r="H19" s="38"/>
      <c r="I19" s="39">
        <f>+SUBTOTAL(9,I17:I18)</f>
        <v>8699051</v>
      </c>
      <c r="J19" s="56"/>
      <c r="K19" s="65">
        <f>+SUBTOTAL(9,K17:K18)</f>
        <v>13175199.787700001</v>
      </c>
      <c r="L19" s="52"/>
    </row>
    <row r="20" spans="1:13" s="38" customFormat="1" x14ac:dyDescent="0.25">
      <c r="A20" s="38" t="s">
        <v>6</v>
      </c>
      <c r="B20" s="38" t="s">
        <v>6</v>
      </c>
      <c r="E20" s="33"/>
      <c r="F20" s="33"/>
      <c r="G20" s="52"/>
      <c r="H20" s="33"/>
      <c r="I20" s="33"/>
      <c r="J20" s="52"/>
      <c r="K20" s="58"/>
      <c r="L20" s="52"/>
    </row>
    <row r="21" spans="1:13" x14ac:dyDescent="0.25">
      <c r="A21" s="38" t="s">
        <v>6</v>
      </c>
      <c r="B21" s="38" t="s">
        <v>92</v>
      </c>
      <c r="C21" s="38"/>
      <c r="E21" s="36"/>
      <c r="G21" s="52"/>
      <c r="I21" s="36"/>
      <c r="J21" s="52"/>
      <c r="L21" s="52"/>
      <c r="M21" s="38"/>
    </row>
    <row r="22" spans="1:13" x14ac:dyDescent="0.25">
      <c r="A22" s="33">
        <v>343</v>
      </c>
      <c r="B22" s="33" t="s">
        <v>88</v>
      </c>
      <c r="C22" s="38"/>
      <c r="E22" s="36">
        <v>121376511.03</v>
      </c>
      <c r="G22" s="52"/>
      <c r="I22" s="36">
        <v>57655119</v>
      </c>
      <c r="J22" s="52"/>
      <c r="K22" s="63">
        <f>+I22/I24*G24</f>
        <v>49359730.567925498</v>
      </c>
      <c r="L22" s="52"/>
    </row>
    <row r="23" spans="1:13" x14ac:dyDescent="0.25">
      <c r="A23" s="33">
        <v>343.2</v>
      </c>
      <c r="B23" s="33" t="s">
        <v>280</v>
      </c>
      <c r="C23" s="38"/>
      <c r="E23" s="32">
        <v>64237235.289999999</v>
      </c>
      <c r="G23" s="52"/>
      <c r="I23" s="32">
        <v>10013939</v>
      </c>
      <c r="J23" s="52"/>
      <c r="K23" s="64">
        <f>+I23/I24*G24</f>
        <v>8573138.6828573085</v>
      </c>
      <c r="L23" s="52"/>
    </row>
    <row r="24" spans="1:13" x14ac:dyDescent="0.25">
      <c r="A24" s="38"/>
      <c r="B24" s="38" t="s">
        <v>234</v>
      </c>
      <c r="C24" s="38"/>
      <c r="D24" s="38"/>
      <c r="E24" s="39">
        <f>+SUBTOTAL(9,E22:E23)</f>
        <v>185613746.31999999</v>
      </c>
      <c r="F24" s="38"/>
      <c r="G24" s="141">
        <v>57932869.25078281</v>
      </c>
      <c r="H24" s="38"/>
      <c r="I24" s="39">
        <f>+SUBTOTAL(9,I22:I23)</f>
        <v>67669058</v>
      </c>
      <c r="J24" s="56"/>
      <c r="K24" s="65">
        <f>+SUBTOTAL(9,K22:K23)</f>
        <v>57932869.250782803</v>
      </c>
      <c r="L24" s="52"/>
    </row>
    <row r="25" spans="1:13" x14ac:dyDescent="0.25">
      <c r="A25" s="33" t="s">
        <v>6</v>
      </c>
      <c r="B25" s="33" t="s">
        <v>6</v>
      </c>
      <c r="C25" s="38"/>
      <c r="G25" s="52"/>
      <c r="J25" s="52"/>
      <c r="L25" s="52"/>
      <c r="M25" s="38"/>
    </row>
    <row r="26" spans="1:13" x14ac:dyDescent="0.25">
      <c r="A26" s="38" t="s">
        <v>6</v>
      </c>
      <c r="B26" s="38" t="s">
        <v>94</v>
      </c>
      <c r="C26" s="38"/>
      <c r="E26" s="36"/>
      <c r="G26" s="52"/>
      <c r="I26" s="36"/>
      <c r="J26" s="52"/>
      <c r="L26" s="52"/>
      <c r="M26" s="38"/>
    </row>
    <row r="27" spans="1:13" x14ac:dyDescent="0.25">
      <c r="A27" s="33">
        <v>343</v>
      </c>
      <c r="B27" s="33" t="s">
        <v>88</v>
      </c>
      <c r="C27" s="38"/>
      <c r="E27" s="36">
        <v>121964622.64</v>
      </c>
      <c r="G27" s="52"/>
      <c r="I27" s="36">
        <v>56773176</v>
      </c>
      <c r="J27" s="52"/>
      <c r="K27" s="63">
        <f>+I27/I29*G29</f>
        <v>33068494.782939143</v>
      </c>
      <c r="L27" s="52"/>
    </row>
    <row r="28" spans="1:13" x14ac:dyDescent="0.25">
      <c r="A28" s="33">
        <v>343.2</v>
      </c>
      <c r="B28" s="33" t="s">
        <v>280</v>
      </c>
      <c r="C28" s="38"/>
      <c r="E28" s="32">
        <v>24160829.5</v>
      </c>
      <c r="G28" s="52"/>
      <c r="I28" s="32">
        <v>2860581</v>
      </c>
      <c r="J28" s="52"/>
      <c r="K28" s="64">
        <f>+I28/I29*G29</f>
        <v>1666193.6946186493</v>
      </c>
      <c r="L28" s="52"/>
    </row>
    <row r="29" spans="1:13" x14ac:dyDescent="0.25">
      <c r="B29" s="38" t="s">
        <v>235</v>
      </c>
      <c r="C29" s="38"/>
      <c r="E29" s="102">
        <f>+SUBTOTAL(9,E27:E28)</f>
        <v>146125452.13999999</v>
      </c>
      <c r="F29" s="38"/>
      <c r="G29" s="145">
        <v>34734688.477557793</v>
      </c>
      <c r="H29" s="38"/>
      <c r="I29" s="102">
        <f>+SUBTOTAL(9,I27:I28)</f>
        <v>59633757</v>
      </c>
      <c r="J29" s="56"/>
      <c r="K29" s="126">
        <f>+SUBTOTAL(9,K27:K28)</f>
        <v>34734688.477557793</v>
      </c>
      <c r="L29" s="52"/>
    </row>
    <row r="30" spans="1:13" x14ac:dyDescent="0.25">
      <c r="B30" s="38" t="s">
        <v>6</v>
      </c>
      <c r="C30" s="38"/>
      <c r="E30" s="24"/>
      <c r="F30" s="38"/>
      <c r="G30" s="52"/>
      <c r="H30" s="38"/>
      <c r="I30" s="24"/>
      <c r="J30" s="52"/>
      <c r="K30" s="88"/>
      <c r="L30" s="52"/>
      <c r="M30" s="37"/>
    </row>
    <row r="31" spans="1:13" x14ac:dyDescent="0.25">
      <c r="A31" s="41" t="s">
        <v>185</v>
      </c>
      <c r="B31" s="38"/>
      <c r="C31" s="38"/>
      <c r="E31" s="27">
        <f>+SUBTOTAL(9,E16:E30)</f>
        <v>396409488.14999998</v>
      </c>
      <c r="F31" s="38"/>
      <c r="G31" s="27">
        <f>+SUBTOTAL(9,G17:G29)</f>
        <v>105842757.51604061</v>
      </c>
      <c r="H31" s="38"/>
      <c r="I31" s="27">
        <f>+SUBTOTAL(9,I16:I30)</f>
        <v>136001866</v>
      </c>
      <c r="J31" s="52"/>
      <c r="K31" s="121">
        <f>+SUBTOTAL(9,K16:K30)</f>
        <v>105842757.51604059</v>
      </c>
      <c r="L31" s="52"/>
    </row>
    <row r="32" spans="1:13" x14ac:dyDescent="0.25">
      <c r="A32" s="41"/>
      <c r="B32" s="38" t="s">
        <v>6</v>
      </c>
      <c r="C32" s="38"/>
      <c r="E32" s="39"/>
      <c r="F32" s="38"/>
      <c r="G32" s="52"/>
      <c r="H32" s="38"/>
      <c r="I32" s="39"/>
      <c r="J32" s="52"/>
      <c r="K32" s="65"/>
      <c r="L32" s="52"/>
    </row>
    <row r="33" spans="1:13" x14ac:dyDescent="0.25">
      <c r="A33" s="41"/>
      <c r="B33" s="38" t="s">
        <v>6</v>
      </c>
      <c r="C33" s="38"/>
      <c r="E33" s="39"/>
      <c r="F33" s="38"/>
      <c r="G33" s="52"/>
      <c r="H33" s="38"/>
      <c r="I33" s="39"/>
      <c r="J33" s="52"/>
      <c r="K33" s="65"/>
      <c r="L33" s="52"/>
    </row>
    <row r="34" spans="1:13" x14ac:dyDescent="0.25">
      <c r="A34" s="41" t="s">
        <v>186</v>
      </c>
      <c r="B34" s="38"/>
      <c r="C34" s="38"/>
      <c r="E34" s="39"/>
      <c r="F34" s="38"/>
      <c r="G34" s="52"/>
      <c r="H34" s="38"/>
      <c r="I34" s="39"/>
      <c r="J34" s="52"/>
      <c r="K34" s="65"/>
      <c r="L34" s="52"/>
    </row>
    <row r="35" spans="1:13" x14ac:dyDescent="0.25">
      <c r="A35" s="33" t="s">
        <v>6</v>
      </c>
      <c r="B35" s="33" t="s">
        <v>6</v>
      </c>
      <c r="C35" s="38"/>
      <c r="G35" s="52"/>
      <c r="J35" s="52"/>
      <c r="L35" s="52"/>
      <c r="M35" s="38"/>
    </row>
    <row r="36" spans="1:13" x14ac:dyDescent="0.25">
      <c r="A36" s="38" t="s">
        <v>6</v>
      </c>
      <c r="B36" s="38" t="s">
        <v>96</v>
      </c>
      <c r="C36" s="38"/>
      <c r="E36" s="36"/>
      <c r="G36" s="52"/>
      <c r="I36" s="36"/>
      <c r="J36" s="52"/>
      <c r="L36" s="52"/>
      <c r="M36" s="38"/>
    </row>
    <row r="37" spans="1:13" x14ac:dyDescent="0.25">
      <c r="A37" s="33">
        <v>343</v>
      </c>
      <c r="B37" s="33" t="s">
        <v>88</v>
      </c>
      <c r="C37" s="38"/>
      <c r="E37" s="36">
        <v>3709607.1</v>
      </c>
      <c r="G37" s="52"/>
      <c r="I37" s="36">
        <v>457525</v>
      </c>
      <c r="J37" s="52"/>
      <c r="K37" s="63">
        <f>+I37/I39*G39</f>
        <v>1045250.4988049084</v>
      </c>
      <c r="L37" s="52"/>
    </row>
    <row r="38" spans="1:13" s="38" customFormat="1" x14ac:dyDescent="0.25">
      <c r="A38" s="33">
        <v>343.2</v>
      </c>
      <c r="B38" s="33" t="s">
        <v>280</v>
      </c>
      <c r="E38" s="32">
        <v>441576.73</v>
      </c>
      <c r="F38" s="33"/>
      <c r="G38" s="52"/>
      <c r="H38" s="33"/>
      <c r="I38" s="32">
        <v>101278</v>
      </c>
      <c r="J38" s="52"/>
      <c r="K38" s="64">
        <f>+I38/I39*G39</f>
        <v>231377.25811259166</v>
      </c>
      <c r="L38" s="52"/>
      <c r="M38" s="33"/>
    </row>
    <row r="39" spans="1:13" s="38" customFormat="1" x14ac:dyDescent="0.25">
      <c r="A39" s="33"/>
      <c r="B39" s="38" t="s">
        <v>236</v>
      </c>
      <c r="D39" s="33"/>
      <c r="E39" s="39">
        <f>+SUBTOTAL(9,E37:E38)</f>
        <v>4151183.83</v>
      </c>
      <c r="G39" s="141">
        <v>1276627.7569174999</v>
      </c>
      <c r="I39" s="39">
        <f>+SUBTOTAL(9,I37:I38)</f>
        <v>558803</v>
      </c>
      <c r="J39" s="56"/>
      <c r="K39" s="65">
        <f>+SUBTOTAL(9,K37:K38)</f>
        <v>1276627.7569174999</v>
      </c>
      <c r="L39" s="52"/>
      <c r="M39" s="33"/>
    </row>
    <row r="40" spans="1:13" x14ac:dyDescent="0.25">
      <c r="A40" s="38" t="s">
        <v>6</v>
      </c>
      <c r="B40" s="38" t="s">
        <v>6</v>
      </c>
      <c r="C40" s="38"/>
      <c r="G40" s="143"/>
      <c r="J40" s="52"/>
      <c r="L40" s="52"/>
      <c r="M40" s="38"/>
    </row>
    <row r="41" spans="1:13" x14ac:dyDescent="0.25">
      <c r="A41" s="38" t="s">
        <v>6</v>
      </c>
      <c r="B41" s="38" t="s">
        <v>98</v>
      </c>
      <c r="C41" s="38"/>
      <c r="E41" s="36"/>
      <c r="G41" s="143"/>
      <c r="I41" s="36"/>
      <c r="J41" s="52"/>
      <c r="L41" s="52"/>
      <c r="M41" s="38"/>
    </row>
    <row r="42" spans="1:13" s="38" customFormat="1" x14ac:dyDescent="0.25">
      <c r="A42" s="33">
        <v>343</v>
      </c>
      <c r="B42" s="33" t="s">
        <v>88</v>
      </c>
      <c r="E42" s="36">
        <v>367522550.75</v>
      </c>
      <c r="F42" s="33"/>
      <c r="G42" s="143"/>
      <c r="H42" s="33"/>
      <c r="I42" s="36">
        <v>87596757</v>
      </c>
      <c r="J42" s="52"/>
      <c r="K42" s="63">
        <f>+I42/I44*G44</f>
        <v>79088072.902759954</v>
      </c>
      <c r="L42" s="52"/>
      <c r="M42" s="33"/>
    </row>
    <row r="43" spans="1:13" x14ac:dyDescent="0.25">
      <c r="A43" s="33">
        <v>343.2</v>
      </c>
      <c r="B43" s="33" t="s">
        <v>280</v>
      </c>
      <c r="C43" s="38"/>
      <c r="E43" s="32">
        <v>302123630.85000002</v>
      </c>
      <c r="G43" s="143"/>
      <c r="I43" s="32">
        <v>43341142</v>
      </c>
      <c r="J43" s="52"/>
      <c r="K43" s="64">
        <f>+I43/I44*G44</f>
        <v>39131213.47842674</v>
      </c>
      <c r="L43" s="52"/>
    </row>
    <row r="44" spans="1:13" x14ac:dyDescent="0.25">
      <c r="B44" s="38" t="s">
        <v>237</v>
      </c>
      <c r="C44" s="38"/>
      <c r="E44" s="39">
        <f>+SUBTOTAL(9,E42:E43)</f>
        <v>669646181.60000002</v>
      </c>
      <c r="F44" s="38"/>
      <c r="G44" s="141">
        <v>118219286.38118671</v>
      </c>
      <c r="H44" s="38"/>
      <c r="I44" s="39">
        <f>+SUBTOTAL(9,I42:I43)</f>
        <v>130937899</v>
      </c>
      <c r="J44" s="56"/>
      <c r="K44" s="65">
        <f>+SUBTOTAL(9,K42:K43)</f>
        <v>118219286.38118669</v>
      </c>
      <c r="L44" s="52"/>
    </row>
    <row r="45" spans="1:13" x14ac:dyDescent="0.25">
      <c r="A45" s="33" t="s">
        <v>6</v>
      </c>
      <c r="B45" s="33" t="s">
        <v>6</v>
      </c>
      <c r="C45" s="38"/>
      <c r="G45" s="143"/>
      <c r="J45" s="52"/>
      <c r="L45" s="52"/>
      <c r="M45" s="38"/>
    </row>
    <row r="46" spans="1:13" x14ac:dyDescent="0.25">
      <c r="A46" s="38" t="s">
        <v>6</v>
      </c>
      <c r="B46" s="38" t="s">
        <v>100</v>
      </c>
      <c r="C46" s="38"/>
      <c r="E46" s="36"/>
      <c r="G46" s="143"/>
      <c r="I46" s="36"/>
      <c r="J46" s="52"/>
      <c r="L46" s="52"/>
      <c r="M46" s="38"/>
    </row>
    <row r="47" spans="1:13" x14ac:dyDescent="0.25">
      <c r="A47" s="33">
        <v>343</v>
      </c>
      <c r="B47" s="33" t="s">
        <v>88</v>
      </c>
      <c r="C47" s="38"/>
      <c r="E47" s="36">
        <v>164165758.75999999</v>
      </c>
      <c r="G47" s="143"/>
      <c r="I47" s="36">
        <v>10180429</v>
      </c>
      <c r="J47" s="52"/>
      <c r="K47" s="63">
        <f>+I47/I49*G49</f>
        <v>-10456672.074317705</v>
      </c>
      <c r="L47" s="52"/>
    </row>
    <row r="48" spans="1:13" s="38" customFormat="1" x14ac:dyDescent="0.25">
      <c r="A48" s="33">
        <v>343.2</v>
      </c>
      <c r="B48" s="33" t="s">
        <v>280</v>
      </c>
      <c r="E48" s="32">
        <v>20183733.07</v>
      </c>
      <c r="F48" s="33"/>
      <c r="G48" s="143"/>
      <c r="H48" s="33"/>
      <c r="I48" s="32">
        <v>1440075</v>
      </c>
      <c r="J48" s="52"/>
      <c r="K48" s="64">
        <f>+I48/I49*G49</f>
        <v>-1479151.0296297995</v>
      </c>
      <c r="L48" s="52"/>
      <c r="M48" s="33"/>
    </row>
    <row r="49" spans="1:13" s="38" customFormat="1" x14ac:dyDescent="0.25">
      <c r="A49" s="33"/>
      <c r="B49" s="38" t="s">
        <v>238</v>
      </c>
      <c r="D49" s="33"/>
      <c r="E49" s="23">
        <f>+SUBTOTAL(9,E47:E48)</f>
        <v>184349491.82999998</v>
      </c>
      <c r="G49" s="145">
        <v>-11935823.103947505</v>
      </c>
      <c r="I49" s="23">
        <f>+SUBTOTAL(9,I47:I48)</f>
        <v>11620504</v>
      </c>
      <c r="J49" s="56"/>
      <c r="K49" s="83">
        <f>+SUBTOTAL(9,K47:K48)</f>
        <v>-11935823.103947505</v>
      </c>
      <c r="L49" s="52"/>
      <c r="M49" s="33"/>
    </row>
    <row r="50" spans="1:13" s="38" customFormat="1" x14ac:dyDescent="0.25">
      <c r="A50" s="33"/>
      <c r="B50" s="38" t="s">
        <v>6</v>
      </c>
      <c r="E50" s="39"/>
      <c r="G50" s="52"/>
      <c r="I50" s="39"/>
      <c r="J50" s="52"/>
      <c r="K50" s="65"/>
      <c r="L50" s="52"/>
      <c r="M50" s="33"/>
    </row>
    <row r="51" spans="1:13" s="38" customFormat="1" x14ac:dyDescent="0.25">
      <c r="A51" s="41" t="s">
        <v>187</v>
      </c>
      <c r="E51" s="27">
        <f>+SUBTOTAL(9,E35:E50)</f>
        <v>858146857.26000011</v>
      </c>
      <c r="G51" s="27">
        <f>+SUBTOTAL(9,G37:G49)</f>
        <v>107560091.03415671</v>
      </c>
      <c r="I51" s="27">
        <f>+SUBTOTAL(9,I35:I50)</f>
        <v>143117206</v>
      </c>
      <c r="J51" s="52"/>
      <c r="K51" s="121">
        <f>+SUBTOTAL(9,K35:K50)</f>
        <v>107560091.0341567</v>
      </c>
      <c r="L51" s="52"/>
      <c r="M51" s="33"/>
    </row>
    <row r="52" spans="1:13" s="38" customFormat="1" x14ac:dyDescent="0.25">
      <c r="A52" s="41"/>
      <c r="B52" s="38" t="s">
        <v>6</v>
      </c>
      <c r="E52" s="27"/>
      <c r="G52" s="52"/>
      <c r="I52" s="27"/>
      <c r="J52" s="52"/>
      <c r="K52" s="121"/>
      <c r="L52" s="52"/>
      <c r="M52" s="33"/>
    </row>
    <row r="53" spans="1:13" s="38" customFormat="1" x14ac:dyDescent="0.25">
      <c r="A53" s="41" t="s">
        <v>188</v>
      </c>
      <c r="E53" s="33"/>
      <c r="F53" s="33"/>
      <c r="G53" s="52"/>
      <c r="H53" s="33"/>
      <c r="I53" s="33"/>
      <c r="J53" s="52"/>
      <c r="K53" s="58"/>
      <c r="L53" s="52"/>
    </row>
    <row r="54" spans="1:13" s="38" customFormat="1" x14ac:dyDescent="0.25">
      <c r="A54" s="41"/>
      <c r="E54" s="33"/>
      <c r="F54" s="33"/>
      <c r="G54" s="52"/>
      <c r="H54" s="33"/>
      <c r="I54" s="33"/>
      <c r="J54" s="52"/>
      <c r="K54" s="58"/>
      <c r="L54" s="52"/>
    </row>
    <row r="55" spans="1:13" s="38" customFormat="1" x14ac:dyDescent="0.25">
      <c r="A55" s="38" t="s">
        <v>6</v>
      </c>
      <c r="B55" s="38" t="s">
        <v>102</v>
      </c>
      <c r="E55" s="36"/>
      <c r="F55" s="33"/>
      <c r="G55" s="52"/>
      <c r="H55" s="33"/>
      <c r="I55" s="36"/>
      <c r="J55" s="52"/>
      <c r="K55" s="58"/>
      <c r="L55" s="52"/>
    </row>
    <row r="56" spans="1:13" x14ac:dyDescent="0.25">
      <c r="A56" s="33">
        <v>343</v>
      </c>
      <c r="B56" s="33" t="s">
        <v>88</v>
      </c>
      <c r="C56" s="38"/>
      <c r="E56" s="36">
        <v>236795037.63999999</v>
      </c>
      <c r="G56" s="52"/>
      <c r="I56" s="36">
        <v>61506546</v>
      </c>
      <c r="J56" s="52"/>
      <c r="K56" s="63">
        <f>+I56/I58*G58</f>
        <v>46167493.305591486</v>
      </c>
      <c r="L56" s="52"/>
    </row>
    <row r="57" spans="1:13" x14ac:dyDescent="0.25">
      <c r="A57" s="33">
        <v>343.2</v>
      </c>
      <c r="B57" s="33" t="s">
        <v>280</v>
      </c>
      <c r="C57" s="38"/>
      <c r="E57" s="32">
        <v>146248667.56</v>
      </c>
      <c r="G57" s="52"/>
      <c r="I57" s="32">
        <v>25330720</v>
      </c>
      <c r="J57" s="52"/>
      <c r="K57" s="64">
        <f>+I57/I58*G58</f>
        <v>19013518.43144976</v>
      </c>
      <c r="L57" s="52"/>
    </row>
    <row r="58" spans="1:13" x14ac:dyDescent="0.25">
      <c r="B58" s="38" t="s">
        <v>239</v>
      </c>
      <c r="C58" s="38"/>
      <c r="E58" s="23">
        <f>+SUBTOTAL(9,E56:E57)</f>
        <v>383043705.19999999</v>
      </c>
      <c r="F58" s="38"/>
      <c r="G58" s="145">
        <v>65181011.73704125</v>
      </c>
      <c r="H58" s="38"/>
      <c r="I58" s="23">
        <f>+SUBTOTAL(9,I56:I57)</f>
        <v>86837266</v>
      </c>
      <c r="J58" s="56"/>
      <c r="K58" s="83">
        <f>+SUBTOTAL(9,K56:K57)</f>
        <v>65181011.73704125</v>
      </c>
      <c r="L58" s="52"/>
    </row>
    <row r="59" spans="1:13" x14ac:dyDescent="0.25">
      <c r="B59" s="38" t="s">
        <v>6</v>
      </c>
      <c r="C59" s="38"/>
      <c r="E59" s="39"/>
      <c r="F59" s="38"/>
      <c r="G59" s="52"/>
      <c r="H59" s="38"/>
      <c r="I59" s="39"/>
      <c r="J59" s="52"/>
      <c r="K59" s="65"/>
      <c r="L59" s="52"/>
    </row>
    <row r="60" spans="1:13" x14ac:dyDescent="0.25">
      <c r="A60" s="41" t="s">
        <v>189</v>
      </c>
      <c r="B60" s="38"/>
      <c r="C60" s="38"/>
      <c r="E60" s="27">
        <f>+SUBTOTAL(9,E55:E59)</f>
        <v>383043705.19999999</v>
      </c>
      <c r="F60" s="38"/>
      <c r="G60" s="27">
        <f>+SUBTOTAL(9,G58)</f>
        <v>65181011.73704125</v>
      </c>
      <c r="H60" s="38"/>
      <c r="I60" s="27">
        <f>+SUBTOTAL(9,I55:I59)</f>
        <v>86837266</v>
      </c>
      <c r="J60" s="52"/>
      <c r="K60" s="121">
        <f>+SUBTOTAL(9,K55:K59)</f>
        <v>65181011.73704125</v>
      </c>
      <c r="L60" s="52"/>
    </row>
    <row r="61" spans="1:13" x14ac:dyDescent="0.25">
      <c r="A61" s="41"/>
      <c r="B61" s="38" t="s">
        <v>6</v>
      </c>
      <c r="C61" s="38"/>
      <c r="E61" s="39"/>
      <c r="F61" s="38"/>
      <c r="G61" s="52"/>
      <c r="H61" s="38"/>
      <c r="I61" s="39"/>
      <c r="J61" s="52"/>
      <c r="K61" s="65"/>
      <c r="L61" s="52"/>
    </row>
    <row r="62" spans="1:13" x14ac:dyDescent="0.25">
      <c r="A62" s="41"/>
      <c r="B62" s="38" t="s">
        <v>6</v>
      </c>
      <c r="C62" s="38"/>
      <c r="E62" s="39"/>
      <c r="F62" s="38"/>
      <c r="G62" s="52"/>
      <c r="H62" s="38"/>
      <c r="I62" s="39"/>
      <c r="J62" s="52"/>
      <c r="K62" s="65"/>
      <c r="L62" s="52"/>
    </row>
    <row r="63" spans="1:13" x14ac:dyDescent="0.25">
      <c r="A63" s="41" t="s">
        <v>190</v>
      </c>
      <c r="B63" s="38"/>
      <c r="C63" s="38"/>
      <c r="E63" s="39"/>
      <c r="F63" s="38"/>
      <c r="G63" s="52"/>
      <c r="H63" s="38"/>
      <c r="I63" s="39"/>
      <c r="J63" s="52"/>
      <c r="K63" s="65"/>
      <c r="L63" s="52"/>
    </row>
    <row r="64" spans="1:13" s="38" customFormat="1" x14ac:dyDescent="0.25">
      <c r="A64" s="38" t="s">
        <v>6</v>
      </c>
      <c r="B64" s="38" t="s">
        <v>6</v>
      </c>
      <c r="E64" s="33"/>
      <c r="F64" s="33"/>
      <c r="G64" s="52"/>
      <c r="H64" s="33"/>
      <c r="I64" s="33"/>
      <c r="J64" s="52"/>
      <c r="K64" s="58"/>
      <c r="L64" s="52"/>
    </row>
    <row r="65" spans="1:13" x14ac:dyDescent="0.25">
      <c r="A65" s="38" t="s">
        <v>6</v>
      </c>
      <c r="B65" s="38" t="s">
        <v>51</v>
      </c>
      <c r="C65" s="38"/>
      <c r="E65" s="36"/>
      <c r="G65" s="52"/>
      <c r="I65" s="36"/>
      <c r="J65" s="52"/>
      <c r="L65" s="52"/>
      <c r="M65" s="38"/>
    </row>
    <row r="66" spans="1:13" x14ac:dyDescent="0.25">
      <c r="A66" s="33">
        <v>343</v>
      </c>
      <c r="B66" s="33" t="s">
        <v>88</v>
      </c>
      <c r="C66" s="38"/>
      <c r="E66" s="36">
        <v>22788939.550000001</v>
      </c>
      <c r="G66" s="52"/>
      <c r="I66" s="36">
        <v>8729373</v>
      </c>
      <c r="J66" s="52"/>
      <c r="K66" s="63">
        <f>+I66/I68*G68</f>
        <v>14037911.259213613</v>
      </c>
      <c r="L66" s="52"/>
    </row>
    <row r="67" spans="1:13" x14ac:dyDescent="0.25">
      <c r="A67" s="33">
        <v>343.2</v>
      </c>
      <c r="B67" s="33" t="s">
        <v>280</v>
      </c>
      <c r="C67" s="38"/>
      <c r="E67" s="32">
        <v>2230421.5499999998</v>
      </c>
      <c r="G67" s="52"/>
      <c r="I67" s="32">
        <v>479202</v>
      </c>
      <c r="J67" s="52"/>
      <c r="K67" s="64">
        <f>+I67/I68*G68</f>
        <v>770616.07417138456</v>
      </c>
      <c r="L67" s="52"/>
    </row>
    <row r="68" spans="1:13" x14ac:dyDescent="0.25">
      <c r="B68" s="38" t="s">
        <v>240</v>
      </c>
      <c r="C68" s="38"/>
      <c r="E68" s="39">
        <f>+SUBTOTAL(9,E66:E67)</f>
        <v>25019361.100000001</v>
      </c>
      <c r="F68" s="38"/>
      <c r="G68" s="141">
        <v>14808527.333384998</v>
      </c>
      <c r="H68" s="38"/>
      <c r="I68" s="39">
        <f>+SUBTOTAL(9,I66:I67)</f>
        <v>9208575</v>
      </c>
      <c r="J68" s="56"/>
      <c r="K68" s="65">
        <f>+SUBTOTAL(9,K66:K67)</f>
        <v>14808527.333384998</v>
      </c>
      <c r="L68" s="52"/>
    </row>
    <row r="69" spans="1:13" s="38" customFormat="1" x14ac:dyDescent="0.25">
      <c r="A69" s="33" t="s">
        <v>6</v>
      </c>
      <c r="E69" s="39"/>
      <c r="G69" s="141"/>
      <c r="I69" s="39"/>
      <c r="J69" s="52"/>
      <c r="K69" s="65"/>
      <c r="L69" s="52"/>
      <c r="M69" s="37"/>
    </row>
    <row r="70" spans="1:13" x14ac:dyDescent="0.25">
      <c r="A70" s="33" t="s">
        <v>6</v>
      </c>
      <c r="B70" s="33" t="s">
        <v>6</v>
      </c>
      <c r="C70" s="38"/>
      <c r="G70" s="141"/>
      <c r="J70" s="52"/>
      <c r="L70" s="52"/>
      <c r="M70" s="38"/>
    </row>
    <row r="71" spans="1:13" x14ac:dyDescent="0.25">
      <c r="A71" s="38" t="s">
        <v>6</v>
      </c>
      <c r="B71" s="38" t="s">
        <v>104</v>
      </c>
      <c r="C71" s="38"/>
      <c r="E71" s="36"/>
      <c r="G71" s="141"/>
      <c r="I71" s="36"/>
      <c r="J71" s="52"/>
      <c r="L71" s="52"/>
      <c r="M71" s="38"/>
    </row>
    <row r="72" spans="1:13" x14ac:dyDescent="0.25">
      <c r="A72" s="33">
        <v>343</v>
      </c>
      <c r="B72" s="33" t="s">
        <v>88</v>
      </c>
      <c r="C72" s="38"/>
      <c r="E72" s="36">
        <v>152279614.02000001</v>
      </c>
      <c r="G72" s="141"/>
      <c r="I72" s="36">
        <v>63714248</v>
      </c>
      <c r="J72" s="52"/>
      <c r="K72" s="63">
        <f>+I72/I74*G74</f>
        <v>46856498.668307595</v>
      </c>
      <c r="L72" s="52"/>
    </row>
    <row r="73" spans="1:13" x14ac:dyDescent="0.25">
      <c r="A73" s="33">
        <v>343.2</v>
      </c>
      <c r="B73" s="33" t="s">
        <v>280</v>
      </c>
      <c r="C73" s="38"/>
      <c r="E73" s="32">
        <v>67628798.829999998</v>
      </c>
      <c r="G73" s="141"/>
      <c r="I73" s="32">
        <v>6705612</v>
      </c>
      <c r="J73" s="52"/>
      <c r="K73" s="64">
        <f>+I73/I74*G74</f>
        <v>4931416.5922226291</v>
      </c>
      <c r="L73" s="52"/>
    </row>
    <row r="74" spans="1:13" x14ac:dyDescent="0.25">
      <c r="B74" s="38" t="s">
        <v>241</v>
      </c>
      <c r="C74" s="38"/>
      <c r="E74" s="39">
        <f>+SUBTOTAL(9,E72:E73)</f>
        <v>219908412.85000002</v>
      </c>
      <c r="F74" s="38"/>
      <c r="G74" s="141">
        <v>51787915.260530226</v>
      </c>
      <c r="H74" s="38"/>
      <c r="I74" s="39">
        <f>+SUBTOTAL(9,I72:I73)</f>
        <v>70419860</v>
      </c>
      <c r="J74" s="56"/>
      <c r="K74" s="65">
        <f>+SUBTOTAL(9,K72:K73)</f>
        <v>51787915.260530226</v>
      </c>
      <c r="L74" s="52"/>
    </row>
    <row r="75" spans="1:13" s="38" customFormat="1" x14ac:dyDescent="0.25">
      <c r="A75" s="33" t="s">
        <v>6</v>
      </c>
      <c r="E75" s="39"/>
      <c r="G75" s="141"/>
      <c r="I75" s="39"/>
      <c r="J75" s="52"/>
      <c r="K75" s="65"/>
      <c r="L75" s="52"/>
      <c r="M75" s="37"/>
    </row>
    <row r="76" spans="1:13" x14ac:dyDescent="0.25">
      <c r="A76" s="33" t="s">
        <v>6</v>
      </c>
      <c r="B76" s="33" t="s">
        <v>6</v>
      </c>
      <c r="C76" s="38"/>
      <c r="G76" s="141"/>
      <c r="J76" s="52"/>
      <c r="L76" s="52"/>
      <c r="M76" s="38"/>
    </row>
    <row r="77" spans="1:13" x14ac:dyDescent="0.25">
      <c r="A77" s="38" t="s">
        <v>6</v>
      </c>
      <c r="B77" s="38" t="s">
        <v>106</v>
      </c>
      <c r="C77" s="38"/>
      <c r="E77" s="36"/>
      <c r="G77" s="141"/>
      <c r="I77" s="36"/>
      <c r="J77" s="52"/>
      <c r="L77" s="52"/>
      <c r="M77" s="38"/>
    </row>
    <row r="78" spans="1:13" x14ac:dyDescent="0.25">
      <c r="A78" s="33">
        <v>343</v>
      </c>
      <c r="B78" s="33" t="s">
        <v>88</v>
      </c>
      <c r="C78" s="38"/>
      <c r="E78" s="36">
        <v>157866532.25</v>
      </c>
      <c r="G78" s="141"/>
      <c r="I78" s="36">
        <v>61237920</v>
      </c>
      <c r="J78" s="52"/>
      <c r="K78" s="63">
        <f>+I78/I80*G80</f>
        <v>62665792.343947843</v>
      </c>
      <c r="L78" s="52"/>
    </row>
    <row r="79" spans="1:13" x14ac:dyDescent="0.25">
      <c r="A79" s="33">
        <v>343.2</v>
      </c>
      <c r="B79" s="33" t="s">
        <v>280</v>
      </c>
      <c r="C79" s="38"/>
      <c r="E79" s="32">
        <v>100540569.59999999</v>
      </c>
      <c r="G79" s="141"/>
      <c r="I79" s="32">
        <v>14260872</v>
      </c>
      <c r="J79" s="52"/>
      <c r="K79" s="64">
        <f>+I79/I80*G80</f>
        <v>14593389.902786056</v>
      </c>
      <c r="L79" s="52"/>
    </row>
    <row r="80" spans="1:13" x14ac:dyDescent="0.25">
      <c r="B80" s="38" t="s">
        <v>242</v>
      </c>
      <c r="C80" s="38"/>
      <c r="E80" s="39">
        <f>+SUBTOTAL(9,E78:E79)</f>
        <v>258407101.84999999</v>
      </c>
      <c r="F80" s="38"/>
      <c r="G80" s="141">
        <v>77259182.246733904</v>
      </c>
      <c r="H80" s="38"/>
      <c r="I80" s="39">
        <f>+SUBTOTAL(9,I78:I79)</f>
        <v>75498792</v>
      </c>
      <c r="J80" s="56"/>
      <c r="K80" s="65">
        <f>+SUBTOTAL(9,K78:K79)</f>
        <v>77259182.246733904</v>
      </c>
      <c r="L80" s="52"/>
    </row>
    <row r="81" spans="1:13" x14ac:dyDescent="0.25">
      <c r="A81" s="33" t="s">
        <v>6</v>
      </c>
      <c r="B81" s="38"/>
      <c r="C81" s="38"/>
      <c r="E81" s="39"/>
      <c r="F81" s="38"/>
      <c r="G81" s="141"/>
      <c r="H81" s="38"/>
      <c r="I81" s="39"/>
      <c r="J81" s="52"/>
      <c r="K81" s="65"/>
      <c r="L81" s="52"/>
      <c r="M81" s="37"/>
    </row>
    <row r="82" spans="1:13" x14ac:dyDescent="0.25">
      <c r="A82" s="33" t="s">
        <v>6</v>
      </c>
      <c r="B82" s="33" t="s">
        <v>6</v>
      </c>
      <c r="C82" s="38"/>
      <c r="G82" s="141"/>
      <c r="J82" s="52"/>
      <c r="L82" s="52"/>
      <c r="M82" s="38"/>
    </row>
    <row r="83" spans="1:13" x14ac:dyDescent="0.25">
      <c r="A83" s="38" t="s">
        <v>6</v>
      </c>
      <c r="B83" s="38" t="s">
        <v>108</v>
      </c>
      <c r="C83" s="38"/>
      <c r="E83" s="36"/>
      <c r="G83" s="141"/>
      <c r="I83" s="36"/>
      <c r="J83" s="52"/>
      <c r="L83" s="52"/>
      <c r="M83" s="38"/>
    </row>
    <row r="84" spans="1:13" x14ac:dyDescent="0.25">
      <c r="A84" s="33">
        <v>343</v>
      </c>
      <c r="B84" s="33" t="s">
        <v>88</v>
      </c>
      <c r="C84" s="38"/>
      <c r="E84" s="36">
        <v>256002412.31999999</v>
      </c>
      <c r="G84" s="141"/>
      <c r="I84" s="36">
        <v>63970845</v>
      </c>
      <c r="J84" s="52"/>
      <c r="K84" s="63">
        <f>+I84/I86*G86</f>
        <v>48218164.221816607</v>
      </c>
      <c r="L84" s="52"/>
    </row>
    <row r="85" spans="1:13" s="38" customFormat="1" x14ac:dyDescent="0.25">
      <c r="A85" s="33">
        <v>343.2</v>
      </c>
      <c r="B85" s="33" t="s">
        <v>280</v>
      </c>
      <c r="E85" s="32">
        <v>213276993.65000001</v>
      </c>
      <c r="F85" s="33"/>
      <c r="G85" s="141"/>
      <c r="H85" s="33"/>
      <c r="I85" s="32">
        <v>31999454</v>
      </c>
      <c r="J85" s="52"/>
      <c r="K85" s="64">
        <f>+I85/I86*G86</f>
        <v>24119658.384698004</v>
      </c>
      <c r="L85" s="52"/>
      <c r="M85" s="33"/>
    </row>
    <row r="86" spans="1:13" s="38" customFormat="1" x14ac:dyDescent="0.25">
      <c r="A86" s="33"/>
      <c r="B86" s="38" t="s">
        <v>243</v>
      </c>
      <c r="E86" s="23">
        <f>+SUBTOTAL(9,E84:E85)</f>
        <v>469279405.97000003</v>
      </c>
      <c r="G86" s="145">
        <v>72337822.606514618</v>
      </c>
      <c r="I86" s="23">
        <f>+SUBTOTAL(9,I84:I85)</f>
        <v>95970299</v>
      </c>
      <c r="J86" s="56"/>
      <c r="K86" s="83">
        <f>+SUBTOTAL(9,K84:K85)</f>
        <v>72337822.606514603</v>
      </c>
      <c r="L86" s="52"/>
      <c r="M86" s="33"/>
    </row>
    <row r="87" spans="1:13" x14ac:dyDescent="0.25">
      <c r="B87" s="38" t="s">
        <v>6</v>
      </c>
      <c r="C87" s="38"/>
      <c r="E87" s="24"/>
      <c r="F87" s="38"/>
      <c r="G87" s="143"/>
      <c r="H87" s="38"/>
      <c r="I87" s="24"/>
      <c r="J87" s="52"/>
      <c r="K87" s="88"/>
      <c r="L87" s="52"/>
      <c r="M87" s="37"/>
    </row>
    <row r="88" spans="1:13" ht="12.75" customHeight="1" x14ac:dyDescent="0.25">
      <c r="A88" s="41" t="s">
        <v>191</v>
      </c>
      <c r="B88" s="38"/>
      <c r="C88" s="38"/>
      <c r="E88" s="27">
        <f>+SUBTOTAL(9,E65:E86)</f>
        <v>972614281.76999986</v>
      </c>
      <c r="F88" s="38"/>
      <c r="G88" s="27">
        <f>+SUBTOTAL(9,G65:G86)</f>
        <v>216193447.44716376</v>
      </c>
      <c r="H88" s="38"/>
      <c r="I88" s="27">
        <f>+SUBTOTAL(9,I65:I86)</f>
        <v>251097526</v>
      </c>
      <c r="J88" s="52"/>
      <c r="K88" s="121">
        <f>+SUBTOTAL(9,K65:K86)</f>
        <v>216193447.44716373</v>
      </c>
      <c r="L88" s="52"/>
    </row>
    <row r="89" spans="1:13" x14ac:dyDescent="0.25">
      <c r="A89" s="41"/>
      <c r="B89" s="38" t="s">
        <v>6</v>
      </c>
      <c r="C89" s="38"/>
      <c r="E89" s="39"/>
      <c r="F89" s="38"/>
      <c r="G89" s="143"/>
      <c r="H89" s="38"/>
      <c r="I89" s="39"/>
      <c r="J89" s="52"/>
      <c r="K89" s="65"/>
      <c r="L89" s="52"/>
    </row>
    <row r="90" spans="1:13" collapsed="1" x14ac:dyDescent="0.25">
      <c r="A90" s="41" t="s">
        <v>192</v>
      </c>
      <c r="B90" s="38"/>
      <c r="C90" s="38"/>
      <c r="E90" s="39"/>
      <c r="F90" s="38"/>
      <c r="G90" s="143"/>
      <c r="H90" s="38"/>
      <c r="I90" s="39"/>
      <c r="J90" s="52"/>
      <c r="K90" s="65"/>
      <c r="L90" s="52"/>
    </row>
    <row r="91" spans="1:13" x14ac:dyDescent="0.25">
      <c r="A91" s="33" t="s">
        <v>6</v>
      </c>
      <c r="B91" s="33" t="s">
        <v>6</v>
      </c>
      <c r="C91" s="38"/>
      <c r="G91" s="143"/>
      <c r="J91" s="52"/>
      <c r="L91" s="52"/>
      <c r="M91" s="38"/>
    </row>
    <row r="92" spans="1:13" s="38" customFormat="1" x14ac:dyDescent="0.25">
      <c r="A92" s="38" t="s">
        <v>6</v>
      </c>
      <c r="B92" s="38" t="s">
        <v>110</v>
      </c>
      <c r="E92" s="36"/>
      <c r="F92" s="33"/>
      <c r="G92" s="143"/>
      <c r="H92" s="33"/>
      <c r="I92" s="36"/>
      <c r="J92" s="52"/>
      <c r="K92" s="58"/>
      <c r="L92" s="52"/>
    </row>
    <row r="93" spans="1:13" x14ac:dyDescent="0.25">
      <c r="A93" s="33">
        <v>343</v>
      </c>
      <c r="B93" s="33" t="s">
        <v>88</v>
      </c>
      <c r="C93" s="38"/>
      <c r="E93" s="36">
        <v>5932377.7999999998</v>
      </c>
      <c r="G93" s="143"/>
      <c r="I93" s="36">
        <v>1505411</v>
      </c>
      <c r="J93" s="52"/>
      <c r="K93" s="63">
        <f>+I93/I95*G95</f>
        <v>-4737255.7860187497</v>
      </c>
      <c r="L93" s="52"/>
    </row>
    <row r="94" spans="1:13" x14ac:dyDescent="0.25">
      <c r="A94" s="33">
        <v>343.2</v>
      </c>
      <c r="B94" s="33" t="s">
        <v>280</v>
      </c>
      <c r="C94" s="73"/>
      <c r="D94" s="58"/>
      <c r="E94" s="64">
        <v>0</v>
      </c>
      <c r="F94" s="58"/>
      <c r="G94" s="144"/>
      <c r="H94" s="58"/>
      <c r="I94" s="64">
        <v>0</v>
      </c>
      <c r="J94" s="66"/>
      <c r="K94" s="64">
        <f>+I94/I95*G95</f>
        <v>0</v>
      </c>
      <c r="L94" s="66"/>
    </row>
    <row r="95" spans="1:13" x14ac:dyDescent="0.25">
      <c r="B95" s="38" t="s">
        <v>244</v>
      </c>
      <c r="C95" s="38"/>
      <c r="E95" s="39">
        <f>+SUBTOTAL(9,E93:E94)</f>
        <v>5932377.7999999998</v>
      </c>
      <c r="F95" s="38"/>
      <c r="G95" s="141">
        <v>-4737255.7860187497</v>
      </c>
      <c r="H95" s="38"/>
      <c r="I95" s="39">
        <f>+SUBTOTAL(9,I93:I94)</f>
        <v>1505411</v>
      </c>
      <c r="J95" s="56"/>
      <c r="K95" s="65">
        <f>+SUBTOTAL(9,K93:K94)</f>
        <v>-4737255.7860187497</v>
      </c>
      <c r="L95" s="52"/>
    </row>
    <row r="96" spans="1:13" x14ac:dyDescent="0.25">
      <c r="A96" s="33" t="s">
        <v>6</v>
      </c>
      <c r="B96" s="33" t="s">
        <v>6</v>
      </c>
      <c r="C96" s="38"/>
      <c r="G96" s="143"/>
      <c r="J96" s="52"/>
      <c r="L96" s="52"/>
      <c r="M96" s="38"/>
    </row>
    <row r="97" spans="1:13" x14ac:dyDescent="0.25">
      <c r="A97" s="38" t="s">
        <v>6</v>
      </c>
      <c r="B97" s="38" t="s">
        <v>112</v>
      </c>
      <c r="C97" s="38"/>
      <c r="E97" s="36"/>
      <c r="G97" s="143"/>
      <c r="I97" s="36"/>
      <c r="J97" s="52"/>
      <c r="L97" s="52"/>
      <c r="M97" s="38"/>
    </row>
    <row r="98" spans="1:13" x14ac:dyDescent="0.25">
      <c r="A98" s="33">
        <v>343</v>
      </c>
      <c r="B98" s="33" t="s">
        <v>88</v>
      </c>
      <c r="C98" s="38"/>
      <c r="D98" s="38"/>
      <c r="E98" s="36">
        <v>196875732.49000001</v>
      </c>
      <c r="G98" s="143"/>
      <c r="I98" s="36">
        <v>55094575</v>
      </c>
      <c r="J98" s="52"/>
      <c r="K98" s="63">
        <f>+I98/I100*G100</f>
        <v>18672683.873895489</v>
      </c>
      <c r="L98" s="52"/>
    </row>
    <row r="99" spans="1:13" x14ac:dyDescent="0.25">
      <c r="A99" s="33">
        <v>343.2</v>
      </c>
      <c r="B99" s="33" t="s">
        <v>280</v>
      </c>
      <c r="C99" s="38"/>
      <c r="E99" s="32">
        <v>140077308</v>
      </c>
      <c r="G99" s="143"/>
      <c r="I99" s="32">
        <v>20864456</v>
      </c>
      <c r="J99" s="52"/>
      <c r="K99" s="64">
        <f>+I99/I100*G100</f>
        <v>7071392.9835887095</v>
      </c>
      <c r="L99" s="52"/>
    </row>
    <row r="100" spans="1:13" x14ac:dyDescent="0.25">
      <c r="B100" s="38" t="s">
        <v>245</v>
      </c>
      <c r="C100" s="38"/>
      <c r="E100" s="39">
        <f>+SUBTOTAL(9,E98:E99)</f>
        <v>336953040.49000001</v>
      </c>
      <c r="F100" s="38"/>
      <c r="G100" s="141">
        <v>25744076.857484195</v>
      </c>
      <c r="H100" s="38"/>
      <c r="I100" s="39">
        <f>+SUBTOTAL(9,I98:I99)</f>
        <v>75959031</v>
      </c>
      <c r="J100" s="56"/>
      <c r="K100" s="65">
        <f>+SUBTOTAL(9,K98:K99)</f>
        <v>25744076.857484199</v>
      </c>
      <c r="L100" s="52"/>
    </row>
    <row r="101" spans="1:13" x14ac:dyDescent="0.25">
      <c r="A101" s="33" t="s">
        <v>6</v>
      </c>
      <c r="B101" s="33" t="s">
        <v>6</v>
      </c>
      <c r="C101" s="38"/>
      <c r="G101" s="143"/>
      <c r="J101" s="52"/>
      <c r="L101" s="52"/>
      <c r="M101" s="38"/>
    </row>
    <row r="102" spans="1:13" x14ac:dyDescent="0.25">
      <c r="A102" s="38" t="s">
        <v>6</v>
      </c>
      <c r="B102" s="38" t="s">
        <v>114</v>
      </c>
      <c r="C102" s="38"/>
      <c r="E102" s="36"/>
      <c r="G102" s="143"/>
      <c r="I102" s="36"/>
      <c r="J102" s="52"/>
      <c r="L102" s="52"/>
      <c r="M102" s="38"/>
    </row>
    <row r="103" spans="1:13" x14ac:dyDescent="0.25">
      <c r="A103" s="33">
        <v>343</v>
      </c>
      <c r="B103" s="33" t="s">
        <v>88</v>
      </c>
      <c r="C103" s="38"/>
      <c r="D103" s="38"/>
      <c r="E103" s="36">
        <v>214894007.50999999</v>
      </c>
      <c r="G103" s="143"/>
      <c r="I103" s="36">
        <v>61244253</v>
      </c>
      <c r="J103" s="52"/>
      <c r="K103" s="63">
        <f>+I103/I105*G105</f>
        <v>20990061.141785722</v>
      </c>
      <c r="L103" s="52"/>
    </row>
    <row r="104" spans="1:13" x14ac:dyDescent="0.25">
      <c r="A104" s="33">
        <v>343.2</v>
      </c>
      <c r="B104" s="33" t="s">
        <v>280</v>
      </c>
      <c r="C104" s="38"/>
      <c r="E104" s="32">
        <v>126367537.97</v>
      </c>
      <c r="G104" s="143"/>
      <c r="I104" s="32">
        <v>18251455</v>
      </c>
      <c r="J104" s="52"/>
      <c r="K104" s="64">
        <f>+I104/I105*G105</f>
        <v>6255267.0268759867</v>
      </c>
      <c r="L104" s="52"/>
    </row>
    <row r="105" spans="1:13" x14ac:dyDescent="0.25">
      <c r="B105" s="38" t="s">
        <v>246</v>
      </c>
      <c r="C105" s="38"/>
      <c r="E105" s="102">
        <f>+SUBTOTAL(9,E103:E104)</f>
        <v>341261545.48000002</v>
      </c>
      <c r="F105" s="38"/>
      <c r="G105" s="145">
        <v>27245328.168661706</v>
      </c>
      <c r="H105" s="38"/>
      <c r="I105" s="102">
        <f>+SUBTOTAL(9,I103:I104)</f>
        <v>79495708</v>
      </c>
      <c r="J105" s="56"/>
      <c r="K105" s="126">
        <f>+SUBTOTAL(9,K103:K104)</f>
        <v>27245328.16866171</v>
      </c>
      <c r="L105" s="52"/>
    </row>
    <row r="106" spans="1:13" s="38" customFormat="1" x14ac:dyDescent="0.25">
      <c r="A106" s="33"/>
      <c r="B106" s="38" t="s">
        <v>6</v>
      </c>
      <c r="D106" s="33"/>
      <c r="E106" s="39"/>
      <c r="G106" s="143"/>
      <c r="I106" s="39"/>
      <c r="J106" s="52"/>
      <c r="K106" s="65"/>
      <c r="L106" s="52"/>
      <c r="M106" s="33"/>
    </row>
    <row r="107" spans="1:13" s="38" customFormat="1" x14ac:dyDescent="0.25">
      <c r="A107" s="41" t="s">
        <v>193</v>
      </c>
      <c r="D107" s="33"/>
      <c r="E107" s="27">
        <f>+SUBTOTAL(9,E92:E106)</f>
        <v>684146963.76999998</v>
      </c>
      <c r="F107" s="41"/>
      <c r="G107" s="27">
        <f>+SUBTOTAL(9,G92:G106)</f>
        <v>48252149.240127154</v>
      </c>
      <c r="H107" s="41"/>
      <c r="I107" s="27">
        <f>+SUBTOTAL(9,I92:I106)</f>
        <v>156960150</v>
      </c>
      <c r="J107" s="52"/>
      <c r="K107" s="121">
        <f>+SUBTOTAL(9,K92:K106)</f>
        <v>48252149.240127161</v>
      </c>
      <c r="L107" s="52"/>
      <c r="M107" s="33"/>
    </row>
    <row r="108" spans="1:13" s="38" customFormat="1" x14ac:dyDescent="0.25">
      <c r="A108" s="41"/>
      <c r="B108" s="38" t="s">
        <v>6</v>
      </c>
      <c r="D108" s="33"/>
      <c r="E108" s="39"/>
      <c r="G108" s="143"/>
      <c r="I108" s="39"/>
      <c r="J108" s="52"/>
      <c r="K108" s="65"/>
      <c r="L108" s="52"/>
      <c r="M108" s="33"/>
    </row>
    <row r="109" spans="1:13" s="38" customFormat="1" x14ac:dyDescent="0.25">
      <c r="A109" s="41"/>
      <c r="B109" s="38" t="s">
        <v>6</v>
      </c>
      <c r="D109" s="33"/>
      <c r="E109" s="39"/>
      <c r="G109" s="143"/>
      <c r="I109" s="39"/>
      <c r="J109" s="52"/>
      <c r="K109" s="65"/>
      <c r="L109" s="52"/>
      <c r="M109" s="33"/>
    </row>
    <row r="110" spans="1:13" s="38" customFormat="1" x14ac:dyDescent="0.25">
      <c r="A110" s="41" t="s">
        <v>194</v>
      </c>
      <c r="D110" s="33"/>
      <c r="E110" s="39"/>
      <c r="G110" s="143"/>
      <c r="I110" s="39"/>
      <c r="J110" s="52"/>
      <c r="K110" s="65"/>
      <c r="L110" s="52"/>
      <c r="M110" s="33"/>
    </row>
    <row r="111" spans="1:13" x14ac:dyDescent="0.25">
      <c r="A111" s="33" t="s">
        <v>6</v>
      </c>
      <c r="B111" s="33" t="s">
        <v>6</v>
      </c>
      <c r="C111" s="38"/>
      <c r="G111" s="143"/>
      <c r="J111" s="52"/>
      <c r="L111" s="52"/>
      <c r="M111" s="38"/>
    </row>
    <row r="112" spans="1:13" s="38" customFormat="1" x14ac:dyDescent="0.25">
      <c r="A112" s="38" t="s">
        <v>6</v>
      </c>
      <c r="B112" s="38" t="s">
        <v>116</v>
      </c>
      <c r="E112" s="36"/>
      <c r="F112" s="33"/>
      <c r="G112" s="143"/>
      <c r="H112" s="33"/>
      <c r="I112" s="36"/>
      <c r="J112" s="52"/>
      <c r="K112" s="63"/>
      <c r="L112" s="52"/>
      <c r="M112" s="33"/>
    </row>
    <row r="113" spans="1:14" x14ac:dyDescent="0.25">
      <c r="A113" s="33">
        <v>343</v>
      </c>
      <c r="B113" s="33" t="s">
        <v>88</v>
      </c>
      <c r="C113" s="38"/>
      <c r="E113" s="36">
        <v>250685263.56999999</v>
      </c>
      <c r="G113" s="143"/>
      <c r="I113" s="36">
        <v>54613714</v>
      </c>
      <c r="J113" s="52"/>
      <c r="K113" s="63">
        <f>+I113/I115*G115</f>
        <v>39618917.262414701</v>
      </c>
      <c r="L113" s="52"/>
    </row>
    <row r="114" spans="1:14" x14ac:dyDescent="0.25">
      <c r="A114" s="33">
        <v>343.2</v>
      </c>
      <c r="B114" s="33" t="s">
        <v>280</v>
      </c>
      <c r="C114" s="38"/>
      <c r="E114" s="32">
        <v>128220285.16</v>
      </c>
      <c r="G114" s="143"/>
      <c r="I114" s="32">
        <v>17841988</v>
      </c>
      <c r="J114" s="52"/>
      <c r="K114" s="64">
        <f>+I114/I115*G115</f>
        <v>12943273.668752795</v>
      </c>
      <c r="L114" s="52"/>
    </row>
    <row r="115" spans="1:14" x14ac:dyDescent="0.25">
      <c r="B115" s="38" t="s">
        <v>247</v>
      </c>
      <c r="C115" s="38"/>
      <c r="E115" s="23">
        <f>+SUBTOTAL(9,E113:E114)</f>
        <v>378905548.73000002</v>
      </c>
      <c r="F115" s="38"/>
      <c r="G115" s="145">
        <v>52562190.931167498</v>
      </c>
      <c r="H115" s="38"/>
      <c r="I115" s="23">
        <f>+SUBTOTAL(9,I113:I114)</f>
        <v>72455702</v>
      </c>
      <c r="J115" s="56"/>
      <c r="K115" s="83">
        <f>+SUBTOTAL(9,K113:K114)</f>
        <v>52562190.931167498</v>
      </c>
      <c r="L115" s="52"/>
    </row>
    <row r="116" spans="1:14" s="38" customFormat="1" x14ac:dyDescent="0.25">
      <c r="A116" s="33"/>
      <c r="B116" s="38" t="s">
        <v>6</v>
      </c>
      <c r="E116" s="24"/>
      <c r="G116" s="143"/>
      <c r="I116" s="24"/>
      <c r="J116" s="52"/>
      <c r="K116" s="88"/>
      <c r="L116" s="52"/>
      <c r="M116" s="33"/>
    </row>
    <row r="117" spans="1:14" s="38" customFormat="1" x14ac:dyDescent="0.25">
      <c r="A117" s="41" t="s">
        <v>195</v>
      </c>
      <c r="E117" s="43">
        <f>+SUBTOTAL(9,E113:E116)</f>
        <v>378905548.73000002</v>
      </c>
      <c r="F117" s="104"/>
      <c r="G117" s="43">
        <f>+SUBTOTAL(9,G113:G116)</f>
        <v>52562190.931167498</v>
      </c>
      <c r="H117" s="104"/>
      <c r="I117" s="43">
        <f>+SUBTOTAL(9,I113:I116)</f>
        <v>72455702</v>
      </c>
      <c r="J117" s="106"/>
      <c r="K117" s="87">
        <f>+SUBTOTAL(9,K113:K116)</f>
        <v>52562190.931167498</v>
      </c>
      <c r="L117" s="52"/>
      <c r="M117" s="33"/>
    </row>
    <row r="118" spans="1:14" s="38" customFormat="1" x14ac:dyDescent="0.25">
      <c r="A118" s="41"/>
      <c r="B118" s="38" t="s">
        <v>6</v>
      </c>
      <c r="E118" s="43"/>
      <c r="G118" s="143"/>
      <c r="I118" s="43"/>
      <c r="J118" s="52"/>
      <c r="K118" s="87"/>
      <c r="L118" s="52"/>
      <c r="M118" s="33"/>
    </row>
    <row r="119" spans="1:14" s="38" customFormat="1" x14ac:dyDescent="0.25">
      <c r="A119" s="41" t="s">
        <v>196</v>
      </c>
      <c r="E119" s="43"/>
      <c r="G119" s="143"/>
      <c r="I119" s="43"/>
      <c r="J119" s="52"/>
      <c r="K119" s="87"/>
      <c r="L119" s="52"/>
      <c r="M119" s="33"/>
    </row>
    <row r="120" spans="1:14" s="38" customFormat="1" x14ac:dyDescent="0.25">
      <c r="A120" s="33" t="s">
        <v>6</v>
      </c>
      <c r="B120" s="33" t="s">
        <v>6</v>
      </c>
      <c r="E120" s="43"/>
      <c r="G120" s="143"/>
      <c r="I120" s="43"/>
      <c r="J120" s="52"/>
      <c r="K120" s="87"/>
      <c r="L120" s="52"/>
      <c r="M120" s="33"/>
    </row>
    <row r="121" spans="1:14" s="38" customFormat="1" x14ac:dyDescent="0.25">
      <c r="B121" s="38" t="s">
        <v>118</v>
      </c>
      <c r="E121" s="43"/>
      <c r="G121" s="143"/>
      <c r="I121" s="43"/>
      <c r="J121" s="52"/>
      <c r="K121" s="87"/>
      <c r="L121" s="52"/>
      <c r="M121" s="33"/>
    </row>
    <row r="122" spans="1:14" s="38" customFormat="1" x14ac:dyDescent="0.25">
      <c r="A122" s="33">
        <v>343</v>
      </c>
      <c r="B122" s="33" t="s">
        <v>88</v>
      </c>
      <c r="E122" s="36">
        <v>31206902.010000002</v>
      </c>
      <c r="F122" s="107"/>
      <c r="G122" s="143"/>
      <c r="H122" s="107"/>
      <c r="I122" s="36">
        <v>1678318</v>
      </c>
      <c r="J122" s="106"/>
      <c r="K122" s="63">
        <f>+I122/I124*G124</f>
        <v>1389968.8339941257</v>
      </c>
      <c r="L122" s="52"/>
      <c r="M122" s="33"/>
      <c r="N122" s="33"/>
    </row>
    <row r="123" spans="1:14" s="38" customFormat="1" x14ac:dyDescent="0.25">
      <c r="A123" s="33">
        <v>343.2</v>
      </c>
      <c r="B123" s="33" t="s">
        <v>280</v>
      </c>
      <c r="E123" s="36">
        <v>126771982.41</v>
      </c>
      <c r="F123" s="107"/>
      <c r="G123" s="146"/>
      <c r="H123" s="107"/>
      <c r="I123" s="36">
        <v>15366036</v>
      </c>
      <c r="J123" s="106"/>
      <c r="K123" s="63">
        <f>+I123/I124*G124</f>
        <v>12726021.613324625</v>
      </c>
      <c r="L123" s="52"/>
      <c r="M123" s="33"/>
      <c r="N123" s="33"/>
    </row>
    <row r="124" spans="1:14" s="38" customFormat="1" x14ac:dyDescent="0.25">
      <c r="A124" s="33"/>
      <c r="B124" s="38" t="s">
        <v>248</v>
      </c>
      <c r="E124" s="103">
        <f>+SUBTOTAL(9,E122:E123)</f>
        <v>157978884.41999999</v>
      </c>
      <c r="F124" s="104"/>
      <c r="G124" s="142">
        <v>14115990.447318751</v>
      </c>
      <c r="H124" s="104"/>
      <c r="I124" s="103">
        <f>+SUBTOTAL(9,I122:I123)</f>
        <v>17044354</v>
      </c>
      <c r="J124" s="105"/>
      <c r="K124" s="172">
        <f>+SUBTOTAL(9,K122:K123)</f>
        <v>14115990.447318751</v>
      </c>
      <c r="L124" s="52"/>
      <c r="M124" s="33"/>
      <c r="N124" s="33"/>
    </row>
    <row r="125" spans="1:14" s="38" customFormat="1" x14ac:dyDescent="0.25">
      <c r="A125" s="33" t="s">
        <v>6</v>
      </c>
      <c r="B125" s="33" t="s">
        <v>6</v>
      </c>
      <c r="E125" s="43"/>
      <c r="F125" s="104"/>
      <c r="G125" s="146"/>
      <c r="H125" s="104"/>
      <c r="I125" s="43"/>
      <c r="J125" s="106"/>
      <c r="K125" s="87"/>
      <c r="L125" s="52"/>
      <c r="M125" s="33"/>
    </row>
    <row r="126" spans="1:14" s="38" customFormat="1" x14ac:dyDescent="0.25">
      <c r="A126" s="38" t="s">
        <v>6</v>
      </c>
      <c r="B126" s="38" t="s">
        <v>120</v>
      </c>
      <c r="E126" s="43"/>
      <c r="F126" s="104"/>
      <c r="G126" s="146"/>
      <c r="H126" s="104"/>
      <c r="I126" s="43"/>
      <c r="J126" s="106"/>
      <c r="K126" s="87"/>
      <c r="L126" s="52"/>
      <c r="M126" s="33"/>
    </row>
    <row r="127" spans="1:14" s="38" customFormat="1" x14ac:dyDescent="0.25">
      <c r="A127" s="33">
        <v>343</v>
      </c>
      <c r="B127" s="33" t="s">
        <v>88</v>
      </c>
      <c r="E127" s="36">
        <v>300710821.35000002</v>
      </c>
      <c r="F127" s="107"/>
      <c r="G127" s="146"/>
      <c r="H127" s="107"/>
      <c r="I127" s="36">
        <v>50044321</v>
      </c>
      <c r="J127" s="106"/>
      <c r="K127" s="63">
        <f>+I127/I129*G129</f>
        <v>-22756245.42644329</v>
      </c>
      <c r="L127" s="52"/>
      <c r="M127" s="33"/>
      <c r="N127" s="33"/>
    </row>
    <row r="128" spans="1:14" s="38" customFormat="1" x14ac:dyDescent="0.25">
      <c r="A128" s="33">
        <v>343.2</v>
      </c>
      <c r="B128" s="33" t="s">
        <v>280</v>
      </c>
      <c r="E128" s="36">
        <v>81954082.890000001</v>
      </c>
      <c r="F128" s="107"/>
      <c r="G128" s="146"/>
      <c r="H128" s="107"/>
      <c r="I128" s="36">
        <v>16162137</v>
      </c>
      <c r="J128" s="106"/>
      <c r="K128" s="63">
        <f>+I128/I129*G129</f>
        <v>-7349276.5780117167</v>
      </c>
      <c r="L128" s="52"/>
      <c r="M128" s="33"/>
      <c r="N128" s="33"/>
    </row>
    <row r="129" spans="1:14" s="38" customFormat="1" x14ac:dyDescent="0.25">
      <c r="A129" s="33"/>
      <c r="B129" s="38" t="s">
        <v>249</v>
      </c>
      <c r="E129" s="103">
        <f>+SUBTOTAL(9,E127:E128)</f>
        <v>382664904.24000001</v>
      </c>
      <c r="F129" s="104"/>
      <c r="G129" s="142">
        <v>-30105522.004455008</v>
      </c>
      <c r="H129" s="104"/>
      <c r="I129" s="103">
        <f>+SUBTOTAL(9,I127:I128)</f>
        <v>66206458</v>
      </c>
      <c r="J129" s="105"/>
      <c r="K129" s="172">
        <f>+SUBTOTAL(9,K127:K128)</f>
        <v>-30105522.004455008</v>
      </c>
      <c r="L129" s="52"/>
      <c r="M129" s="33"/>
      <c r="N129" s="33"/>
    </row>
    <row r="130" spans="1:14" s="38" customFormat="1" x14ac:dyDescent="0.25">
      <c r="A130" s="33" t="s">
        <v>6</v>
      </c>
      <c r="B130" s="33" t="s">
        <v>6</v>
      </c>
      <c r="E130" s="43"/>
      <c r="F130" s="104"/>
      <c r="G130" s="146"/>
      <c r="H130" s="104"/>
      <c r="I130" s="43"/>
      <c r="J130" s="106"/>
      <c r="K130" s="87"/>
      <c r="L130" s="52"/>
      <c r="M130" s="33"/>
    </row>
    <row r="131" spans="1:14" s="38" customFormat="1" x14ac:dyDescent="0.25">
      <c r="A131" s="38" t="s">
        <v>6</v>
      </c>
      <c r="B131" s="38" t="s">
        <v>122</v>
      </c>
      <c r="E131" s="43"/>
      <c r="F131" s="104"/>
      <c r="G131" s="146"/>
      <c r="H131" s="104"/>
      <c r="I131" s="43"/>
      <c r="J131" s="106"/>
      <c r="K131" s="87"/>
      <c r="L131" s="52"/>
      <c r="M131" s="33"/>
    </row>
    <row r="132" spans="1:14" s="38" customFormat="1" x14ac:dyDescent="0.25">
      <c r="A132" s="33">
        <v>343</v>
      </c>
      <c r="B132" s="33" t="s">
        <v>88</v>
      </c>
      <c r="E132" s="36">
        <v>255637284.5</v>
      </c>
      <c r="F132" s="107"/>
      <c r="G132" s="146"/>
      <c r="H132" s="107"/>
      <c r="I132" s="36">
        <v>43270480</v>
      </c>
      <c r="J132" s="106"/>
      <c r="K132" s="63">
        <f>+I132/I134*G134</f>
        <v>17744809.15212458</v>
      </c>
      <c r="L132" s="52"/>
      <c r="M132" s="33"/>
      <c r="N132" s="33"/>
    </row>
    <row r="133" spans="1:14" s="38" customFormat="1" x14ac:dyDescent="0.25">
      <c r="A133" s="33">
        <v>343.2</v>
      </c>
      <c r="B133" s="33" t="s">
        <v>280</v>
      </c>
      <c r="E133" s="36">
        <v>149878251.36000001</v>
      </c>
      <c r="F133" s="107"/>
      <c r="G133" s="146"/>
      <c r="H133" s="107"/>
      <c r="I133" s="36">
        <v>30436000</v>
      </c>
      <c r="J133" s="106"/>
      <c r="K133" s="63">
        <f>+I133/I134*G134</f>
        <v>12481511.907287918</v>
      </c>
      <c r="L133" s="52"/>
      <c r="M133" s="33"/>
      <c r="N133" s="33"/>
    </row>
    <row r="134" spans="1:14" s="38" customFormat="1" x14ac:dyDescent="0.25">
      <c r="A134" s="33"/>
      <c r="B134" s="38" t="s">
        <v>250</v>
      </c>
      <c r="E134" s="103">
        <f>+SUBTOTAL(9,E132:E133)</f>
        <v>405515535.86000001</v>
      </c>
      <c r="F134" s="104"/>
      <c r="G134" s="142">
        <v>30226321.059412498</v>
      </c>
      <c r="H134" s="104"/>
      <c r="I134" s="103">
        <f>+SUBTOTAL(9,I132:I133)</f>
        <v>73706480</v>
      </c>
      <c r="J134" s="105"/>
      <c r="K134" s="172">
        <f>+SUBTOTAL(9,K132:K133)</f>
        <v>30226321.059412498</v>
      </c>
      <c r="L134" s="52"/>
      <c r="M134" s="33"/>
      <c r="N134" s="33"/>
    </row>
    <row r="135" spans="1:14" s="38" customFormat="1" x14ac:dyDescent="0.25">
      <c r="A135" s="33" t="s">
        <v>6</v>
      </c>
      <c r="B135" s="38" t="s">
        <v>6</v>
      </c>
      <c r="E135" s="43"/>
      <c r="F135" s="104"/>
      <c r="G135" s="142"/>
      <c r="H135" s="104"/>
      <c r="I135" s="43"/>
      <c r="J135" s="105"/>
      <c r="K135" s="87"/>
      <c r="L135" s="52"/>
      <c r="M135" s="33"/>
    </row>
    <row r="136" spans="1:14" s="38" customFormat="1" x14ac:dyDescent="0.25">
      <c r="A136" s="33" t="s">
        <v>6</v>
      </c>
      <c r="B136" s="38" t="s">
        <v>124</v>
      </c>
      <c r="E136" s="43"/>
      <c r="F136" s="104"/>
      <c r="G136" s="146"/>
      <c r="H136" s="104"/>
      <c r="I136" s="43"/>
      <c r="J136" s="106"/>
      <c r="K136" s="87"/>
      <c r="L136" s="52"/>
      <c r="M136" s="33"/>
    </row>
    <row r="137" spans="1:14" s="38" customFormat="1" x14ac:dyDescent="0.25">
      <c r="A137" s="33">
        <v>343</v>
      </c>
      <c r="B137" s="33" t="s">
        <v>88</v>
      </c>
      <c r="E137" s="36">
        <v>480389197</v>
      </c>
      <c r="F137" s="107"/>
      <c r="G137" s="146"/>
      <c r="H137" s="107"/>
      <c r="I137" s="36">
        <v>62928595</v>
      </c>
      <c r="J137" s="106"/>
      <c r="K137" s="63">
        <f>+I137/I139*G139</f>
        <v>32738512.548035864</v>
      </c>
      <c r="L137" s="52"/>
      <c r="M137" s="33"/>
      <c r="N137" s="33"/>
    </row>
    <row r="138" spans="1:14" s="38" customFormat="1" x14ac:dyDescent="0.25">
      <c r="A138" s="33">
        <v>343.2</v>
      </c>
      <c r="B138" s="33" t="s">
        <v>280</v>
      </c>
      <c r="E138" s="36">
        <v>98598036.450000003</v>
      </c>
      <c r="F138" s="107"/>
      <c r="G138" s="146"/>
      <c r="H138" s="107"/>
      <c r="I138" s="36">
        <v>17082566</v>
      </c>
      <c r="J138" s="106"/>
      <c r="K138" s="63">
        <f>+I138/I139*G139</f>
        <v>8887180.8014091346</v>
      </c>
      <c r="L138" s="52"/>
      <c r="M138" s="33"/>
      <c r="N138" s="33"/>
    </row>
    <row r="139" spans="1:14" s="38" customFormat="1" x14ac:dyDescent="0.25">
      <c r="A139" s="33"/>
      <c r="B139" s="38" t="s">
        <v>251</v>
      </c>
      <c r="E139" s="23">
        <f>+SUBTOTAL(9,E137:E138)</f>
        <v>578987233.45000005</v>
      </c>
      <c r="F139" s="104"/>
      <c r="G139" s="145">
        <v>41625693.349445</v>
      </c>
      <c r="H139" s="104"/>
      <c r="I139" s="23">
        <f>+SUBTOTAL(9,I137:I138)</f>
        <v>80011161</v>
      </c>
      <c r="J139" s="105"/>
      <c r="K139" s="83">
        <f>+SUBTOTAL(9,K137:K138)</f>
        <v>41625693.349445</v>
      </c>
      <c r="L139" s="52"/>
      <c r="M139" s="33"/>
      <c r="N139" s="33"/>
    </row>
    <row r="140" spans="1:14" s="38" customFormat="1" x14ac:dyDescent="0.25">
      <c r="A140" s="33" t="s">
        <v>6</v>
      </c>
      <c r="B140" s="38" t="s">
        <v>6</v>
      </c>
      <c r="E140" s="43"/>
      <c r="G140" s="143"/>
      <c r="I140" s="43"/>
      <c r="J140" s="52"/>
      <c r="K140" s="87"/>
      <c r="L140" s="52"/>
      <c r="M140" s="33"/>
    </row>
    <row r="141" spans="1:14" s="38" customFormat="1" x14ac:dyDescent="0.25">
      <c r="A141" s="41" t="s">
        <v>197</v>
      </c>
      <c r="E141" s="43">
        <f>+SUBTOTAL(9,E121:E140)</f>
        <v>1525146557.97</v>
      </c>
      <c r="G141" s="43">
        <f>+SUBTOTAL(9,G121:G140)</f>
        <v>55862482.851721242</v>
      </c>
      <c r="I141" s="43">
        <f>+SUBTOTAL(9,I121:I140)</f>
        <v>236968453</v>
      </c>
      <c r="J141" s="52"/>
      <c r="K141" s="87">
        <f>+SUBTOTAL(9,K121:K140)</f>
        <v>55862482.851721235</v>
      </c>
      <c r="L141" s="52"/>
      <c r="M141" s="33"/>
    </row>
    <row r="142" spans="1:14" s="38" customFormat="1" x14ac:dyDescent="0.25">
      <c r="A142" s="41"/>
      <c r="B142" s="38" t="s">
        <v>6</v>
      </c>
      <c r="E142" s="43"/>
      <c r="G142" s="143"/>
      <c r="I142" s="43"/>
      <c r="J142" s="52"/>
      <c r="K142" s="87"/>
      <c r="L142" s="52"/>
      <c r="M142" s="33"/>
    </row>
    <row r="143" spans="1:14" s="38" customFormat="1" x14ac:dyDescent="0.25">
      <c r="A143" s="41"/>
      <c r="B143" s="38" t="s">
        <v>6</v>
      </c>
      <c r="E143" s="43"/>
      <c r="G143" s="143"/>
      <c r="I143" s="43"/>
      <c r="J143" s="52"/>
      <c r="K143" s="87"/>
      <c r="L143" s="52"/>
      <c r="M143" s="33"/>
    </row>
    <row r="144" spans="1:14" s="38" customFormat="1" x14ac:dyDescent="0.25">
      <c r="A144" s="41" t="s">
        <v>198</v>
      </c>
      <c r="E144" s="43"/>
      <c r="G144" s="143"/>
      <c r="I144" s="43"/>
      <c r="J144" s="52"/>
      <c r="K144" s="87"/>
      <c r="L144" s="52"/>
      <c r="M144" s="33"/>
    </row>
    <row r="145" spans="1:14" s="38" customFormat="1" x14ac:dyDescent="0.25">
      <c r="A145" s="41"/>
      <c r="B145" s="38" t="s">
        <v>6</v>
      </c>
      <c r="E145" s="43"/>
      <c r="G145" s="143"/>
      <c r="I145" s="43"/>
      <c r="J145" s="52"/>
      <c r="K145" s="87"/>
      <c r="L145" s="52"/>
      <c r="M145" s="33"/>
    </row>
    <row r="146" spans="1:14" s="38" customFormat="1" x14ac:dyDescent="0.25">
      <c r="A146" s="33" t="s">
        <v>6</v>
      </c>
      <c r="B146" s="38" t="s">
        <v>126</v>
      </c>
      <c r="E146" s="43"/>
      <c r="G146" s="143"/>
      <c r="I146" s="43"/>
      <c r="J146" s="52"/>
      <c r="K146" s="87"/>
      <c r="L146" s="52"/>
      <c r="M146" s="33"/>
    </row>
    <row r="147" spans="1:14" s="38" customFormat="1" x14ac:dyDescent="0.25">
      <c r="A147" s="33">
        <v>343</v>
      </c>
      <c r="B147" s="33" t="s">
        <v>88</v>
      </c>
      <c r="E147" s="36">
        <v>385108675.64999998</v>
      </c>
      <c r="F147" s="33"/>
      <c r="G147" s="143"/>
      <c r="H147" s="33"/>
      <c r="I147" s="36">
        <v>32829732</v>
      </c>
      <c r="J147" s="52"/>
      <c r="K147" s="63">
        <f t="shared" ref="K147" si="0">+I147/I149*G149</f>
        <v>38729543.121233486</v>
      </c>
      <c r="L147" s="52"/>
      <c r="M147" s="33"/>
      <c r="N147" s="33"/>
    </row>
    <row r="148" spans="1:14" s="38" customFormat="1" x14ac:dyDescent="0.25">
      <c r="A148" s="33">
        <v>343.2</v>
      </c>
      <c r="B148" s="33" t="s">
        <v>280</v>
      </c>
      <c r="E148" s="32">
        <v>206255249.11000001</v>
      </c>
      <c r="F148" s="33"/>
      <c r="G148" s="143"/>
      <c r="H148" s="33"/>
      <c r="I148" s="32">
        <v>24192319</v>
      </c>
      <c r="J148" s="52"/>
      <c r="K148" s="64">
        <f>+I148/I149*G149</f>
        <v>28539905.897286527</v>
      </c>
      <c r="L148" s="52"/>
      <c r="M148" s="33"/>
      <c r="N148" s="33"/>
    </row>
    <row r="149" spans="1:14" s="38" customFormat="1" x14ac:dyDescent="0.25">
      <c r="A149" s="33"/>
      <c r="B149" s="38" t="s">
        <v>252</v>
      </c>
      <c r="E149" s="23">
        <f>+SUBTOTAL(9,E147:E148)</f>
        <v>591363924.75999999</v>
      </c>
      <c r="G149" s="145">
        <v>67269449.018520012</v>
      </c>
      <c r="I149" s="23">
        <f>+SUBTOTAL(9,I147:I148)</f>
        <v>57022051</v>
      </c>
      <c r="J149" s="56"/>
      <c r="K149" s="83">
        <f>+SUBTOTAL(9,K147:K148)</f>
        <v>67269449.018520012</v>
      </c>
      <c r="L149" s="52"/>
      <c r="M149" s="33"/>
      <c r="N149" s="33"/>
    </row>
    <row r="150" spans="1:14" s="38" customFormat="1" x14ac:dyDescent="0.25">
      <c r="A150" s="33"/>
      <c r="B150" s="38" t="s">
        <v>6</v>
      </c>
      <c r="E150" s="43"/>
      <c r="G150" s="143"/>
      <c r="I150" s="43"/>
      <c r="J150" s="52"/>
      <c r="K150" s="87"/>
      <c r="L150" s="52"/>
      <c r="M150" s="33"/>
    </row>
    <row r="151" spans="1:14" s="38" customFormat="1" x14ac:dyDescent="0.25">
      <c r="A151" s="41" t="s">
        <v>199</v>
      </c>
      <c r="E151" s="43">
        <f>+SUBTOTAL(9,E146:E149)</f>
        <v>591363924.75999999</v>
      </c>
      <c r="F151" s="104"/>
      <c r="G151" s="43">
        <f>+SUBTOTAL(9,G146:G149)</f>
        <v>67269449.018520012</v>
      </c>
      <c r="H151" s="104"/>
      <c r="I151" s="43">
        <f>+SUBTOTAL(9,I146:I149)</f>
        <v>57022051</v>
      </c>
      <c r="J151" s="106"/>
      <c r="K151" s="87">
        <f>+SUBTOTAL(9,K146:K149)</f>
        <v>67269449.018520012</v>
      </c>
      <c r="L151" s="52"/>
      <c r="M151" s="33"/>
    </row>
    <row r="152" spans="1:14" s="38" customFormat="1" x14ac:dyDescent="0.25">
      <c r="A152" s="41"/>
      <c r="B152" s="38" t="s">
        <v>6</v>
      </c>
      <c r="E152" s="43"/>
      <c r="G152" s="143"/>
      <c r="I152" s="43"/>
      <c r="J152" s="52"/>
      <c r="K152" s="87"/>
      <c r="L152" s="52"/>
      <c r="M152" s="33"/>
    </row>
    <row r="153" spans="1:14" s="38" customFormat="1" x14ac:dyDescent="0.25">
      <c r="A153" s="41"/>
      <c r="B153" s="38" t="s">
        <v>6</v>
      </c>
      <c r="E153" s="43"/>
      <c r="G153" s="143"/>
      <c r="I153" s="43"/>
      <c r="J153" s="52"/>
      <c r="K153" s="87"/>
      <c r="L153" s="52"/>
      <c r="M153" s="33"/>
    </row>
    <row r="154" spans="1:14" s="38" customFormat="1" x14ac:dyDescent="0.25">
      <c r="A154" s="41" t="s">
        <v>200</v>
      </c>
      <c r="E154" s="43"/>
      <c r="G154" s="143"/>
      <c r="I154" s="43"/>
      <c r="J154" s="52"/>
      <c r="K154" s="87"/>
      <c r="L154" s="52"/>
      <c r="M154" s="33"/>
    </row>
    <row r="155" spans="1:14" s="38" customFormat="1" x14ac:dyDescent="0.25">
      <c r="A155" s="41"/>
      <c r="B155" s="38" t="s">
        <v>6</v>
      </c>
      <c r="E155" s="43"/>
      <c r="G155" s="143"/>
      <c r="I155" s="43"/>
      <c r="J155" s="52"/>
      <c r="K155" s="87"/>
      <c r="L155" s="52"/>
      <c r="M155" s="33"/>
    </row>
    <row r="156" spans="1:14" s="38" customFormat="1" x14ac:dyDescent="0.25">
      <c r="A156" s="33" t="s">
        <v>6</v>
      </c>
      <c r="B156" s="33" t="s">
        <v>128</v>
      </c>
      <c r="E156" s="43"/>
      <c r="G156" s="143"/>
      <c r="I156" s="43"/>
      <c r="J156" s="52"/>
      <c r="K156" s="87"/>
      <c r="L156" s="52"/>
      <c r="M156" s="33"/>
    </row>
    <row r="157" spans="1:14" s="38" customFormat="1" x14ac:dyDescent="0.25">
      <c r="A157" s="33">
        <v>343</v>
      </c>
      <c r="B157" s="33" t="s">
        <v>88</v>
      </c>
      <c r="E157" s="36">
        <v>525780411.58999997</v>
      </c>
      <c r="G157" s="143"/>
      <c r="I157" s="36">
        <v>31729157</v>
      </c>
      <c r="J157" s="52"/>
      <c r="K157" s="63">
        <f t="shared" ref="K157" si="1">+I157/I159*G159</f>
        <v>35938895.681644335</v>
      </c>
      <c r="L157" s="52"/>
      <c r="M157" s="33"/>
    </row>
    <row r="158" spans="1:14" s="38" customFormat="1" x14ac:dyDescent="0.25">
      <c r="A158" s="33">
        <v>343.2</v>
      </c>
      <c r="B158" s="33" t="s">
        <v>280</v>
      </c>
      <c r="E158" s="32">
        <v>139494632.66</v>
      </c>
      <c r="G158" s="143"/>
      <c r="I158" s="32">
        <v>14487691</v>
      </c>
      <c r="J158" s="52"/>
      <c r="K158" s="64">
        <f>+I158/I159*G159</f>
        <v>16409878.633614423</v>
      </c>
      <c r="L158" s="52"/>
      <c r="M158" s="33"/>
    </row>
    <row r="159" spans="1:14" s="38" customFormat="1" x14ac:dyDescent="0.25">
      <c r="A159" s="33"/>
      <c r="B159" s="38" t="s">
        <v>253</v>
      </c>
      <c r="E159" s="102">
        <f>+SUBTOTAL(9,E157:E158)</f>
        <v>665275044.25</v>
      </c>
      <c r="G159" s="145">
        <v>52348774.315258756</v>
      </c>
      <c r="I159" s="102">
        <f>+SUBTOTAL(9,I157:I158)</f>
        <v>46216848</v>
      </c>
      <c r="J159" s="56"/>
      <c r="K159" s="126">
        <f>+SUBTOTAL(9,K157:K158)</f>
        <v>52348774.315258756</v>
      </c>
      <c r="L159" s="52"/>
      <c r="M159" s="33"/>
    </row>
    <row r="160" spans="1:14" s="38" customFormat="1" x14ac:dyDescent="0.25">
      <c r="A160" s="33" t="s">
        <v>6</v>
      </c>
      <c r="E160" s="43"/>
      <c r="G160" s="143"/>
      <c r="I160" s="43"/>
      <c r="J160" s="52"/>
      <c r="K160" s="87"/>
      <c r="L160" s="52"/>
      <c r="M160" s="33"/>
    </row>
    <row r="161" spans="1:13" s="38" customFormat="1" x14ac:dyDescent="0.25">
      <c r="A161" s="41" t="s">
        <v>201</v>
      </c>
      <c r="E161" s="43">
        <f>+SUBTOTAL(9,E156:E159)</f>
        <v>665275044.25</v>
      </c>
      <c r="F161" s="108"/>
      <c r="G161" s="43">
        <f>+SUBTOTAL(9,G156:G159)</f>
        <v>52348774.315258756</v>
      </c>
      <c r="H161" s="108"/>
      <c r="I161" s="43">
        <f>+SUBTOTAL(9,I156:I159)</f>
        <v>46216848</v>
      </c>
      <c r="J161" s="109"/>
      <c r="K161" s="87">
        <f>+SUBTOTAL(9,K156:K159)</f>
        <v>52348774.315258756</v>
      </c>
      <c r="L161" s="52"/>
      <c r="M161" s="33"/>
    </row>
    <row r="162" spans="1:13" s="38" customFormat="1" x14ac:dyDescent="0.25">
      <c r="A162" s="41"/>
      <c r="B162" s="38" t="s">
        <v>6</v>
      </c>
      <c r="E162" s="43"/>
      <c r="G162" s="143"/>
      <c r="I162" s="43"/>
      <c r="J162" s="52"/>
      <c r="K162" s="87"/>
      <c r="L162" s="52"/>
      <c r="M162" s="33"/>
    </row>
    <row r="163" spans="1:13" s="38" customFormat="1" x14ac:dyDescent="0.25">
      <c r="A163" s="41"/>
      <c r="B163" s="38" t="s">
        <v>6</v>
      </c>
      <c r="E163" s="43"/>
      <c r="G163" s="143"/>
      <c r="I163" s="43"/>
      <c r="J163" s="52"/>
      <c r="K163" s="87"/>
      <c r="L163" s="52"/>
      <c r="M163" s="33"/>
    </row>
    <row r="164" spans="1:13" s="73" customFormat="1" x14ac:dyDescent="0.25">
      <c r="A164" s="124" t="s">
        <v>202</v>
      </c>
      <c r="E164" s="87"/>
      <c r="G164" s="144"/>
      <c r="I164" s="87"/>
      <c r="J164" s="66"/>
      <c r="K164" s="87"/>
      <c r="L164" s="66"/>
      <c r="M164" s="58"/>
    </row>
    <row r="165" spans="1:13" s="73" customFormat="1" x14ac:dyDescent="0.25">
      <c r="A165" s="124"/>
      <c r="B165" s="73" t="s">
        <v>6</v>
      </c>
      <c r="E165" s="87"/>
      <c r="G165" s="144"/>
      <c r="I165" s="87"/>
      <c r="J165" s="66"/>
      <c r="K165" s="87"/>
      <c r="L165" s="66"/>
      <c r="M165" s="58"/>
    </row>
    <row r="166" spans="1:13" s="73" customFormat="1" x14ac:dyDescent="0.25">
      <c r="A166" s="58" t="s">
        <v>6</v>
      </c>
      <c r="B166" s="73" t="s">
        <v>130</v>
      </c>
      <c r="E166" s="87"/>
      <c r="G166" s="144"/>
      <c r="I166" s="87"/>
      <c r="J166" s="66"/>
      <c r="K166" s="87"/>
      <c r="L166" s="66"/>
      <c r="M166" s="58"/>
    </row>
    <row r="167" spans="1:13" s="73" customFormat="1" x14ac:dyDescent="0.25">
      <c r="A167" s="58">
        <v>343</v>
      </c>
      <c r="B167" s="58" t="s">
        <v>88</v>
      </c>
      <c r="E167" s="63">
        <v>499500578.83999997</v>
      </c>
      <c r="G167" s="144"/>
      <c r="I167" s="63">
        <v>6228069</v>
      </c>
      <c r="J167" s="66"/>
      <c r="K167" s="63">
        <v>8382315.9533735877</v>
      </c>
      <c r="L167" s="66"/>
      <c r="M167" s="58"/>
    </row>
    <row r="168" spans="1:13" s="73" customFormat="1" x14ac:dyDescent="0.25">
      <c r="A168" s="58">
        <v>343.2</v>
      </c>
      <c r="B168" s="58" t="s">
        <v>280</v>
      </c>
      <c r="E168" s="64">
        <v>191363195.90000001</v>
      </c>
      <c r="G168" s="144"/>
      <c r="I168" s="64">
        <v>5389650</v>
      </c>
      <c r="J168" s="66"/>
      <c r="K168" s="64">
        <v>7253893.4905987633</v>
      </c>
      <c r="L168" s="66"/>
      <c r="M168" s="58"/>
    </row>
    <row r="169" spans="1:13" s="73" customFormat="1" x14ac:dyDescent="0.25">
      <c r="A169" s="58" t="s">
        <v>6</v>
      </c>
      <c r="B169" s="73" t="s">
        <v>131</v>
      </c>
      <c r="E169" s="64">
        <f>+SUBTOTAL(9,E167:E168)</f>
        <v>690863774.74000001</v>
      </c>
      <c r="F169" s="58"/>
      <c r="G169" s="64">
        <v>15636209.443972351</v>
      </c>
      <c r="H169" s="58"/>
      <c r="I169" s="64">
        <f>+SUBTOTAL(9,I167:I168)</f>
        <v>11617719</v>
      </c>
      <c r="J169" s="66"/>
      <c r="K169" s="64">
        <f>+SUBTOTAL(9,K167:K168)</f>
        <v>15636209.443972351</v>
      </c>
      <c r="L169" s="66"/>
      <c r="M169" s="58"/>
    </row>
    <row r="170" spans="1:13" s="73" customFormat="1" x14ac:dyDescent="0.25">
      <c r="A170" s="58" t="s">
        <v>6</v>
      </c>
      <c r="B170" s="73" t="s">
        <v>6</v>
      </c>
      <c r="E170" s="87"/>
      <c r="G170" s="144"/>
      <c r="I170" s="87"/>
      <c r="J170" s="66"/>
      <c r="K170" s="87"/>
      <c r="L170" s="66"/>
      <c r="M170" s="58"/>
    </row>
    <row r="171" spans="1:13" s="38" customFormat="1" x14ac:dyDescent="0.25">
      <c r="A171" s="41" t="s">
        <v>203</v>
      </c>
      <c r="E171" s="28">
        <f>+SUBTOTAL(9,E166:E169)</f>
        <v>690863774.74000001</v>
      </c>
      <c r="G171" s="28">
        <f>+SUBTOTAL(9,G166:G169)</f>
        <v>15636209.443972351</v>
      </c>
      <c r="I171" s="28">
        <f>+SUBTOTAL(9,I166:I169)</f>
        <v>11617719</v>
      </c>
      <c r="J171" s="52"/>
      <c r="K171" s="162">
        <f>+SUBTOTAL(9,K166:K169)</f>
        <v>15636209.443972351</v>
      </c>
      <c r="L171" s="52"/>
      <c r="M171" s="33"/>
    </row>
    <row r="172" spans="1:13" s="38" customFormat="1" x14ac:dyDescent="0.25">
      <c r="A172" s="41"/>
      <c r="B172" s="38" t="s">
        <v>6</v>
      </c>
      <c r="E172" s="43"/>
      <c r="G172" s="43"/>
      <c r="I172" s="43"/>
      <c r="J172" s="52"/>
      <c r="K172" s="87"/>
      <c r="L172" s="52"/>
      <c r="M172" s="33"/>
    </row>
    <row r="173" spans="1:13" ht="13.8" thickBot="1" x14ac:dyDescent="0.3">
      <c r="A173" s="35" t="s">
        <v>10</v>
      </c>
      <c r="C173" s="38"/>
      <c r="E173" s="15">
        <f>+SUBTOTAL(9,E17:E172)</f>
        <v>7145916146.5999985</v>
      </c>
      <c r="G173" s="15">
        <f>+SUBTOTAL(9,G17:G172)</f>
        <v>786708563.53516936</v>
      </c>
      <c r="I173" s="15">
        <f>+SUBTOTAL(9,I17:I172)</f>
        <v>1198294787</v>
      </c>
      <c r="J173" s="52"/>
      <c r="K173" s="90">
        <f>+SUBTOTAL(9,K17:K172)</f>
        <v>786708563.53516924</v>
      </c>
      <c r="L173" s="52"/>
    </row>
    <row r="174" spans="1:13" ht="13.8" thickTop="1" x14ac:dyDescent="0.25">
      <c r="B174" s="33" t="s">
        <v>6</v>
      </c>
      <c r="C174" s="38"/>
      <c r="G174" s="143"/>
      <c r="J174" s="52"/>
      <c r="L174" s="52"/>
    </row>
    <row r="175" spans="1:13" x14ac:dyDescent="0.25">
      <c r="B175" s="33" t="s">
        <v>6</v>
      </c>
      <c r="C175" s="38"/>
      <c r="G175" s="143"/>
      <c r="J175" s="52"/>
      <c r="L175" s="52"/>
    </row>
    <row r="176" spans="1:13" x14ac:dyDescent="0.25">
      <c r="A176" s="35" t="s">
        <v>8</v>
      </c>
      <c r="C176" s="38"/>
      <c r="G176" s="143"/>
      <c r="J176" s="52"/>
      <c r="L176" s="52"/>
    </row>
    <row r="177" spans="1:13" s="58" customFormat="1" x14ac:dyDescent="0.25">
      <c r="B177" s="58" t="s">
        <v>6</v>
      </c>
      <c r="C177" s="73"/>
      <c r="E177" s="73"/>
      <c r="F177" s="73"/>
      <c r="G177" s="144"/>
      <c r="H177" s="73"/>
      <c r="I177" s="73"/>
      <c r="J177" s="66"/>
      <c r="K177" s="73"/>
      <c r="L177" s="66"/>
    </row>
    <row r="178" spans="1:13" s="73" customFormat="1" x14ac:dyDescent="0.25">
      <c r="A178" s="73" t="s">
        <v>6</v>
      </c>
      <c r="B178" s="73" t="s">
        <v>132</v>
      </c>
      <c r="D178" s="58"/>
      <c r="E178" s="63"/>
      <c r="F178" s="58"/>
      <c r="G178" s="144"/>
      <c r="H178" s="58"/>
      <c r="I178" s="63"/>
      <c r="J178" s="66"/>
      <c r="K178" s="58"/>
      <c r="L178" s="66"/>
    </row>
    <row r="179" spans="1:13" s="58" customFormat="1" x14ac:dyDescent="0.25">
      <c r="A179" s="58">
        <v>343</v>
      </c>
      <c r="B179" s="58" t="s">
        <v>88</v>
      </c>
      <c r="C179" s="73"/>
      <c r="D179" s="73"/>
      <c r="E179" s="63">
        <v>14841925.279999999</v>
      </c>
      <c r="G179" s="144"/>
      <c r="I179" s="63">
        <v>1889396</v>
      </c>
      <c r="J179" s="66"/>
      <c r="K179" s="63">
        <f t="shared" ref="K179" si="2">+I179/I181*G181</f>
        <v>1714580.9765210983</v>
      </c>
      <c r="L179" s="66"/>
    </row>
    <row r="180" spans="1:13" s="58" customFormat="1" x14ac:dyDescent="0.25">
      <c r="A180" s="58">
        <v>343.2</v>
      </c>
      <c r="B180" s="58" t="s">
        <v>280</v>
      </c>
      <c r="C180" s="73"/>
      <c r="E180" s="64">
        <v>1858778.65</v>
      </c>
      <c r="G180" s="144"/>
      <c r="I180" s="64">
        <v>742131</v>
      </c>
      <c r="J180" s="66"/>
      <c r="K180" s="64">
        <f>+I180/I181*G181</f>
        <v>673465.85611834633</v>
      </c>
      <c r="L180" s="66"/>
    </row>
    <row r="181" spans="1:13" s="58" customFormat="1" x14ac:dyDescent="0.25">
      <c r="A181" s="58">
        <v>343</v>
      </c>
      <c r="B181" s="73" t="s">
        <v>133</v>
      </c>
      <c r="C181" s="73"/>
      <c r="E181" s="65">
        <f>+SUBTOTAL(9,E179:E180)</f>
        <v>16700703.93</v>
      </c>
      <c r="F181" s="73"/>
      <c r="G181" s="65">
        <v>2388046.8326394446</v>
      </c>
      <c r="H181" s="73"/>
      <c r="I181" s="65">
        <f>+SUBTOTAL(9,I179:I180)</f>
        <v>2631527</v>
      </c>
      <c r="J181" s="125"/>
      <c r="K181" s="65">
        <f>+SUBTOTAL(9,K179:K180)</f>
        <v>2388046.8326394446</v>
      </c>
      <c r="L181" s="66"/>
    </row>
    <row r="182" spans="1:13" s="73" customFormat="1" x14ac:dyDescent="0.25">
      <c r="A182" s="58" t="s">
        <v>6</v>
      </c>
      <c r="B182" s="58" t="s">
        <v>6</v>
      </c>
      <c r="D182" s="58"/>
      <c r="E182" s="58"/>
      <c r="F182" s="58"/>
      <c r="G182" s="144"/>
      <c r="H182" s="58"/>
      <c r="I182" s="58"/>
      <c r="J182" s="66"/>
      <c r="K182" s="58"/>
      <c r="L182" s="66"/>
    </row>
    <row r="183" spans="1:13" s="58" customFormat="1" x14ac:dyDescent="0.25">
      <c r="A183" s="73" t="s">
        <v>6</v>
      </c>
      <c r="B183" s="73" t="s">
        <v>134</v>
      </c>
      <c r="C183" s="73"/>
      <c r="E183" s="63"/>
      <c r="G183" s="144"/>
      <c r="I183" s="63"/>
      <c r="J183" s="66"/>
      <c r="L183" s="66"/>
      <c r="M183" s="73"/>
    </row>
    <row r="184" spans="1:13" s="58" customFormat="1" x14ac:dyDescent="0.25">
      <c r="A184" s="58">
        <v>343</v>
      </c>
      <c r="B184" s="58" t="s">
        <v>88</v>
      </c>
      <c r="C184" s="73"/>
      <c r="D184" s="73"/>
      <c r="E184" s="63">
        <v>10218902.539999999</v>
      </c>
      <c r="G184" s="144"/>
      <c r="I184" s="63">
        <v>1358142</v>
      </c>
      <c r="J184" s="66"/>
      <c r="K184" s="63">
        <f>+I184/I186*G186</f>
        <v>1207169.6597349499</v>
      </c>
      <c r="L184" s="66"/>
    </row>
    <row r="185" spans="1:13" s="58" customFormat="1" x14ac:dyDescent="0.25">
      <c r="A185" s="58">
        <v>343.2</v>
      </c>
      <c r="B185" s="58" t="s">
        <v>280</v>
      </c>
      <c r="C185" s="73"/>
      <c r="E185" s="64">
        <v>2807095.36</v>
      </c>
      <c r="G185" s="144"/>
      <c r="I185" s="64">
        <v>1411757</v>
      </c>
      <c r="J185" s="66"/>
      <c r="K185" s="64">
        <f t="shared" ref="K185" si="3">+I185/I186*G186</f>
        <v>1254824.7659806071</v>
      </c>
      <c r="L185" s="66"/>
    </row>
    <row r="186" spans="1:13" s="58" customFormat="1" x14ac:dyDescent="0.25">
      <c r="A186" s="58">
        <v>343</v>
      </c>
      <c r="B186" s="73" t="s">
        <v>135</v>
      </c>
      <c r="C186" s="73"/>
      <c r="E186" s="65">
        <f>+SUBTOTAL(9,E184:E185)</f>
        <v>13025997.899999999</v>
      </c>
      <c r="F186" s="73"/>
      <c r="G186" s="65">
        <v>2461994.4257155568</v>
      </c>
      <c r="H186" s="73"/>
      <c r="I186" s="65">
        <f>+SUBTOTAL(9,I184:I185)</f>
        <v>2769899</v>
      </c>
      <c r="J186" s="125"/>
      <c r="K186" s="65">
        <f>+SUBTOTAL(9,K184:K185)</f>
        <v>2461994.4257155573</v>
      </c>
      <c r="L186" s="66"/>
    </row>
    <row r="187" spans="1:13" s="58" customFormat="1" x14ac:dyDescent="0.25">
      <c r="A187" s="58" t="s">
        <v>6</v>
      </c>
      <c r="B187" s="58" t="s">
        <v>6</v>
      </c>
      <c r="C187" s="73"/>
      <c r="G187" s="144"/>
      <c r="J187" s="66"/>
      <c r="L187" s="66"/>
      <c r="M187" s="73"/>
    </row>
    <row r="188" spans="1:13" x14ac:dyDescent="0.25">
      <c r="A188" s="73" t="s">
        <v>6</v>
      </c>
      <c r="B188" s="73" t="s">
        <v>290</v>
      </c>
      <c r="C188" s="73"/>
      <c r="D188" s="58"/>
      <c r="E188" s="63"/>
      <c r="F188" s="58"/>
      <c r="G188" s="144"/>
      <c r="H188" s="58"/>
      <c r="I188" s="63"/>
      <c r="J188" s="66"/>
      <c r="L188" s="52"/>
      <c r="M188" s="38"/>
    </row>
    <row r="189" spans="1:13" x14ac:dyDescent="0.25">
      <c r="A189" s="58">
        <v>343</v>
      </c>
      <c r="B189" s="58" t="s">
        <v>88</v>
      </c>
      <c r="C189" s="73"/>
      <c r="D189" s="73"/>
      <c r="E189" s="63">
        <v>213843170.72</v>
      </c>
      <c r="F189" s="58"/>
      <c r="G189" s="144"/>
      <c r="H189" s="58"/>
      <c r="I189" s="63">
        <v>2634291</v>
      </c>
      <c r="J189" s="66"/>
      <c r="K189" s="63">
        <f>+I189/I191*G191</f>
        <v>389972.34074156277</v>
      </c>
      <c r="L189" s="52"/>
    </row>
    <row r="190" spans="1:13" x14ac:dyDescent="0.25">
      <c r="A190" s="58">
        <v>343.2</v>
      </c>
      <c r="B190" s="58" t="s">
        <v>280</v>
      </c>
      <c r="C190" s="73"/>
      <c r="D190" s="58"/>
      <c r="E190" s="64">
        <v>83870826.980000004</v>
      </c>
      <c r="F190" s="58"/>
      <c r="G190" s="144"/>
      <c r="H190" s="58"/>
      <c r="I190" s="64">
        <v>892629</v>
      </c>
      <c r="J190" s="66"/>
      <c r="K190" s="64">
        <f>+I190/I191*G191</f>
        <v>132142.0528498182</v>
      </c>
      <c r="L190" s="52"/>
    </row>
    <row r="191" spans="1:13" x14ac:dyDescent="0.25">
      <c r="A191" s="58"/>
      <c r="B191" s="73" t="s">
        <v>292</v>
      </c>
      <c r="C191" s="73"/>
      <c r="D191" s="58"/>
      <c r="E191" s="126">
        <f>+SUBTOTAL(9,E189:E190)</f>
        <v>297713997.69999999</v>
      </c>
      <c r="F191" s="73"/>
      <c r="G191" s="126">
        <v>522114.39359138097</v>
      </c>
      <c r="H191" s="73"/>
      <c r="I191" s="126">
        <f>+SUBTOTAL(9,I189:I190)</f>
        <v>3526920</v>
      </c>
      <c r="J191" s="125"/>
      <c r="K191" s="126">
        <f>+SUBTOTAL(9,K189:K190)</f>
        <v>522114.39359138097</v>
      </c>
      <c r="L191" s="52"/>
    </row>
    <row r="192" spans="1:13" x14ac:dyDescent="0.25">
      <c r="B192" s="33" t="s">
        <v>6</v>
      </c>
      <c r="C192" s="38"/>
      <c r="G192" s="37"/>
      <c r="J192" s="52"/>
      <c r="L192" s="52"/>
      <c r="M192" s="38"/>
    </row>
    <row r="193" spans="1:14" ht="13.8" thickBot="1" x14ac:dyDescent="0.3">
      <c r="A193" s="35" t="s">
        <v>9</v>
      </c>
      <c r="C193" s="38"/>
      <c r="E193" s="15">
        <f>+SUBTOTAL(9,E179:E191)</f>
        <v>327440699.53000003</v>
      </c>
      <c r="G193" s="15">
        <f>+SUBTOTAL(9,G179:G191)</f>
        <v>5372155.6519463817</v>
      </c>
      <c r="I193" s="15">
        <f>+SUBTOTAL(9,I179:I187)</f>
        <v>5401426</v>
      </c>
      <c r="J193" s="52"/>
      <c r="K193" s="90">
        <f>+SUBTOTAL(9,K179:K191)</f>
        <v>5372155.6519463826</v>
      </c>
      <c r="L193" s="52"/>
    </row>
    <row r="194" spans="1:14" ht="13.8" thickTop="1" x14ac:dyDescent="0.25">
      <c r="A194" s="35"/>
      <c r="B194" s="33" t="s">
        <v>6</v>
      </c>
      <c r="C194" s="38"/>
      <c r="E194" s="42"/>
      <c r="G194" s="143"/>
      <c r="I194" s="42"/>
      <c r="J194" s="52"/>
      <c r="K194" s="84"/>
      <c r="L194" s="52"/>
    </row>
    <row r="195" spans="1:14" ht="13.8" thickBot="1" x14ac:dyDescent="0.3">
      <c r="A195" s="35" t="s">
        <v>14</v>
      </c>
      <c r="C195" s="38"/>
      <c r="E195" s="15">
        <f>+SUBTOTAL(9,E12:E194)</f>
        <v>7473356846.1299973</v>
      </c>
      <c r="G195" s="147">
        <f>+SUBTOTAL(9,G12:G194)</f>
        <v>792080719.18711579</v>
      </c>
      <c r="I195" s="15">
        <f>+SUBTOTAL(9,I12:I194)</f>
        <v>1207223133</v>
      </c>
      <c r="J195" s="52"/>
      <c r="K195" s="90">
        <f>+SUBTOTAL(9,K12:K194)</f>
        <v>792080719.18711555</v>
      </c>
      <c r="L195" s="52"/>
      <c r="M195" s="37"/>
      <c r="N195" s="29"/>
    </row>
    <row r="196" spans="1:14" ht="13.8" thickTop="1" x14ac:dyDescent="0.25">
      <c r="B196" s="33" t="s">
        <v>6</v>
      </c>
      <c r="C196" s="38"/>
      <c r="G196" s="143"/>
      <c r="J196" s="52"/>
      <c r="L196" s="52"/>
      <c r="N196" s="37"/>
    </row>
    <row r="197" spans="1:14" x14ac:dyDescent="0.25">
      <c r="B197" s="33" t="s">
        <v>6</v>
      </c>
      <c r="C197" s="38"/>
      <c r="G197" s="143"/>
      <c r="J197" s="52"/>
      <c r="L197" s="52"/>
      <c r="N197" s="37"/>
    </row>
    <row r="198" spans="1:14" x14ac:dyDescent="0.25">
      <c r="A198" s="35"/>
      <c r="B198" s="35" t="s">
        <v>155</v>
      </c>
      <c r="C198" s="38"/>
      <c r="G198" s="143"/>
      <c r="J198" s="52"/>
      <c r="L198" s="52"/>
    </row>
    <row r="199" spans="1:14" x14ac:dyDescent="0.25">
      <c r="B199" s="33" t="s">
        <v>6</v>
      </c>
      <c r="C199" s="38"/>
      <c r="E199" s="36"/>
      <c r="G199" s="143"/>
      <c r="I199" s="36"/>
      <c r="J199" s="52"/>
      <c r="K199" s="63"/>
      <c r="L199" s="52"/>
      <c r="M199" s="40"/>
    </row>
    <row r="200" spans="1:14" x14ac:dyDescent="0.25">
      <c r="A200" s="33">
        <v>364.1</v>
      </c>
      <c r="B200" s="33" t="s">
        <v>156</v>
      </c>
      <c r="C200" s="38"/>
      <c r="E200" s="36">
        <v>1083692908.71</v>
      </c>
      <c r="G200" s="143"/>
      <c r="I200" s="36">
        <v>601487567</v>
      </c>
      <c r="J200" s="52"/>
      <c r="K200" s="63">
        <f>+I200/I202*G202</f>
        <v>481024952.89521766</v>
      </c>
      <c r="L200" s="52"/>
      <c r="M200" s="40"/>
    </row>
    <row r="201" spans="1:14" x14ac:dyDescent="0.25">
      <c r="A201" s="33">
        <v>364.2</v>
      </c>
      <c r="B201" s="33" t="s">
        <v>157</v>
      </c>
      <c r="C201" s="38"/>
      <c r="E201" s="32">
        <v>706877718.75999999</v>
      </c>
      <c r="G201" s="143"/>
      <c r="I201" s="32">
        <v>123056600</v>
      </c>
      <c r="J201" s="52"/>
      <c r="K201" s="64">
        <f>+I201/I202*G202</f>
        <v>98411502.52478227</v>
      </c>
      <c r="L201" s="52"/>
      <c r="M201" s="40"/>
    </row>
    <row r="202" spans="1:14" x14ac:dyDescent="0.25">
      <c r="B202" s="38" t="s">
        <v>254</v>
      </c>
      <c r="C202" s="38"/>
      <c r="E202" s="23">
        <f>+SUBTOTAL(9,E200:E201)</f>
        <v>1790570627.47</v>
      </c>
      <c r="F202" s="38"/>
      <c r="G202" s="102">
        <v>579436455.41999996</v>
      </c>
      <c r="H202" s="38"/>
      <c r="I202" s="23">
        <f>+SUBTOTAL(9,I200:I201)</f>
        <v>724544167</v>
      </c>
      <c r="J202" s="56"/>
      <c r="K202" s="83">
        <f>+SUBTOTAL(9,K200:K201)</f>
        <v>579436455.41999996</v>
      </c>
      <c r="L202" s="52"/>
      <c r="M202" s="40"/>
    </row>
    <row r="203" spans="1:14" x14ac:dyDescent="0.25">
      <c r="B203" s="33" t="s">
        <v>6</v>
      </c>
      <c r="C203" s="38"/>
      <c r="E203" s="36"/>
      <c r="G203" s="143"/>
      <c r="I203" s="36"/>
      <c r="J203" s="52"/>
      <c r="K203" s="63"/>
      <c r="L203" s="52"/>
      <c r="M203" s="40"/>
    </row>
    <row r="204" spans="1:14" ht="13.8" thickBot="1" x14ac:dyDescent="0.3">
      <c r="A204" s="35"/>
      <c r="B204" s="35" t="s">
        <v>162</v>
      </c>
      <c r="C204" s="38"/>
      <c r="E204" s="15">
        <f>+SUBTOTAL(9,E199:E203)</f>
        <v>1790570627.47</v>
      </c>
      <c r="G204" s="147">
        <f>+SUBTOTAL(9,G199:G203)</f>
        <v>579436455.41999996</v>
      </c>
      <c r="I204" s="15">
        <f>+SUBTOTAL(9,I199:I203)</f>
        <v>724544167</v>
      </c>
      <c r="J204" s="52"/>
      <c r="K204" s="90">
        <f>+SUBTOTAL(9,K199:K203)</f>
        <v>579436455.41999996</v>
      </c>
      <c r="L204" s="52"/>
      <c r="N204" s="29"/>
    </row>
    <row r="205" spans="1:14" ht="13.8" thickTop="1" x14ac:dyDescent="0.25">
      <c r="C205" s="38"/>
      <c r="G205" s="143"/>
      <c r="J205" s="52"/>
      <c r="L205" s="52"/>
    </row>
    <row r="206" spans="1:14" ht="13.8" thickBot="1" x14ac:dyDescent="0.3">
      <c r="A206" s="35" t="s">
        <v>5</v>
      </c>
      <c r="C206" s="38"/>
      <c r="E206" s="15">
        <f>+SUBTOTAL(9,E12:E205)</f>
        <v>9263927473.5999966</v>
      </c>
      <c r="G206" s="15">
        <f>+SUBTOTAL(9,G12:G205)</f>
        <v>1371517174.6071157</v>
      </c>
      <c r="I206" s="15">
        <f>+SUBTOTAL(9,I12:I205)</f>
        <v>1931767300</v>
      </c>
      <c r="J206" s="60"/>
      <c r="K206" s="90">
        <f>+SUBTOTAL(9,K12:K205)</f>
        <v>1371517174.6071153</v>
      </c>
      <c r="L206" s="52"/>
    </row>
    <row r="207" spans="1:14" ht="13.8" thickTop="1" x14ac:dyDescent="0.25">
      <c r="C207" s="38"/>
      <c r="G207" s="52"/>
      <c r="J207" s="60"/>
      <c r="L207" s="52"/>
    </row>
    <row r="208" spans="1:14" x14ac:dyDescent="0.25">
      <c r="C208" s="38"/>
      <c r="E208" s="36"/>
      <c r="F208" s="36"/>
      <c r="G208" s="143"/>
      <c r="H208" s="36"/>
      <c r="I208" s="143"/>
      <c r="J208" s="143"/>
      <c r="K208" s="63"/>
      <c r="L208" s="52"/>
    </row>
    <row r="209" spans="5:12" x14ac:dyDescent="0.25">
      <c r="G209" s="52"/>
      <c r="I209" s="52"/>
      <c r="J209" s="52"/>
      <c r="L209" s="52"/>
    </row>
    <row r="210" spans="5:12" x14ac:dyDescent="0.25">
      <c r="E210" s="40"/>
      <c r="G210" s="52"/>
      <c r="I210" s="52"/>
      <c r="J210" s="52"/>
      <c r="L210" s="52"/>
    </row>
    <row r="211" spans="5:12" x14ac:dyDescent="0.25">
      <c r="G211" s="52"/>
      <c r="I211" s="52"/>
      <c r="J211" s="52"/>
      <c r="L211" s="52"/>
    </row>
    <row r="212" spans="5:12" x14ac:dyDescent="0.25">
      <c r="G212" s="52"/>
      <c r="I212" s="52"/>
      <c r="J212" s="52"/>
      <c r="L212" s="52"/>
    </row>
    <row r="213" spans="5:12" x14ac:dyDescent="0.25">
      <c r="G213" s="52"/>
      <c r="I213" s="52"/>
      <c r="J213" s="52"/>
      <c r="L213" s="52"/>
    </row>
    <row r="214" spans="5:12" x14ac:dyDescent="0.25">
      <c r="G214" s="52"/>
      <c r="I214" s="52"/>
      <c r="J214" s="52"/>
      <c r="L214" s="52"/>
    </row>
    <row r="215" spans="5:12" x14ac:dyDescent="0.25">
      <c r="G215" s="52"/>
      <c r="I215" s="52"/>
      <c r="J215" s="52"/>
      <c r="L215" s="52"/>
    </row>
    <row r="216" spans="5:12" x14ac:dyDescent="0.25">
      <c r="G216" s="52"/>
      <c r="I216" s="52"/>
      <c r="J216" s="52"/>
      <c r="L216" s="52"/>
    </row>
    <row r="217" spans="5:12" x14ac:dyDescent="0.25">
      <c r="G217" s="52"/>
      <c r="I217" s="52"/>
      <c r="J217" s="52"/>
      <c r="L217" s="52"/>
    </row>
    <row r="218" spans="5:12" x14ac:dyDescent="0.25">
      <c r="G218" s="52"/>
      <c r="I218" s="52"/>
      <c r="J218" s="52"/>
      <c r="L218" s="52"/>
    </row>
    <row r="219" spans="5:12" x14ac:dyDescent="0.25">
      <c r="G219" s="52"/>
      <c r="I219" s="52"/>
      <c r="J219" s="52"/>
      <c r="L219" s="52"/>
    </row>
    <row r="220" spans="5:12" x14ac:dyDescent="0.25">
      <c r="G220" s="52"/>
      <c r="I220" s="52"/>
      <c r="J220" s="52"/>
      <c r="L220" s="52"/>
    </row>
    <row r="221" spans="5:12" x14ac:dyDescent="0.25">
      <c r="G221" s="52"/>
      <c r="I221" s="52"/>
      <c r="J221" s="52"/>
      <c r="L221" s="52"/>
    </row>
    <row r="222" spans="5:12" x14ac:dyDescent="0.25">
      <c r="G222" s="52"/>
      <c r="I222" s="52"/>
      <c r="J222" s="52"/>
      <c r="L222" s="52"/>
    </row>
    <row r="223" spans="5:12" x14ac:dyDescent="0.25">
      <c r="G223" s="52"/>
      <c r="I223" s="52"/>
      <c r="J223" s="52"/>
      <c r="L223" s="52"/>
    </row>
    <row r="224" spans="5:12" x14ac:dyDescent="0.25">
      <c r="G224" s="52"/>
      <c r="I224" s="52"/>
      <c r="J224" s="52"/>
      <c r="L224" s="52"/>
    </row>
    <row r="225" spans="7:12" x14ac:dyDescent="0.25">
      <c r="G225" s="52"/>
      <c r="I225" s="52"/>
      <c r="J225" s="52"/>
      <c r="L225" s="52"/>
    </row>
    <row r="226" spans="7:12" x14ac:dyDescent="0.25">
      <c r="G226" s="52"/>
      <c r="I226" s="52"/>
      <c r="J226" s="52"/>
      <c r="L226" s="52"/>
    </row>
    <row r="227" spans="7:12" x14ac:dyDescent="0.25">
      <c r="G227" s="52"/>
      <c r="I227" s="52"/>
      <c r="J227" s="52"/>
      <c r="L227" s="52"/>
    </row>
    <row r="228" spans="7:12" x14ac:dyDescent="0.25">
      <c r="G228" s="52"/>
      <c r="I228" s="52"/>
      <c r="J228" s="52"/>
      <c r="L228" s="52"/>
    </row>
    <row r="229" spans="7:12" x14ac:dyDescent="0.25">
      <c r="G229" s="52"/>
      <c r="I229" s="52"/>
      <c r="J229" s="52"/>
      <c r="L229" s="52"/>
    </row>
    <row r="230" spans="7:12" x14ac:dyDescent="0.25">
      <c r="G230" s="52"/>
      <c r="I230" s="52"/>
      <c r="J230" s="52"/>
      <c r="L230" s="52"/>
    </row>
    <row r="231" spans="7:12" x14ac:dyDescent="0.25">
      <c r="G231" s="52"/>
      <c r="I231" s="52"/>
      <c r="J231" s="52"/>
      <c r="L231" s="52"/>
    </row>
    <row r="232" spans="7:12" x14ac:dyDescent="0.25">
      <c r="G232" s="52"/>
      <c r="I232" s="52"/>
      <c r="J232" s="52"/>
      <c r="L232" s="52"/>
    </row>
    <row r="233" spans="7:12" x14ac:dyDescent="0.25">
      <c r="G233" s="52"/>
      <c r="I233" s="52"/>
      <c r="J233" s="52"/>
      <c r="L233" s="52"/>
    </row>
    <row r="234" spans="7:12" x14ac:dyDescent="0.25">
      <c r="G234" s="52"/>
      <c r="I234" s="52"/>
      <c r="J234" s="52"/>
      <c r="L234" s="52"/>
    </row>
    <row r="235" spans="7:12" x14ac:dyDescent="0.25">
      <c r="G235" s="52"/>
      <c r="I235" s="52"/>
      <c r="J235" s="52"/>
      <c r="L235" s="52"/>
    </row>
    <row r="236" spans="7:12" x14ac:dyDescent="0.25">
      <c r="G236" s="52"/>
      <c r="I236" s="52"/>
      <c r="J236" s="52"/>
      <c r="L236" s="52"/>
    </row>
    <row r="237" spans="7:12" x14ac:dyDescent="0.25">
      <c r="G237" s="52"/>
      <c r="I237" s="52"/>
      <c r="J237" s="52"/>
      <c r="L237" s="52"/>
    </row>
    <row r="238" spans="7:12" x14ac:dyDescent="0.25">
      <c r="G238" s="52"/>
      <c r="I238" s="52"/>
      <c r="J238" s="52"/>
      <c r="L238" s="52"/>
    </row>
    <row r="239" spans="7:12" x14ac:dyDescent="0.25">
      <c r="G239" s="52"/>
      <c r="I239" s="52"/>
      <c r="J239" s="52"/>
      <c r="L239" s="52"/>
    </row>
    <row r="240" spans="7:12" x14ac:dyDescent="0.25">
      <c r="G240" s="52"/>
      <c r="I240" s="52"/>
      <c r="J240" s="52"/>
      <c r="L240" s="52"/>
    </row>
    <row r="241" spans="7:12" x14ac:dyDescent="0.25">
      <c r="G241" s="52"/>
      <c r="I241" s="52"/>
      <c r="J241" s="52"/>
      <c r="L241" s="52"/>
    </row>
    <row r="242" spans="7:12" x14ac:dyDescent="0.25">
      <c r="G242" s="52"/>
      <c r="I242" s="52"/>
      <c r="J242" s="52"/>
      <c r="L242" s="52"/>
    </row>
    <row r="243" spans="7:12" x14ac:dyDescent="0.25">
      <c r="G243" s="52"/>
      <c r="I243" s="52"/>
      <c r="J243" s="52"/>
      <c r="L243" s="52"/>
    </row>
    <row r="244" spans="7:12" x14ac:dyDescent="0.25">
      <c r="G244" s="52"/>
      <c r="I244" s="52"/>
      <c r="J244" s="52"/>
      <c r="L244" s="52"/>
    </row>
    <row r="245" spans="7:12" x14ac:dyDescent="0.25">
      <c r="G245" s="52"/>
      <c r="I245" s="52"/>
      <c r="J245" s="52"/>
      <c r="L245" s="52"/>
    </row>
    <row r="246" spans="7:12" x14ac:dyDescent="0.25">
      <c r="G246" s="52"/>
      <c r="I246" s="52"/>
      <c r="J246" s="52"/>
      <c r="L246" s="52"/>
    </row>
    <row r="247" spans="7:12" x14ac:dyDescent="0.25">
      <c r="G247" s="52"/>
      <c r="I247" s="52"/>
      <c r="J247" s="52"/>
      <c r="L247" s="52"/>
    </row>
    <row r="248" spans="7:12" x14ac:dyDescent="0.25">
      <c r="G248" s="52"/>
      <c r="I248" s="52"/>
      <c r="J248" s="52"/>
      <c r="L248" s="52"/>
    </row>
    <row r="249" spans="7:12" x14ac:dyDescent="0.25">
      <c r="G249" s="52"/>
      <c r="I249" s="52"/>
      <c r="J249" s="52"/>
      <c r="L249" s="52"/>
    </row>
    <row r="250" spans="7:12" x14ac:dyDescent="0.25">
      <c r="G250" s="52"/>
      <c r="I250" s="52"/>
      <c r="J250" s="52"/>
      <c r="L250" s="52"/>
    </row>
    <row r="251" spans="7:12" x14ac:dyDescent="0.25">
      <c r="G251" s="52"/>
      <c r="I251" s="52"/>
      <c r="J251" s="52"/>
      <c r="L251" s="52"/>
    </row>
    <row r="252" spans="7:12" x14ac:dyDescent="0.25">
      <c r="G252" s="52"/>
      <c r="I252" s="52"/>
      <c r="J252" s="52"/>
      <c r="L252" s="52"/>
    </row>
    <row r="253" spans="7:12" x14ac:dyDescent="0.25">
      <c r="G253" s="52"/>
      <c r="I253" s="52"/>
      <c r="J253" s="52"/>
      <c r="L253" s="52"/>
    </row>
    <row r="254" spans="7:12" x14ac:dyDescent="0.25">
      <c r="G254" s="52"/>
      <c r="I254" s="52"/>
      <c r="J254" s="52"/>
      <c r="L254" s="52"/>
    </row>
    <row r="255" spans="7:12" x14ac:dyDescent="0.25">
      <c r="G255" s="52"/>
      <c r="I255" s="52"/>
      <c r="J255" s="52"/>
      <c r="L255" s="52"/>
    </row>
    <row r="256" spans="7:12" x14ac:dyDescent="0.25">
      <c r="G256" s="52"/>
      <c r="I256" s="52"/>
      <c r="J256" s="52"/>
      <c r="L256" s="52"/>
    </row>
    <row r="257" spans="7:12" x14ac:dyDescent="0.25">
      <c r="G257" s="52"/>
      <c r="I257" s="52"/>
      <c r="J257" s="52"/>
      <c r="L257" s="52"/>
    </row>
    <row r="258" spans="7:12" x14ac:dyDescent="0.25">
      <c r="G258" s="52"/>
      <c r="I258" s="52"/>
      <c r="J258" s="52"/>
      <c r="L258" s="52"/>
    </row>
    <row r="259" spans="7:12" x14ac:dyDescent="0.25">
      <c r="G259" s="52"/>
      <c r="I259" s="52"/>
      <c r="J259" s="52"/>
      <c r="L259" s="52"/>
    </row>
    <row r="260" spans="7:12" x14ac:dyDescent="0.25">
      <c r="G260" s="52"/>
      <c r="I260" s="52"/>
      <c r="J260" s="52"/>
      <c r="L260" s="52"/>
    </row>
    <row r="261" spans="7:12" x14ac:dyDescent="0.25">
      <c r="G261" s="52"/>
      <c r="I261" s="52"/>
      <c r="J261" s="52"/>
      <c r="L261" s="52"/>
    </row>
    <row r="262" spans="7:12" x14ac:dyDescent="0.25">
      <c r="G262" s="52"/>
      <c r="I262" s="52"/>
      <c r="J262" s="52"/>
      <c r="L262" s="52"/>
    </row>
    <row r="263" spans="7:12" x14ac:dyDescent="0.25">
      <c r="G263" s="52"/>
      <c r="I263" s="52"/>
      <c r="J263" s="52"/>
      <c r="L263" s="52"/>
    </row>
    <row r="264" spans="7:12" x14ac:dyDescent="0.25">
      <c r="G264" s="52"/>
      <c r="I264" s="52"/>
      <c r="J264" s="52"/>
      <c r="L264" s="52"/>
    </row>
    <row r="265" spans="7:12" x14ac:dyDescent="0.25">
      <c r="G265" s="52"/>
      <c r="I265" s="52"/>
      <c r="J265" s="52"/>
      <c r="L265" s="52"/>
    </row>
    <row r="266" spans="7:12" x14ac:dyDescent="0.25">
      <c r="G266" s="52"/>
      <c r="I266" s="52"/>
      <c r="J266" s="52"/>
      <c r="L266" s="52"/>
    </row>
    <row r="267" spans="7:12" x14ac:dyDescent="0.25">
      <c r="G267" s="52"/>
      <c r="I267" s="52"/>
      <c r="J267" s="52"/>
      <c r="L267" s="52"/>
    </row>
    <row r="268" spans="7:12" x14ac:dyDescent="0.25">
      <c r="G268" s="52"/>
      <c r="I268" s="52"/>
      <c r="J268" s="52"/>
      <c r="L268" s="52"/>
    </row>
    <row r="269" spans="7:12" x14ac:dyDescent="0.25">
      <c r="G269" s="52"/>
      <c r="I269" s="52"/>
      <c r="J269" s="52"/>
      <c r="L269" s="52"/>
    </row>
    <row r="270" spans="7:12" x14ac:dyDescent="0.25">
      <c r="G270" s="52"/>
      <c r="I270" s="52"/>
      <c r="J270" s="52"/>
      <c r="L270" s="52"/>
    </row>
    <row r="271" spans="7:12" x14ac:dyDescent="0.25">
      <c r="G271" s="52"/>
      <c r="I271" s="52"/>
      <c r="J271" s="52"/>
      <c r="L271" s="52"/>
    </row>
    <row r="272" spans="7:12" x14ac:dyDescent="0.25">
      <c r="G272" s="52"/>
      <c r="I272" s="52"/>
      <c r="J272" s="52"/>
      <c r="L272" s="52"/>
    </row>
    <row r="273" spans="7:12" x14ac:dyDescent="0.25">
      <c r="G273" s="52"/>
      <c r="I273" s="52"/>
      <c r="J273" s="52"/>
      <c r="L273" s="52"/>
    </row>
    <row r="274" spans="7:12" x14ac:dyDescent="0.25">
      <c r="G274" s="52"/>
      <c r="I274" s="52"/>
      <c r="J274" s="52"/>
      <c r="L274" s="52"/>
    </row>
    <row r="275" spans="7:12" x14ac:dyDescent="0.25">
      <c r="G275" s="52"/>
      <c r="I275" s="52"/>
      <c r="J275" s="52"/>
      <c r="L275" s="52"/>
    </row>
    <row r="276" spans="7:12" x14ac:dyDescent="0.25">
      <c r="G276" s="52"/>
      <c r="I276" s="52"/>
      <c r="J276" s="52"/>
      <c r="L276" s="52"/>
    </row>
    <row r="277" spans="7:12" x14ac:dyDescent="0.25">
      <c r="G277" s="52"/>
      <c r="I277" s="52"/>
      <c r="J277" s="52"/>
      <c r="L277" s="52"/>
    </row>
    <row r="278" spans="7:12" x14ac:dyDescent="0.25">
      <c r="G278" s="52"/>
      <c r="I278" s="52"/>
      <c r="J278" s="52"/>
      <c r="L278" s="52"/>
    </row>
    <row r="279" spans="7:12" x14ac:dyDescent="0.25">
      <c r="G279" s="52"/>
      <c r="I279" s="52"/>
      <c r="J279" s="52"/>
      <c r="L279" s="52"/>
    </row>
  </sheetData>
  <pageMargins left="0.7" right="0.7" top="0.75" bottom="0.75" header="0.3" footer="0.3"/>
  <pageSetup scale="70" fitToHeight="0" orientation="landscape" r:id="rId1"/>
  <rowBreaks count="5" manualBreakCount="5">
    <brk id="52" max="16383" man="1"/>
    <brk id="89" max="16383" man="1"/>
    <brk id="118" max="16383" man="1"/>
    <brk id="153" max="16383" man="1"/>
    <brk id="197"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Document_x0020_Status xmlns="c85253b9-0a55-49a1-98ad-b5b6252d7079">Draft</Document_x0020_Status>
    <Comments xmlns="c85253b9-0a55-49a1-98ad-b5b6252d7079" xsi:nil="true"/>
    <Document_x0020_Type xmlns="c85253b9-0a55-49a1-98ad-b5b6252d7079">Question</Document_x0020_Typ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8C4D92A40E61341B4C36ECA080A6A1A" ma:contentTypeVersion="" ma:contentTypeDescription="Create a new document." ma:contentTypeScope="" ma:versionID="42e2278c63f226298d3062accf01b794">
  <xsd:schema xmlns:xsd="http://www.w3.org/2001/XMLSchema" xmlns:xs="http://www.w3.org/2001/XMLSchema" xmlns:p="http://schemas.microsoft.com/office/2006/metadata/properties" xmlns:ns2="c85253b9-0a55-49a1-98ad-b5b6252d7079" targetNamespace="http://schemas.microsoft.com/office/2006/metadata/properties" ma:root="true" ma:fieldsID="ce7e9296015639994c0241091a34abd8" ns2:_="">
    <xsd:import namespace="c85253b9-0a55-49a1-98ad-b5b6252d7079"/>
    <xsd:element name="properties">
      <xsd:complexType>
        <xsd:sequence>
          <xsd:element name="documentManagement">
            <xsd:complexType>
              <xsd:all>
                <xsd:element ref="ns2:Comments" minOccurs="0"/>
                <xsd:element ref="ns2:Document_x0020_Status" minOccurs="0"/>
                <xsd:element ref="ns2:Document_x0020_Typ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85253b9-0a55-49a1-98ad-b5b6252d7079" elementFormDefault="qualified">
    <xsd:import namespace="http://schemas.microsoft.com/office/2006/documentManagement/types"/>
    <xsd:import namespace="http://schemas.microsoft.com/office/infopath/2007/PartnerControls"/>
    <xsd:element name="Comments" ma:index="8" nillable="true" ma:displayName="Comments" ma:internalName="Comments">
      <xsd:simpleType>
        <xsd:restriction base="dms:Note">
          <xsd:maxLength value="255"/>
        </xsd:restriction>
      </xsd:simpleType>
    </xsd:element>
    <xsd:element name="Document_x0020_Status" ma:index="9" nillable="true" ma:displayName="Document Status" ma:default="Draft" ma:format="Dropdown" ma:internalName="Document_x0020_Status">
      <xsd:simpleType>
        <xsd:restriction base="dms:Choice">
          <xsd:enumeration value="Draft"/>
          <xsd:enumeration value="Final"/>
        </xsd:restriction>
      </xsd:simpleType>
    </xsd:element>
    <xsd:element name="Document_x0020_Type" ma:index="10" nillable="true" ma:displayName="Document Type" ma:default="Question" ma:format="Dropdown" ma:internalName="Document_x0020_Type">
      <xsd:simpleType>
        <xsd:restriction base="dms:Choice">
          <xsd:enumeration value="Answer"/>
          <xsd:enumeration value="Question"/>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9C5C9DB-613C-4C0F-8F77-2AA555CBF4A6}">
  <ds:schemaRefs>
    <ds:schemaRef ds:uri="http://schemas.microsoft.com/office/2006/metadata/properties"/>
    <ds:schemaRef ds:uri="http://schemas.microsoft.com/office/infopath/2007/PartnerControls"/>
    <ds:schemaRef ds:uri="c85253b9-0a55-49a1-98ad-b5b6252d7079"/>
  </ds:schemaRefs>
</ds:datastoreItem>
</file>

<file path=customXml/itemProps2.xml><?xml version="1.0" encoding="utf-8"?>
<ds:datastoreItem xmlns:ds="http://schemas.openxmlformats.org/officeDocument/2006/customXml" ds:itemID="{8B843E14-5E7D-468E-8EF6-6352B4E6561A}">
  <ds:schemaRefs>
    <ds:schemaRef ds:uri="http://schemas.microsoft.com/sharepoint/v3/contenttype/forms"/>
  </ds:schemaRefs>
</ds:datastoreItem>
</file>

<file path=customXml/itemProps3.xml><?xml version="1.0" encoding="utf-8"?>
<ds:datastoreItem xmlns:ds="http://schemas.openxmlformats.org/officeDocument/2006/customXml" ds:itemID="{EFE37350-C66F-42B9-8BB7-647641AD651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85253b9-0a55-49a1-98ad-b5b6252d707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12</vt:i4>
      </vt:variant>
    </vt:vector>
  </HeadingPairs>
  <TitlesOfParts>
    <vt:vector size="20" baseType="lpstr">
      <vt:lpstr>Table 1</vt:lpstr>
      <vt:lpstr>Table 2</vt:lpstr>
      <vt:lpstr>Table 3</vt:lpstr>
      <vt:lpstr>Table 4</vt:lpstr>
      <vt:lpstr>Table 5</vt:lpstr>
      <vt:lpstr>Table 6</vt:lpstr>
      <vt:lpstr>Table 7</vt:lpstr>
      <vt:lpstr>Table 8</vt:lpstr>
      <vt:lpstr>'Table 1'!Print_Area</vt:lpstr>
      <vt:lpstr>'Table 3'!Print_Area</vt:lpstr>
      <vt:lpstr>'Table 5'!Print_Area</vt:lpstr>
      <vt:lpstr>'Table 7'!Print_Area</vt:lpstr>
      <vt:lpstr>'Table 1'!Print_Titles</vt:lpstr>
      <vt:lpstr>'Table 2'!Print_Titles</vt:lpstr>
      <vt:lpstr>'Table 3'!Print_Titles</vt:lpstr>
      <vt:lpstr>'Table 4'!Print_Titles</vt:lpstr>
      <vt:lpstr>'Table 5'!Print_Titles</vt:lpstr>
      <vt:lpstr>'Table 6'!Print_Titles</vt:lpstr>
      <vt:lpstr>'Table 7'!Print_Titles</vt:lpstr>
      <vt:lpstr>'Table 8'!Print_Titles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2016-06-10T15:01:31Z</dcterms:created>
  <dcterms:modified xsi:type="dcterms:W3CDTF">2016-06-16T15:16:18Z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0x01010008C4D92A40E61341B4C36ECA080A6A1A</vt:lpwstr>
  </property>
</Properties>
</file>