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2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H:\DIANA\Staff's First Data Req due 10-23-17\"/>
    </mc:Choice>
  </mc:AlternateContent>
  <bookViews>
    <workbookView xWindow="0" yWindow="0" windowWidth="27312" windowHeight="11484" firstSheet="15" activeTab="21" xr2:uid="{00000000-000D-0000-FFFF-FFFF00000000}"/>
  </bookViews>
  <sheets>
    <sheet name="2007 Sch A6" sheetId="3" r:id="rId1"/>
    <sheet name="2007 Sch A9" sheetId="4" r:id="rId2"/>
    <sheet name="2008 Sch A6" sheetId="5" r:id="rId3"/>
    <sheet name="2008 Sch A9" sheetId="6" r:id="rId4"/>
    <sheet name="2009 Sch A6" sheetId="7" r:id="rId5"/>
    <sheet name="2009 Sch A9" sheetId="8" r:id="rId6"/>
    <sheet name="2010 Sch A6" sheetId="9" r:id="rId7"/>
    <sheet name="2010 Sch A9" sheetId="10" r:id="rId8"/>
    <sheet name="2011 Sch A6" sheetId="11" r:id="rId9"/>
    <sheet name="2011 Sch A9" sheetId="12" r:id="rId10"/>
    <sheet name="2012 Sch A6" sheetId="13" r:id="rId11"/>
    <sheet name="2012 Sch A9" sheetId="14" r:id="rId12"/>
    <sheet name="2013 Sch A6" sheetId="15" r:id="rId13"/>
    <sheet name="2013 Sch A9" sheetId="16" r:id="rId14"/>
    <sheet name="2014 Sch A6" sheetId="17" r:id="rId15"/>
    <sheet name="2014 Sch A9" sheetId="18" r:id="rId16"/>
    <sheet name="2015 Sch A6" sheetId="19" r:id="rId17"/>
    <sheet name="2015 Sch A9" sheetId="20" r:id="rId18"/>
    <sheet name="2016 Sch A6" sheetId="21" r:id="rId19"/>
    <sheet name="2016 Sch A9" sheetId="22" r:id="rId20"/>
    <sheet name="2017 Sch A6 YTD Sept" sheetId="23" r:id="rId21"/>
    <sheet name="2017 Sch A9 YTD Sept" sheetId="24" r:id="rId22"/>
  </sheets>
  <definedNames>
    <definedName name="_xlnm.Print_Area" localSheetId="20">'2017 Sch A6 YTD Sept'!$A$1:$S$119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24" l="1"/>
  <c r="J35" i="24"/>
  <c r="F65" i="24" l="1"/>
  <c r="R64" i="24"/>
  <c r="R65" i="24" s="1"/>
  <c r="P64" i="24"/>
  <c r="P65" i="24" s="1"/>
  <c r="L64" i="24"/>
  <c r="L65" i="24" s="1"/>
  <c r="F64" i="24"/>
  <c r="D64" i="24"/>
  <c r="D65" i="24" s="1"/>
  <c r="H63" i="24"/>
  <c r="N63" i="24" s="1"/>
  <c r="N62" i="24"/>
  <c r="N64" i="24" s="1"/>
  <c r="H62" i="24"/>
  <c r="J62" i="24" s="1"/>
  <c r="R53" i="24"/>
  <c r="P53" i="24"/>
  <c r="P55" i="24" s="1"/>
  <c r="P58" i="24" s="1"/>
  <c r="L53" i="24"/>
  <c r="L55" i="24" s="1"/>
  <c r="L58" i="24" s="1"/>
  <c r="J53" i="24"/>
  <c r="H53" i="24"/>
  <c r="F53" i="24"/>
  <c r="F55" i="24" s="1"/>
  <c r="F58" i="24" s="1"/>
  <c r="D53" i="24"/>
  <c r="N53" i="24" s="1"/>
  <c r="R52" i="24"/>
  <c r="P52" i="24"/>
  <c r="L52" i="24"/>
  <c r="J52" i="24"/>
  <c r="H52" i="24"/>
  <c r="F52" i="24"/>
  <c r="D52" i="24"/>
  <c r="N52" i="24" s="1"/>
  <c r="R50" i="24"/>
  <c r="R54" i="24" s="1"/>
  <c r="P50" i="24"/>
  <c r="P54" i="24" s="1"/>
  <c r="L50" i="24"/>
  <c r="L54" i="24" s="1"/>
  <c r="J50" i="24"/>
  <c r="H50" i="24"/>
  <c r="H54" i="24" s="1"/>
  <c r="F50" i="24"/>
  <c r="F54" i="24" s="1"/>
  <c r="D50" i="24"/>
  <c r="N50" i="24" s="1"/>
  <c r="P49" i="24"/>
  <c r="N49" i="24"/>
  <c r="H49" i="24"/>
  <c r="J49" i="24" s="1"/>
  <c r="P48" i="24"/>
  <c r="N48" i="24"/>
  <c r="H48" i="24"/>
  <c r="J48" i="24" s="1"/>
  <c r="P47" i="24"/>
  <c r="N47" i="24"/>
  <c r="H47" i="24"/>
  <c r="J47" i="24" s="1"/>
  <c r="P46" i="24"/>
  <c r="N46" i="24"/>
  <c r="H46" i="24"/>
  <c r="J46" i="24" s="1"/>
  <c r="R43" i="24"/>
  <c r="P43" i="24"/>
  <c r="L43" i="24"/>
  <c r="H43" i="24"/>
  <c r="J43" i="24" s="1"/>
  <c r="F43" i="24"/>
  <c r="D43" i="24"/>
  <c r="N43" i="24" s="1"/>
  <c r="P42" i="24"/>
  <c r="N42" i="24"/>
  <c r="J42" i="24"/>
  <c r="H42" i="24"/>
  <c r="P41" i="24"/>
  <c r="N41" i="24"/>
  <c r="J41" i="24"/>
  <c r="H41" i="24"/>
  <c r="P40" i="24"/>
  <c r="N40" i="24"/>
  <c r="J40" i="24"/>
  <c r="H40" i="24"/>
  <c r="P39" i="24"/>
  <c r="N39" i="24"/>
  <c r="J39" i="24"/>
  <c r="H39" i="24"/>
  <c r="P38" i="24"/>
  <c r="N38" i="24"/>
  <c r="J38" i="24"/>
  <c r="H38" i="24"/>
  <c r="P37" i="24"/>
  <c r="N37" i="24"/>
  <c r="J37" i="24"/>
  <c r="H37" i="24"/>
  <c r="P36" i="24"/>
  <c r="N36" i="24"/>
  <c r="J36" i="24"/>
  <c r="H36" i="24"/>
  <c r="N35" i="24"/>
  <c r="H35" i="24"/>
  <c r="P34" i="24"/>
  <c r="N34" i="24"/>
  <c r="J34" i="24"/>
  <c r="H34" i="24"/>
  <c r="P33" i="24"/>
  <c r="N33" i="24"/>
  <c r="J33" i="24"/>
  <c r="H33" i="24"/>
  <c r="P32" i="24"/>
  <c r="N32" i="24"/>
  <c r="J32" i="24"/>
  <c r="H32" i="24"/>
  <c r="P31" i="24"/>
  <c r="N31" i="24"/>
  <c r="J31" i="24"/>
  <c r="H31" i="24"/>
  <c r="P30" i="24"/>
  <c r="N30" i="24"/>
  <c r="J30" i="24"/>
  <c r="H30" i="24"/>
  <c r="P29" i="24"/>
  <c r="N29" i="24"/>
  <c r="J29" i="24"/>
  <c r="H29" i="24"/>
  <c r="P28" i="24"/>
  <c r="N28" i="24"/>
  <c r="J28" i="24"/>
  <c r="H28" i="24"/>
  <c r="P27" i="24"/>
  <c r="N27" i="24"/>
  <c r="J27" i="24"/>
  <c r="H27" i="24"/>
  <c r="P26" i="24"/>
  <c r="N26" i="24"/>
  <c r="J26" i="24"/>
  <c r="H26" i="24"/>
  <c r="P25" i="24"/>
  <c r="N25" i="24"/>
  <c r="J25" i="24"/>
  <c r="H25" i="24"/>
  <c r="P24" i="24"/>
  <c r="N24" i="24"/>
  <c r="J24" i="24"/>
  <c r="H24" i="24"/>
  <c r="P23" i="24"/>
  <c r="N23" i="24"/>
  <c r="J23" i="24"/>
  <c r="H23" i="24"/>
  <c r="P22" i="24"/>
  <c r="N22" i="24"/>
  <c r="J22" i="24"/>
  <c r="H22" i="24"/>
  <c r="P21" i="24"/>
  <c r="N21" i="24"/>
  <c r="J21" i="24"/>
  <c r="H21" i="24"/>
  <c r="P20" i="24"/>
  <c r="N20" i="24"/>
  <c r="J20" i="24"/>
  <c r="H20" i="24"/>
  <c r="P19" i="24"/>
  <c r="N19" i="24"/>
  <c r="J19" i="24"/>
  <c r="H19" i="24"/>
  <c r="P18" i="24"/>
  <c r="N18" i="24"/>
  <c r="J18" i="24"/>
  <c r="H18" i="24"/>
  <c r="P17" i="24"/>
  <c r="N17" i="24"/>
  <c r="J17" i="24"/>
  <c r="H17" i="24"/>
  <c r="P16" i="24"/>
  <c r="N16" i="24"/>
  <c r="J16" i="24"/>
  <c r="H16" i="24"/>
  <c r="P15" i="24"/>
  <c r="N15" i="24"/>
  <c r="J15" i="24"/>
  <c r="H15" i="24"/>
  <c r="P14" i="24"/>
  <c r="N14" i="24"/>
  <c r="J14" i="24"/>
  <c r="H14" i="24"/>
  <c r="P13" i="24"/>
  <c r="N13" i="24"/>
  <c r="J13" i="24"/>
  <c r="H13" i="24"/>
  <c r="P10" i="24"/>
  <c r="L10" i="24"/>
  <c r="J10" i="24"/>
  <c r="H10" i="24"/>
  <c r="F10" i="24"/>
  <c r="F59" i="24" s="1"/>
  <c r="D10" i="24"/>
  <c r="R9" i="24"/>
  <c r="R10" i="24" s="1"/>
  <c r="R59" i="24" s="1"/>
  <c r="N9" i="24"/>
  <c r="N10" i="24" s="1"/>
  <c r="J9" i="24"/>
  <c r="H9" i="24"/>
  <c r="N65" i="24" l="1"/>
  <c r="H55" i="24"/>
  <c r="H58" i="24" s="1"/>
  <c r="H59" i="24" s="1"/>
  <c r="R55" i="24"/>
  <c r="R58" i="24" s="1"/>
  <c r="L59" i="24"/>
  <c r="P59" i="24"/>
  <c r="J64" i="24"/>
  <c r="D54" i="24"/>
  <c r="D55" i="24"/>
  <c r="J63" i="24"/>
  <c r="H64" i="24"/>
  <c r="H65" i="24"/>
  <c r="G119" i="23"/>
  <c r="S118" i="23"/>
  <c r="S119" i="23" s="1"/>
  <c r="Q118" i="23"/>
  <c r="Q119" i="23" s="1"/>
  <c r="O118" i="23"/>
  <c r="O119" i="23" s="1"/>
  <c r="G118" i="23"/>
  <c r="E118" i="23"/>
  <c r="E119" i="23" s="1"/>
  <c r="M117" i="23"/>
  <c r="I117" i="23"/>
  <c r="K116" i="23"/>
  <c r="I116" i="23"/>
  <c r="I118" i="23" s="1"/>
  <c r="S108" i="23"/>
  <c r="Q108" i="23"/>
  <c r="O108" i="23"/>
  <c r="G108" i="23"/>
  <c r="E108" i="23"/>
  <c r="S107" i="23"/>
  <c r="Q107" i="23"/>
  <c r="O107" i="23"/>
  <c r="G107" i="23"/>
  <c r="E107" i="23"/>
  <c r="S106" i="23"/>
  <c r="Q106" i="23"/>
  <c r="O106" i="23"/>
  <c r="G106" i="23"/>
  <c r="E106" i="23"/>
  <c r="I106" i="23" s="1"/>
  <c r="S105" i="23"/>
  <c r="Q105" i="23"/>
  <c r="O105" i="23"/>
  <c r="G105" i="23"/>
  <c r="E105" i="23"/>
  <c r="I105" i="23" s="1"/>
  <c r="M105" i="23" s="1"/>
  <c r="S102" i="23"/>
  <c r="S104" i="23" s="1"/>
  <c r="Q102" i="23"/>
  <c r="Q104" i="23" s="1"/>
  <c r="O102" i="23"/>
  <c r="O104" i="23" s="1"/>
  <c r="G102" i="23"/>
  <c r="I102" i="23" s="1"/>
  <c r="E102" i="23"/>
  <c r="E104" i="23" s="1"/>
  <c r="I101" i="23"/>
  <c r="M101" i="23" s="1"/>
  <c r="I100" i="23"/>
  <c r="M100" i="23" s="1"/>
  <c r="S97" i="23"/>
  <c r="Q97" i="23"/>
  <c r="O97" i="23"/>
  <c r="G97" i="23"/>
  <c r="E97" i="23"/>
  <c r="I97" i="23" s="1"/>
  <c r="M97" i="23" s="1"/>
  <c r="I92" i="23"/>
  <c r="M92" i="23" s="1"/>
  <c r="I91" i="23"/>
  <c r="M91" i="23" s="1"/>
  <c r="M89" i="23"/>
  <c r="I89" i="23"/>
  <c r="K89" i="23" s="1"/>
  <c r="I87" i="23"/>
  <c r="M87" i="23" s="1"/>
  <c r="I85" i="23"/>
  <c r="M85" i="23" s="1"/>
  <c r="I83" i="23"/>
  <c r="M83" i="23" s="1"/>
  <c r="M81" i="23"/>
  <c r="I81" i="23"/>
  <c r="K81" i="23" s="1"/>
  <c r="I79" i="23"/>
  <c r="M79" i="23" s="1"/>
  <c r="I77" i="23"/>
  <c r="M77" i="23" s="1"/>
  <c r="I75" i="23"/>
  <c r="M75" i="23" s="1"/>
  <c r="M73" i="23"/>
  <c r="I73" i="23"/>
  <c r="K73" i="23" s="1"/>
  <c r="I71" i="23"/>
  <c r="M71" i="23" s="1"/>
  <c r="I69" i="23"/>
  <c r="M69" i="23" s="1"/>
  <c r="I67" i="23"/>
  <c r="M67" i="23" s="1"/>
  <c r="M65" i="23"/>
  <c r="I65" i="23"/>
  <c r="K65" i="23" s="1"/>
  <c r="I63" i="23"/>
  <c r="M63" i="23" s="1"/>
  <c r="I61" i="23"/>
  <c r="M61" i="23" s="1"/>
  <c r="I59" i="23"/>
  <c r="M59" i="23" s="1"/>
  <c r="M57" i="23"/>
  <c r="I57" i="23"/>
  <c r="K57" i="23" s="1"/>
  <c r="I55" i="23"/>
  <c r="M55" i="23" s="1"/>
  <c r="I53" i="23"/>
  <c r="M53" i="23" s="1"/>
  <c r="I51" i="23"/>
  <c r="M51" i="23" s="1"/>
  <c r="M49" i="23"/>
  <c r="I49" i="23"/>
  <c r="K49" i="23" s="1"/>
  <c r="I47" i="23"/>
  <c r="M47" i="23" s="1"/>
  <c r="I45" i="23"/>
  <c r="M45" i="23" s="1"/>
  <c r="I43" i="23"/>
  <c r="M43" i="23" s="1"/>
  <c r="M41" i="23"/>
  <c r="I41" i="23"/>
  <c r="K41" i="23" s="1"/>
  <c r="I39" i="23"/>
  <c r="M39" i="23" s="1"/>
  <c r="I37" i="23"/>
  <c r="M37" i="23" s="1"/>
  <c r="I35" i="23"/>
  <c r="M35" i="23" s="1"/>
  <c r="M33" i="23"/>
  <c r="I33" i="23"/>
  <c r="K33" i="23" s="1"/>
  <c r="I31" i="23"/>
  <c r="M31" i="23" s="1"/>
  <c r="I29" i="23"/>
  <c r="M29" i="23" s="1"/>
  <c r="I27" i="23"/>
  <c r="M27" i="23" s="1"/>
  <c r="M25" i="23"/>
  <c r="I25" i="23"/>
  <c r="K25" i="23" s="1"/>
  <c r="I23" i="23"/>
  <c r="M23" i="23" s="1"/>
  <c r="I21" i="23"/>
  <c r="M21" i="23" s="1"/>
  <c r="I19" i="23"/>
  <c r="M19" i="23" s="1"/>
  <c r="M17" i="23"/>
  <c r="I17" i="23"/>
  <c r="K17" i="23" s="1"/>
  <c r="I15" i="23"/>
  <c r="M15" i="23" s="1"/>
  <c r="I13" i="23"/>
  <c r="M13" i="23" s="1"/>
  <c r="S10" i="23"/>
  <c r="Q10" i="23"/>
  <c r="O10" i="23"/>
  <c r="G10" i="23"/>
  <c r="G113" i="23" s="1"/>
  <c r="E10" i="23"/>
  <c r="I9" i="23"/>
  <c r="M9" i="23" s="1"/>
  <c r="I8" i="23"/>
  <c r="K8" i="23" s="1"/>
  <c r="R32" i="22"/>
  <c r="P32" i="22"/>
  <c r="L32" i="22"/>
  <c r="F32" i="22"/>
  <c r="D32" i="22"/>
  <c r="R31" i="22"/>
  <c r="R33" i="22" s="1"/>
  <c r="R36" i="22" s="1"/>
  <c r="P31" i="22"/>
  <c r="P33" i="22" s="1"/>
  <c r="P36" i="22" s="1"/>
  <c r="L31" i="22"/>
  <c r="L33" i="22" s="1"/>
  <c r="L36" i="22" s="1"/>
  <c r="L37" i="22" s="1"/>
  <c r="F31" i="22"/>
  <c r="F33" i="22" s="1"/>
  <c r="F36" i="22" s="1"/>
  <c r="D31" i="22"/>
  <c r="R28" i="22"/>
  <c r="P28" i="22"/>
  <c r="L28" i="22"/>
  <c r="F28" i="22"/>
  <c r="D28" i="22"/>
  <c r="J27" i="22"/>
  <c r="H27" i="22"/>
  <c r="N27" i="22" s="1"/>
  <c r="N26" i="22"/>
  <c r="H26" i="22"/>
  <c r="J26" i="22" s="1"/>
  <c r="J25" i="22"/>
  <c r="H25" i="22"/>
  <c r="N25" i="22" s="1"/>
  <c r="H24" i="22"/>
  <c r="N24" i="22" s="1"/>
  <c r="H23" i="22"/>
  <c r="N23" i="22" s="1"/>
  <c r="N22" i="22"/>
  <c r="H22" i="22"/>
  <c r="J22" i="22" s="1"/>
  <c r="J21" i="22"/>
  <c r="H21" i="22"/>
  <c r="N21" i="22" s="1"/>
  <c r="H20" i="22"/>
  <c r="N20" i="22" s="1"/>
  <c r="H19" i="22"/>
  <c r="N19" i="22" s="1"/>
  <c r="N18" i="22"/>
  <c r="H18" i="22"/>
  <c r="J18" i="22" s="1"/>
  <c r="N17" i="22"/>
  <c r="J17" i="22"/>
  <c r="H17" i="22"/>
  <c r="H16" i="22"/>
  <c r="N16" i="22" s="1"/>
  <c r="H15" i="22"/>
  <c r="N15" i="22" s="1"/>
  <c r="N14" i="22"/>
  <c r="H14" i="22"/>
  <c r="J14" i="22" s="1"/>
  <c r="N13" i="22"/>
  <c r="J13" i="22"/>
  <c r="H13" i="22"/>
  <c r="H28" i="22" s="1"/>
  <c r="R10" i="22"/>
  <c r="R37" i="22" s="1"/>
  <c r="P10" i="22"/>
  <c r="P37" i="22" s="1"/>
  <c r="N10" i="22"/>
  <c r="L10" i="22"/>
  <c r="F10" i="22"/>
  <c r="H10" i="22" s="1"/>
  <c r="D10" i="22"/>
  <c r="N9" i="22"/>
  <c r="J9" i="22"/>
  <c r="J10" i="22" s="1"/>
  <c r="H9" i="22"/>
  <c r="N55" i="24" l="1"/>
  <c r="N58" i="24" s="1"/>
  <c r="N59" i="24" s="1"/>
  <c r="D58" i="24"/>
  <c r="D59" i="24" s="1"/>
  <c r="J55" i="24"/>
  <c r="J58" i="24" s="1"/>
  <c r="J59" i="24" s="1"/>
  <c r="N54" i="24"/>
  <c r="J54" i="24"/>
  <c r="J65" i="24"/>
  <c r="K15" i="23"/>
  <c r="K23" i="23"/>
  <c r="K31" i="23"/>
  <c r="K39" i="23"/>
  <c r="K47" i="23"/>
  <c r="K55" i="23"/>
  <c r="K63" i="23"/>
  <c r="K71" i="23"/>
  <c r="K79" i="23"/>
  <c r="K87" i="23"/>
  <c r="K101" i="23"/>
  <c r="O109" i="23"/>
  <c r="O112" i="23" s="1"/>
  <c r="O113" i="23" s="1"/>
  <c r="I108" i="23"/>
  <c r="Q113" i="23"/>
  <c r="Q109" i="23"/>
  <c r="Q112" i="23" s="1"/>
  <c r="M8" i="23"/>
  <c r="K13" i="23"/>
  <c r="K21" i="23"/>
  <c r="K29" i="23"/>
  <c r="K37" i="23"/>
  <c r="K45" i="23"/>
  <c r="K53" i="23"/>
  <c r="K61" i="23"/>
  <c r="K69" i="23"/>
  <c r="K77" i="23"/>
  <c r="K85" i="23"/>
  <c r="K92" i="23"/>
  <c r="K100" i="23"/>
  <c r="I107" i="23"/>
  <c r="M107" i="23" s="1"/>
  <c r="I119" i="23"/>
  <c r="K102" i="23"/>
  <c r="M102" i="23"/>
  <c r="M106" i="23"/>
  <c r="K106" i="23"/>
  <c r="K108" i="23"/>
  <c r="M108" i="23"/>
  <c r="E109" i="23"/>
  <c r="E112" i="23" s="1"/>
  <c r="E113" i="23" s="1"/>
  <c r="S109" i="23"/>
  <c r="K107" i="23"/>
  <c r="K9" i="23"/>
  <c r="I10" i="23"/>
  <c r="K19" i="23"/>
  <c r="K27" i="23"/>
  <c r="K35" i="23"/>
  <c r="K43" i="23"/>
  <c r="K51" i="23"/>
  <c r="K59" i="23"/>
  <c r="K67" i="23"/>
  <c r="K75" i="23"/>
  <c r="K83" i="23"/>
  <c r="K91" i="23"/>
  <c r="K97" i="23"/>
  <c r="K105" i="23"/>
  <c r="M116" i="23"/>
  <c r="M118" i="23" s="1"/>
  <c r="M119" i="23" s="1"/>
  <c r="G104" i="23"/>
  <c r="G109" i="23" s="1"/>
  <c r="G112" i="23" s="1"/>
  <c r="K117" i="23"/>
  <c r="K118" i="23" s="1"/>
  <c r="J28" i="22"/>
  <c r="J32" i="22"/>
  <c r="J16" i="22"/>
  <c r="J20" i="22"/>
  <c r="J24" i="22"/>
  <c r="N28" i="22"/>
  <c r="N32" i="22"/>
  <c r="F37" i="22"/>
  <c r="D33" i="22"/>
  <c r="J15" i="22"/>
  <c r="J19" i="22"/>
  <c r="J23" i="22"/>
  <c r="H31" i="22"/>
  <c r="H33" i="22" s="1"/>
  <c r="H36" i="22" s="1"/>
  <c r="H37" i="22" s="1"/>
  <c r="H32" i="22"/>
  <c r="I104" i="23" l="1"/>
  <c r="I109" i="23"/>
  <c r="K104" i="23"/>
  <c r="M104" i="23"/>
  <c r="S112" i="23"/>
  <c r="S113" i="23" s="1"/>
  <c r="M10" i="23"/>
  <c r="K10" i="23"/>
  <c r="K119" i="23"/>
  <c r="J31" i="22"/>
  <c r="N31" i="22"/>
  <c r="J33" i="22"/>
  <c r="J36" i="22" s="1"/>
  <c r="J37" i="22" s="1"/>
  <c r="N33" i="22"/>
  <c r="N36" i="22" s="1"/>
  <c r="N37" i="22" s="1"/>
  <c r="D36" i="22"/>
  <c r="D37" i="22" s="1"/>
  <c r="M109" i="23" l="1"/>
  <c r="M112" i="23" s="1"/>
  <c r="M113" i="23" s="1"/>
  <c r="I112" i="23"/>
  <c r="I113" i="23" s="1"/>
  <c r="K109" i="23"/>
  <c r="K112" i="23" s="1"/>
  <c r="K113" i="23" s="1"/>
  <c r="G63" i="21"/>
  <c r="S58" i="21"/>
  <c r="Q58" i="21"/>
  <c r="O58" i="21"/>
  <c r="G58" i="21"/>
  <c r="E58" i="21"/>
  <c r="I58" i="21" s="1"/>
  <c r="S57" i="21"/>
  <c r="Q57" i="21"/>
  <c r="O57" i="21"/>
  <c r="G57" i="21"/>
  <c r="E57" i="21"/>
  <c r="I57" i="21" s="1"/>
  <c r="S56" i="21"/>
  <c r="Q56" i="21"/>
  <c r="O56" i="21"/>
  <c r="G56" i="21"/>
  <c r="E56" i="21"/>
  <c r="I56" i="21" s="1"/>
  <c r="S55" i="21"/>
  <c r="S59" i="21" s="1"/>
  <c r="S62" i="21" s="1"/>
  <c r="Q55" i="21"/>
  <c r="Q59" i="21" s="1"/>
  <c r="Q62" i="21" s="1"/>
  <c r="Q63" i="21" s="1"/>
  <c r="O55" i="21"/>
  <c r="O59" i="21" s="1"/>
  <c r="O62" i="21" s="1"/>
  <c r="O63" i="21" s="1"/>
  <c r="G55" i="21"/>
  <c r="G59" i="21" s="1"/>
  <c r="G62" i="21" s="1"/>
  <c r="E55" i="21"/>
  <c r="I55" i="21" s="1"/>
  <c r="S53" i="21"/>
  <c r="Q53" i="21"/>
  <c r="O53" i="21"/>
  <c r="G53" i="21"/>
  <c r="E53" i="21"/>
  <c r="I53" i="21" s="1"/>
  <c r="I51" i="21"/>
  <c r="M51" i="21" s="1"/>
  <c r="M49" i="21"/>
  <c r="I49" i="21"/>
  <c r="K49" i="21" s="1"/>
  <c r="M47" i="21"/>
  <c r="K47" i="21"/>
  <c r="I47" i="21"/>
  <c r="I45" i="21"/>
  <c r="M45" i="21" s="1"/>
  <c r="I43" i="21"/>
  <c r="M43" i="21" s="1"/>
  <c r="M41" i="21"/>
  <c r="I41" i="21"/>
  <c r="K41" i="21" s="1"/>
  <c r="M39" i="21"/>
  <c r="K39" i="21"/>
  <c r="I39" i="21"/>
  <c r="I37" i="21"/>
  <c r="M37" i="21" s="1"/>
  <c r="I35" i="21"/>
  <c r="M35" i="21" s="1"/>
  <c r="M33" i="21"/>
  <c r="I33" i="21"/>
  <c r="K33" i="21" s="1"/>
  <c r="M31" i="21"/>
  <c r="K31" i="21"/>
  <c r="I31" i="21"/>
  <c r="I29" i="21"/>
  <c r="M29" i="21" s="1"/>
  <c r="I27" i="21"/>
  <c r="M27" i="21" s="1"/>
  <c r="M25" i="21"/>
  <c r="I25" i="21"/>
  <c r="K25" i="21" s="1"/>
  <c r="M23" i="21"/>
  <c r="K23" i="21"/>
  <c r="I23" i="21"/>
  <c r="I21" i="21"/>
  <c r="M21" i="21" s="1"/>
  <c r="I19" i="21"/>
  <c r="M19" i="21" s="1"/>
  <c r="M17" i="21"/>
  <c r="I17" i="21"/>
  <c r="K17" i="21" s="1"/>
  <c r="M15" i="21"/>
  <c r="K15" i="21"/>
  <c r="I15" i="21"/>
  <c r="I13" i="21"/>
  <c r="M13" i="21" s="1"/>
  <c r="I12" i="21"/>
  <c r="M12" i="21" s="1"/>
  <c r="S9" i="21"/>
  <c r="S63" i="21" s="1"/>
  <c r="Q9" i="21"/>
  <c r="O9" i="21"/>
  <c r="G9" i="21"/>
  <c r="E9" i="21"/>
  <c r="M8" i="21"/>
  <c r="I8" i="21"/>
  <c r="K8" i="21" s="1"/>
  <c r="M7" i="21"/>
  <c r="K7" i="21"/>
  <c r="I7" i="21"/>
  <c r="I9" i="21" s="1"/>
  <c r="M9" i="21" l="1"/>
  <c r="K9" i="21"/>
  <c r="K56" i="21"/>
  <c r="M56" i="21"/>
  <c r="K57" i="21"/>
  <c r="M57" i="21"/>
  <c r="K53" i="21"/>
  <c r="M53" i="21"/>
  <c r="K58" i="21"/>
  <c r="M58" i="21"/>
  <c r="K55" i="21"/>
  <c r="I59" i="21"/>
  <c r="M55" i="21"/>
  <c r="E59" i="21"/>
  <c r="E62" i="21" s="1"/>
  <c r="E63" i="21" s="1"/>
  <c r="K13" i="21"/>
  <c r="K21" i="21"/>
  <c r="K29" i="21"/>
  <c r="K37" i="21"/>
  <c r="K45" i="21"/>
  <c r="K12" i="21"/>
  <c r="K19" i="21"/>
  <c r="K27" i="21"/>
  <c r="K35" i="21"/>
  <c r="K43" i="21"/>
  <c r="K51" i="21"/>
  <c r="M63" i="21" l="1"/>
  <c r="K59" i="21"/>
  <c r="K62" i="21" s="1"/>
  <c r="K63" i="21" s="1"/>
  <c r="I62" i="21"/>
  <c r="I63" i="21" s="1"/>
  <c r="M59" i="21"/>
  <c r="M62" i="21" s="1"/>
  <c r="G63" i="3" l="1"/>
  <c r="G57" i="3"/>
  <c r="R31" i="4" l="1"/>
  <c r="R34" i="4" s="1"/>
  <c r="L31" i="4"/>
  <c r="L34" i="4" s="1"/>
  <c r="F31" i="4"/>
  <c r="F34" i="4" s="1"/>
  <c r="D31" i="4"/>
  <c r="J31" i="4" s="1"/>
  <c r="P30" i="4"/>
  <c r="N30" i="4"/>
  <c r="J30" i="4"/>
  <c r="H30" i="4"/>
  <c r="P29" i="4"/>
  <c r="N29" i="4"/>
  <c r="J29" i="4"/>
  <c r="H29" i="4"/>
  <c r="P28" i="4"/>
  <c r="N28" i="4"/>
  <c r="J28" i="4"/>
  <c r="H28" i="4"/>
  <c r="P27" i="4"/>
  <c r="N27" i="4"/>
  <c r="J27" i="4"/>
  <c r="H27" i="4"/>
  <c r="P26" i="4"/>
  <c r="N26" i="4"/>
  <c r="J26" i="4"/>
  <c r="H26" i="4"/>
  <c r="P25" i="4"/>
  <c r="N25" i="4"/>
  <c r="J25" i="4"/>
  <c r="H25" i="4"/>
  <c r="P24" i="4"/>
  <c r="N24" i="4"/>
  <c r="J24" i="4"/>
  <c r="H24" i="4"/>
  <c r="P23" i="4"/>
  <c r="N23" i="4"/>
  <c r="J23" i="4"/>
  <c r="H23" i="4"/>
  <c r="P22" i="4"/>
  <c r="N22" i="4"/>
  <c r="J22" i="4"/>
  <c r="H22" i="4"/>
  <c r="P21" i="4"/>
  <c r="N21" i="4"/>
  <c r="J21" i="4"/>
  <c r="H21" i="4"/>
  <c r="L20" i="4"/>
  <c r="P20" i="4" s="1"/>
  <c r="J20" i="4"/>
  <c r="D20" i="4"/>
  <c r="H20" i="4" s="1"/>
  <c r="P19" i="4"/>
  <c r="N19" i="4"/>
  <c r="J19" i="4"/>
  <c r="H19" i="4"/>
  <c r="P18" i="4"/>
  <c r="N18" i="4"/>
  <c r="J18" i="4"/>
  <c r="H18" i="4"/>
  <c r="P17" i="4"/>
  <c r="N17" i="4"/>
  <c r="J17" i="4"/>
  <c r="H17" i="4"/>
  <c r="P16" i="4"/>
  <c r="N16" i="4"/>
  <c r="J16" i="4"/>
  <c r="H16" i="4"/>
  <c r="P15" i="4"/>
  <c r="N15" i="4"/>
  <c r="J15" i="4"/>
  <c r="H15" i="4"/>
  <c r="P14" i="4"/>
  <c r="N14" i="4"/>
  <c r="J14" i="4"/>
  <c r="H14" i="4"/>
  <c r="P13" i="4"/>
  <c r="N13" i="4"/>
  <c r="J13" i="4"/>
  <c r="H13" i="4"/>
  <c r="P12" i="4"/>
  <c r="P31" i="4" s="1"/>
  <c r="P34" i="4" s="1"/>
  <c r="N12" i="4"/>
  <c r="J12" i="4"/>
  <c r="H12" i="4"/>
  <c r="H31" i="4" s="1"/>
  <c r="H34" i="4" s="1"/>
  <c r="R8" i="4"/>
  <c r="R9" i="4" s="1"/>
  <c r="L9" i="4"/>
  <c r="J8" i="4"/>
  <c r="J9" i="4" s="1"/>
  <c r="H8" i="4"/>
  <c r="F9" i="4"/>
  <c r="N8" i="4"/>
  <c r="N9" i="4" s="1"/>
  <c r="Q52" i="3"/>
  <c r="O52" i="3"/>
  <c r="U52" i="3" s="1"/>
  <c r="G52" i="3"/>
  <c r="I52" i="3" s="1"/>
  <c r="E52" i="3"/>
  <c r="Q51" i="3"/>
  <c r="Q53" i="3" s="1"/>
  <c r="O51" i="3"/>
  <c r="I51" i="3"/>
  <c r="M51" i="3" s="1"/>
  <c r="G51" i="3"/>
  <c r="E51" i="3"/>
  <c r="S50" i="3"/>
  <c r="Q50" i="3"/>
  <c r="O50" i="3"/>
  <c r="G50" i="3"/>
  <c r="E50" i="3"/>
  <c r="I50" i="3" s="1"/>
  <c r="U49" i="3"/>
  <c r="Q49" i="3"/>
  <c r="O49" i="3"/>
  <c r="G49" i="3"/>
  <c r="E49" i="3"/>
  <c r="E53" i="3" s="1"/>
  <c r="M47" i="3"/>
  <c r="I47" i="3"/>
  <c r="K47" i="3" s="1"/>
  <c r="M46" i="3"/>
  <c r="K46" i="3"/>
  <c r="I46" i="3"/>
  <c r="I43" i="3"/>
  <c r="M43" i="3" s="1"/>
  <c r="I41" i="3"/>
  <c r="M41" i="3" s="1"/>
  <c r="I37" i="3"/>
  <c r="M37" i="3" s="1"/>
  <c r="Y35" i="3"/>
  <c r="AA35" i="3" s="1"/>
  <c r="I35" i="3"/>
  <c r="M35" i="3" s="1"/>
  <c r="Y34" i="3"/>
  <c r="AA34" i="3" s="1"/>
  <c r="M34" i="3"/>
  <c r="I34" i="3"/>
  <c r="K34" i="3" s="1"/>
  <c r="AA33" i="3"/>
  <c r="Y33" i="3"/>
  <c r="Z33" i="3" s="1"/>
  <c r="AB33" i="3" s="1"/>
  <c r="M33" i="3"/>
  <c r="K33" i="3"/>
  <c r="I33" i="3"/>
  <c r="AA32" i="3"/>
  <c r="Z32" i="3"/>
  <c r="AB32" i="3" s="1"/>
  <c r="Y32" i="3"/>
  <c r="I32" i="3"/>
  <c r="M32" i="3" s="1"/>
  <c r="Y31" i="3"/>
  <c r="AA31" i="3" s="1"/>
  <c r="I31" i="3"/>
  <c r="M31" i="3" s="1"/>
  <c r="Y30" i="3"/>
  <c r="AA30" i="3" s="1"/>
  <c r="M30" i="3"/>
  <c r="I30" i="3"/>
  <c r="K30" i="3" s="1"/>
  <c r="AA29" i="3"/>
  <c r="Y29" i="3"/>
  <c r="Z29" i="3" s="1"/>
  <c r="AB29" i="3" s="1"/>
  <c r="M29" i="3"/>
  <c r="K29" i="3"/>
  <c r="I29" i="3"/>
  <c r="AA28" i="3"/>
  <c r="Z28" i="3"/>
  <c r="AB28" i="3" s="1"/>
  <c r="Y28" i="3"/>
  <c r="I28" i="3"/>
  <c r="M28" i="3" s="1"/>
  <c r="Y27" i="3"/>
  <c r="AA27" i="3" s="1"/>
  <c r="I27" i="3"/>
  <c r="M27" i="3" s="1"/>
  <c r="Y26" i="3"/>
  <c r="AA26" i="3" s="1"/>
  <c r="M26" i="3"/>
  <c r="I26" i="3"/>
  <c r="K26" i="3" s="1"/>
  <c r="AA25" i="3"/>
  <c r="Y25" i="3"/>
  <c r="Z25" i="3" s="1"/>
  <c r="AB25" i="3" s="1"/>
  <c r="M25" i="3"/>
  <c r="K25" i="3"/>
  <c r="I25" i="3"/>
  <c r="AA24" i="3"/>
  <c r="Z24" i="3"/>
  <c r="AB24" i="3" s="1"/>
  <c r="Y24" i="3"/>
  <c r="I24" i="3"/>
  <c r="M24" i="3" s="1"/>
  <c r="Y23" i="3"/>
  <c r="AA23" i="3" s="1"/>
  <c r="I23" i="3"/>
  <c r="M23" i="3" s="1"/>
  <c r="Y22" i="3"/>
  <c r="AA22" i="3" s="1"/>
  <c r="M22" i="3"/>
  <c r="I22" i="3"/>
  <c r="K22" i="3" s="1"/>
  <c r="AA21" i="3"/>
  <c r="Y21" i="3"/>
  <c r="Z21" i="3" s="1"/>
  <c r="AB21" i="3" s="1"/>
  <c r="M21" i="3"/>
  <c r="K21" i="3"/>
  <c r="I21" i="3"/>
  <c r="AA20" i="3"/>
  <c r="Z20" i="3"/>
  <c r="AB20" i="3" s="1"/>
  <c r="Y20" i="3"/>
  <c r="I20" i="3"/>
  <c r="M20" i="3" s="1"/>
  <c r="Y19" i="3"/>
  <c r="AA19" i="3" s="1"/>
  <c r="I19" i="3"/>
  <c r="M19" i="3" s="1"/>
  <c r="Y18" i="3"/>
  <c r="AA18" i="3" s="1"/>
  <c r="M18" i="3"/>
  <c r="I18" i="3"/>
  <c r="K18" i="3" s="1"/>
  <c r="AA17" i="3"/>
  <c r="Y17" i="3"/>
  <c r="Z17" i="3" s="1"/>
  <c r="AB17" i="3" s="1"/>
  <c r="M17" i="3"/>
  <c r="K17" i="3"/>
  <c r="I17" i="3"/>
  <c r="I15" i="3"/>
  <c r="M15" i="3" s="1"/>
  <c r="I14" i="3"/>
  <c r="M14" i="3" s="1"/>
  <c r="I9" i="3"/>
  <c r="M9" i="3" s="1"/>
  <c r="I8" i="3"/>
  <c r="Q10" i="3"/>
  <c r="O10" i="3"/>
  <c r="G10" i="3"/>
  <c r="I7" i="3"/>
  <c r="F38" i="4" l="1"/>
  <c r="R44" i="4"/>
  <c r="R38" i="4"/>
  <c r="F43" i="4"/>
  <c r="F37" i="4"/>
  <c r="L43" i="4"/>
  <c r="L37" i="4"/>
  <c r="L38" i="4"/>
  <c r="R37" i="4"/>
  <c r="P9" i="4"/>
  <c r="P37" i="4" s="1"/>
  <c r="D34" i="4"/>
  <c r="N31" i="4"/>
  <c r="D9" i="4"/>
  <c r="N20" i="4"/>
  <c r="M52" i="3"/>
  <c r="K52" i="3"/>
  <c r="K50" i="3"/>
  <c r="M50" i="3"/>
  <c r="M8" i="3"/>
  <c r="K8" i="3"/>
  <c r="I10" i="3"/>
  <c r="K7" i="3"/>
  <c r="M7" i="3"/>
  <c r="Q56" i="3"/>
  <c r="Q57" i="3" s="1"/>
  <c r="G53" i="3"/>
  <c r="K9" i="3"/>
  <c r="E10" i="3"/>
  <c r="K15" i="3"/>
  <c r="Z19" i="3"/>
  <c r="AB19" i="3" s="1"/>
  <c r="K20" i="3"/>
  <c r="Z23" i="3"/>
  <c r="AB23" i="3" s="1"/>
  <c r="K24" i="3"/>
  <c r="Z27" i="3"/>
  <c r="AB27" i="3" s="1"/>
  <c r="K28" i="3"/>
  <c r="Z31" i="3"/>
  <c r="AB31" i="3" s="1"/>
  <c r="K32" i="3"/>
  <c r="Z35" i="3"/>
  <c r="AB35" i="3" s="1"/>
  <c r="K37" i="3"/>
  <c r="K43" i="3"/>
  <c r="U50" i="3"/>
  <c r="K51" i="3"/>
  <c r="O53" i="3"/>
  <c r="K14" i="3"/>
  <c r="Z18" i="3"/>
  <c r="AB18" i="3" s="1"/>
  <c r="AB38" i="3" s="1"/>
  <c r="S39" i="3" s="1"/>
  <c r="S51" i="3" s="1"/>
  <c r="K19" i="3"/>
  <c r="Z22" i="3"/>
  <c r="AB22" i="3" s="1"/>
  <c r="K23" i="3"/>
  <c r="Z26" i="3"/>
  <c r="AB26" i="3" s="1"/>
  <c r="K27" i="3"/>
  <c r="Z30" i="3"/>
  <c r="AB30" i="3" s="1"/>
  <c r="K31" i="3"/>
  <c r="Z34" i="3"/>
  <c r="AB34" i="3" s="1"/>
  <c r="K35" i="3"/>
  <c r="K41" i="3"/>
  <c r="I49" i="3"/>
  <c r="R34" i="20"/>
  <c r="L34" i="20"/>
  <c r="F34" i="20"/>
  <c r="D34" i="20"/>
  <c r="R33" i="20"/>
  <c r="R35" i="20" s="1"/>
  <c r="R38" i="20" s="1"/>
  <c r="L33" i="20"/>
  <c r="L35" i="20" s="1"/>
  <c r="L38" i="20" s="1"/>
  <c r="F33" i="20"/>
  <c r="F35" i="20" s="1"/>
  <c r="F38" i="20" s="1"/>
  <c r="D33" i="20"/>
  <c r="J33" i="20" s="1"/>
  <c r="R32" i="20"/>
  <c r="L32" i="20"/>
  <c r="F32" i="20"/>
  <c r="D32" i="20"/>
  <c r="R29" i="20"/>
  <c r="L29" i="20"/>
  <c r="F29" i="20"/>
  <c r="D29" i="20"/>
  <c r="P28" i="20"/>
  <c r="H28" i="20"/>
  <c r="N28" i="20" s="1"/>
  <c r="P27" i="20"/>
  <c r="H27" i="20"/>
  <c r="N27" i="20" s="1"/>
  <c r="P26" i="20"/>
  <c r="H26" i="20"/>
  <c r="N26" i="20" s="1"/>
  <c r="P25" i="20"/>
  <c r="H25" i="20"/>
  <c r="N25" i="20" s="1"/>
  <c r="P24" i="20"/>
  <c r="H24" i="20"/>
  <c r="N24" i="20" s="1"/>
  <c r="P23" i="20"/>
  <c r="H23" i="20"/>
  <c r="N23" i="20" s="1"/>
  <c r="P22" i="20"/>
  <c r="H22" i="20"/>
  <c r="N22" i="20" s="1"/>
  <c r="P21" i="20"/>
  <c r="H21" i="20"/>
  <c r="N21" i="20" s="1"/>
  <c r="P20" i="20"/>
  <c r="H20" i="20"/>
  <c r="N20" i="20" s="1"/>
  <c r="P19" i="20"/>
  <c r="H19" i="20"/>
  <c r="N19" i="20" s="1"/>
  <c r="P18" i="20"/>
  <c r="H18" i="20"/>
  <c r="N18" i="20" s="1"/>
  <c r="P17" i="20"/>
  <c r="H17" i="20"/>
  <c r="N17" i="20" s="1"/>
  <c r="P16" i="20"/>
  <c r="H16" i="20"/>
  <c r="N16" i="20" s="1"/>
  <c r="P15" i="20"/>
  <c r="P34" i="20" s="1"/>
  <c r="H15" i="20"/>
  <c r="H34" i="20" s="1"/>
  <c r="P14" i="20"/>
  <c r="P33" i="20" s="1"/>
  <c r="P35" i="20" s="1"/>
  <c r="P38" i="20" s="1"/>
  <c r="H14" i="20"/>
  <c r="H33" i="20" s="1"/>
  <c r="P13" i="20"/>
  <c r="P32" i="20" s="1"/>
  <c r="H13" i="20"/>
  <c r="H29" i="20" s="1"/>
  <c r="R10" i="20"/>
  <c r="R39" i="20" s="1"/>
  <c r="P10" i="20"/>
  <c r="L10" i="20"/>
  <c r="L39" i="20" s="1"/>
  <c r="F10" i="20"/>
  <c r="F39" i="20" s="1"/>
  <c r="D10" i="20"/>
  <c r="N9" i="20"/>
  <c r="N10" i="20" s="1"/>
  <c r="J9" i="20"/>
  <c r="J10" i="20" s="1"/>
  <c r="H9" i="20"/>
  <c r="E68" i="19"/>
  <c r="E67" i="19"/>
  <c r="E66" i="19"/>
  <c r="E65" i="19"/>
  <c r="E69" i="19" s="1"/>
  <c r="E72" i="19" s="1"/>
  <c r="E63" i="19"/>
  <c r="S66" i="19"/>
  <c r="I57" i="19"/>
  <c r="I55" i="19"/>
  <c r="I53" i="19"/>
  <c r="I51" i="19"/>
  <c r="I49" i="19"/>
  <c r="I47" i="19"/>
  <c r="I45" i="19"/>
  <c r="I43" i="19"/>
  <c r="I41" i="19"/>
  <c r="I39" i="19"/>
  <c r="S68" i="19"/>
  <c r="Q68" i="19"/>
  <c r="O68" i="19"/>
  <c r="G68" i="19"/>
  <c r="I35" i="19"/>
  <c r="I33" i="19"/>
  <c r="I31" i="19"/>
  <c r="I29" i="19"/>
  <c r="I27" i="19"/>
  <c r="I25" i="19"/>
  <c r="S67" i="19"/>
  <c r="Q67" i="19"/>
  <c r="O67" i="19"/>
  <c r="G67" i="19"/>
  <c r="I21" i="19"/>
  <c r="I19" i="19"/>
  <c r="I17" i="19"/>
  <c r="I15" i="19"/>
  <c r="Q66" i="19"/>
  <c r="O66" i="19"/>
  <c r="G66" i="19"/>
  <c r="S65" i="19"/>
  <c r="Q65" i="19"/>
  <c r="Q69" i="19" s="1"/>
  <c r="Q72" i="19" s="1"/>
  <c r="O65" i="19"/>
  <c r="O69" i="19" s="1"/>
  <c r="O72" i="19" s="1"/>
  <c r="G65" i="19"/>
  <c r="G9" i="19"/>
  <c r="G73" i="19" s="1"/>
  <c r="Q9" i="19"/>
  <c r="O9" i="19"/>
  <c r="I8" i="19"/>
  <c r="S9" i="19"/>
  <c r="E9" i="19"/>
  <c r="H9" i="4" l="1"/>
  <c r="J34" i="4"/>
  <c r="J37" i="4" s="1"/>
  <c r="J38" i="4" s="1"/>
  <c r="N34" i="4"/>
  <c r="N37" i="4" s="1"/>
  <c r="N38" i="4" s="1"/>
  <c r="D37" i="4"/>
  <c r="D38" i="4" s="1"/>
  <c r="P38" i="4"/>
  <c r="L44" i="4"/>
  <c r="R43" i="4"/>
  <c r="F44" i="4"/>
  <c r="U51" i="3"/>
  <c r="S53" i="3"/>
  <c r="O62" i="3"/>
  <c r="O56" i="3"/>
  <c r="O57" i="3" s="1"/>
  <c r="M10" i="3"/>
  <c r="K10" i="3"/>
  <c r="O63" i="3"/>
  <c r="G62" i="3"/>
  <c r="G56" i="3"/>
  <c r="K49" i="3"/>
  <c r="I53" i="3"/>
  <c r="M49" i="3"/>
  <c r="E62" i="3"/>
  <c r="Q62" i="3"/>
  <c r="Q63" i="3" s="1"/>
  <c r="E56" i="3"/>
  <c r="E57" i="3" s="1"/>
  <c r="J29" i="20"/>
  <c r="J34" i="20"/>
  <c r="P39" i="20"/>
  <c r="H35" i="20"/>
  <c r="H38" i="20" s="1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N29" i="20"/>
  <c r="N33" i="20"/>
  <c r="N34" i="20"/>
  <c r="D35" i="20"/>
  <c r="H10" i="20"/>
  <c r="N13" i="20"/>
  <c r="N14" i="20"/>
  <c r="N15" i="20"/>
  <c r="P29" i="20"/>
  <c r="H32" i="20"/>
  <c r="J32" i="20" s="1"/>
  <c r="M29" i="19"/>
  <c r="K29" i="19"/>
  <c r="M45" i="19"/>
  <c r="K45" i="19"/>
  <c r="E73" i="19"/>
  <c r="M15" i="19"/>
  <c r="K15" i="19"/>
  <c r="M55" i="19"/>
  <c r="K55" i="19"/>
  <c r="O73" i="19"/>
  <c r="S69" i="19"/>
  <c r="S72" i="19" s="1"/>
  <c r="S73" i="19" s="1"/>
  <c r="M17" i="19"/>
  <c r="K17" i="19"/>
  <c r="M25" i="19"/>
  <c r="K25" i="19"/>
  <c r="M33" i="19"/>
  <c r="K33" i="19"/>
  <c r="M41" i="19"/>
  <c r="K41" i="19"/>
  <c r="M49" i="19"/>
  <c r="K49" i="19"/>
  <c r="M57" i="19"/>
  <c r="K57" i="19"/>
  <c r="I67" i="19"/>
  <c r="M21" i="19"/>
  <c r="K21" i="19"/>
  <c r="M53" i="19"/>
  <c r="K53" i="19"/>
  <c r="M8" i="19"/>
  <c r="K8" i="19"/>
  <c r="M31" i="19"/>
  <c r="K31" i="19"/>
  <c r="M39" i="19"/>
  <c r="K39" i="19"/>
  <c r="M47" i="19"/>
  <c r="K47" i="19"/>
  <c r="I66" i="19"/>
  <c r="Q73" i="19"/>
  <c r="G69" i="19"/>
  <c r="G72" i="19" s="1"/>
  <c r="M19" i="19"/>
  <c r="K19" i="19"/>
  <c r="M27" i="19"/>
  <c r="K27" i="19"/>
  <c r="M35" i="19"/>
  <c r="K35" i="19"/>
  <c r="M43" i="19"/>
  <c r="K43" i="19"/>
  <c r="M51" i="19"/>
  <c r="K51" i="19"/>
  <c r="I68" i="19"/>
  <c r="I12" i="19"/>
  <c r="I13" i="19"/>
  <c r="I37" i="19"/>
  <c r="G63" i="19"/>
  <c r="I63" i="19" s="1"/>
  <c r="O63" i="19"/>
  <c r="I7" i="19"/>
  <c r="Q63" i="19"/>
  <c r="I65" i="19"/>
  <c r="I23" i="19"/>
  <c r="S63" i="19"/>
  <c r="H37" i="4" l="1"/>
  <c r="H38" i="4" s="1"/>
  <c r="J41" i="4"/>
  <c r="J43" i="4" s="1"/>
  <c r="N41" i="4"/>
  <c r="D43" i="4"/>
  <c r="P43" i="4"/>
  <c r="P44" i="4" s="1"/>
  <c r="J42" i="4"/>
  <c r="N42" i="4"/>
  <c r="D44" i="4"/>
  <c r="M53" i="3"/>
  <c r="M56" i="3" s="1"/>
  <c r="M57" i="3" s="1"/>
  <c r="I56" i="3"/>
  <c r="I57" i="3" s="1"/>
  <c r="K53" i="3"/>
  <c r="K56" i="3" s="1"/>
  <c r="K57" i="3" s="1"/>
  <c r="I60" i="3"/>
  <c r="S62" i="3"/>
  <c r="S63" i="3" s="1"/>
  <c r="S56" i="3"/>
  <c r="S57" i="3" s="1"/>
  <c r="U53" i="3"/>
  <c r="I61" i="3"/>
  <c r="E63" i="3"/>
  <c r="H39" i="20"/>
  <c r="N32" i="20"/>
  <c r="J35" i="20"/>
  <c r="J38" i="20" s="1"/>
  <c r="J39" i="20" s="1"/>
  <c r="D38" i="20"/>
  <c r="D39" i="20" s="1"/>
  <c r="N35" i="20"/>
  <c r="N38" i="20" s="1"/>
  <c r="N39" i="20" s="1"/>
  <c r="K63" i="19"/>
  <c r="M63" i="19"/>
  <c r="K65" i="19"/>
  <c r="M65" i="19"/>
  <c r="I69" i="19"/>
  <c r="K68" i="19"/>
  <c r="M68" i="19"/>
  <c r="M37" i="19"/>
  <c r="K37" i="19"/>
  <c r="K7" i="19"/>
  <c r="I9" i="19"/>
  <c r="M7" i="19"/>
  <c r="M13" i="19"/>
  <c r="K13" i="19"/>
  <c r="K66" i="19"/>
  <c r="M66" i="19"/>
  <c r="K67" i="19"/>
  <c r="M67" i="19"/>
  <c r="M23" i="19"/>
  <c r="K23" i="19"/>
  <c r="M12" i="19"/>
  <c r="K12" i="19"/>
  <c r="J44" i="4" l="1"/>
  <c r="N43" i="4"/>
  <c r="N44" i="4" s="1"/>
  <c r="H44" i="4"/>
  <c r="H43" i="4"/>
  <c r="K61" i="3"/>
  <c r="M61" i="3"/>
  <c r="K60" i="3"/>
  <c r="K62" i="3" s="1"/>
  <c r="I62" i="3"/>
  <c r="I63" i="3" s="1"/>
  <c r="M60" i="3"/>
  <c r="M9" i="19"/>
  <c r="K9" i="19"/>
  <c r="K69" i="19"/>
  <c r="K72" i="19" s="1"/>
  <c r="I72" i="19"/>
  <c r="I73" i="19" s="1"/>
  <c r="M69" i="19"/>
  <c r="M72" i="19" s="1"/>
  <c r="M63" i="3" l="1"/>
  <c r="M62" i="3"/>
  <c r="K63" i="3"/>
  <c r="K73" i="19"/>
  <c r="M73" i="19"/>
  <c r="F49" i="18" l="1"/>
  <c r="L48" i="18"/>
  <c r="F48" i="18"/>
  <c r="F50" i="18" s="1"/>
  <c r="F52" i="18" s="1"/>
  <c r="D48" i="18"/>
  <c r="L47" i="18"/>
  <c r="F47" i="18"/>
  <c r="F45" i="18"/>
  <c r="P44" i="18"/>
  <c r="P43" i="18"/>
  <c r="J43" i="18"/>
  <c r="H43" i="18"/>
  <c r="N43" i="18"/>
  <c r="P42" i="18"/>
  <c r="N42" i="18"/>
  <c r="J42" i="18"/>
  <c r="H42" i="18"/>
  <c r="P41" i="18"/>
  <c r="H41" i="18"/>
  <c r="J41" i="18" s="1"/>
  <c r="N41" i="18"/>
  <c r="P40" i="18"/>
  <c r="H40" i="18"/>
  <c r="P39" i="18"/>
  <c r="P38" i="18"/>
  <c r="N38" i="18"/>
  <c r="J38" i="18"/>
  <c r="H38" i="18"/>
  <c r="P37" i="18"/>
  <c r="H37" i="18"/>
  <c r="J37" i="18" s="1"/>
  <c r="P36" i="18"/>
  <c r="H36" i="18"/>
  <c r="J36" i="18" s="1"/>
  <c r="N36" i="18"/>
  <c r="P35" i="18"/>
  <c r="H35" i="18"/>
  <c r="P34" i="18"/>
  <c r="P33" i="18"/>
  <c r="N33" i="18"/>
  <c r="J33" i="18"/>
  <c r="H33" i="18"/>
  <c r="P32" i="18"/>
  <c r="N32" i="18"/>
  <c r="J32" i="18"/>
  <c r="H32" i="18"/>
  <c r="P31" i="18"/>
  <c r="H31" i="18"/>
  <c r="J31" i="18" s="1"/>
  <c r="P30" i="18"/>
  <c r="H30" i="18"/>
  <c r="J30" i="18" s="1"/>
  <c r="N30" i="18"/>
  <c r="P29" i="18"/>
  <c r="N29" i="18"/>
  <c r="J29" i="18"/>
  <c r="H29" i="18"/>
  <c r="P28" i="18"/>
  <c r="H28" i="18"/>
  <c r="P27" i="18"/>
  <c r="P26" i="18"/>
  <c r="H26" i="18"/>
  <c r="J26" i="18" s="1"/>
  <c r="P25" i="18"/>
  <c r="H25" i="18"/>
  <c r="J25" i="18" s="1"/>
  <c r="N25" i="18"/>
  <c r="P24" i="18"/>
  <c r="N24" i="18"/>
  <c r="J24" i="18"/>
  <c r="H24" i="18"/>
  <c r="P23" i="18"/>
  <c r="P22" i="18"/>
  <c r="N22" i="18"/>
  <c r="J22" i="18"/>
  <c r="H22" i="18"/>
  <c r="R49" i="18"/>
  <c r="L49" i="18"/>
  <c r="P20" i="18"/>
  <c r="N20" i="18"/>
  <c r="J20" i="18"/>
  <c r="H20" i="18"/>
  <c r="P19" i="18"/>
  <c r="N19" i="18"/>
  <c r="J19" i="18"/>
  <c r="H19" i="18"/>
  <c r="P18" i="18"/>
  <c r="N18" i="18"/>
  <c r="J18" i="18"/>
  <c r="H18" i="18"/>
  <c r="P17" i="18"/>
  <c r="H17" i="18"/>
  <c r="J17" i="18" s="1"/>
  <c r="R48" i="18"/>
  <c r="R50" i="18" s="1"/>
  <c r="R52" i="18" s="1"/>
  <c r="P16" i="18"/>
  <c r="H16" i="18"/>
  <c r="J16" i="18" s="1"/>
  <c r="N16" i="18"/>
  <c r="P15" i="18"/>
  <c r="N15" i="18"/>
  <c r="J15" i="18"/>
  <c r="H15" i="18"/>
  <c r="P14" i="18"/>
  <c r="P48" i="18" s="1"/>
  <c r="N14" i="18"/>
  <c r="J14" i="18"/>
  <c r="H14" i="18"/>
  <c r="H48" i="18" s="1"/>
  <c r="R47" i="18"/>
  <c r="P13" i="18"/>
  <c r="P47" i="18" s="1"/>
  <c r="P10" i="18"/>
  <c r="N10" i="18"/>
  <c r="L10" i="18"/>
  <c r="F10" i="18"/>
  <c r="F53" i="18" s="1"/>
  <c r="D10" i="18"/>
  <c r="H10" i="18" s="1"/>
  <c r="R9" i="18"/>
  <c r="R10" i="18" s="1"/>
  <c r="N9" i="18"/>
  <c r="J9" i="18"/>
  <c r="J10" i="18" s="1"/>
  <c r="H9" i="18"/>
  <c r="S105" i="17"/>
  <c r="Q105" i="17"/>
  <c r="O105" i="17"/>
  <c r="G105" i="17"/>
  <c r="E105" i="17"/>
  <c r="I105" i="17" s="1"/>
  <c r="G104" i="17"/>
  <c r="G103" i="17"/>
  <c r="G102" i="17"/>
  <c r="G101" i="17"/>
  <c r="G106" i="17" s="1"/>
  <c r="G108" i="17" s="1"/>
  <c r="G98" i="17"/>
  <c r="S104" i="17"/>
  <c r="S103" i="17"/>
  <c r="S102" i="17"/>
  <c r="I93" i="17"/>
  <c r="M93" i="17" s="1"/>
  <c r="M92" i="17"/>
  <c r="I92" i="17"/>
  <c r="K92" i="17" s="1"/>
  <c r="M91" i="17"/>
  <c r="K91" i="17"/>
  <c r="I91" i="17"/>
  <c r="I89" i="17"/>
  <c r="I87" i="17"/>
  <c r="I85" i="17"/>
  <c r="I83" i="17"/>
  <c r="K83" i="17" s="1"/>
  <c r="I81" i="17"/>
  <c r="I79" i="17"/>
  <c r="M79" i="17" s="1"/>
  <c r="I77" i="17"/>
  <c r="I75" i="17"/>
  <c r="K75" i="17" s="1"/>
  <c r="I73" i="17"/>
  <c r="K73" i="17" s="1"/>
  <c r="I71" i="17"/>
  <c r="M71" i="17" s="1"/>
  <c r="I69" i="17"/>
  <c r="M67" i="17"/>
  <c r="K67" i="17"/>
  <c r="I67" i="17"/>
  <c r="I65" i="17"/>
  <c r="I63" i="17"/>
  <c r="M63" i="17" s="1"/>
  <c r="M61" i="17"/>
  <c r="I61" i="17"/>
  <c r="K61" i="17" s="1"/>
  <c r="M59" i="17"/>
  <c r="K59" i="17"/>
  <c r="I59" i="17"/>
  <c r="I57" i="17"/>
  <c r="M57" i="17" s="1"/>
  <c r="I55" i="17"/>
  <c r="M55" i="17" s="1"/>
  <c r="M53" i="17"/>
  <c r="I53" i="17"/>
  <c r="K53" i="17" s="1"/>
  <c r="I51" i="17"/>
  <c r="K51" i="17" s="1"/>
  <c r="Q104" i="17"/>
  <c r="O104" i="17"/>
  <c r="I49" i="17"/>
  <c r="I47" i="17"/>
  <c r="M47" i="17" s="1"/>
  <c r="I45" i="17"/>
  <c r="I43" i="17"/>
  <c r="M43" i="17" s="1"/>
  <c r="I41" i="17"/>
  <c r="I39" i="17"/>
  <c r="M37" i="17"/>
  <c r="K37" i="17"/>
  <c r="I37" i="17"/>
  <c r="I35" i="17"/>
  <c r="M35" i="17" s="1"/>
  <c r="Q103" i="17"/>
  <c r="O103" i="17"/>
  <c r="I33" i="17"/>
  <c r="I31" i="17"/>
  <c r="M29" i="17"/>
  <c r="I29" i="17"/>
  <c r="K29" i="17" s="1"/>
  <c r="M27" i="17"/>
  <c r="K27" i="17"/>
  <c r="I27" i="17"/>
  <c r="I25" i="17"/>
  <c r="I23" i="17"/>
  <c r="M23" i="17" s="1"/>
  <c r="I21" i="17"/>
  <c r="I19" i="17"/>
  <c r="K19" i="17" s="1"/>
  <c r="I17" i="17"/>
  <c r="M17" i="17" s="1"/>
  <c r="O102" i="17"/>
  <c r="I15" i="17"/>
  <c r="Q102" i="17"/>
  <c r="I13" i="17"/>
  <c r="M11" i="17"/>
  <c r="K11" i="17"/>
  <c r="I11" i="17"/>
  <c r="S101" i="17"/>
  <c r="S106" i="17" s="1"/>
  <c r="S108" i="17" s="1"/>
  <c r="Q101" i="17"/>
  <c r="O101" i="17"/>
  <c r="E98" i="17"/>
  <c r="I98" i="17" s="1"/>
  <c r="S7" i="17"/>
  <c r="S109" i="17" s="1"/>
  <c r="Q7" i="17"/>
  <c r="O7" i="17"/>
  <c r="G7" i="17"/>
  <c r="G109" i="17" s="1"/>
  <c r="E7" i="17"/>
  <c r="I6" i="17"/>
  <c r="M6" i="17" s="1"/>
  <c r="M5" i="17"/>
  <c r="I5" i="17"/>
  <c r="K5" i="17" s="1"/>
  <c r="J21" i="18" l="1"/>
  <c r="J48" i="18"/>
  <c r="R53" i="18"/>
  <c r="L50" i="18"/>
  <c r="L52" i="18" s="1"/>
  <c r="L53" i="18" s="1"/>
  <c r="N28" i="18"/>
  <c r="N40" i="18"/>
  <c r="D45" i="18"/>
  <c r="D47" i="18"/>
  <c r="D49" i="18"/>
  <c r="H13" i="18"/>
  <c r="H23" i="18"/>
  <c r="N23" i="18" s="1"/>
  <c r="N17" i="18"/>
  <c r="H21" i="18"/>
  <c r="P21" i="18"/>
  <c r="P49" i="18" s="1"/>
  <c r="P50" i="18" s="1"/>
  <c r="P52" i="18" s="1"/>
  <c r="P53" i="18" s="1"/>
  <c r="N26" i="18"/>
  <c r="H27" i="18"/>
  <c r="J27" i="18" s="1"/>
  <c r="J28" i="18"/>
  <c r="N31" i="18"/>
  <c r="H34" i="18"/>
  <c r="J34" i="18" s="1"/>
  <c r="J35" i="18"/>
  <c r="N37" i="18"/>
  <c r="H39" i="18"/>
  <c r="N39" i="18" s="1"/>
  <c r="J40" i="18"/>
  <c r="H44" i="18"/>
  <c r="N44" i="18" s="1"/>
  <c r="N35" i="18"/>
  <c r="L45" i="18"/>
  <c r="N27" i="18"/>
  <c r="N34" i="18"/>
  <c r="N48" i="18"/>
  <c r="R45" i="18"/>
  <c r="M13" i="17"/>
  <c r="K13" i="17"/>
  <c r="K31" i="17"/>
  <c r="M31" i="17"/>
  <c r="M33" i="17"/>
  <c r="K33" i="17"/>
  <c r="K39" i="17"/>
  <c r="M39" i="17"/>
  <c r="M41" i="17"/>
  <c r="K41" i="17"/>
  <c r="M81" i="17"/>
  <c r="K81" i="17"/>
  <c r="M98" i="17"/>
  <c r="M45" i="17"/>
  <c r="K45" i="17"/>
  <c r="M65" i="17"/>
  <c r="K65" i="17"/>
  <c r="M85" i="17"/>
  <c r="K85" i="17"/>
  <c r="K87" i="17"/>
  <c r="M87" i="17"/>
  <c r="M89" i="17"/>
  <c r="K89" i="17"/>
  <c r="O106" i="17"/>
  <c r="O108" i="17" s="1"/>
  <c r="O109" i="17" s="1"/>
  <c r="M21" i="17"/>
  <c r="K21" i="17"/>
  <c r="M49" i="17"/>
  <c r="K49" i="17"/>
  <c r="Q109" i="17"/>
  <c r="Q106" i="17"/>
  <c r="Q108" i="17" s="1"/>
  <c r="M25" i="17"/>
  <c r="K25" i="17"/>
  <c r="M77" i="17"/>
  <c r="K77" i="17"/>
  <c r="K15" i="17"/>
  <c r="M15" i="17"/>
  <c r="M69" i="17"/>
  <c r="K69" i="17"/>
  <c r="K105" i="17"/>
  <c r="M105" i="17"/>
  <c r="E101" i="17"/>
  <c r="E103" i="17"/>
  <c r="I103" i="17" s="1"/>
  <c r="I10" i="17"/>
  <c r="K17" i="17"/>
  <c r="K35" i="17"/>
  <c r="K43" i="17"/>
  <c r="K57" i="17"/>
  <c r="O98" i="17"/>
  <c r="K98" i="17" s="1"/>
  <c r="K6" i="17"/>
  <c r="I7" i="17"/>
  <c r="M19" i="17"/>
  <c r="K23" i="17"/>
  <c r="K47" i="17"/>
  <c r="M51" i="17"/>
  <c r="K55" i="17"/>
  <c r="K63" i="17"/>
  <c r="K71" i="17"/>
  <c r="M73" i="17"/>
  <c r="M75" i="17"/>
  <c r="K79" i="17"/>
  <c r="M83" i="17"/>
  <c r="K93" i="17"/>
  <c r="Q98" i="17"/>
  <c r="E102" i="17"/>
  <c r="I102" i="17" s="1"/>
  <c r="E104" i="17"/>
  <c r="I104" i="17" s="1"/>
  <c r="S98" i="17"/>
  <c r="J23" i="18" l="1"/>
  <c r="P45" i="18"/>
  <c r="N45" i="18" s="1"/>
  <c r="H49" i="18"/>
  <c r="N49" i="18" s="1"/>
  <c r="H45" i="18"/>
  <c r="H47" i="18"/>
  <c r="N47" i="18" s="1"/>
  <c r="J44" i="18"/>
  <c r="J39" i="18"/>
  <c r="N21" i="18"/>
  <c r="J45" i="18"/>
  <c r="N13" i="18"/>
  <c r="J13" i="18"/>
  <c r="D50" i="18"/>
  <c r="K104" i="17"/>
  <c r="M104" i="17"/>
  <c r="K102" i="17"/>
  <c r="M102" i="17"/>
  <c r="M10" i="17"/>
  <c r="K10" i="17"/>
  <c r="I101" i="17"/>
  <c r="E106" i="17"/>
  <c r="E108" i="17" s="1"/>
  <c r="E109" i="17" s="1"/>
  <c r="K7" i="17"/>
  <c r="M7" i="17"/>
  <c r="K103" i="17"/>
  <c r="M103" i="17"/>
  <c r="J47" i="18" l="1"/>
  <c r="D52" i="18"/>
  <c r="D53" i="18" s="1"/>
  <c r="H50" i="18"/>
  <c r="H52" i="18" s="1"/>
  <c r="H53" i="18" s="1"/>
  <c r="J49" i="18"/>
  <c r="K101" i="17"/>
  <c r="I106" i="17"/>
  <c r="M101" i="17"/>
  <c r="N50" i="18" l="1"/>
  <c r="N52" i="18" s="1"/>
  <c r="N53" i="18" s="1"/>
  <c r="J50" i="18"/>
  <c r="J52" i="18" s="1"/>
  <c r="J53" i="18" s="1"/>
  <c r="K106" i="17"/>
  <c r="K108" i="17" s="1"/>
  <c r="K109" i="17" s="1"/>
  <c r="I108" i="17"/>
  <c r="I109" i="17" s="1"/>
  <c r="M106" i="17"/>
  <c r="M108" i="17" s="1"/>
  <c r="M109" i="17" s="1"/>
  <c r="R52" i="16" l="1"/>
  <c r="L52" i="16"/>
  <c r="F52" i="16"/>
  <c r="D52" i="16"/>
  <c r="J52" i="16" s="1"/>
  <c r="R51" i="16"/>
  <c r="R53" i="16" s="1"/>
  <c r="L51" i="16"/>
  <c r="L53" i="16" s="1"/>
  <c r="L55" i="16" s="1"/>
  <c r="F51" i="16"/>
  <c r="F53" i="16" s="1"/>
  <c r="F55" i="16" s="1"/>
  <c r="D51" i="16"/>
  <c r="R50" i="16"/>
  <c r="L50" i="16"/>
  <c r="F50" i="16"/>
  <c r="D50" i="16"/>
  <c r="R48" i="16"/>
  <c r="L48" i="16"/>
  <c r="F48" i="16"/>
  <c r="D48" i="16"/>
  <c r="J48" i="16" s="1"/>
  <c r="P47" i="16"/>
  <c r="H47" i="16"/>
  <c r="N47" i="16" s="1"/>
  <c r="P46" i="16"/>
  <c r="N46" i="16"/>
  <c r="J46" i="16"/>
  <c r="H46" i="16"/>
  <c r="P45" i="16"/>
  <c r="H45" i="16"/>
  <c r="N45" i="16" s="1"/>
  <c r="P44" i="16"/>
  <c r="H44" i="16"/>
  <c r="N44" i="16" s="1"/>
  <c r="P43" i="16"/>
  <c r="N43" i="16"/>
  <c r="J43" i="16"/>
  <c r="H43" i="16"/>
  <c r="P42" i="16"/>
  <c r="N42" i="16"/>
  <c r="J42" i="16"/>
  <c r="H42" i="16"/>
  <c r="P41" i="16"/>
  <c r="N41" i="16"/>
  <c r="J41" i="16"/>
  <c r="H41" i="16"/>
  <c r="P40" i="16"/>
  <c r="H40" i="16"/>
  <c r="N40" i="16" s="1"/>
  <c r="P39" i="16"/>
  <c r="H39" i="16"/>
  <c r="N39" i="16" s="1"/>
  <c r="P38" i="16"/>
  <c r="N38" i="16"/>
  <c r="J38" i="16"/>
  <c r="H38" i="16"/>
  <c r="P37" i="16"/>
  <c r="H37" i="16"/>
  <c r="N37" i="16" s="1"/>
  <c r="P36" i="16"/>
  <c r="H36" i="16"/>
  <c r="N36" i="16" s="1"/>
  <c r="P35" i="16"/>
  <c r="H35" i="16"/>
  <c r="N35" i="16" s="1"/>
  <c r="P34" i="16"/>
  <c r="H34" i="16"/>
  <c r="N34" i="16" s="1"/>
  <c r="P33" i="16"/>
  <c r="H33" i="16"/>
  <c r="N33" i="16" s="1"/>
  <c r="P32" i="16"/>
  <c r="H32" i="16"/>
  <c r="N32" i="16" s="1"/>
  <c r="P31" i="16"/>
  <c r="N31" i="16"/>
  <c r="J31" i="16"/>
  <c r="H31" i="16"/>
  <c r="P30" i="16"/>
  <c r="H30" i="16"/>
  <c r="N30" i="16" s="1"/>
  <c r="P29" i="16"/>
  <c r="N29" i="16"/>
  <c r="J29" i="16"/>
  <c r="H29" i="16"/>
  <c r="P28" i="16"/>
  <c r="H28" i="16"/>
  <c r="N28" i="16" s="1"/>
  <c r="P27" i="16"/>
  <c r="N27" i="16"/>
  <c r="J27" i="16"/>
  <c r="H27" i="16"/>
  <c r="P26" i="16"/>
  <c r="N26" i="16"/>
  <c r="J26" i="16"/>
  <c r="H26" i="16"/>
  <c r="P25" i="16"/>
  <c r="N25" i="16"/>
  <c r="J25" i="16"/>
  <c r="H25" i="16"/>
  <c r="P24" i="16"/>
  <c r="H24" i="16"/>
  <c r="N24" i="16" s="1"/>
  <c r="P23" i="16"/>
  <c r="P52" i="16" s="1"/>
  <c r="H23" i="16"/>
  <c r="H52" i="16" s="1"/>
  <c r="P22" i="16"/>
  <c r="N22" i="16"/>
  <c r="J22" i="16"/>
  <c r="H22" i="16"/>
  <c r="P21" i="16"/>
  <c r="N21" i="16"/>
  <c r="J21" i="16"/>
  <c r="H21" i="16"/>
  <c r="P20" i="16"/>
  <c r="N20" i="16"/>
  <c r="J20" i="16"/>
  <c r="H20" i="16"/>
  <c r="P19" i="16"/>
  <c r="H19" i="16"/>
  <c r="N19" i="16" s="1"/>
  <c r="P18" i="16"/>
  <c r="H18" i="16"/>
  <c r="N18" i="16" s="1"/>
  <c r="P17" i="16"/>
  <c r="H17" i="16"/>
  <c r="N17" i="16" s="1"/>
  <c r="P16" i="16"/>
  <c r="N16" i="16"/>
  <c r="J16" i="16"/>
  <c r="H16" i="16"/>
  <c r="P15" i="16"/>
  <c r="P51" i="16" s="1"/>
  <c r="N15" i="16"/>
  <c r="J15" i="16"/>
  <c r="H15" i="16"/>
  <c r="H51" i="16" s="1"/>
  <c r="P14" i="16"/>
  <c r="P50" i="16" s="1"/>
  <c r="H14" i="16"/>
  <c r="H48" i="16" s="1"/>
  <c r="P11" i="16"/>
  <c r="L11" i="16"/>
  <c r="L56" i="16" s="1"/>
  <c r="F11" i="16"/>
  <c r="F56" i="16" s="1"/>
  <c r="D11" i="16"/>
  <c r="H11" i="16" s="1"/>
  <c r="R10" i="16"/>
  <c r="R11" i="16" s="1"/>
  <c r="R56" i="16" s="1"/>
  <c r="N10" i="16"/>
  <c r="N11" i="16" s="1"/>
  <c r="J10" i="16"/>
  <c r="J11" i="16" s="1"/>
  <c r="H10" i="16"/>
  <c r="G68" i="15"/>
  <c r="S64" i="15"/>
  <c r="Q64" i="15"/>
  <c r="O64" i="15"/>
  <c r="G64" i="15"/>
  <c r="E64" i="15"/>
  <c r="I64" i="15" s="1"/>
  <c r="S63" i="15"/>
  <c r="Q63" i="15"/>
  <c r="O63" i="15"/>
  <c r="G63" i="15"/>
  <c r="E63" i="15"/>
  <c r="I63" i="15" s="1"/>
  <c r="S62" i="15"/>
  <c r="Q62" i="15"/>
  <c r="O62" i="15"/>
  <c r="G62" i="15"/>
  <c r="E62" i="15"/>
  <c r="I62" i="15" s="1"/>
  <c r="S61" i="15"/>
  <c r="S65" i="15" s="1"/>
  <c r="S67" i="15" s="1"/>
  <c r="Q61" i="15"/>
  <c r="Q65" i="15" s="1"/>
  <c r="Q67" i="15" s="1"/>
  <c r="O61" i="15"/>
  <c r="O65" i="15" s="1"/>
  <c r="O67" i="15" s="1"/>
  <c r="O68" i="15" s="1"/>
  <c r="G61" i="15"/>
  <c r="G65" i="15" s="1"/>
  <c r="G67" i="15" s="1"/>
  <c r="E61" i="15"/>
  <c r="E65" i="15" s="1"/>
  <c r="E67" i="15" s="1"/>
  <c r="E68" i="15" s="1"/>
  <c r="S59" i="15"/>
  <c r="Q59" i="15"/>
  <c r="O59" i="15"/>
  <c r="G59" i="15"/>
  <c r="E59" i="15"/>
  <c r="I59" i="15" s="1"/>
  <c r="I57" i="15"/>
  <c r="M57" i="15" s="1"/>
  <c r="M55" i="15"/>
  <c r="I55" i="15"/>
  <c r="K55" i="15" s="1"/>
  <c r="M53" i="15"/>
  <c r="K53" i="15"/>
  <c r="I53" i="15"/>
  <c r="I51" i="15"/>
  <c r="K51" i="15" s="1"/>
  <c r="I49" i="15"/>
  <c r="M49" i="15" s="1"/>
  <c r="M47" i="15"/>
  <c r="I47" i="15"/>
  <c r="K47" i="15" s="1"/>
  <c r="M45" i="15"/>
  <c r="K45" i="15"/>
  <c r="I45" i="15"/>
  <c r="I43" i="15"/>
  <c r="K43" i="15" s="1"/>
  <c r="I41" i="15"/>
  <c r="M41" i="15" s="1"/>
  <c r="M39" i="15"/>
  <c r="I39" i="15"/>
  <c r="K39" i="15" s="1"/>
  <c r="M37" i="15"/>
  <c r="K37" i="15"/>
  <c r="I37" i="15"/>
  <c r="I35" i="15"/>
  <c r="M35" i="15" s="1"/>
  <c r="I33" i="15"/>
  <c r="M33" i="15" s="1"/>
  <c r="M31" i="15"/>
  <c r="I31" i="15"/>
  <c r="K31" i="15" s="1"/>
  <c r="M29" i="15"/>
  <c r="K29" i="15"/>
  <c r="I29" i="15"/>
  <c r="I27" i="15"/>
  <c r="M27" i="15" s="1"/>
  <c r="I25" i="15"/>
  <c r="M25" i="15" s="1"/>
  <c r="M23" i="15"/>
  <c r="K23" i="15"/>
  <c r="I23" i="15"/>
  <c r="M21" i="15"/>
  <c r="K21" i="15"/>
  <c r="I21" i="15"/>
  <c r="I19" i="15"/>
  <c r="K19" i="15" s="1"/>
  <c r="I17" i="15"/>
  <c r="M17" i="15" s="1"/>
  <c r="M15" i="15"/>
  <c r="K15" i="15"/>
  <c r="I15" i="15"/>
  <c r="M13" i="15"/>
  <c r="K13" i="15"/>
  <c r="I13" i="15"/>
  <c r="I11" i="15"/>
  <c r="M11" i="15" s="1"/>
  <c r="I10" i="15"/>
  <c r="M10" i="15" s="1"/>
  <c r="S7" i="15"/>
  <c r="S68" i="15" s="1"/>
  <c r="Q7" i="15"/>
  <c r="Q68" i="15" s="1"/>
  <c r="O7" i="15"/>
  <c r="G7" i="15"/>
  <c r="E7" i="15"/>
  <c r="I7" i="15" s="1"/>
  <c r="M6" i="15"/>
  <c r="K6" i="15"/>
  <c r="I6" i="15"/>
  <c r="J51" i="16" l="1"/>
  <c r="P53" i="16"/>
  <c r="P55" i="16" s="1"/>
  <c r="P56" i="16" s="1"/>
  <c r="R55" i="16"/>
  <c r="J14" i="16"/>
  <c r="J17" i="16"/>
  <c r="J18" i="16"/>
  <c r="J19" i="16"/>
  <c r="J23" i="16"/>
  <c r="J24" i="16"/>
  <c r="J28" i="16"/>
  <c r="J30" i="16"/>
  <c r="J32" i="16"/>
  <c r="J33" i="16"/>
  <c r="J34" i="16"/>
  <c r="J35" i="16"/>
  <c r="J36" i="16"/>
  <c r="J37" i="16"/>
  <c r="J39" i="16"/>
  <c r="J40" i="16"/>
  <c r="J44" i="16"/>
  <c r="J45" i="16"/>
  <c r="J47" i="16"/>
  <c r="N51" i="16"/>
  <c r="N52" i="16"/>
  <c r="D53" i="16"/>
  <c r="N14" i="16"/>
  <c r="N23" i="16"/>
  <c r="P48" i="16"/>
  <c r="N48" i="16" s="1"/>
  <c r="H50" i="16"/>
  <c r="H53" i="16" s="1"/>
  <c r="H55" i="16" s="1"/>
  <c r="H56" i="16" s="1"/>
  <c r="M7" i="15"/>
  <c r="K7" i="15"/>
  <c r="K59" i="15"/>
  <c r="M59" i="15"/>
  <c r="K64" i="15"/>
  <c r="M64" i="15"/>
  <c r="K62" i="15"/>
  <c r="M62" i="15"/>
  <c r="K63" i="15"/>
  <c r="M63" i="15"/>
  <c r="K11" i="15"/>
  <c r="K27" i="15"/>
  <c r="K35" i="15"/>
  <c r="K10" i="15"/>
  <c r="K17" i="15"/>
  <c r="M19" i="15"/>
  <c r="K25" i="15"/>
  <c r="K33" i="15"/>
  <c r="K41" i="15"/>
  <c r="M43" i="15"/>
  <c r="K49" i="15"/>
  <c r="M51" i="15"/>
  <c r="K57" i="15"/>
  <c r="I61" i="15"/>
  <c r="N50" i="16" l="1"/>
  <c r="J50" i="16"/>
  <c r="J53" i="16"/>
  <c r="J55" i="16" s="1"/>
  <c r="J56" i="16" s="1"/>
  <c r="N53" i="16"/>
  <c r="N55" i="16" s="1"/>
  <c r="N56" i="16" s="1"/>
  <c r="D55" i="16"/>
  <c r="D56" i="16" s="1"/>
  <c r="K61" i="15"/>
  <c r="M61" i="15"/>
  <c r="I65" i="15"/>
  <c r="K65" i="15" l="1"/>
  <c r="K67" i="15" s="1"/>
  <c r="K68" i="15" s="1"/>
  <c r="M65" i="15"/>
  <c r="M67" i="15" s="1"/>
  <c r="M68" i="15" s="1"/>
  <c r="I67" i="15"/>
  <c r="I68" i="15" s="1"/>
  <c r="R50" i="14" l="1"/>
  <c r="L50" i="14"/>
  <c r="F50" i="14"/>
  <c r="D50" i="14"/>
  <c r="R49" i="14"/>
  <c r="R51" i="14" s="1"/>
  <c r="R53" i="14" s="1"/>
  <c r="L49" i="14"/>
  <c r="L51" i="14" s="1"/>
  <c r="L53" i="14" s="1"/>
  <c r="F49" i="14"/>
  <c r="F51" i="14" s="1"/>
  <c r="F53" i="14" s="1"/>
  <c r="D49" i="14"/>
  <c r="R48" i="14"/>
  <c r="L48" i="14"/>
  <c r="F48" i="14"/>
  <c r="D48" i="14"/>
  <c r="R46" i="14"/>
  <c r="L46" i="14"/>
  <c r="F46" i="14"/>
  <c r="D46" i="14"/>
  <c r="J46" i="14" s="1"/>
  <c r="P45" i="14"/>
  <c r="N45" i="14"/>
  <c r="J45" i="14"/>
  <c r="H45" i="14"/>
  <c r="P44" i="14"/>
  <c r="H44" i="14"/>
  <c r="N44" i="14" s="1"/>
  <c r="P43" i="14"/>
  <c r="N43" i="14"/>
  <c r="J43" i="14"/>
  <c r="H43" i="14"/>
  <c r="P42" i="14"/>
  <c r="N42" i="14"/>
  <c r="J42" i="14"/>
  <c r="H42" i="14"/>
  <c r="P41" i="14"/>
  <c r="H41" i="14"/>
  <c r="N41" i="14" s="1"/>
  <c r="P40" i="14"/>
  <c r="N40" i="14"/>
  <c r="J40" i="14"/>
  <c r="H40" i="14"/>
  <c r="P39" i="14"/>
  <c r="N39" i="14"/>
  <c r="J39" i="14"/>
  <c r="H39" i="14"/>
  <c r="P38" i="14"/>
  <c r="H38" i="14"/>
  <c r="J38" i="14" s="1"/>
  <c r="P37" i="14"/>
  <c r="H37" i="14"/>
  <c r="N37" i="14" s="1"/>
  <c r="P36" i="14"/>
  <c r="H36" i="14"/>
  <c r="N36" i="14" s="1"/>
  <c r="P35" i="14"/>
  <c r="N35" i="14"/>
  <c r="J35" i="14"/>
  <c r="H35" i="14"/>
  <c r="P34" i="14"/>
  <c r="N34" i="14"/>
  <c r="J34" i="14"/>
  <c r="H34" i="14"/>
  <c r="P33" i="14"/>
  <c r="N33" i="14"/>
  <c r="J33" i="14"/>
  <c r="H33" i="14"/>
  <c r="P32" i="14"/>
  <c r="N32" i="14"/>
  <c r="J32" i="14"/>
  <c r="H32" i="14"/>
  <c r="P31" i="14"/>
  <c r="H31" i="14"/>
  <c r="N31" i="14" s="1"/>
  <c r="P30" i="14"/>
  <c r="H30" i="14"/>
  <c r="J30" i="14" s="1"/>
  <c r="P29" i="14"/>
  <c r="N29" i="14"/>
  <c r="J29" i="14"/>
  <c r="H29" i="14"/>
  <c r="P28" i="14"/>
  <c r="N28" i="14"/>
  <c r="J28" i="14"/>
  <c r="H28" i="14"/>
  <c r="P27" i="14"/>
  <c r="H27" i="14"/>
  <c r="J27" i="14" s="1"/>
  <c r="P26" i="14"/>
  <c r="H26" i="14"/>
  <c r="N26" i="14" s="1"/>
  <c r="P25" i="14"/>
  <c r="H25" i="14"/>
  <c r="N25" i="14" s="1"/>
  <c r="P24" i="14"/>
  <c r="H24" i="14"/>
  <c r="J24" i="14" s="1"/>
  <c r="P23" i="14"/>
  <c r="H23" i="14"/>
  <c r="N23" i="14" s="1"/>
  <c r="P22" i="14"/>
  <c r="P50" i="14" s="1"/>
  <c r="H22" i="14"/>
  <c r="J22" i="14" s="1"/>
  <c r="P21" i="14"/>
  <c r="H21" i="14"/>
  <c r="N21" i="14" s="1"/>
  <c r="P20" i="14"/>
  <c r="H20" i="14"/>
  <c r="J20" i="14" s="1"/>
  <c r="P19" i="14"/>
  <c r="N19" i="14"/>
  <c r="J19" i="14"/>
  <c r="H19" i="14"/>
  <c r="P18" i="14"/>
  <c r="N18" i="14"/>
  <c r="J18" i="14"/>
  <c r="H18" i="14"/>
  <c r="P17" i="14"/>
  <c r="N17" i="14"/>
  <c r="J17" i="14"/>
  <c r="H17" i="14"/>
  <c r="P16" i="14"/>
  <c r="N16" i="14" s="1"/>
  <c r="H16" i="14"/>
  <c r="J16" i="14" s="1"/>
  <c r="P15" i="14"/>
  <c r="N15" i="14"/>
  <c r="J15" i="14"/>
  <c r="H15" i="14"/>
  <c r="P14" i="14"/>
  <c r="P49" i="14" s="1"/>
  <c r="N14" i="14"/>
  <c r="J14" i="14"/>
  <c r="H14" i="14"/>
  <c r="H49" i="14" s="1"/>
  <c r="P13" i="14"/>
  <c r="P48" i="14" s="1"/>
  <c r="H13" i="14"/>
  <c r="H46" i="14" s="1"/>
  <c r="P10" i="14"/>
  <c r="N10" i="14"/>
  <c r="L10" i="14"/>
  <c r="L54" i="14" s="1"/>
  <c r="F10" i="14"/>
  <c r="F54" i="14" s="1"/>
  <c r="D10" i="14"/>
  <c r="R9" i="14"/>
  <c r="R10" i="14" s="1"/>
  <c r="R54" i="14" s="1"/>
  <c r="N9" i="14"/>
  <c r="J9" i="14"/>
  <c r="J10" i="14" s="1"/>
  <c r="H9" i="14"/>
  <c r="S100" i="13"/>
  <c r="Q100" i="13"/>
  <c r="O100" i="13"/>
  <c r="G100" i="13"/>
  <c r="E100" i="13"/>
  <c r="I100" i="13" s="1"/>
  <c r="S99" i="13"/>
  <c r="Q99" i="13"/>
  <c r="O99" i="13"/>
  <c r="G99" i="13"/>
  <c r="E99" i="13"/>
  <c r="I99" i="13" s="1"/>
  <c r="S98" i="13"/>
  <c r="Q98" i="13"/>
  <c r="O98" i="13"/>
  <c r="G98" i="13"/>
  <c r="E98" i="13"/>
  <c r="I98" i="13" s="1"/>
  <c r="S97" i="13"/>
  <c r="Q97" i="13"/>
  <c r="O97" i="13"/>
  <c r="G97" i="13"/>
  <c r="E97" i="13"/>
  <c r="I97" i="13" s="1"/>
  <c r="S96" i="13"/>
  <c r="Q96" i="13"/>
  <c r="O96" i="13"/>
  <c r="G96" i="13"/>
  <c r="E96" i="13"/>
  <c r="I96" i="13" s="1"/>
  <c r="S95" i="13"/>
  <c r="S101" i="13" s="1"/>
  <c r="S103" i="13" s="1"/>
  <c r="Q95" i="13"/>
  <c r="Q101" i="13" s="1"/>
  <c r="Q103" i="13" s="1"/>
  <c r="O95" i="13"/>
  <c r="O101" i="13" s="1"/>
  <c r="O103" i="13" s="1"/>
  <c r="G95" i="13"/>
  <c r="G101" i="13" s="1"/>
  <c r="G103" i="13" s="1"/>
  <c r="E95" i="13"/>
  <c r="I95" i="13" s="1"/>
  <c r="S93" i="13"/>
  <c r="Q93" i="13"/>
  <c r="O93" i="13"/>
  <c r="G93" i="13"/>
  <c r="E93" i="13"/>
  <c r="I93" i="13" s="1"/>
  <c r="I92" i="13"/>
  <c r="M92" i="13" s="1"/>
  <c r="M91" i="13"/>
  <c r="K91" i="13"/>
  <c r="I91" i="13"/>
  <c r="K90" i="13"/>
  <c r="I90" i="13"/>
  <c r="M90" i="13" s="1"/>
  <c r="I88" i="13"/>
  <c r="M88" i="13" s="1"/>
  <c r="I86" i="13"/>
  <c r="M86" i="13" s="1"/>
  <c r="M84" i="13"/>
  <c r="K84" i="13"/>
  <c r="I84" i="13"/>
  <c r="K82" i="13"/>
  <c r="I82" i="13"/>
  <c r="M82" i="13" s="1"/>
  <c r="I80" i="13"/>
  <c r="M80" i="13" s="1"/>
  <c r="M78" i="13"/>
  <c r="I78" i="13"/>
  <c r="K78" i="13" s="1"/>
  <c r="M76" i="13"/>
  <c r="K76" i="13"/>
  <c r="I76" i="13"/>
  <c r="K74" i="13"/>
  <c r="I74" i="13"/>
  <c r="M74" i="13" s="1"/>
  <c r="I72" i="13"/>
  <c r="M72" i="13" s="1"/>
  <c r="M70" i="13"/>
  <c r="I70" i="13"/>
  <c r="K70" i="13" s="1"/>
  <c r="M68" i="13"/>
  <c r="K68" i="13"/>
  <c r="I68" i="13"/>
  <c r="K66" i="13"/>
  <c r="I66" i="13"/>
  <c r="M66" i="13" s="1"/>
  <c r="I64" i="13"/>
  <c r="M64" i="13" s="1"/>
  <c r="M62" i="13"/>
  <c r="I62" i="13"/>
  <c r="K62" i="13" s="1"/>
  <c r="M60" i="13"/>
  <c r="K60" i="13"/>
  <c r="I60" i="13"/>
  <c r="K58" i="13"/>
  <c r="I58" i="13"/>
  <c r="M58" i="13" s="1"/>
  <c r="I56" i="13"/>
  <c r="M56" i="13" s="1"/>
  <c r="M54" i="13"/>
  <c r="I54" i="13"/>
  <c r="K54" i="13" s="1"/>
  <c r="M52" i="13"/>
  <c r="K52" i="13"/>
  <c r="I52" i="13"/>
  <c r="K50" i="13"/>
  <c r="I50" i="13"/>
  <c r="M50" i="13" s="1"/>
  <c r="I48" i="13"/>
  <c r="M48" i="13" s="1"/>
  <c r="M46" i="13"/>
  <c r="I46" i="13"/>
  <c r="K46" i="13" s="1"/>
  <c r="M44" i="13"/>
  <c r="K44" i="13"/>
  <c r="I44" i="13"/>
  <c r="K42" i="13"/>
  <c r="I42" i="13"/>
  <c r="M42" i="13" s="1"/>
  <c r="I40" i="13"/>
  <c r="M40" i="13" s="1"/>
  <c r="M38" i="13"/>
  <c r="I38" i="13"/>
  <c r="K38" i="13" s="1"/>
  <c r="M36" i="13"/>
  <c r="K36" i="13"/>
  <c r="I36" i="13"/>
  <c r="K34" i="13"/>
  <c r="I34" i="13"/>
  <c r="M34" i="13" s="1"/>
  <c r="I32" i="13"/>
  <c r="M32" i="13" s="1"/>
  <c r="M30" i="13"/>
  <c r="I30" i="13"/>
  <c r="K30" i="13" s="1"/>
  <c r="M28" i="13"/>
  <c r="K28" i="13"/>
  <c r="I28" i="13"/>
  <c r="K26" i="13"/>
  <c r="I26" i="13"/>
  <c r="M26" i="13" s="1"/>
  <c r="I24" i="13"/>
  <c r="M24" i="13" s="1"/>
  <c r="M22" i="13"/>
  <c r="I22" i="13"/>
  <c r="K22" i="13" s="1"/>
  <c r="M20" i="13"/>
  <c r="K20" i="13"/>
  <c r="I20" i="13"/>
  <c r="K18" i="13"/>
  <c r="I18" i="13"/>
  <c r="M18" i="13" s="1"/>
  <c r="I16" i="13"/>
  <c r="M16" i="13" s="1"/>
  <c r="M14" i="13"/>
  <c r="I14" i="13"/>
  <c r="K14" i="13" s="1"/>
  <c r="M13" i="13"/>
  <c r="K13" i="13"/>
  <c r="I13" i="13"/>
  <c r="K12" i="13"/>
  <c r="I12" i="13"/>
  <c r="M12" i="13" s="1"/>
  <c r="I11" i="13"/>
  <c r="M11" i="13" s="1"/>
  <c r="S8" i="13"/>
  <c r="S104" i="13" s="1"/>
  <c r="Q8" i="13"/>
  <c r="Q104" i="13" s="1"/>
  <c r="O8" i="13"/>
  <c r="O104" i="13" s="1"/>
  <c r="G8" i="13"/>
  <c r="G104" i="13" s="1"/>
  <c r="E8" i="13"/>
  <c r="M7" i="13"/>
  <c r="I7" i="13"/>
  <c r="K7" i="13" s="1"/>
  <c r="M6" i="13"/>
  <c r="K6" i="13"/>
  <c r="I6" i="13"/>
  <c r="I8" i="13" s="1"/>
  <c r="P51" i="14" l="1"/>
  <c r="P53" i="14" s="1"/>
  <c r="P54" i="14" s="1"/>
  <c r="J48" i="14"/>
  <c r="J49" i="14"/>
  <c r="J13" i="14"/>
  <c r="J21" i="14"/>
  <c r="J23" i="14"/>
  <c r="J25" i="14"/>
  <c r="J26" i="14"/>
  <c r="J31" i="14"/>
  <c r="J36" i="14"/>
  <c r="J37" i="14"/>
  <c r="J41" i="14"/>
  <c r="J44" i="14"/>
  <c r="N46" i="14"/>
  <c r="N48" i="14"/>
  <c r="H10" i="14"/>
  <c r="N13" i="14"/>
  <c r="N20" i="14"/>
  <c r="N22" i="14"/>
  <c r="N24" i="14"/>
  <c r="N27" i="14"/>
  <c r="N30" i="14"/>
  <c r="N38" i="14"/>
  <c r="P46" i="14"/>
  <c r="H48" i="14"/>
  <c r="H50" i="14"/>
  <c r="J50" i="14" s="1"/>
  <c r="D51" i="14"/>
  <c r="N49" i="14"/>
  <c r="K96" i="13"/>
  <c r="M96" i="13"/>
  <c r="K100" i="13"/>
  <c r="M100" i="13"/>
  <c r="K97" i="13"/>
  <c r="M97" i="13"/>
  <c r="K8" i="13"/>
  <c r="M8" i="13"/>
  <c r="K93" i="13"/>
  <c r="M93" i="13"/>
  <c r="K98" i="13"/>
  <c r="M98" i="13"/>
  <c r="K95" i="13"/>
  <c r="I101" i="13"/>
  <c r="M95" i="13"/>
  <c r="K99" i="13"/>
  <c r="M99" i="13"/>
  <c r="E101" i="13"/>
  <c r="E103" i="13" s="1"/>
  <c r="E104" i="13" s="1"/>
  <c r="K11" i="13"/>
  <c r="K16" i="13"/>
  <c r="K24" i="13"/>
  <c r="K32" i="13"/>
  <c r="K40" i="13"/>
  <c r="K48" i="13"/>
  <c r="K56" i="13"/>
  <c r="K64" i="13"/>
  <c r="K72" i="13"/>
  <c r="K80" i="13"/>
  <c r="K88" i="13"/>
  <c r="K86" i="13"/>
  <c r="K92" i="13"/>
  <c r="D53" i="14" l="1"/>
  <c r="D54" i="14" s="1"/>
  <c r="N50" i="14"/>
  <c r="H51" i="14"/>
  <c r="H53" i="14" s="1"/>
  <c r="H54" i="14" s="1"/>
  <c r="K101" i="13"/>
  <c r="K103" i="13" s="1"/>
  <c r="K104" i="13" s="1"/>
  <c r="I103" i="13"/>
  <c r="I104" i="13" s="1"/>
  <c r="M101" i="13"/>
  <c r="M103" i="13" s="1"/>
  <c r="M104" i="13"/>
  <c r="N51" i="14" l="1"/>
  <c r="N53" i="14" s="1"/>
  <c r="N54" i="14" s="1"/>
  <c r="J51" i="14"/>
  <c r="J53" i="14" s="1"/>
  <c r="J54" i="14" s="1"/>
  <c r="R38" i="12" l="1"/>
  <c r="L38" i="12"/>
  <c r="F38" i="12"/>
  <c r="D38" i="12"/>
  <c r="R37" i="12"/>
  <c r="R39" i="12" s="1"/>
  <c r="L37" i="12"/>
  <c r="L39" i="12" s="1"/>
  <c r="L42" i="12" s="1"/>
  <c r="F37" i="12"/>
  <c r="F39" i="12" s="1"/>
  <c r="F42" i="12" s="1"/>
  <c r="D37" i="12"/>
  <c r="D39" i="12" s="1"/>
  <c r="D42" i="12" s="1"/>
  <c r="R36" i="12"/>
  <c r="L36" i="12"/>
  <c r="F36" i="12"/>
  <c r="D36" i="12"/>
  <c r="H36" i="12" s="1"/>
  <c r="P34" i="12"/>
  <c r="H34" i="12"/>
  <c r="N34" i="12" s="1"/>
  <c r="P33" i="12"/>
  <c r="H33" i="12"/>
  <c r="N33" i="12" s="1"/>
  <c r="P32" i="12"/>
  <c r="H32" i="12"/>
  <c r="N32" i="12" s="1"/>
  <c r="P31" i="12"/>
  <c r="H31" i="12"/>
  <c r="N31" i="12" s="1"/>
  <c r="P30" i="12"/>
  <c r="H30" i="12"/>
  <c r="N30" i="12" s="1"/>
  <c r="P29" i="12"/>
  <c r="H29" i="12"/>
  <c r="N29" i="12" s="1"/>
  <c r="P28" i="12"/>
  <c r="H28" i="12"/>
  <c r="N28" i="12" s="1"/>
  <c r="P27" i="12"/>
  <c r="H27" i="12"/>
  <c r="N27" i="12" s="1"/>
  <c r="P26" i="12"/>
  <c r="H26" i="12"/>
  <c r="N26" i="12" s="1"/>
  <c r="P25" i="12"/>
  <c r="H25" i="12"/>
  <c r="N25" i="12" s="1"/>
  <c r="P24" i="12"/>
  <c r="H24" i="12"/>
  <c r="N24" i="12" s="1"/>
  <c r="P23" i="12"/>
  <c r="H23" i="12"/>
  <c r="N23" i="12" s="1"/>
  <c r="P22" i="12"/>
  <c r="H22" i="12"/>
  <c r="N22" i="12" s="1"/>
  <c r="P21" i="12"/>
  <c r="H21" i="12"/>
  <c r="N21" i="12" s="1"/>
  <c r="P20" i="12"/>
  <c r="H20" i="12"/>
  <c r="N20" i="12" s="1"/>
  <c r="P19" i="12"/>
  <c r="H19" i="12"/>
  <c r="N19" i="12" s="1"/>
  <c r="P18" i="12"/>
  <c r="P38" i="12" s="1"/>
  <c r="H18" i="12"/>
  <c r="H38" i="12" s="1"/>
  <c r="P17" i="12"/>
  <c r="H17" i="12"/>
  <c r="N17" i="12" s="1"/>
  <c r="P16" i="12"/>
  <c r="H16" i="12"/>
  <c r="N16" i="12" s="1"/>
  <c r="P15" i="12"/>
  <c r="H15" i="12"/>
  <c r="N15" i="12" s="1"/>
  <c r="P14" i="12"/>
  <c r="H14" i="12"/>
  <c r="N14" i="12" s="1"/>
  <c r="P13" i="12"/>
  <c r="P37" i="12" s="1"/>
  <c r="P39" i="12" s="1"/>
  <c r="P42" i="12" s="1"/>
  <c r="H13" i="12"/>
  <c r="H37" i="12" s="1"/>
  <c r="P12" i="12"/>
  <c r="P36" i="12" s="1"/>
  <c r="H12" i="12"/>
  <c r="N12" i="12" s="1"/>
  <c r="P9" i="12"/>
  <c r="P43" i="12" s="1"/>
  <c r="L9" i="12"/>
  <c r="L43" i="12" s="1"/>
  <c r="F9" i="12"/>
  <c r="F43" i="12" s="1"/>
  <c r="D9" i="12"/>
  <c r="H9" i="12" s="1"/>
  <c r="R8" i="12"/>
  <c r="R9" i="12" s="1"/>
  <c r="R43" i="12" s="1"/>
  <c r="H8" i="12"/>
  <c r="N8" i="12" s="1"/>
  <c r="N9" i="12" s="1"/>
  <c r="S50" i="11"/>
  <c r="Q50" i="11"/>
  <c r="O50" i="11"/>
  <c r="G50" i="11"/>
  <c r="E50" i="11"/>
  <c r="I50" i="11" s="1"/>
  <c r="S49" i="11"/>
  <c r="Q49" i="11"/>
  <c r="O49" i="11"/>
  <c r="G49" i="11"/>
  <c r="E49" i="11"/>
  <c r="I49" i="11" s="1"/>
  <c r="S48" i="11"/>
  <c r="Q48" i="11"/>
  <c r="O48" i="11"/>
  <c r="G48" i="11"/>
  <c r="E48" i="11"/>
  <c r="I48" i="11" s="1"/>
  <c r="S47" i="11"/>
  <c r="Q47" i="11"/>
  <c r="O47" i="11"/>
  <c r="G47" i="11"/>
  <c r="E47" i="11"/>
  <c r="I47" i="11" s="1"/>
  <c r="S46" i="11"/>
  <c r="S51" i="11" s="1"/>
  <c r="S54" i="11" s="1"/>
  <c r="Q46" i="11"/>
  <c r="Q51" i="11" s="1"/>
  <c r="Q54" i="11" s="1"/>
  <c r="O46" i="11"/>
  <c r="O51" i="11" s="1"/>
  <c r="O54" i="11" s="1"/>
  <c r="G46" i="11"/>
  <c r="G51" i="11" s="1"/>
  <c r="G54" i="11" s="1"/>
  <c r="E46" i="11"/>
  <c r="I46" i="11" s="1"/>
  <c r="S44" i="11"/>
  <c r="Q44" i="11"/>
  <c r="O44" i="11"/>
  <c r="G44" i="11"/>
  <c r="E44" i="11"/>
  <c r="I44" i="11" s="1"/>
  <c r="I39" i="11"/>
  <c r="M39" i="11" s="1"/>
  <c r="M38" i="11"/>
  <c r="I38" i="11"/>
  <c r="K38" i="11" s="1"/>
  <c r="M37" i="11"/>
  <c r="K37" i="11"/>
  <c r="I37" i="11"/>
  <c r="I36" i="11"/>
  <c r="M36" i="11" s="1"/>
  <c r="I35" i="11"/>
  <c r="M35" i="11" s="1"/>
  <c r="M34" i="11"/>
  <c r="I34" i="11"/>
  <c r="K34" i="11" s="1"/>
  <c r="M33" i="11"/>
  <c r="K33" i="11"/>
  <c r="I33" i="11"/>
  <c r="I32" i="11"/>
  <c r="M32" i="11" s="1"/>
  <c r="I31" i="11"/>
  <c r="M31" i="11" s="1"/>
  <c r="M30" i="11"/>
  <c r="I30" i="11"/>
  <c r="K30" i="11" s="1"/>
  <c r="M29" i="11"/>
  <c r="K29" i="11"/>
  <c r="I29" i="11"/>
  <c r="I28" i="11"/>
  <c r="M28" i="11" s="1"/>
  <c r="I27" i="11"/>
  <c r="M27" i="11" s="1"/>
  <c r="M26" i="11"/>
  <c r="I26" i="11"/>
  <c r="K26" i="11" s="1"/>
  <c r="M25" i="11"/>
  <c r="K25" i="11"/>
  <c r="I25" i="11"/>
  <c r="I24" i="11"/>
  <c r="M24" i="11" s="1"/>
  <c r="I23" i="11"/>
  <c r="M23" i="11" s="1"/>
  <c r="M22" i="11"/>
  <c r="I22" i="11"/>
  <c r="K22" i="11" s="1"/>
  <c r="M21" i="11"/>
  <c r="K21" i="11"/>
  <c r="I21" i="11"/>
  <c r="I20" i="11"/>
  <c r="M20" i="11" s="1"/>
  <c r="I19" i="11"/>
  <c r="M19" i="11" s="1"/>
  <c r="M18" i="11"/>
  <c r="I18" i="11"/>
  <c r="K18" i="11" s="1"/>
  <c r="M17" i="11"/>
  <c r="K17" i="11"/>
  <c r="I17" i="11"/>
  <c r="I16" i="11"/>
  <c r="M16" i="11" s="1"/>
  <c r="I15" i="11"/>
  <c r="M15" i="11" s="1"/>
  <c r="M14" i="11"/>
  <c r="I14" i="11"/>
  <c r="K14" i="11" s="1"/>
  <c r="M13" i="11"/>
  <c r="K13" i="11"/>
  <c r="I13" i="11"/>
  <c r="I12" i="11"/>
  <c r="M12" i="11" s="1"/>
  <c r="S9" i="11"/>
  <c r="S55" i="11" s="1"/>
  <c r="Q9" i="11"/>
  <c r="O9" i="11"/>
  <c r="G9" i="11"/>
  <c r="G55" i="11" s="1"/>
  <c r="E9" i="11"/>
  <c r="I8" i="11"/>
  <c r="M8" i="11" s="1"/>
  <c r="M7" i="11"/>
  <c r="I7" i="11"/>
  <c r="K7" i="11" s="1"/>
  <c r="J37" i="12" l="1"/>
  <c r="H39" i="12"/>
  <c r="N37" i="12"/>
  <c r="J36" i="12"/>
  <c r="N36" i="12"/>
  <c r="J38" i="12"/>
  <c r="N38" i="12"/>
  <c r="R42" i="12"/>
  <c r="J8" i="12"/>
  <c r="J9" i="12" s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D43" i="12"/>
  <c r="N13" i="12"/>
  <c r="N18" i="12"/>
  <c r="K47" i="11"/>
  <c r="M47" i="11"/>
  <c r="K48" i="11"/>
  <c r="M48" i="11"/>
  <c r="O55" i="11"/>
  <c r="K44" i="11"/>
  <c r="M44" i="11"/>
  <c r="K49" i="11"/>
  <c r="M49" i="11"/>
  <c r="Q55" i="11"/>
  <c r="K46" i="11"/>
  <c r="I51" i="11"/>
  <c r="M46" i="11"/>
  <c r="K50" i="11"/>
  <c r="M50" i="11"/>
  <c r="E51" i="11"/>
  <c r="E54" i="11" s="1"/>
  <c r="E55" i="11" s="1"/>
  <c r="K12" i="11"/>
  <c r="K16" i="11"/>
  <c r="K20" i="11"/>
  <c r="K24" i="11"/>
  <c r="K28" i="11"/>
  <c r="K32" i="11"/>
  <c r="K36" i="11"/>
  <c r="K8" i="11"/>
  <c r="I9" i="11"/>
  <c r="K15" i="11"/>
  <c r="K19" i="11"/>
  <c r="K23" i="11"/>
  <c r="K27" i="11"/>
  <c r="K31" i="11"/>
  <c r="K35" i="11"/>
  <c r="K39" i="11"/>
  <c r="J39" i="12" l="1"/>
  <c r="J42" i="12" s="1"/>
  <c r="J43" i="12" s="1"/>
  <c r="H42" i="12"/>
  <c r="H43" i="12" s="1"/>
  <c r="N39" i="12"/>
  <c r="N42" i="12" s="1"/>
  <c r="N43" i="12" s="1"/>
  <c r="K9" i="11"/>
  <c r="I55" i="11"/>
  <c r="M9" i="11"/>
  <c r="K51" i="11"/>
  <c r="K54" i="11" s="1"/>
  <c r="I54" i="11"/>
  <c r="M51" i="11"/>
  <c r="M54" i="11" l="1"/>
  <c r="M55" i="11" s="1"/>
  <c r="K55" i="11"/>
  <c r="R40" i="10" l="1"/>
  <c r="L40" i="10"/>
  <c r="F40" i="10"/>
  <c r="D40" i="10"/>
  <c r="R39" i="10"/>
  <c r="R41" i="10" s="1"/>
  <c r="L39" i="10"/>
  <c r="L41" i="10" s="1"/>
  <c r="L44" i="10" s="1"/>
  <c r="F39" i="10"/>
  <c r="F41" i="10" s="1"/>
  <c r="F44" i="10" s="1"/>
  <c r="D39" i="10"/>
  <c r="D41" i="10" s="1"/>
  <c r="D44" i="10" s="1"/>
  <c r="R38" i="10"/>
  <c r="L38" i="10"/>
  <c r="F38" i="10"/>
  <c r="D38" i="10"/>
  <c r="H38" i="10" s="1"/>
  <c r="P36" i="10"/>
  <c r="H36" i="10"/>
  <c r="N36" i="10" s="1"/>
  <c r="P35" i="10"/>
  <c r="H35" i="10"/>
  <c r="N35" i="10" s="1"/>
  <c r="P34" i="10"/>
  <c r="H34" i="10"/>
  <c r="J34" i="10" s="1"/>
  <c r="P33" i="10"/>
  <c r="H33" i="10"/>
  <c r="N33" i="10" s="1"/>
  <c r="P32" i="10"/>
  <c r="H32" i="10"/>
  <c r="N32" i="10" s="1"/>
  <c r="P31" i="10"/>
  <c r="H31" i="10"/>
  <c r="N31" i="10" s="1"/>
  <c r="P30" i="10"/>
  <c r="H30" i="10"/>
  <c r="J30" i="10" s="1"/>
  <c r="P29" i="10"/>
  <c r="H29" i="10"/>
  <c r="N29" i="10" s="1"/>
  <c r="P28" i="10"/>
  <c r="H28" i="10"/>
  <c r="J28" i="10" s="1"/>
  <c r="P27" i="10"/>
  <c r="H27" i="10"/>
  <c r="N27" i="10" s="1"/>
  <c r="P26" i="10"/>
  <c r="H26" i="10"/>
  <c r="J26" i="10" s="1"/>
  <c r="P25" i="10"/>
  <c r="H25" i="10"/>
  <c r="N25" i="10" s="1"/>
  <c r="P24" i="10"/>
  <c r="H24" i="10"/>
  <c r="J24" i="10" s="1"/>
  <c r="P23" i="10"/>
  <c r="H23" i="10"/>
  <c r="N23" i="10" s="1"/>
  <c r="P22" i="10"/>
  <c r="H22" i="10"/>
  <c r="J22" i="10" s="1"/>
  <c r="P21" i="10"/>
  <c r="H21" i="10"/>
  <c r="N21" i="10" s="1"/>
  <c r="P20" i="10"/>
  <c r="P40" i="10" s="1"/>
  <c r="H20" i="10"/>
  <c r="J20" i="10" s="1"/>
  <c r="P19" i="10"/>
  <c r="H19" i="10"/>
  <c r="N19" i="10" s="1"/>
  <c r="P18" i="10"/>
  <c r="H18" i="10"/>
  <c r="J18" i="10" s="1"/>
  <c r="P17" i="10"/>
  <c r="H17" i="10"/>
  <c r="N17" i="10" s="1"/>
  <c r="P16" i="10"/>
  <c r="H16" i="10"/>
  <c r="J16" i="10" s="1"/>
  <c r="P15" i="10"/>
  <c r="H15" i="10"/>
  <c r="N15" i="10" s="1"/>
  <c r="P14" i="10"/>
  <c r="N14" i="10" s="1"/>
  <c r="H14" i="10"/>
  <c r="J14" i="10" s="1"/>
  <c r="P13" i="10"/>
  <c r="P39" i="10" s="1"/>
  <c r="P41" i="10" s="1"/>
  <c r="P44" i="10" s="1"/>
  <c r="H13" i="10"/>
  <c r="H39" i="10" s="1"/>
  <c r="P12" i="10"/>
  <c r="P38" i="10" s="1"/>
  <c r="H12" i="10"/>
  <c r="N12" i="10" s="1"/>
  <c r="P9" i="10"/>
  <c r="L9" i="10"/>
  <c r="L45" i="10" s="1"/>
  <c r="F9" i="10"/>
  <c r="D9" i="10"/>
  <c r="R8" i="10"/>
  <c r="R9" i="10" s="1"/>
  <c r="R45" i="10" s="1"/>
  <c r="H8" i="10"/>
  <c r="J8" i="10" s="1"/>
  <c r="J9" i="10" s="1"/>
  <c r="J39" i="10" l="1"/>
  <c r="H41" i="10"/>
  <c r="N39" i="10"/>
  <c r="J38" i="10"/>
  <c r="N38" i="10"/>
  <c r="P45" i="10"/>
  <c r="D45" i="10"/>
  <c r="F45" i="10"/>
  <c r="R44" i="10"/>
  <c r="J12" i="10"/>
  <c r="J13" i="10"/>
  <c r="J15" i="10"/>
  <c r="J17" i="10"/>
  <c r="J19" i="10"/>
  <c r="J21" i="10"/>
  <c r="J23" i="10"/>
  <c r="J25" i="10"/>
  <c r="J27" i="10"/>
  <c r="J29" i="10"/>
  <c r="J31" i="10"/>
  <c r="J32" i="10"/>
  <c r="J33" i="10"/>
  <c r="J35" i="10"/>
  <c r="J36" i="10"/>
  <c r="N8" i="10"/>
  <c r="N9" i="10" s="1"/>
  <c r="H9" i="10"/>
  <c r="N13" i="10"/>
  <c r="N16" i="10"/>
  <c r="N18" i="10"/>
  <c r="N20" i="10"/>
  <c r="N22" i="10"/>
  <c r="N24" i="10"/>
  <c r="N26" i="10"/>
  <c r="N28" i="10"/>
  <c r="N30" i="10"/>
  <c r="N34" i="10"/>
  <c r="H40" i="10"/>
  <c r="J40" i="10" l="1"/>
  <c r="N40" i="10"/>
  <c r="N45" i="10"/>
  <c r="J41" i="10"/>
  <c r="J44" i="10" s="1"/>
  <c r="J45" i="10" s="1"/>
  <c r="H44" i="10"/>
  <c r="H45" i="10" s="1"/>
  <c r="N41" i="10"/>
  <c r="N44" i="10" s="1"/>
  <c r="E54" i="9" l="1"/>
  <c r="S57" i="9"/>
  <c r="I47" i="9"/>
  <c r="S58" i="9"/>
  <c r="Q58" i="9"/>
  <c r="O58" i="9"/>
  <c r="G58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Q57" i="9"/>
  <c r="O57" i="9"/>
  <c r="G57" i="9"/>
  <c r="E57" i="9"/>
  <c r="I57" i="9" s="1"/>
  <c r="I30" i="9"/>
  <c r="I29" i="9"/>
  <c r="I28" i="9"/>
  <c r="I27" i="9"/>
  <c r="I26" i="9"/>
  <c r="S56" i="9"/>
  <c r="Q56" i="9"/>
  <c r="O56" i="9"/>
  <c r="G56" i="9"/>
  <c r="I25" i="9"/>
  <c r="I24" i="9"/>
  <c r="I23" i="9"/>
  <c r="I22" i="9"/>
  <c r="I21" i="9"/>
  <c r="I20" i="9"/>
  <c r="E55" i="9"/>
  <c r="I18" i="9"/>
  <c r="M18" i="9" s="1"/>
  <c r="M17" i="9"/>
  <c r="K17" i="9"/>
  <c r="I17" i="9"/>
  <c r="I16" i="9"/>
  <c r="M16" i="9" s="1"/>
  <c r="I15" i="9"/>
  <c r="M15" i="9" s="1"/>
  <c r="S55" i="9"/>
  <c r="Q55" i="9"/>
  <c r="O55" i="9"/>
  <c r="I14" i="9"/>
  <c r="M14" i="9" s="1"/>
  <c r="G55" i="9"/>
  <c r="I12" i="9"/>
  <c r="M12" i="9" s="1"/>
  <c r="S54" i="9"/>
  <c r="Q54" i="9"/>
  <c r="Q59" i="9" s="1"/>
  <c r="O54" i="9"/>
  <c r="I11" i="9"/>
  <c r="M11" i="9" s="1"/>
  <c r="G54" i="9"/>
  <c r="G59" i="9" s="1"/>
  <c r="I7" i="9"/>
  <c r="M7" i="9" s="1"/>
  <c r="S8" i="9"/>
  <c r="Q8" i="9"/>
  <c r="O8" i="9"/>
  <c r="I6" i="9"/>
  <c r="M6" i="9" s="1"/>
  <c r="G8" i="9"/>
  <c r="G62" i="9" s="1"/>
  <c r="E8" i="9"/>
  <c r="Q62" i="9" l="1"/>
  <c r="Q61" i="9"/>
  <c r="K29" i="9"/>
  <c r="M29" i="9"/>
  <c r="K37" i="9"/>
  <c r="M37" i="9"/>
  <c r="G61" i="9"/>
  <c r="S59" i="9"/>
  <c r="S61" i="9" s="1"/>
  <c r="S62" i="9" s="1"/>
  <c r="K22" i="9"/>
  <c r="M22" i="9"/>
  <c r="K26" i="9"/>
  <c r="M26" i="9"/>
  <c r="K30" i="9"/>
  <c r="M30" i="9"/>
  <c r="K34" i="9"/>
  <c r="M34" i="9"/>
  <c r="K38" i="9"/>
  <c r="M38" i="9"/>
  <c r="K42" i="9"/>
  <c r="M42" i="9"/>
  <c r="K46" i="9"/>
  <c r="M46" i="9"/>
  <c r="K21" i="9"/>
  <c r="M21" i="9"/>
  <c r="K33" i="9"/>
  <c r="M33" i="9"/>
  <c r="K41" i="9"/>
  <c r="M41" i="9"/>
  <c r="I55" i="9"/>
  <c r="K23" i="9"/>
  <c r="M23" i="9"/>
  <c r="K27" i="9"/>
  <c r="M27" i="9"/>
  <c r="K57" i="9"/>
  <c r="M57" i="9"/>
  <c r="K35" i="9"/>
  <c r="M35" i="9"/>
  <c r="K39" i="9"/>
  <c r="M39" i="9"/>
  <c r="K43" i="9"/>
  <c r="M43" i="9"/>
  <c r="K47" i="9"/>
  <c r="M47" i="9"/>
  <c r="K25" i="9"/>
  <c r="M25" i="9"/>
  <c r="K45" i="9"/>
  <c r="M45" i="9"/>
  <c r="O59" i="9"/>
  <c r="O61" i="9" s="1"/>
  <c r="O62" i="9" s="1"/>
  <c r="K20" i="9"/>
  <c r="M20" i="9"/>
  <c r="K24" i="9"/>
  <c r="M24" i="9"/>
  <c r="K28" i="9"/>
  <c r="M28" i="9"/>
  <c r="K32" i="9"/>
  <c r="M32" i="9"/>
  <c r="K36" i="9"/>
  <c r="M36" i="9"/>
  <c r="K40" i="9"/>
  <c r="M40" i="9"/>
  <c r="K44" i="9"/>
  <c r="M44" i="9"/>
  <c r="I8" i="9"/>
  <c r="E56" i="9"/>
  <c r="I56" i="9" s="1"/>
  <c r="K6" i="9"/>
  <c r="K7" i="9"/>
  <c r="K11" i="9"/>
  <c r="K12" i="9"/>
  <c r="K14" i="9"/>
  <c r="K15" i="9"/>
  <c r="K16" i="9"/>
  <c r="E58" i="9"/>
  <c r="I58" i="9" s="1"/>
  <c r="K18" i="9"/>
  <c r="I19" i="9"/>
  <c r="I31" i="9"/>
  <c r="I54" i="9"/>
  <c r="K54" i="9" l="1"/>
  <c r="I59" i="9"/>
  <c r="M54" i="9"/>
  <c r="K31" i="9"/>
  <c r="M31" i="9"/>
  <c r="M8" i="9"/>
  <c r="K8" i="9"/>
  <c r="K55" i="9"/>
  <c r="M55" i="9"/>
  <c r="K56" i="9"/>
  <c r="M56" i="9"/>
  <c r="K19" i="9"/>
  <c r="M19" i="9"/>
  <c r="E59" i="9"/>
  <c r="E61" i="9" s="1"/>
  <c r="E62" i="9" s="1"/>
  <c r="K58" i="9"/>
  <c r="M58" i="9"/>
  <c r="K62" i="9" l="1"/>
  <c r="K59" i="9"/>
  <c r="K61" i="9" s="1"/>
  <c r="I61" i="9"/>
  <c r="I62" i="9" s="1"/>
  <c r="M59" i="9"/>
  <c r="M61" i="9" s="1"/>
  <c r="M62" i="9" s="1"/>
  <c r="R31" i="8" l="1"/>
  <c r="J31" i="8"/>
  <c r="R30" i="8"/>
  <c r="J30" i="8"/>
  <c r="R29" i="8"/>
  <c r="J29" i="8"/>
  <c r="R28" i="8"/>
  <c r="J28" i="8"/>
  <c r="R27" i="8"/>
  <c r="J27" i="8"/>
  <c r="R26" i="8"/>
  <c r="J26" i="8"/>
  <c r="R25" i="8"/>
  <c r="J25" i="8"/>
  <c r="R24" i="8"/>
  <c r="J24" i="8"/>
  <c r="R23" i="8"/>
  <c r="J23" i="8"/>
  <c r="R22" i="8"/>
  <c r="J22" i="8"/>
  <c r="R21" i="8"/>
  <c r="J21" i="8"/>
  <c r="R20" i="8"/>
  <c r="J20" i="8"/>
  <c r="R19" i="8"/>
  <c r="J19" i="8"/>
  <c r="R18" i="8"/>
  <c r="J18" i="8"/>
  <c r="R17" i="8"/>
  <c r="J17" i="8"/>
  <c r="R16" i="8"/>
  <c r="J16" i="8"/>
  <c r="R15" i="8"/>
  <c r="J15" i="8"/>
  <c r="R14" i="8"/>
  <c r="R33" i="8" s="1"/>
  <c r="L33" i="8"/>
  <c r="F33" i="8"/>
  <c r="J14" i="8"/>
  <c r="R8" i="8"/>
  <c r="R9" i="8" s="1"/>
  <c r="L9" i="8"/>
  <c r="F9" i="8"/>
  <c r="J8" i="8"/>
  <c r="J9" i="8" s="1"/>
  <c r="O45" i="7"/>
  <c r="G45" i="7"/>
  <c r="O44" i="7"/>
  <c r="G44" i="7"/>
  <c r="O43" i="7"/>
  <c r="O46" i="7" s="1"/>
  <c r="G43" i="7"/>
  <c r="G46" i="7" s="1"/>
  <c r="S43" i="7"/>
  <c r="I38" i="7"/>
  <c r="I37" i="7"/>
  <c r="I36" i="7"/>
  <c r="S45" i="7"/>
  <c r="Q45" i="7"/>
  <c r="E45" i="7"/>
  <c r="I45" i="7" s="1"/>
  <c r="I32" i="7"/>
  <c r="I31" i="7"/>
  <c r="I30" i="7"/>
  <c r="I29" i="7"/>
  <c r="I28" i="7"/>
  <c r="I27" i="7"/>
  <c r="I26" i="7"/>
  <c r="I25" i="7"/>
  <c r="I24" i="7"/>
  <c r="I23" i="7"/>
  <c r="I22" i="7"/>
  <c r="K21" i="7"/>
  <c r="I21" i="7"/>
  <c r="M21" i="7" s="1"/>
  <c r="I20" i="7"/>
  <c r="I19" i="7"/>
  <c r="I18" i="7"/>
  <c r="K17" i="7"/>
  <c r="I17" i="7"/>
  <c r="M17" i="7" s="1"/>
  <c r="I15" i="7"/>
  <c r="Q43" i="7"/>
  <c r="K14" i="7"/>
  <c r="I14" i="7"/>
  <c r="M14" i="7" s="1"/>
  <c r="E43" i="7"/>
  <c r="K8" i="7"/>
  <c r="I8" i="7"/>
  <c r="M8" i="7" s="1"/>
  <c r="S9" i="7"/>
  <c r="Q9" i="7"/>
  <c r="O9" i="7"/>
  <c r="K7" i="7"/>
  <c r="I7" i="7"/>
  <c r="I9" i="7" s="1"/>
  <c r="G9" i="7"/>
  <c r="G49" i="7" s="1"/>
  <c r="E9" i="7"/>
  <c r="R35" i="6"/>
  <c r="J35" i="6"/>
  <c r="R34" i="6"/>
  <c r="J34" i="6"/>
  <c r="R33" i="6"/>
  <c r="J33" i="6"/>
  <c r="R31" i="6"/>
  <c r="J31" i="6"/>
  <c r="R30" i="6"/>
  <c r="J30" i="6"/>
  <c r="R29" i="6"/>
  <c r="J29" i="6"/>
  <c r="R28" i="6"/>
  <c r="J28" i="6"/>
  <c r="R27" i="6"/>
  <c r="J27" i="6"/>
  <c r="R26" i="6"/>
  <c r="J26" i="6"/>
  <c r="R25" i="6"/>
  <c r="J25" i="6"/>
  <c r="R24" i="6"/>
  <c r="J24" i="6"/>
  <c r="R23" i="6"/>
  <c r="J23" i="6"/>
  <c r="R22" i="6"/>
  <c r="J22" i="6"/>
  <c r="R21" i="6"/>
  <c r="J21" i="6"/>
  <c r="R20" i="6"/>
  <c r="J20" i="6"/>
  <c r="R19" i="6"/>
  <c r="J19" i="6"/>
  <c r="R18" i="6"/>
  <c r="J18" i="6"/>
  <c r="R17" i="6"/>
  <c r="J17" i="6"/>
  <c r="R16" i="6"/>
  <c r="J16" i="6"/>
  <c r="R15" i="6"/>
  <c r="J15" i="6"/>
  <c r="R14" i="6"/>
  <c r="R37" i="6" s="1"/>
  <c r="L37" i="6"/>
  <c r="F37" i="6"/>
  <c r="J14" i="6"/>
  <c r="R8" i="6"/>
  <c r="R9" i="6" s="1"/>
  <c r="R41" i="6" s="1"/>
  <c r="L9" i="6"/>
  <c r="F9" i="6"/>
  <c r="J8" i="6"/>
  <c r="J9" i="6" s="1"/>
  <c r="E48" i="5"/>
  <c r="Q47" i="5"/>
  <c r="E47" i="5"/>
  <c r="E46" i="5"/>
  <c r="E45" i="5"/>
  <c r="O44" i="5"/>
  <c r="G44" i="5"/>
  <c r="Q44" i="5"/>
  <c r="I42" i="5"/>
  <c r="M42" i="5" s="1"/>
  <c r="E44" i="5"/>
  <c r="S45" i="5"/>
  <c r="Q45" i="5"/>
  <c r="O45" i="5"/>
  <c r="I40" i="5"/>
  <c r="M40" i="5" s="1"/>
  <c r="G45" i="5"/>
  <c r="I35" i="5"/>
  <c r="S48" i="5"/>
  <c r="O48" i="5"/>
  <c r="I33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Q48" i="5"/>
  <c r="I17" i="5"/>
  <c r="I15" i="5"/>
  <c r="S46" i="5"/>
  <c r="Q46" i="5"/>
  <c r="O46" i="5"/>
  <c r="I14" i="5"/>
  <c r="I8" i="5"/>
  <c r="S9" i="5"/>
  <c r="Q9" i="5"/>
  <c r="O9" i="5"/>
  <c r="I7" i="5"/>
  <c r="E9" i="5"/>
  <c r="F36" i="8" l="1"/>
  <c r="F37" i="8" s="1"/>
  <c r="L37" i="8"/>
  <c r="L36" i="8"/>
  <c r="R36" i="8"/>
  <c r="R37" i="8" s="1"/>
  <c r="N8" i="8"/>
  <c r="N9" i="8" s="1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H8" i="8"/>
  <c r="P9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P33" i="8"/>
  <c r="D9" i="8"/>
  <c r="D33" i="8"/>
  <c r="K22" i="7"/>
  <c r="M22" i="7"/>
  <c r="K36" i="7"/>
  <c r="M36" i="7"/>
  <c r="M20" i="7"/>
  <c r="K20" i="7"/>
  <c r="K23" i="7"/>
  <c r="M23" i="7"/>
  <c r="K26" i="7"/>
  <c r="M26" i="7"/>
  <c r="K31" i="7"/>
  <c r="M31" i="7"/>
  <c r="K37" i="7"/>
  <c r="M37" i="7"/>
  <c r="G48" i="7"/>
  <c r="K19" i="7"/>
  <c r="M19" i="7"/>
  <c r="M30" i="7"/>
  <c r="K30" i="7"/>
  <c r="M15" i="7"/>
  <c r="K15" i="7"/>
  <c r="K24" i="7"/>
  <c r="M24" i="7"/>
  <c r="K27" i="7"/>
  <c r="M27" i="7"/>
  <c r="K32" i="7"/>
  <c r="M32" i="7"/>
  <c r="K38" i="7"/>
  <c r="M38" i="7"/>
  <c r="O48" i="7"/>
  <c r="O49" i="7" s="1"/>
  <c r="K25" i="7"/>
  <c r="M25" i="7"/>
  <c r="K9" i="7"/>
  <c r="M9" i="7"/>
  <c r="S49" i="7"/>
  <c r="I43" i="7"/>
  <c r="K18" i="7"/>
  <c r="M18" i="7"/>
  <c r="K28" i="7"/>
  <c r="M28" i="7"/>
  <c r="K29" i="7"/>
  <c r="M29" i="7"/>
  <c r="M45" i="7"/>
  <c r="K45" i="7"/>
  <c r="S46" i="7"/>
  <c r="S48" i="7" s="1"/>
  <c r="M7" i="7"/>
  <c r="Q44" i="7"/>
  <c r="Q46" i="7" s="1"/>
  <c r="Q48" i="7" s="1"/>
  <c r="Q49" i="7" s="1"/>
  <c r="S44" i="7"/>
  <c r="I34" i="7"/>
  <c r="E44" i="7"/>
  <c r="I44" i="7" s="1"/>
  <c r="F40" i="6"/>
  <c r="F41" i="6" s="1"/>
  <c r="L40" i="6"/>
  <c r="L41" i="6" s="1"/>
  <c r="R40" i="6"/>
  <c r="D37" i="6"/>
  <c r="N14" i="6"/>
  <c r="N15" i="6"/>
  <c r="N16" i="6"/>
  <c r="N19" i="6"/>
  <c r="N21" i="6"/>
  <c r="N23" i="6"/>
  <c r="N24" i="6"/>
  <c r="N25" i="6"/>
  <c r="N26" i="6"/>
  <c r="N27" i="6"/>
  <c r="N28" i="6"/>
  <c r="N29" i="6"/>
  <c r="N35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P37" i="6"/>
  <c r="D9" i="6"/>
  <c r="N8" i="6"/>
  <c r="N9" i="6" s="1"/>
  <c r="N17" i="6"/>
  <c r="N18" i="6"/>
  <c r="N20" i="6"/>
  <c r="N22" i="6"/>
  <c r="N30" i="6"/>
  <c r="N31" i="6"/>
  <c r="N33" i="6"/>
  <c r="N34" i="6"/>
  <c r="H8" i="6"/>
  <c r="P9" i="6"/>
  <c r="K15" i="5"/>
  <c r="M15" i="5"/>
  <c r="K20" i="5"/>
  <c r="M20" i="5"/>
  <c r="M24" i="5"/>
  <c r="K24" i="5"/>
  <c r="M25" i="5"/>
  <c r="K25" i="5"/>
  <c r="K33" i="5"/>
  <c r="M33" i="5"/>
  <c r="M35" i="5"/>
  <c r="K35" i="5"/>
  <c r="I44" i="5"/>
  <c r="E49" i="5"/>
  <c r="E51" i="5" s="1"/>
  <c r="E52" i="5" s="1"/>
  <c r="Q49" i="5"/>
  <c r="Q51" i="5" s="1"/>
  <c r="I9" i="5"/>
  <c r="M7" i="5"/>
  <c r="K7" i="5"/>
  <c r="M17" i="5"/>
  <c r="K17" i="5"/>
  <c r="K21" i="5"/>
  <c r="M21" i="5"/>
  <c r="M26" i="5"/>
  <c r="K26" i="5"/>
  <c r="K29" i="5"/>
  <c r="M29" i="5"/>
  <c r="M8" i="5"/>
  <c r="K8" i="5"/>
  <c r="M18" i="5"/>
  <c r="K18" i="5"/>
  <c r="K22" i="5"/>
  <c r="M22" i="5"/>
  <c r="M27" i="5"/>
  <c r="K27" i="5"/>
  <c r="M30" i="5"/>
  <c r="K30" i="5"/>
  <c r="Q52" i="5"/>
  <c r="K14" i="5"/>
  <c r="M14" i="5"/>
  <c r="K19" i="5"/>
  <c r="M19" i="5"/>
  <c r="M23" i="5"/>
  <c r="K23" i="5"/>
  <c r="K28" i="5"/>
  <c r="M28" i="5"/>
  <c r="K31" i="5"/>
  <c r="M31" i="5"/>
  <c r="I45" i="5"/>
  <c r="K40" i="5"/>
  <c r="K42" i="5"/>
  <c r="G46" i="5"/>
  <c r="I46" i="5" s="1"/>
  <c r="G47" i="5"/>
  <c r="I47" i="5" s="1"/>
  <c r="O47" i="5"/>
  <c r="O49" i="5" s="1"/>
  <c r="O51" i="5" s="1"/>
  <c r="O52" i="5" s="1"/>
  <c r="G48" i="5"/>
  <c r="I48" i="5" s="1"/>
  <c r="G9" i="5"/>
  <c r="G52" i="5" s="1"/>
  <c r="S47" i="5"/>
  <c r="S49" i="5" s="1"/>
  <c r="S51" i="5" s="1"/>
  <c r="S52" i="5" s="1"/>
  <c r="H9" i="8" l="1"/>
  <c r="P36" i="8"/>
  <c r="P37" i="8" s="1"/>
  <c r="J33" i="8"/>
  <c r="J36" i="8" s="1"/>
  <c r="J37" i="8" s="1"/>
  <c r="D36" i="8"/>
  <c r="D37" i="8" s="1"/>
  <c r="N33" i="8"/>
  <c r="N36" i="8" s="1"/>
  <c r="N37" i="8" s="1"/>
  <c r="H33" i="8"/>
  <c r="H36" i="8" s="1"/>
  <c r="M44" i="7"/>
  <c r="K44" i="7"/>
  <c r="K34" i="7"/>
  <c r="M34" i="7"/>
  <c r="M43" i="7"/>
  <c r="K43" i="7"/>
  <c r="I46" i="7"/>
  <c r="E46" i="7"/>
  <c r="E48" i="7" s="1"/>
  <c r="E49" i="7" s="1"/>
  <c r="H9" i="6"/>
  <c r="D41" i="6"/>
  <c r="J37" i="6"/>
  <c r="J40" i="6" s="1"/>
  <c r="J41" i="6" s="1"/>
  <c r="D40" i="6"/>
  <c r="N37" i="6"/>
  <c r="N40" i="6" s="1"/>
  <c r="N41" i="6" s="1"/>
  <c r="P40" i="6"/>
  <c r="P41" i="6" s="1"/>
  <c r="H37" i="6"/>
  <c r="K47" i="5"/>
  <c r="M47" i="5"/>
  <c r="K46" i="5"/>
  <c r="M46" i="5"/>
  <c r="K48" i="5"/>
  <c r="M48" i="5"/>
  <c r="M9" i="5"/>
  <c r="K9" i="5"/>
  <c r="I49" i="5"/>
  <c r="K44" i="5"/>
  <c r="M44" i="5"/>
  <c r="G49" i="5"/>
  <c r="G51" i="5" s="1"/>
  <c r="K45" i="5"/>
  <c r="M45" i="5"/>
  <c r="H37" i="8" l="1"/>
  <c r="M46" i="7"/>
  <c r="M48" i="7" s="1"/>
  <c r="M49" i="7" s="1"/>
  <c r="K46" i="7"/>
  <c r="K48" i="7" s="1"/>
  <c r="K49" i="7" s="1"/>
  <c r="I48" i="7"/>
  <c r="I49" i="7" s="1"/>
  <c r="H40" i="6"/>
  <c r="H41" i="6" s="1"/>
  <c r="K49" i="5"/>
  <c r="K51" i="5" s="1"/>
  <c r="I51" i="5"/>
  <c r="I52" i="5" s="1"/>
  <c r="M49" i="5"/>
  <c r="M51" i="5" s="1"/>
  <c r="M52" i="5" s="1"/>
  <c r="K5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Himes, Diana L.</author>
  </authors>
  <commentList>
    <comment ref="S60" authorId="0" shapeId="0" xr:uid="{00000000-0006-0000-1200-000001000000}">
      <text>
        <r>
          <rPr>
            <b/>
            <sz val="9"/>
            <color indexed="81"/>
            <rFont val="Tahoma"/>
            <charset val="1"/>
          </rPr>
          <t>Himes, Diana L.:</t>
        </r>
        <r>
          <rPr>
            <sz val="9"/>
            <color indexed="81"/>
            <rFont val="Tahoma"/>
            <charset val="1"/>
          </rPr>
          <t xml:space="preserve">
March 2015 adjustment to correcy May 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Himes, Diana L.</author>
  </authors>
  <commentList>
    <comment ref="A15" authorId="0" shapeId="0" xr:uid="{089202FB-C131-4C31-8B2F-7BDB0170464F}">
      <text>
        <r>
          <rPr>
            <b/>
            <sz val="9"/>
            <color indexed="81"/>
            <rFont val="Tahoma"/>
            <family val="2"/>
          </rPr>
          <t>Himes, Diana L.:</t>
        </r>
        <r>
          <rPr>
            <sz val="9"/>
            <color indexed="81"/>
            <rFont val="Tahoma"/>
            <family val="2"/>
          </rPr>
          <t xml:space="preserve">
Formally Cargill Alliant</t>
        </r>
      </text>
    </comment>
  </commentList>
</comments>
</file>

<file path=xl/sharedStrings.xml><?xml version="1.0" encoding="utf-8"?>
<sst xmlns="http://schemas.openxmlformats.org/spreadsheetml/2006/main" count="2003" uniqueCount="258">
  <si>
    <t xml:space="preserve">SCHEDULE A6
PAGE 1 OF 1
</t>
  </si>
  <si>
    <t>POWER SOLD
TAMPA ELECTRIC COMPANY
FOR THE PERIOD JANUARY 2008 THROUGH DECEMBER 2008</t>
  </si>
  <si>
    <r>
      <t>(1)</t>
    </r>
    <r>
      <rPr>
        <b/>
        <sz val="10"/>
        <rFont val="Arial"/>
        <family val="2"/>
      </rPr>
      <t xml:space="preserve">
SOLD TO</t>
    </r>
  </si>
  <si>
    <r>
      <t>(2)</t>
    </r>
    <r>
      <rPr>
        <b/>
        <sz val="10"/>
        <rFont val="Arial"/>
        <family val="2"/>
      </rPr>
      <t xml:space="preserve">
TYPE
&amp;
SCHEDULE</t>
    </r>
  </si>
  <si>
    <r>
      <t>(3)</t>
    </r>
    <r>
      <rPr>
        <b/>
        <sz val="10"/>
        <rFont val="Arial"/>
        <family val="2"/>
      </rPr>
      <t xml:space="preserve">
TOTAL
MWH
SOLD</t>
    </r>
  </si>
  <si>
    <r>
      <t>(4)</t>
    </r>
    <r>
      <rPr>
        <b/>
        <sz val="10"/>
        <rFont val="Arial"/>
        <family val="2"/>
      </rPr>
      <t xml:space="preserve">
MWH
WHEELED
OTHER
SYSTEM</t>
    </r>
  </si>
  <si>
    <r>
      <t>(5)</t>
    </r>
    <r>
      <rPr>
        <b/>
        <sz val="10"/>
        <rFont val="Arial"/>
        <family val="2"/>
      </rPr>
      <t xml:space="preserve">
MWH
FROM OWN
GENERATION</t>
    </r>
  </si>
  <si>
    <t xml:space="preserve">
(A)
FUEL
COST</t>
  </si>
  <si>
    <t xml:space="preserve">
(B)
TOTAL
COST</t>
  </si>
  <si>
    <r>
      <t>(7)</t>
    </r>
    <r>
      <rPr>
        <b/>
        <sz val="10"/>
        <rFont val="Arial"/>
        <family val="2"/>
      </rPr>
      <t xml:space="preserve">
TOTAL $
FOR FUEL
ADJUSTMENT
</t>
    </r>
    <r>
      <rPr>
        <b/>
        <sz val="9"/>
        <rFont val="Arial"/>
        <family val="2"/>
      </rPr>
      <t>(5)X(6A)</t>
    </r>
  </si>
  <si>
    <r>
      <t>(8)</t>
    </r>
    <r>
      <rPr>
        <b/>
        <sz val="10"/>
        <rFont val="Arial"/>
        <family val="2"/>
      </rPr>
      <t xml:space="preserve">
TOTAL $
FOR TOTAL
COST
</t>
    </r>
    <r>
      <rPr>
        <b/>
        <sz val="9"/>
        <rFont val="Arial"/>
        <family val="2"/>
      </rPr>
      <t>(5)X(6B)</t>
    </r>
  </si>
  <si>
    <r>
      <t>(9)</t>
    </r>
    <r>
      <rPr>
        <b/>
        <sz val="10"/>
        <rFont val="Arial"/>
        <family val="2"/>
      </rPr>
      <t xml:space="preserve">
GAINS ON MARKET BASED SALES</t>
    </r>
  </si>
  <si>
    <t>ESTIMATED:</t>
  </si>
  <si>
    <t>SEMINOLE ELEC. CO-OP</t>
  </si>
  <si>
    <t>JURISDIC.</t>
  </si>
  <si>
    <t>SCH. - D</t>
  </si>
  <si>
    <t>VARIOUS</t>
  </si>
  <si>
    <t>SCH. - MB</t>
  </si>
  <si>
    <t xml:space="preserve">TOTAL  </t>
  </si>
  <si>
    <t>ACTUAL:</t>
  </si>
  <si>
    <t>SEMINOLE ELEC. PRECO-1</t>
  </si>
  <si>
    <t>SEMINOLE ELEC. HARDEE</t>
  </si>
  <si>
    <t>CALPEA</t>
  </si>
  <si>
    <t>SCH. - MA</t>
  </si>
  <si>
    <t>CARGILL ALLIANT</t>
  </si>
  <si>
    <t>CITY OF LAKELAND</t>
  </si>
  <si>
    <t>COBB ELECTRIC</t>
  </si>
  <si>
    <t>CONSTELLATION COMMODITIES</t>
  </si>
  <si>
    <t>FLORIDA POWER &amp; LIGHT</t>
  </si>
  <si>
    <t>JP MORGAN VENTURES</t>
  </si>
  <si>
    <t>NEW SMYRNA BEACH</t>
  </si>
  <si>
    <t>ORLANDO UTILITIES</t>
  </si>
  <si>
    <t>PROGRESS ENERGY FLORIDA</t>
  </si>
  <si>
    <t>REEDY CREEK</t>
  </si>
  <si>
    <t>SEMINOLE ELECTRIC</t>
  </si>
  <si>
    <t>SOUTHERN COMPANY</t>
  </si>
  <si>
    <t>TEC WHOLESALE MARKETING</t>
  </si>
  <si>
    <t>THE ENERGY AUTHORITY</t>
  </si>
  <si>
    <t>SCH. - MA/BO</t>
  </si>
  <si>
    <t>HARDEE POWER PARTNERS TO PROGRESS ENERGY</t>
  </si>
  <si>
    <t>LESS 20% - THRESHOLD EXCESS</t>
  </si>
  <si>
    <t>SCH. - D/BO</t>
  </si>
  <si>
    <t>SUB-TOTAL SCHEDULE D POWER SALES</t>
  </si>
  <si>
    <t>SUB-TOTAL SCHEDULE D/BO POWER SALES</t>
  </si>
  <si>
    <t>SUB-TOTAL SCHEDULE D POWER SALES-JURISD.</t>
  </si>
  <si>
    <t>SUB-TOTAL SCHEDULE MA/BO POWER SALES-JURISD.</t>
  </si>
  <si>
    <t>SUB-TOTAL SCHEDULE MA POWER SALES-JURISD.</t>
  </si>
  <si>
    <t xml:space="preserve">TOTAL </t>
  </si>
  <si>
    <t>DIFFERENCE</t>
  </si>
  <si>
    <t>DIFFERENCE %</t>
  </si>
  <si>
    <t>* 60% of the profit for Seminole has been excluded:  $1,435.07</t>
  </si>
  <si>
    <t>SCHEDULE A9
PAGE 1 OF 1</t>
  </si>
  <si>
    <t>ECONOMY ENERGY PURCHASES
TAMPA ELECTRIC COMPANY
FOR THE PERIOD JANUARY 2008 THROUGH DECEMBER 2008</t>
  </si>
  <si>
    <r>
      <t>(1)</t>
    </r>
    <r>
      <rPr>
        <b/>
        <sz val="10"/>
        <rFont val="Arial"/>
        <family val="2"/>
      </rPr>
      <t xml:space="preserve">
PURCHASED FROM</t>
    </r>
  </si>
  <si>
    <r>
      <t>(3)</t>
    </r>
    <r>
      <rPr>
        <b/>
        <sz val="10"/>
        <rFont val="Arial"/>
        <family val="2"/>
      </rPr>
      <t xml:space="preserve">
TOTAL
MWH
PURCHASED</t>
    </r>
  </si>
  <si>
    <r>
      <t>(4)</t>
    </r>
    <r>
      <rPr>
        <b/>
        <sz val="10"/>
        <rFont val="Arial"/>
        <family val="2"/>
      </rPr>
      <t xml:space="preserve">
MWH 
FOR
INTERRUP-
TIBLE</t>
    </r>
  </si>
  <si>
    <r>
      <t>(5)</t>
    </r>
    <r>
      <rPr>
        <b/>
        <sz val="10"/>
        <rFont val="Arial"/>
        <family val="2"/>
      </rPr>
      <t xml:space="preserve">
MWH 
FOR
FIRM</t>
    </r>
  </si>
  <si>
    <r>
      <t>(6)</t>
    </r>
    <r>
      <rPr>
        <b/>
        <sz val="10"/>
        <rFont val="Arial"/>
        <family val="2"/>
      </rPr>
      <t xml:space="preserve">
TRANS-
ACTION
COSTS
</t>
    </r>
    <r>
      <rPr>
        <b/>
        <sz val="9"/>
        <rFont val="Arial"/>
        <family val="2"/>
      </rPr>
      <t>CENTS/KWH</t>
    </r>
    <r>
      <rPr>
        <b/>
        <sz val="10"/>
        <rFont val="Arial"/>
        <family val="2"/>
      </rPr>
      <t xml:space="preserve"> </t>
    </r>
  </si>
  <si>
    <r>
      <t>(7)</t>
    </r>
    <r>
      <rPr>
        <b/>
        <sz val="10"/>
        <rFont val="Arial"/>
        <family val="2"/>
      </rPr>
      <t xml:space="preserve">
TOTAL $
FOR FUEL
ADJUSTMENT
</t>
    </r>
    <r>
      <rPr>
        <b/>
        <sz val="9"/>
        <rFont val="Arial"/>
        <family val="2"/>
      </rPr>
      <t>(5) X (6)</t>
    </r>
  </si>
  <si>
    <t xml:space="preserve">
(A)
CENTS
PER KWH</t>
  </si>
  <si>
    <r>
      <t>(9)</t>
    </r>
    <r>
      <rPr>
        <b/>
        <sz val="10"/>
        <rFont val="Arial"/>
        <family val="2"/>
      </rPr>
      <t xml:space="preserve">
FUEL
SAVINGS
</t>
    </r>
    <r>
      <rPr>
        <b/>
        <sz val="9"/>
        <rFont val="Arial"/>
        <family val="2"/>
      </rPr>
      <t>(8B)-7</t>
    </r>
  </si>
  <si>
    <t>SCH. - J / MB</t>
  </si>
  <si>
    <t>TOTAL</t>
  </si>
  <si>
    <t xml:space="preserve">PROGRESS ENERGY FLORIDA </t>
  </si>
  <si>
    <t>SCH. - J</t>
  </si>
  <si>
    <t>FLA. POWER &amp; LIGHT</t>
  </si>
  <si>
    <t>ORLANDO UTIL. COMM.</t>
  </si>
  <si>
    <t>OKEELANTA</t>
  </si>
  <si>
    <t>CITY OF TALLAHASSEE</t>
  </si>
  <si>
    <t>CALPINE</t>
  </si>
  <si>
    <t>RELIANT</t>
  </si>
  <si>
    <t>COBB ELECTRIC MEMBERSHIP CORP</t>
  </si>
  <si>
    <t>RAINBOW ENERGY MARKETERS</t>
  </si>
  <si>
    <t>SCH. - REB</t>
  </si>
  <si>
    <t>DIFFERENCE  %</t>
  </si>
  <si>
    <t>POWER SOLD
TAMPA ELECTRIC COMPANY
FOR THE PERIOD JANUARY 2009 THROUGH DECEMBER 2009</t>
  </si>
  <si>
    <t>HARDEE POWER PARTNERS TO LAKELAND</t>
  </si>
  <si>
    <t>HARDEE POWER PARTNERS TO SEMINOLE</t>
  </si>
  <si>
    <t xml:space="preserve">           * 60% of the profit for Seminole has been excluded:  </t>
  </si>
  <si>
    <t>ECONOMY ENERGY PURCHASES
TAMPA ELECTRIC COMPANY
FOR THE PERIOD JANUARY 2009 THROUGH DECEMBER 2009</t>
  </si>
  <si>
    <t>DESOTO COUNTY</t>
  </si>
  <si>
    <t>J P MORGAN VENTURES</t>
  </si>
  <si>
    <t>SOUTHERN COMPANY OF FLORIDA</t>
  </si>
  <si>
    <t>POWER SOLD
TAMPA ELECTRIC COMPANY
FOR THE PERIOD JANUARY 2010 THROUGH DECEMBER 2010</t>
  </si>
  <si>
    <r>
      <t>(9)</t>
    </r>
    <r>
      <rPr>
        <b/>
        <sz val="10"/>
        <rFont val="Arial"/>
        <family val="2"/>
      </rPr>
      <t xml:space="preserve">
GAINS ON SALES</t>
    </r>
  </si>
  <si>
    <t>MKT.BASE</t>
  </si>
  <si>
    <t xml:space="preserve">CITY OF HOMESTEAD </t>
  </si>
  <si>
    <t>SCH. - C</t>
  </si>
  <si>
    <t xml:space="preserve">CITY OF LAKELAND </t>
  </si>
  <si>
    <t xml:space="preserve">FLORIDA MUNICIPAL POWER ASSOCIATION </t>
  </si>
  <si>
    <t xml:space="preserve">FLORIDA POWER &amp; LIGHT </t>
  </si>
  <si>
    <t xml:space="preserve">ORLANDO UTILITIES COMMISSION </t>
  </si>
  <si>
    <t xml:space="preserve">REEDY CREEK </t>
  </si>
  <si>
    <t>SCH. - CB</t>
  </si>
  <si>
    <t xml:space="preserve">PROGRESS ENERGY FLORIDA  </t>
  </si>
  <si>
    <t xml:space="preserve">SEMINOLE ELECTRIC </t>
  </si>
  <si>
    <t xml:space="preserve">THE ENERGY AUTHORITY </t>
  </si>
  <si>
    <t xml:space="preserve">CARGILL ALLIANT </t>
  </si>
  <si>
    <t xml:space="preserve">CITY OF TALLAHASSEE </t>
  </si>
  <si>
    <t xml:space="preserve">COBB ELECTRIC </t>
  </si>
  <si>
    <t xml:space="preserve">CONSTELLATION COMMODITIES </t>
  </si>
  <si>
    <t xml:space="preserve">EDF TRADING </t>
  </si>
  <si>
    <t xml:space="preserve">JP MORGAN VENTURES </t>
  </si>
  <si>
    <t xml:space="preserve">NEW SMYRNA BEACH </t>
  </si>
  <si>
    <t xml:space="preserve">SOUTHERN COMPANY </t>
  </si>
  <si>
    <t xml:space="preserve">CALPINE APP1 </t>
  </si>
  <si>
    <t>OATT</t>
  </si>
  <si>
    <t>SUB-TOTAL SCHEDULE C POWER SALES</t>
  </si>
  <si>
    <t>SUB-TOTAL SCHEDULE CB POWER SALES</t>
  </si>
  <si>
    <t>SUB-TOTAL OATT POWER SALES</t>
  </si>
  <si>
    <t>NOTE:  NO SALES TO HARDEE POWER PARTNERS FOR OTHERS IN 2010.</t>
  </si>
  <si>
    <t xml:space="preserve">SCHEDULE A9
PAGE 1 OF 1
</t>
  </si>
  <si>
    <t>ECONOMY ENERGY PURCHASES
TAMPA ELECTRIC COMPANY
FOR THE PERIOD JANUARY 2010 THROUGH DECEMBER 2010</t>
  </si>
  <si>
    <r>
      <t>(4)</t>
    </r>
    <r>
      <rPr>
        <b/>
        <sz val="10"/>
        <rFont val="Arial"/>
        <family val="2"/>
      </rPr>
      <t xml:space="preserve">
MWH 
FOR
INTERRUP-
TIBLE</t>
    </r>
  </si>
  <si>
    <r>
      <t>(6)</t>
    </r>
    <r>
      <rPr>
        <b/>
        <sz val="10"/>
        <rFont val="Arial"/>
        <family val="2"/>
      </rPr>
      <t xml:space="preserve">
TRANSACTION
COSTS
</t>
    </r>
    <r>
      <rPr>
        <b/>
        <sz val="9"/>
        <rFont val="Arial"/>
        <family val="2"/>
      </rPr>
      <t>CENTS/KWH</t>
    </r>
    <r>
      <rPr>
        <b/>
        <sz val="10"/>
        <rFont val="Arial"/>
        <family val="2"/>
      </rPr>
      <t xml:space="preserve"> </t>
    </r>
  </si>
  <si>
    <r>
      <t>(9)</t>
    </r>
    <r>
      <rPr>
        <b/>
        <sz val="10"/>
        <rFont val="Arial"/>
        <family val="2"/>
      </rPr>
      <t xml:space="preserve">
FUEL
SAVINGS
</t>
    </r>
    <r>
      <rPr>
        <b/>
        <sz val="9"/>
        <rFont val="Arial"/>
        <family val="2"/>
      </rPr>
      <t>(8B)-6</t>
    </r>
  </si>
  <si>
    <t>CITY OF HOMESTEAD</t>
  </si>
  <si>
    <t>EAGLE ENERGY</t>
  </si>
  <si>
    <t>SUB-TOTAL SCHEDULE REB ECONOMY PURCHASES</t>
  </si>
  <si>
    <t>SUB-TOTAL SCHEDULE C ECONOMY PURCHASES</t>
  </si>
  <si>
    <t>SUB-TOTAL SCHEDULE J ECONOMY PURCHASES</t>
  </si>
  <si>
    <t>POWER SOLD
TAMPA ELECTRIC COMPANY
FOR THE PERIOD JANUARY 2011 THROUGH DECEMBER 2011</t>
  </si>
  <si>
    <t>(1)</t>
  </si>
  <si>
    <t>(2)</t>
  </si>
  <si>
    <t>(3)</t>
  </si>
  <si>
    <t>(4)</t>
  </si>
  <si>
    <t>(5)</t>
  </si>
  <si>
    <t>(6)
CENTS/KWH</t>
  </si>
  <si>
    <t>(7)</t>
  </si>
  <si>
    <t>(8)</t>
  </si>
  <si>
    <t>(9)</t>
  </si>
  <si>
    <t>SOLD TO</t>
  </si>
  <si>
    <t>TYPE
&amp;
SCHEDULE</t>
  </si>
  <si>
    <t>TOTAL
MWH
SOLD</t>
  </si>
  <si>
    <t>MWH
WHEELED
OTHER
SYSTEM</t>
  </si>
  <si>
    <t>MWH
FROM OWN
GENERATION</t>
  </si>
  <si>
    <t>TOTAL $
FOR FUEL
ADJUSTMENT
(5)X(6A)</t>
  </si>
  <si>
    <t>TOTAL $
FOR TOTAL
COST
(5)X(6B)</t>
  </si>
  <si>
    <t>GAINS ON MARKET BASED SALES</t>
  </si>
  <si>
    <t>ORLANDO UTILITIES COMMISSION</t>
  </si>
  <si>
    <t>EDF TRADING</t>
  </si>
  <si>
    <t>MORGAN STANLEY</t>
  </si>
  <si>
    <t>SUB-TOTAL CURRENT MONTH</t>
  </si>
  <si>
    <t>ECONOMY ENERGY PURCHASES
TAMPA ELECTRIC COMPANY
FOR THE PERIOD JANUARY 2011 THROUGH DECEMBER 2011</t>
  </si>
  <si>
    <t xml:space="preserve">(1)
</t>
  </si>
  <si>
    <t xml:space="preserve">(2)
</t>
  </si>
  <si>
    <t xml:space="preserve">(3)
</t>
  </si>
  <si>
    <t xml:space="preserve">(4)
</t>
  </si>
  <si>
    <t xml:space="preserve">(5)
</t>
  </si>
  <si>
    <t xml:space="preserve">(6)
</t>
  </si>
  <si>
    <t xml:space="preserve">(7)
</t>
  </si>
  <si>
    <t>(8)
COST IF GENERATED</t>
  </si>
  <si>
    <t xml:space="preserve">(9)
</t>
  </si>
  <si>
    <t>PURCHASED FROM</t>
  </si>
  <si>
    <t>TOTAL
MWH
PURCHASED</t>
  </si>
  <si>
    <t>MWH 
FOR
INTERRUP-
TIBLE</t>
  </si>
  <si>
    <t>MWH 
FOR
FIRM</t>
  </si>
  <si>
    <t xml:space="preserve">TRANSACTION
COSTS
CENTS/KWH </t>
  </si>
  <si>
    <t>TOTAL $
FOR FUEL
ADJUSTMENT
(5) X (6)</t>
  </si>
  <si>
    <t xml:space="preserve">
(A)
CENTS
PER KWH</t>
  </si>
  <si>
    <t>FUEL
SAVINGS
(8B)-6</t>
  </si>
  <si>
    <t>Economy</t>
  </si>
  <si>
    <t xml:space="preserve">
SCHEDULE A6
PAGE 1 OF 1
</t>
  </si>
  <si>
    <t>POWER SOLD
TAMPA ELECTRIC COMPANY
FOR THE PERIOD JANUARY 2012 THROUGH DECEMBER 2012</t>
  </si>
  <si>
    <t>SEP.</t>
  </si>
  <si>
    <t>FLORIDA MUNICIPAL POWER</t>
  </si>
  <si>
    <t>FLORIDA MUNICIPAL POWER ASSOCIATION</t>
  </si>
  <si>
    <t>CALPINE APP1</t>
  </si>
  <si>
    <t>HARDEE POWER PARTNERS TO SEMINOLE  *</t>
  </si>
  <si>
    <t xml:space="preserve">SUB-TOTAL </t>
  </si>
  <si>
    <t>SUB-TOTAL SCHEDULE D POWER SALES-SEP.</t>
  </si>
  <si>
    <t>*  NO SALES TO HARDEE POWER PARTNERS FOR OTHERS FOR THE PERIOD JANUARY 2012 THROUGH DECEMBER 2012.</t>
  </si>
  <si>
    <t>ECONOMY ENERGY PURCHASES
TAMPA ELECTRIC COMPANY
FOR THE PERIOD JANUARY 2012 THROUGH DECEMBER 2012</t>
  </si>
  <si>
    <t>(B)
TOTAL
COST</t>
  </si>
  <si>
    <t>EAGLE ENERGY(EDF)</t>
  </si>
  <si>
    <t>CARGILL FOR NEW SMYRNA BEACH</t>
  </si>
  <si>
    <t>CINCINATTI GAS &amp; ELECTRIC</t>
  </si>
  <si>
    <t>SUB-TOTAL</t>
  </si>
  <si>
    <t>POWER SOLD
TAMPA ELECTRIC COMPANY
FOR THE PERIOD JANUARY 2013 THROUGH DECEMBER 2013</t>
  </si>
  <si>
    <t>EXGEN (CONSTELLATION)</t>
  </si>
  <si>
    <t>ECONOMY ENERGY PURCHASES
TAMPA ELECTRIC COMPANY
FOR THE PERIOD JANUARY 2013 THROUGH DECEMBER 2013</t>
  </si>
  <si>
    <t>POWER SOLD
TAMPA ELECTRIC COMPANY
FOR THE PERIOD JANUARY 2014 THROUGH DECEMBER 2014</t>
  </si>
  <si>
    <t>SEMINOLE</t>
  </si>
  <si>
    <t>JURISD.</t>
  </si>
  <si>
    <t>EXGEN</t>
  </si>
  <si>
    <t>RAINBOW ENERGY</t>
  </si>
  <si>
    <t>ECONOMY ENERGY PURCHASES
TAMPA ELECTRIC COMPANY
FOR THE PERIOD JANUARY 2014 THROUGH DECEMBER 2014</t>
  </si>
  <si>
    <t>(6)</t>
  </si>
  <si>
    <t xml:space="preserve">
(8)
COST IF GENERATED</t>
  </si>
  <si>
    <t xml:space="preserve">
PURCHASED FROM</t>
  </si>
  <si>
    <t xml:space="preserve">
TYPE
&amp;
SCHEDULE</t>
  </si>
  <si>
    <t xml:space="preserve">
TOTAL
MWH
PURCHASED</t>
  </si>
  <si>
    <r>
      <t xml:space="preserve">
</t>
    </r>
    <r>
      <rPr>
        <b/>
        <sz val="10"/>
        <rFont val="Arial"/>
        <family val="2"/>
      </rPr>
      <t>MWH 
FOR
INTERRUP-
TIBLE</t>
    </r>
  </si>
  <si>
    <t xml:space="preserve">
MWH 
FOR
FIRM</t>
  </si>
  <si>
    <r>
      <rPr>
        <b/>
        <sz val="10"/>
        <rFont val="Arial"/>
        <family val="2"/>
      </rPr>
      <t xml:space="preserve">
TRANSACTION
COSTS
</t>
    </r>
    <r>
      <rPr>
        <b/>
        <sz val="9"/>
        <rFont val="Arial"/>
        <family val="2"/>
      </rPr>
      <t>CENTS/KWH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</si>
  <si>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
TOTAL $
FOR FUEL
ADJUSTMENT
</t>
    </r>
    <r>
      <rPr>
        <b/>
        <sz val="9"/>
        <rFont val="Arial"/>
        <family val="2"/>
      </rPr>
      <t>(5) X (6)</t>
    </r>
  </si>
  <si>
    <t xml:space="preserve">
(B)
TOTAL
COST
</t>
  </si>
  <si>
    <r>
      <rPr>
        <b/>
        <sz val="10"/>
        <rFont val="Arial"/>
        <family val="2"/>
      </rPr>
      <t xml:space="preserve">
FUEL
SAVINGS
</t>
    </r>
    <r>
      <rPr>
        <b/>
        <sz val="9"/>
        <rFont val="Arial"/>
        <family val="2"/>
      </rPr>
      <t>(8B)-7</t>
    </r>
  </si>
  <si>
    <t xml:space="preserve">DUKE/PROGRESS ENERGY FLORIDA </t>
  </si>
  <si>
    <t>BPEC for QUANTUM PASCO COGEN</t>
  </si>
  <si>
    <t>CALPINE (APP2)</t>
  </si>
  <si>
    <t>POWER SOLD
TAMPA ELECTRIC COMPANY
FOR THE PERIOD JANUARY 2015 THROUGH DECEMBER 2015</t>
  </si>
  <si>
    <t>CENTS/KWH</t>
  </si>
  <si>
    <t xml:space="preserve">
SOLD TO</t>
  </si>
  <si>
    <t xml:space="preserve">
TOTAL
MWH
SOLD</t>
  </si>
  <si>
    <t xml:space="preserve">
MWH
WHEELED
OTHER
SYSTEM</t>
  </si>
  <si>
    <t xml:space="preserve">
MWH
FROM OWN
GENERATION</t>
  </si>
  <si>
    <r>
      <rPr>
        <b/>
        <sz val="10"/>
        <rFont val="Arial"/>
        <family val="2"/>
      </rPr>
      <t xml:space="preserve">
TOTAL $
FOR FUEL
ADJUSTMENT
</t>
    </r>
    <r>
      <rPr>
        <b/>
        <sz val="9"/>
        <rFont val="Arial"/>
        <family val="2"/>
      </rPr>
      <t>(5)X(6A)</t>
    </r>
  </si>
  <si>
    <r>
      <rPr>
        <b/>
        <sz val="10"/>
        <rFont val="Arial"/>
        <family val="2"/>
      </rPr>
      <t xml:space="preserve">
TOTAL $
FOR TOTAL
COST
</t>
    </r>
    <r>
      <rPr>
        <b/>
        <sz val="9"/>
        <rFont val="Arial"/>
        <family val="2"/>
      </rPr>
      <t>(5)X(6B)</t>
    </r>
  </si>
  <si>
    <t xml:space="preserve">
GAINS ON MARKET BASED SALES</t>
  </si>
  <si>
    <t>*</t>
  </si>
  <si>
    <r>
      <rPr>
        <sz val="18"/>
        <rFont val="Arial"/>
        <family val="2"/>
      </rPr>
      <t>*</t>
    </r>
    <r>
      <rPr>
        <sz val="10"/>
        <rFont val="Arial"/>
        <family val="2"/>
      </rPr>
      <t xml:space="preserve"> Adjustment related to May 2014</t>
    </r>
  </si>
  <si>
    <t>ECONOMY ENERGY PURCHASES
TAMPA ELECTRIC COMPANY
FOR THE PERIOD JANUARY 2015 THROUGH DECEMBER 2015</t>
  </si>
  <si>
    <t>100% Margin</t>
  </si>
  <si>
    <t>80% Retail</t>
  </si>
  <si>
    <t>20% Retail</t>
  </si>
  <si>
    <t>100% Whsl</t>
  </si>
  <si>
    <t>80% whsl</t>
  </si>
  <si>
    <t>20% whsl</t>
  </si>
  <si>
    <t>Total 80%</t>
  </si>
  <si>
    <t>Total 20%</t>
  </si>
  <si>
    <t>FLA. PWR. &amp; LIGHT</t>
  </si>
  <si>
    <t>CONOCO</t>
  </si>
  <si>
    <t>CAROLINA POWER &amp; LIGHT</t>
  </si>
  <si>
    <t>TENASKA POWER CORP</t>
  </si>
  <si>
    <t>CINCINNATI GAS &amp; ELECTRIC</t>
  </si>
  <si>
    <t>AUBURNDALE POWER PARTNERS</t>
  </si>
  <si>
    <t>ADJUSTMENTS TO PRIOR MONTHS:</t>
  </si>
  <si>
    <t>SUB-TOTAL SCHEDULE OATT POWER SALES-JURISD.</t>
  </si>
  <si>
    <t>Check figure</t>
  </si>
  <si>
    <t>CURRENT MONTH:</t>
  </si>
  <si>
    <t>PERIOD TO DATE:</t>
  </si>
  <si>
    <t>ACTUAL</t>
  </si>
  <si>
    <t>ESTIMATED</t>
  </si>
  <si>
    <t>ENTERGY-KOCH TRADING</t>
  </si>
  <si>
    <t>SUBTOTAL</t>
  </si>
  <si>
    <t>HARDEE TO SEMINOLE ELEC. CO-OP *</t>
  </si>
  <si>
    <t>NOV. 2007</t>
  </si>
  <si>
    <t>*  NO SALES TO HARDEE POWER PARTNERS FOR OTHERS IN THE MONTH OF DECEMBER 2007.</t>
  </si>
  <si>
    <t>POWER SOLD
TAMPA ELECTRIC COMPANY
MONTH OF: DECEMBER 2007</t>
  </si>
  <si>
    <t>THE ENERGY AUTHORITY FOR NSB</t>
  </si>
  <si>
    <t>NO PRIOR MONTH ADJUSTMENTS</t>
  </si>
  <si>
    <t>ECONOMY ENERGY PURCHASES
TAMPA ELECTRIC COMPANY
MONTH OF: DECEMBER 2007</t>
  </si>
  <si>
    <t>Actual YTD on line 60</t>
  </si>
  <si>
    <t>Actual YTD on line 41</t>
  </si>
  <si>
    <t>DUKE ENERGY FLORIDA</t>
  </si>
  <si>
    <t>MERCURIA AMERICA</t>
  </si>
  <si>
    <t>SUB-TOTAL ADJUSTMENTS</t>
  </si>
  <si>
    <t>CARGILL POWER MARKETS, LLC</t>
  </si>
  <si>
    <t>Actual YTD on line 116</t>
  </si>
  <si>
    <t>POWER SOLD
TAMPA ELECTRIC COMPANY
FOR THE PERIOD JANUARY 2016 THROUGH DECEMBER 2016</t>
  </si>
  <si>
    <t>ECONOMY ENERGY PURCHASES
TAMPA ELECTRIC COMPANY
FOR THE PERIOD JANUARY 2016 THROUGH DECEMBER 2016</t>
  </si>
  <si>
    <t xml:space="preserve">DUKE ENERGY FLORIDA </t>
  </si>
  <si>
    <t>SOUTHERN OLEANDER</t>
  </si>
  <si>
    <t>POWER SOLD
TAMPA ELECTRIC COMPANY
MONTH OF: September 2017</t>
  </si>
  <si>
    <t>Aug 2017</t>
  </si>
  <si>
    <t>Actual YTD on line 62</t>
  </si>
  <si>
    <t>ECONOMY ENERGY PURCHASES
TAMPA ELECTRIC COMPANY
MONTH OF: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</si>
</sst>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_);\(#,##0.0\)"/>
    <numFmt numFmtId="165" formatCode="#,##0.000_);\(#,##0.000\)"/>
    <numFmt numFmtId="166" formatCode="0.0%"/>
    <numFmt numFmtId="167" formatCode="0.00_)"/>
    <numFmt numFmtId="168" formatCode="0.000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6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indexed="8"/>
      <name val="Arial"/>
      <family val="2"/>
    </font>
    <font>
      <sz val="12"/>
      <name val="Courier"/>
      <family val="3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2" fillId="0" borderId="0"/>
    <xf numFmtId="0" fontId="2" fillId="0" borderId="0"/>
    <xf numFmtId="164" fontId="16" fillId="0" borderId="0"/>
  </cellStyleXfs>
  <cellXfs count="511">
    <xf numFmtId="0" fontId="0" fillId="0" borderId="0" xfId="0"/>
    <xf numFmtId="164" fontId="3" fillId="0" borderId="0" xfId="3" applyFont="1"/>
    <xf numFmtId="39" fontId="3" fillId="0" borderId="0" xfId="3" applyNumberFormat="1" applyFont="1"/>
    <xf numFmtId="164" fontId="5" fillId="0" borderId="0" xfId="3" applyFont="1"/>
    <xf numFmtId="164" fontId="4" fillId="0" borderId="0" xfId="3" applyFont="1" applyAlignment="1">
      <alignment horizontal="centerContinuous" wrapText="1"/>
    </xf>
    <xf numFmtId="164" fontId="6" fillId="0" borderId="0" xfId="3" applyFont="1" applyAlignment="1">
      <alignment horizontal="centerContinuous"/>
    </xf>
    <xf numFmtId="39" fontId="6" fillId="0" borderId="0" xfId="3" applyNumberFormat="1" applyFont="1" applyAlignment="1">
      <alignment horizontal="centerContinuous"/>
    </xf>
    <xf numFmtId="164" fontId="6" fillId="0" borderId="0" xfId="3" applyFont="1"/>
    <xf numFmtId="39" fontId="6" fillId="0" borderId="0" xfId="3" applyNumberFormat="1" applyFont="1"/>
    <xf numFmtId="164" fontId="6" fillId="0" borderId="0" xfId="3" quotePrefix="1" applyFont="1" applyAlignment="1">
      <alignment horizontal="left"/>
    </xf>
    <xf numFmtId="0" fontId="6" fillId="0" borderId="0" xfId="3" applyNumberFormat="1" applyFont="1" applyAlignment="1">
      <alignment horizontal="left"/>
    </xf>
    <xf numFmtId="164" fontId="7" fillId="3" borderId="1" xfId="3" quotePrefix="1" applyFont="1" applyFill="1" applyBorder="1" applyAlignment="1">
      <alignment horizontal="center" wrapText="1"/>
    </xf>
    <xf numFmtId="164" fontId="7" fillId="3" borderId="1" xfId="3" quotePrefix="1" applyFont="1" applyFill="1" applyBorder="1" applyAlignment="1">
      <alignment horizontal="center" wrapText="1"/>
    </xf>
    <xf numFmtId="164" fontId="4" fillId="3" borderId="1" xfId="3" applyFont="1" applyFill="1" applyBorder="1" applyAlignment="1">
      <alignment horizontal="center"/>
    </xf>
    <xf numFmtId="164" fontId="4" fillId="3" borderId="1" xfId="3" applyFont="1" applyFill="1" applyBorder="1" applyAlignment="1">
      <alignment horizontal="center" wrapText="1"/>
    </xf>
    <xf numFmtId="164" fontId="4" fillId="3" borderId="1" xfId="3" quotePrefix="1" applyFont="1" applyFill="1" applyBorder="1" applyAlignment="1">
      <alignment horizontal="center" wrapText="1"/>
    </xf>
    <xf numFmtId="39" fontId="7" fillId="3" borderId="1" xfId="3" quotePrefix="1" applyNumberFormat="1" applyFont="1" applyFill="1" applyBorder="1" applyAlignment="1">
      <alignment horizontal="center" wrapText="1"/>
    </xf>
    <xf numFmtId="164" fontId="8" fillId="0" borderId="0" xfId="3" applyFont="1"/>
    <xf numFmtId="164" fontId="9" fillId="0" borderId="0" xfId="3" applyFont="1"/>
    <xf numFmtId="164" fontId="4" fillId="0" borderId="0" xfId="3" applyFont="1"/>
    <xf numFmtId="39" fontId="9" fillId="0" borderId="0" xfId="3" applyNumberFormat="1" applyFont="1"/>
    <xf numFmtId="0" fontId="9" fillId="0" borderId="0" xfId="0" applyFont="1" applyAlignment="1"/>
    <xf numFmtId="164" fontId="9" fillId="0" borderId="0" xfId="3" applyNumberFormat="1" applyFont="1" applyProtection="1"/>
    <xf numFmtId="165" fontId="9" fillId="0" borderId="0" xfId="3" applyNumberFormat="1" applyFont="1" applyProtection="1"/>
    <xf numFmtId="39" fontId="9" fillId="0" borderId="0" xfId="3" applyNumberFormat="1" applyFont="1" applyProtection="1"/>
    <xf numFmtId="164" fontId="4" fillId="0" borderId="2" xfId="3" applyNumberFormat="1" applyFont="1" applyBorder="1" applyProtection="1"/>
    <xf numFmtId="165" fontId="4" fillId="0" borderId="2" xfId="3" applyNumberFormat="1" applyFont="1" applyBorder="1" applyProtection="1"/>
    <xf numFmtId="39" fontId="4" fillId="0" borderId="2" xfId="3" applyNumberFormat="1" applyFont="1" applyBorder="1" applyProtection="1"/>
    <xf numFmtId="164" fontId="4" fillId="0" borderId="0" xfId="3" applyNumberFormat="1" applyFont="1" applyBorder="1" applyProtection="1"/>
    <xf numFmtId="165" fontId="4" fillId="0" borderId="0" xfId="3" applyNumberFormat="1" applyFont="1" applyBorder="1" applyProtection="1"/>
    <xf numFmtId="39" fontId="4" fillId="0" borderId="0" xfId="3" applyNumberFormat="1" applyFont="1" applyBorder="1" applyProtection="1"/>
    <xf numFmtId="164" fontId="4" fillId="0" borderId="3" xfId="3" applyFont="1" applyBorder="1"/>
    <xf numFmtId="164" fontId="9" fillId="0" borderId="0" xfId="3" quotePrefix="1" applyFont="1" applyAlignment="1">
      <alignment horizontal="left"/>
    </xf>
    <xf numFmtId="39" fontId="8" fillId="0" borderId="0" xfId="3" applyNumberFormat="1" applyFont="1"/>
    <xf numFmtId="164" fontId="9" fillId="0" borderId="0" xfId="3" quotePrefix="1" applyFont="1" applyBorder="1" applyAlignment="1">
      <alignment horizontal="center"/>
    </xf>
    <xf numFmtId="164" fontId="9" fillId="0" borderId="0" xfId="3" quotePrefix="1" applyFont="1" applyAlignment="1">
      <alignment horizontal="center"/>
    </xf>
    <xf numFmtId="164" fontId="9" fillId="0" borderId="0" xfId="3" quotePrefix="1" applyFont="1"/>
    <xf numFmtId="0" fontId="9" fillId="0" borderId="0" xfId="0" applyFont="1"/>
    <xf numFmtId="39" fontId="9" fillId="0" borderId="0" xfId="3" applyNumberFormat="1" applyFont="1" applyFill="1"/>
    <xf numFmtId="39" fontId="8" fillId="0" borderId="0" xfId="3" applyNumberFormat="1" applyFont="1" applyProtection="1"/>
    <xf numFmtId="0" fontId="8" fillId="0" borderId="0" xfId="0" applyFont="1"/>
    <xf numFmtId="0" fontId="9" fillId="0" borderId="0" xfId="0" applyFont="1" applyFill="1" applyAlignment="1">
      <alignment horizontal="left"/>
    </xf>
    <xf numFmtId="164" fontId="9" fillId="0" borderId="0" xfId="3" applyFont="1" applyAlignment="1">
      <alignment horizontal="left"/>
    </xf>
    <xf numFmtId="39" fontId="9" fillId="0" borderId="0" xfId="3" applyNumberFormat="1" applyFont="1" applyFill="1" applyProtection="1"/>
    <xf numFmtId="164" fontId="9" fillId="0" borderId="0" xfId="3" applyFont="1" applyFill="1"/>
    <xf numFmtId="39" fontId="9" fillId="0" borderId="0" xfId="0" applyNumberFormat="1" applyFont="1"/>
    <xf numFmtId="164" fontId="9" fillId="0" borderId="3" xfId="3" applyNumberFormat="1" applyFont="1" applyBorder="1" applyProtection="1"/>
    <xf numFmtId="165" fontId="9" fillId="0" borderId="3" xfId="3" applyNumberFormat="1" applyFont="1" applyBorder="1" applyProtection="1"/>
    <xf numFmtId="39" fontId="9" fillId="0" borderId="3" xfId="3" applyNumberFormat="1" applyFont="1" applyBorder="1" applyProtection="1"/>
    <xf numFmtId="0" fontId="4" fillId="0" borderId="0" xfId="0" applyFont="1" applyFill="1" applyAlignment="1">
      <alignment horizontal="left"/>
    </xf>
    <xf numFmtId="0" fontId="4" fillId="0" borderId="0" xfId="0" applyFont="1"/>
    <xf numFmtId="164" fontId="4" fillId="0" borderId="0" xfId="3" applyNumberFormat="1" applyFont="1" applyProtection="1"/>
    <xf numFmtId="165" fontId="4" fillId="0" borderId="0" xfId="3" applyNumberFormat="1" applyFont="1" applyProtection="1"/>
    <xf numFmtId="164" fontId="10" fillId="0" borderId="0" xfId="3" applyFont="1"/>
    <xf numFmtId="39" fontId="4" fillId="0" borderId="0" xfId="3" applyNumberFormat="1" applyFont="1"/>
    <xf numFmtId="39" fontId="10" fillId="0" borderId="0" xfId="3" applyNumberFormat="1" applyFont="1" applyBorder="1"/>
    <xf numFmtId="164" fontId="9" fillId="0" borderId="0" xfId="3" applyFont="1" applyBorder="1"/>
    <xf numFmtId="39" fontId="9" fillId="0" borderId="0" xfId="3" applyNumberFormat="1" applyFont="1" applyBorder="1"/>
    <xf numFmtId="39" fontId="4" fillId="0" borderId="2" xfId="3" applyNumberFormat="1" applyFont="1" applyFill="1" applyBorder="1" applyProtection="1"/>
    <xf numFmtId="39" fontId="10" fillId="0" borderId="0" xfId="3" applyNumberFormat="1" applyFont="1"/>
    <xf numFmtId="164" fontId="10" fillId="0" borderId="0" xfId="3" applyFont="1" applyBorder="1"/>
    <xf numFmtId="164" fontId="4" fillId="0" borderId="0" xfId="3" applyFont="1" applyBorder="1"/>
    <xf numFmtId="164" fontId="9" fillId="0" borderId="0" xfId="3" applyFont="1" applyAlignment="1">
      <alignment horizontal="left" indent="1"/>
    </xf>
    <xf numFmtId="166" fontId="9" fillId="0" borderId="0" xfId="2" applyNumberFormat="1" applyFont="1" applyFill="1" applyProtection="1"/>
    <xf numFmtId="164" fontId="11" fillId="0" borderId="0" xfId="3" applyFont="1" applyAlignment="1">
      <alignment horizontal="left"/>
    </xf>
    <xf numFmtId="164" fontId="9" fillId="0" borderId="0" xfId="3" quotePrefix="1" applyFont="1" applyAlignment="1">
      <alignment horizontal="right"/>
    </xf>
    <xf numFmtId="164" fontId="9" fillId="0" borderId="0" xfId="3" applyFont="1" applyAlignment="1">
      <alignment horizontal="right"/>
    </xf>
    <xf numFmtId="164" fontId="12" fillId="0" borderId="0" xfId="3" applyFont="1"/>
    <xf numFmtId="164" fontId="13" fillId="0" borderId="0" xfId="3" applyFont="1"/>
    <xf numFmtId="164" fontId="14" fillId="0" borderId="0" xfId="3" applyFont="1"/>
    <xf numFmtId="39" fontId="12" fillId="0" borderId="0" xfId="3" applyNumberFormat="1" applyFont="1"/>
    <xf numFmtId="164" fontId="4" fillId="0" borderId="0" xfId="3" applyFont="1" applyAlignment="1">
      <alignment horizontal="centerContinuous" vertical="top" wrapText="1"/>
    </xf>
    <xf numFmtId="164" fontId="9" fillId="0" borderId="0" xfId="3" applyFont="1" applyAlignment="1">
      <alignment horizontal="centerContinuous"/>
    </xf>
    <xf numFmtId="39" fontId="9" fillId="0" borderId="0" xfId="3" applyNumberFormat="1" applyFont="1" applyAlignment="1">
      <alignment horizontal="centerContinuous"/>
    </xf>
    <xf numFmtId="39" fontId="9" fillId="0" borderId="0" xfId="3" applyNumberFormat="1" applyFont="1" applyAlignment="1">
      <alignment horizontal="left"/>
    </xf>
    <xf numFmtId="39" fontId="4" fillId="3" borderId="1" xfId="3" quotePrefix="1" applyNumberFormat="1" applyFont="1" applyFill="1" applyBorder="1" applyAlignment="1">
      <alignment horizontal="center" wrapText="1"/>
    </xf>
    <xf numFmtId="0" fontId="3" fillId="0" borderId="0" xfId="5" applyFont="1"/>
    <xf numFmtId="39" fontId="3" fillId="0" borderId="0" xfId="5" applyNumberFormat="1" applyFont="1"/>
    <xf numFmtId="0" fontId="4" fillId="0" borderId="0" xfId="5" applyFont="1" applyProtection="1"/>
    <xf numFmtId="0" fontId="9" fillId="0" borderId="0" xfId="5" applyFont="1" applyProtection="1"/>
    <xf numFmtId="39" fontId="9" fillId="0" borderId="0" xfId="5" applyNumberFormat="1" applyFont="1" applyProtection="1"/>
    <xf numFmtId="165" fontId="9" fillId="0" borderId="0" xfId="5" applyNumberFormat="1" applyFont="1" applyProtection="1"/>
    <xf numFmtId="0" fontId="9" fillId="0" borderId="0" xfId="5" applyFont="1"/>
    <xf numFmtId="0" fontId="9" fillId="0" borderId="0" xfId="5" applyFont="1" applyAlignment="1" applyProtection="1">
      <alignment horizontal="left" indent="1"/>
    </xf>
    <xf numFmtId="0" fontId="9" fillId="0" borderId="0" xfId="5" applyFont="1" applyFill="1" applyProtection="1"/>
    <xf numFmtId="164" fontId="9" fillId="0" borderId="3" xfId="5" applyNumberFormat="1" applyFont="1" applyBorder="1" applyProtection="1"/>
    <xf numFmtId="0" fontId="9" fillId="0" borderId="0" xfId="5" applyFont="1" applyBorder="1" applyProtection="1"/>
    <xf numFmtId="165" fontId="9" fillId="0" borderId="3" xfId="5" applyNumberFormat="1" applyFont="1" applyBorder="1" applyProtection="1"/>
    <xf numFmtId="39" fontId="9" fillId="0" borderId="3" xfId="5" applyNumberFormat="1" applyFont="1" applyBorder="1" applyProtection="1"/>
    <xf numFmtId="0" fontId="4" fillId="0" borderId="0" xfId="5" applyFont="1" applyAlignment="1" applyProtection="1">
      <alignment horizontal="left" indent="1"/>
    </xf>
    <xf numFmtId="164" fontId="4" fillId="0" borderId="2" xfId="5" applyNumberFormat="1" applyFont="1" applyBorder="1" applyProtection="1"/>
    <xf numFmtId="165" fontId="4" fillId="0" borderId="2" xfId="5" applyNumberFormat="1" applyFont="1" applyBorder="1" applyProtection="1"/>
    <xf numFmtId="39" fontId="4" fillId="0" borderId="2" xfId="5" applyNumberFormat="1" applyFont="1" applyBorder="1" applyProtection="1"/>
    <xf numFmtId="167" fontId="4" fillId="0" borderId="0" xfId="5" applyNumberFormat="1" applyFont="1" applyProtection="1"/>
    <xf numFmtId="168" fontId="4" fillId="0" borderId="0" xfId="5" applyNumberFormat="1" applyFont="1" applyProtection="1"/>
    <xf numFmtId="0" fontId="4" fillId="0" borderId="0" xfId="5" applyFont="1"/>
    <xf numFmtId="167" fontId="9" fillId="0" borderId="0" xfId="5" applyNumberFormat="1" applyFont="1" applyProtection="1"/>
    <xf numFmtId="168" fontId="9" fillId="0" borderId="0" xfId="5" applyNumberFormat="1" applyFont="1" applyProtection="1"/>
    <xf numFmtId="0" fontId="4" fillId="0" borderId="0" xfId="5" applyFont="1" applyBorder="1" applyProtection="1"/>
    <xf numFmtId="0" fontId="9" fillId="0" borderId="0" xfId="5" applyFont="1" applyFill="1" applyAlignment="1" applyProtection="1">
      <alignment horizontal="left" indent="1"/>
    </xf>
    <xf numFmtId="164" fontId="9" fillId="0" borderId="0" xfId="5" applyNumberFormat="1" applyFont="1" applyFill="1" applyProtection="1"/>
    <xf numFmtId="165" fontId="9" fillId="0" borderId="0" xfId="5" applyNumberFormat="1" applyFont="1" applyBorder="1" applyProtection="1"/>
    <xf numFmtId="39" fontId="9" fillId="0" borderId="0" xfId="5" applyNumberFormat="1" applyFont="1" applyFill="1" applyProtection="1"/>
    <xf numFmtId="168" fontId="9" fillId="0" borderId="0" xfId="5" applyNumberFormat="1" applyFont="1" applyFill="1" applyProtection="1"/>
    <xf numFmtId="165" fontId="9" fillId="0" borderId="0" xfId="5" applyNumberFormat="1" applyFont="1" applyFill="1" applyProtection="1"/>
    <xf numFmtId="0" fontId="9" fillId="0" borderId="0" xfId="5" applyFont="1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/>
    <xf numFmtId="0" fontId="9" fillId="0" borderId="0" xfId="0" quotePrefix="1" applyFont="1" applyFill="1" applyAlignment="1">
      <alignment horizontal="left" indent="1"/>
    </xf>
    <xf numFmtId="165" fontId="9" fillId="0" borderId="0" xfId="5" applyNumberFormat="1" applyFont="1" applyFill="1" applyBorder="1" applyProtection="1"/>
    <xf numFmtId="0" fontId="9" fillId="0" borderId="0" xfId="5" applyFont="1" applyFill="1"/>
    <xf numFmtId="164" fontId="9" fillId="0" borderId="0" xfId="5" applyNumberFormat="1" applyFont="1" applyProtection="1"/>
    <xf numFmtId="164" fontId="9" fillId="0" borderId="0" xfId="5" applyNumberFormat="1" applyFont="1" applyFill="1" applyBorder="1" applyProtection="1"/>
    <xf numFmtId="39" fontId="9" fillId="0" borderId="0" xfId="5" applyNumberFormat="1" applyFont="1" applyFill="1" applyBorder="1" applyProtection="1"/>
    <xf numFmtId="0" fontId="9" fillId="0" borderId="0" xfId="5" applyFont="1" applyFill="1" applyBorder="1" applyProtection="1"/>
    <xf numFmtId="168" fontId="9" fillId="0" borderId="0" xfId="5" applyNumberFormat="1" applyFont="1" applyFill="1" applyBorder="1" applyProtection="1"/>
    <xf numFmtId="164" fontId="9" fillId="0" borderId="3" xfId="5" applyNumberFormat="1" applyFont="1" applyFill="1" applyBorder="1" applyProtection="1"/>
    <xf numFmtId="39" fontId="9" fillId="0" borderId="3" xfId="5" applyNumberFormat="1" applyFont="1" applyFill="1" applyBorder="1" applyProtection="1"/>
    <xf numFmtId="1" fontId="15" fillId="0" borderId="0" xfId="5" applyNumberFormat="1" applyFont="1" applyAlignment="1" applyProtection="1">
      <alignment horizontal="left" indent="1"/>
    </xf>
    <xf numFmtId="164" fontId="4" fillId="0" borderId="0" xfId="5" applyNumberFormat="1" applyFont="1" applyBorder="1" applyProtection="1"/>
    <xf numFmtId="165" fontId="4" fillId="0" borderId="0" xfId="5" applyNumberFormat="1" applyFont="1" applyBorder="1" applyProtection="1"/>
    <xf numFmtId="39" fontId="4" fillId="0" borderId="0" xfId="5" applyNumberFormat="1" applyFont="1" applyBorder="1" applyProtection="1"/>
    <xf numFmtId="39" fontId="4" fillId="0" borderId="0" xfId="5" applyNumberFormat="1" applyFont="1" applyFill="1" applyBorder="1" applyProtection="1"/>
    <xf numFmtId="164" fontId="4" fillId="0" borderId="4" xfId="5" applyNumberFormat="1" applyFont="1" applyBorder="1" applyProtection="1"/>
    <xf numFmtId="165" fontId="4" fillId="0" borderId="4" xfId="5" applyNumberFormat="1" applyFont="1" applyBorder="1" applyProtection="1"/>
    <xf numFmtId="39" fontId="4" fillId="0" borderId="4" xfId="5" applyNumberFormat="1" applyFont="1" applyBorder="1" applyProtection="1"/>
    <xf numFmtId="0" fontId="4" fillId="0" borderId="0" xfId="5" applyFont="1" applyAlignment="1" applyProtection="1">
      <alignment vertical="top"/>
    </xf>
    <xf numFmtId="0" fontId="9" fillId="0" borderId="0" xfId="5" applyFont="1" applyAlignment="1" applyProtection="1">
      <alignment vertical="top"/>
    </xf>
    <xf numFmtId="164" fontId="9" fillId="0" borderId="0" xfId="5" applyNumberFormat="1" applyFont="1" applyAlignment="1" applyProtection="1">
      <alignment vertical="top"/>
    </xf>
    <xf numFmtId="2" fontId="9" fillId="0" borderId="0" xfId="5" applyNumberFormat="1" applyFont="1" applyAlignment="1" applyProtection="1">
      <alignment vertical="top"/>
    </xf>
    <xf numFmtId="39" fontId="9" fillId="0" borderId="0" xfId="5" applyNumberFormat="1" applyFont="1" applyAlignment="1" applyProtection="1">
      <alignment vertical="top"/>
    </xf>
    <xf numFmtId="168" fontId="9" fillId="0" borderId="0" xfId="5" applyNumberFormat="1" applyFont="1" applyAlignment="1" applyProtection="1">
      <alignment vertical="top"/>
    </xf>
    <xf numFmtId="0" fontId="9" fillId="0" borderId="0" xfId="5" applyFont="1" applyAlignment="1">
      <alignment vertical="top"/>
    </xf>
    <xf numFmtId="0" fontId="9" fillId="0" borderId="0" xfId="5" applyFont="1" applyAlignment="1" applyProtection="1">
      <alignment horizontal="left" vertical="top" indent="1"/>
    </xf>
    <xf numFmtId="0" fontId="9" fillId="0" borderId="0" xfId="5" applyFont="1" applyAlignment="1" applyProtection="1">
      <alignment horizontal="center" vertical="top"/>
    </xf>
    <xf numFmtId="165" fontId="9" fillId="0" borderId="0" xfId="5" applyNumberFormat="1" applyFont="1" applyAlignment="1" applyProtection="1">
      <alignment vertical="top"/>
    </xf>
    <xf numFmtId="0" fontId="9" fillId="0" borderId="0" xfId="5" applyFont="1" applyAlignment="1" applyProtection="1">
      <alignment horizontal="center"/>
    </xf>
    <xf numFmtId="166" fontId="9" fillId="0" borderId="0" xfId="2" applyNumberFormat="1" applyFont="1" applyAlignment="1" applyProtection="1">
      <alignment horizontal="right"/>
    </xf>
    <xf numFmtId="0" fontId="9" fillId="0" borderId="0" xfId="5" applyFont="1" applyAlignment="1" applyProtection="1"/>
    <xf numFmtId="164" fontId="9" fillId="0" borderId="0" xfId="5" applyNumberFormat="1" applyFont="1" applyAlignment="1" applyProtection="1"/>
    <xf numFmtId="166" fontId="9" fillId="0" borderId="0" xfId="2" applyNumberFormat="1" applyFont="1" applyAlignment="1"/>
    <xf numFmtId="0" fontId="9" fillId="0" borderId="0" xfId="5" applyFont="1" applyAlignment="1"/>
    <xf numFmtId="0" fontId="9" fillId="0" borderId="0" xfId="5" applyFont="1" applyAlignment="1" applyProtection="1">
      <alignment horizontal="right"/>
    </xf>
    <xf numFmtId="39" fontId="9" fillId="0" borderId="0" xfId="5" applyNumberFormat="1" applyFont="1" applyAlignment="1" applyProtection="1">
      <alignment horizontal="right"/>
    </xf>
    <xf numFmtId="39" fontId="9" fillId="0" borderId="0" xfId="5" applyNumberFormat="1" applyFont="1" applyAlignment="1" applyProtection="1">
      <alignment horizontal="fill"/>
    </xf>
    <xf numFmtId="164" fontId="9" fillId="0" borderId="0" xfId="5" applyNumberFormat="1" applyFont="1" applyAlignment="1" applyProtection="1">
      <alignment horizontal="right"/>
    </xf>
    <xf numFmtId="39" fontId="9" fillId="0" borderId="0" xfId="5" applyNumberFormat="1" applyFont="1"/>
    <xf numFmtId="39" fontId="9" fillId="0" borderId="3" xfId="3" applyNumberFormat="1" applyFont="1" applyBorder="1"/>
    <xf numFmtId="7" fontId="9" fillId="0" borderId="0" xfId="3" applyNumberFormat="1" applyFont="1"/>
    <xf numFmtId="37" fontId="9" fillId="0" borderId="0" xfId="0" applyNumberFormat="1" applyFont="1" applyFill="1" applyAlignment="1">
      <alignment horizontal="left" indent="1"/>
    </xf>
    <xf numFmtId="37" fontId="9" fillId="0" borderId="0" xfId="0" applyNumberFormat="1" applyFont="1" applyAlignment="1"/>
    <xf numFmtId="37" fontId="9" fillId="0" borderId="0" xfId="0" applyNumberFormat="1" applyFont="1" applyFill="1" applyAlignment="1">
      <alignment horizontal="left"/>
    </xf>
    <xf numFmtId="37" fontId="9" fillId="0" borderId="0" xfId="0" applyNumberFormat="1" applyFont="1"/>
    <xf numFmtId="37" fontId="4" fillId="0" borderId="0" xfId="0" applyNumberFormat="1" applyFont="1" applyFill="1" applyAlignment="1">
      <alignment horizontal="left" indent="1"/>
    </xf>
    <xf numFmtId="165" fontId="9" fillId="0" borderId="4" xfId="3" applyNumberFormat="1" applyFont="1" applyBorder="1" applyProtection="1"/>
    <xf numFmtId="165" fontId="9" fillId="0" borderId="0" xfId="3" applyNumberFormat="1" applyFont="1"/>
    <xf numFmtId="166" fontId="9" fillId="0" borderId="0" xfId="2" applyNumberFormat="1" applyFont="1" applyProtection="1"/>
    <xf numFmtId="164" fontId="11" fillId="0" borderId="0" xfId="3" quotePrefix="1" applyFont="1" applyFill="1" applyAlignment="1">
      <alignment horizontal="left"/>
    </xf>
    <xf numFmtId="39" fontId="9" fillId="0" borderId="0" xfId="3" applyNumberFormat="1" applyFont="1" applyFill="1" applyBorder="1" applyProtection="1"/>
    <xf numFmtId="37" fontId="9" fillId="0" borderId="0" xfId="0" applyNumberFormat="1" applyFont="1" applyFill="1"/>
    <xf numFmtId="37" fontId="9" fillId="0" borderId="0" xfId="0" quotePrefix="1" applyNumberFormat="1" applyFont="1" applyFill="1" applyAlignment="1">
      <alignment horizontal="left" indent="1"/>
    </xf>
    <xf numFmtId="39" fontId="9" fillId="0" borderId="3" xfId="3" applyNumberFormat="1" applyFont="1" applyFill="1" applyBorder="1" applyProtection="1"/>
    <xf numFmtId="0" fontId="4" fillId="0" borderId="0" xfId="5" quotePrefix="1" applyFont="1" applyFill="1" applyAlignment="1">
      <alignment horizontal="left" indent="1"/>
    </xf>
    <xf numFmtId="0" fontId="4" fillId="0" borderId="0" xfId="5" applyFont="1" applyFill="1" applyProtection="1"/>
    <xf numFmtId="164" fontId="9" fillId="0" borderId="0" xfId="5" applyNumberFormat="1" applyFont="1" applyBorder="1" applyProtection="1"/>
    <xf numFmtId="39" fontId="9" fillId="0" borderId="0" xfId="5" applyNumberFormat="1" applyFont="1" applyBorder="1" applyProtection="1"/>
    <xf numFmtId="39" fontId="9" fillId="0" borderId="0" xfId="5" applyNumberFormat="1" applyFont="1" applyFill="1" applyAlignment="1" applyProtection="1">
      <alignment vertical="top"/>
    </xf>
    <xf numFmtId="164" fontId="18" fillId="0" borderId="0" xfId="3" applyFont="1" applyAlignment="1">
      <alignment horizontal="centerContinuous" wrapText="1"/>
    </xf>
    <xf numFmtId="164" fontId="4" fillId="3" borderId="5" xfId="3" quotePrefix="1" applyFont="1" applyFill="1" applyBorder="1" applyAlignment="1">
      <alignment horizontal="center" vertical="top" wrapText="1"/>
    </xf>
    <xf numFmtId="164" fontId="4" fillId="3" borderId="5" xfId="3" applyFont="1" applyFill="1" applyBorder="1" applyAlignment="1">
      <alignment horizontal="center" vertical="top"/>
    </xf>
    <xf numFmtId="164" fontId="4" fillId="3" borderId="5" xfId="3" applyFont="1" applyFill="1" applyBorder="1" applyAlignment="1">
      <alignment horizontal="center"/>
    </xf>
    <xf numFmtId="164" fontId="4" fillId="3" borderId="5" xfId="3" quotePrefix="1" applyFont="1" applyFill="1" applyBorder="1" applyAlignment="1">
      <alignment horizontal="centerContinuous" vertical="top" wrapText="1"/>
    </xf>
    <xf numFmtId="164" fontId="4" fillId="3" borderId="5" xfId="3" applyFont="1" applyFill="1" applyBorder="1" applyAlignment="1">
      <alignment horizontal="centerContinuous"/>
    </xf>
    <xf numFmtId="164" fontId="4" fillId="3" borderId="5" xfId="3" quotePrefix="1" applyFont="1" applyFill="1" applyBorder="1" applyAlignment="1">
      <alignment horizontal="centerContinuous" wrapText="1"/>
    </xf>
    <xf numFmtId="39" fontId="4" fillId="3" borderId="5" xfId="3" quotePrefix="1" applyNumberFormat="1" applyFont="1" applyFill="1" applyBorder="1" applyAlignment="1">
      <alignment horizontal="center" vertical="top" wrapText="1"/>
    </xf>
    <xf numFmtId="164" fontId="4" fillId="3" borderId="6" xfId="3" quotePrefix="1" applyFont="1" applyFill="1" applyBorder="1" applyAlignment="1">
      <alignment horizontal="center" wrapText="1"/>
    </xf>
    <xf numFmtId="164" fontId="4" fillId="3" borderId="6" xfId="3" applyFont="1" applyFill="1" applyBorder="1" applyAlignment="1">
      <alignment horizontal="center"/>
    </xf>
    <xf numFmtId="164" fontId="4" fillId="3" borderId="6" xfId="3" applyFont="1" applyFill="1" applyBorder="1" applyAlignment="1">
      <alignment horizontal="center" wrapText="1"/>
    </xf>
    <xf numFmtId="39" fontId="4" fillId="3" borderId="6" xfId="3" quotePrefix="1" applyNumberFormat="1" applyFont="1" applyFill="1" applyBorder="1" applyAlignment="1">
      <alignment horizontal="center" wrapText="1"/>
    </xf>
    <xf numFmtId="164" fontId="18" fillId="0" borderId="0" xfId="3" applyFont="1"/>
    <xf numFmtId="0" fontId="12" fillId="0" borderId="0" xfId="0" applyFont="1" applyAlignment="1"/>
    <xf numFmtId="164" fontId="12" fillId="0" borderId="0" xfId="3" applyNumberFormat="1" applyFont="1" applyProtection="1"/>
    <xf numFmtId="165" fontId="12" fillId="0" borderId="0" xfId="3" applyNumberFormat="1" applyFont="1" applyProtection="1"/>
    <xf numFmtId="39" fontId="12" fillId="0" borderId="0" xfId="3" applyNumberFormat="1" applyFont="1" applyProtection="1"/>
    <xf numFmtId="164" fontId="12" fillId="0" borderId="0" xfId="3" applyFont="1" applyAlignment="1">
      <alignment horizontal="left"/>
    </xf>
    <xf numFmtId="164" fontId="18" fillId="0" borderId="2" xfId="3" applyNumberFormat="1" applyFont="1" applyBorder="1" applyProtection="1"/>
    <xf numFmtId="165" fontId="18" fillId="0" borderId="2" xfId="3" applyNumberFormat="1" applyFont="1" applyBorder="1" applyProtection="1"/>
    <xf numFmtId="39" fontId="18" fillId="0" borderId="2" xfId="3" applyNumberFormat="1" applyFont="1" applyBorder="1" applyProtection="1"/>
    <xf numFmtId="164" fontId="18" fillId="0" borderId="3" xfId="3" applyFont="1" applyBorder="1"/>
    <xf numFmtId="164" fontId="12" fillId="0" borderId="0" xfId="3" quotePrefix="1" applyFont="1" applyAlignment="1">
      <alignment horizontal="left"/>
    </xf>
    <xf numFmtId="164" fontId="19" fillId="0" borderId="0" xfId="3" quotePrefix="1" applyNumberFormat="1" applyFont="1" applyAlignment="1">
      <alignment horizontal="center"/>
    </xf>
    <xf numFmtId="164" fontId="19" fillId="0" borderId="0" xfId="3" quotePrefix="1" applyFont="1" applyAlignment="1">
      <alignment horizontal="center"/>
    </xf>
    <xf numFmtId="164" fontId="12" fillId="0" borderId="3" xfId="3" applyFont="1" applyBorder="1"/>
    <xf numFmtId="164" fontId="12" fillId="0" borderId="3" xfId="3" applyNumberFormat="1" applyFont="1" applyBorder="1" applyProtection="1"/>
    <xf numFmtId="165" fontId="12" fillId="0" borderId="3" xfId="3" applyNumberFormat="1" applyFont="1" applyBorder="1" applyProtection="1"/>
    <xf numFmtId="39" fontId="12" fillId="0" borderId="3" xfId="3" applyNumberFormat="1" applyFont="1" applyBorder="1"/>
    <xf numFmtId="0" fontId="12" fillId="0" borderId="0" xfId="0" applyFont="1" applyFill="1" applyAlignment="1">
      <alignment horizontal="left"/>
    </xf>
    <xf numFmtId="0" fontId="12" fillId="0" borderId="0" xfId="0" applyFont="1"/>
    <xf numFmtId="164" fontId="12" fillId="0" borderId="0" xfId="3" applyFont="1" applyBorder="1"/>
    <xf numFmtId="39" fontId="12" fillId="0" borderId="3" xfId="3" applyNumberFormat="1" applyFont="1" applyBorder="1" applyProtection="1"/>
    <xf numFmtId="0" fontId="12" fillId="0" borderId="0" xfId="0" applyFont="1" applyBorder="1"/>
    <xf numFmtId="39" fontId="12" fillId="0" borderId="3" xfId="3" applyNumberFormat="1" applyFont="1" applyFill="1" applyBorder="1"/>
    <xf numFmtId="0" fontId="18" fillId="0" borderId="0" xfId="0" applyFont="1" applyFill="1" applyAlignment="1">
      <alignment horizontal="left"/>
    </xf>
    <xf numFmtId="0" fontId="18" fillId="0" borderId="0" xfId="0" applyFont="1"/>
    <xf numFmtId="164" fontId="18" fillId="0" borderId="0" xfId="3" applyNumberFormat="1" applyFont="1" applyBorder="1" applyProtection="1"/>
    <xf numFmtId="164" fontId="18" fillId="0" borderId="0" xfId="3" applyNumberFormat="1" applyFont="1" applyProtection="1"/>
    <xf numFmtId="165" fontId="18" fillId="0" borderId="0" xfId="3" applyNumberFormat="1" applyFont="1" applyProtection="1"/>
    <xf numFmtId="39" fontId="18" fillId="0" borderId="0" xfId="3" applyNumberFormat="1" applyFont="1" applyBorder="1" applyProtection="1"/>
    <xf numFmtId="39" fontId="12" fillId="0" borderId="0" xfId="3" applyNumberFormat="1" applyFont="1" applyFill="1" applyProtection="1"/>
    <xf numFmtId="164" fontId="12" fillId="0" borderId="0" xfId="3" applyFont="1" applyFill="1"/>
    <xf numFmtId="39" fontId="12" fillId="0" borderId="0" xfId="3" applyNumberFormat="1" applyFont="1" applyBorder="1"/>
    <xf numFmtId="39" fontId="18" fillId="0" borderId="0" xfId="3" applyNumberFormat="1" applyFont="1"/>
    <xf numFmtId="39" fontId="18" fillId="0" borderId="2" xfId="3" applyNumberFormat="1" applyFont="1" applyFill="1" applyBorder="1" applyProtection="1"/>
    <xf numFmtId="39" fontId="14" fillId="0" borderId="0" xfId="3" applyNumberFormat="1" applyFont="1" applyProtection="1"/>
    <xf numFmtId="164" fontId="12" fillId="0" borderId="0" xfId="3" applyFont="1" applyAlignment="1">
      <alignment horizontal="left" indent="1"/>
    </xf>
    <xf numFmtId="166" fontId="12" fillId="0" borderId="0" xfId="2" applyNumberFormat="1" applyFont="1" applyProtection="1"/>
    <xf numFmtId="164" fontId="20" fillId="0" borderId="0" xfId="3" quotePrefix="1" applyFont="1" applyFill="1" applyAlignment="1">
      <alignment horizontal="left"/>
    </xf>
    <xf numFmtId="164" fontId="18" fillId="0" borderId="0" xfId="3" applyFont="1" applyAlignment="1">
      <alignment horizontal="centerContinuous" vertical="top" wrapText="1"/>
    </xf>
    <xf numFmtId="164" fontId="12" fillId="0" borderId="0" xfId="3" applyFont="1" applyAlignment="1">
      <alignment horizontal="centerContinuous"/>
    </xf>
    <xf numFmtId="39" fontId="12" fillId="0" borderId="0" xfId="3" applyNumberFormat="1" applyFont="1" applyAlignment="1">
      <alignment horizontal="centerContinuous"/>
    </xf>
    <xf numFmtId="39" fontId="12" fillId="0" borderId="0" xfId="3" applyNumberFormat="1" applyFont="1" applyAlignment="1">
      <alignment horizontal="left"/>
    </xf>
    <xf numFmtId="164" fontId="18" fillId="3" borderId="5" xfId="3" quotePrefix="1" applyFont="1" applyFill="1" applyBorder="1" applyAlignment="1">
      <alignment horizontal="center" vertical="top" wrapText="1"/>
    </xf>
    <xf numFmtId="164" fontId="18" fillId="3" borderId="5" xfId="3" applyFont="1" applyFill="1" applyBorder="1" applyAlignment="1">
      <alignment horizontal="center" vertical="top"/>
    </xf>
    <xf numFmtId="164" fontId="18" fillId="3" borderId="5" xfId="3" quotePrefix="1" applyFont="1" applyFill="1" applyBorder="1" applyAlignment="1">
      <alignment horizontal="centerContinuous" vertical="top" wrapText="1"/>
    </xf>
    <xf numFmtId="164" fontId="18" fillId="3" borderId="5" xfId="3" applyFont="1" applyFill="1" applyBorder="1" applyAlignment="1">
      <alignment horizontal="centerContinuous" vertical="top"/>
    </xf>
    <xf numFmtId="39" fontId="18" fillId="3" borderId="5" xfId="3" quotePrefix="1" applyNumberFormat="1" applyFont="1" applyFill="1" applyBorder="1" applyAlignment="1">
      <alignment horizontal="centerContinuous" vertical="top" wrapText="1"/>
    </xf>
    <xf numFmtId="39" fontId="18" fillId="3" borderId="5" xfId="3" quotePrefix="1" applyNumberFormat="1" applyFont="1" applyFill="1" applyBorder="1" applyAlignment="1">
      <alignment horizontal="center" vertical="top" wrapText="1"/>
    </xf>
    <xf numFmtId="164" fontId="12" fillId="0" borderId="0" xfId="3" applyFont="1" applyAlignment="1">
      <alignment vertical="top"/>
    </xf>
    <xf numFmtId="164" fontId="18" fillId="3" borderId="6" xfId="3" quotePrefix="1" applyFont="1" applyFill="1" applyBorder="1" applyAlignment="1">
      <alignment horizontal="center" wrapText="1"/>
    </xf>
    <xf numFmtId="164" fontId="18" fillId="3" borderId="6" xfId="3" applyFont="1" applyFill="1" applyBorder="1" applyAlignment="1">
      <alignment horizontal="center"/>
    </xf>
    <xf numFmtId="164" fontId="18" fillId="3" borderId="6" xfId="3" applyFont="1" applyFill="1" applyBorder="1" applyAlignment="1">
      <alignment horizontal="center" wrapText="1"/>
    </xf>
    <xf numFmtId="39" fontId="18" fillId="3" borderId="6" xfId="3" quotePrefix="1" applyNumberFormat="1" applyFont="1" applyFill="1" applyBorder="1" applyAlignment="1">
      <alignment horizontal="center" wrapText="1"/>
    </xf>
    <xf numFmtId="0" fontId="12" fillId="0" borderId="0" xfId="5" applyFont="1"/>
    <xf numFmtId="0" fontId="18" fillId="0" borderId="0" xfId="5" applyFont="1" applyProtection="1"/>
    <xf numFmtId="0" fontId="12" fillId="0" borderId="0" xfId="5" applyFont="1" applyProtection="1"/>
    <xf numFmtId="39" fontId="12" fillId="0" borderId="0" xfId="5" applyNumberFormat="1" applyFont="1" applyProtection="1"/>
    <xf numFmtId="165" fontId="12" fillId="0" borderId="0" xfId="5" applyNumberFormat="1" applyFont="1" applyProtection="1"/>
    <xf numFmtId="0" fontId="12" fillId="0" borderId="0" xfId="5" applyFont="1" applyAlignment="1" applyProtection="1">
      <alignment horizontal="left" indent="1"/>
    </xf>
    <xf numFmtId="0" fontId="12" fillId="0" borderId="0" xfId="5" applyFont="1" applyFill="1" applyProtection="1"/>
    <xf numFmtId="164" fontId="12" fillId="0" borderId="3" xfId="5" applyNumberFormat="1" applyFont="1" applyBorder="1" applyProtection="1"/>
    <xf numFmtId="0" fontId="12" fillId="0" borderId="0" xfId="5" applyFont="1" applyBorder="1" applyProtection="1"/>
    <xf numFmtId="165" fontId="12" fillId="0" borderId="3" xfId="5" applyNumberFormat="1" applyFont="1" applyBorder="1" applyProtection="1"/>
    <xf numFmtId="39" fontId="12" fillId="0" borderId="3" xfId="5" applyNumberFormat="1" applyFont="1" applyBorder="1" applyProtection="1"/>
    <xf numFmtId="0" fontId="18" fillId="0" borderId="0" xfId="5" applyFont="1" applyAlignment="1" applyProtection="1">
      <alignment horizontal="left" indent="1"/>
    </xf>
    <xf numFmtId="164" fontId="18" fillId="0" borderId="2" xfId="5" applyNumberFormat="1" applyFont="1" applyBorder="1" applyProtection="1"/>
    <xf numFmtId="165" fontId="18" fillId="0" borderId="2" xfId="5" applyNumberFormat="1" applyFont="1" applyBorder="1" applyProtection="1"/>
    <xf numFmtId="39" fontId="18" fillId="0" borderId="2" xfId="5" applyNumberFormat="1" applyFont="1" applyBorder="1" applyProtection="1"/>
    <xf numFmtId="167" fontId="18" fillId="0" borderId="0" xfId="5" applyNumberFormat="1" applyFont="1" applyProtection="1"/>
    <xf numFmtId="168" fontId="18" fillId="0" borderId="0" xfId="5" applyNumberFormat="1" applyFont="1" applyProtection="1"/>
    <xf numFmtId="0" fontId="18" fillId="0" borderId="0" xfId="5" applyFont="1"/>
    <xf numFmtId="167" fontId="12" fillId="0" borderId="0" xfId="5" applyNumberFormat="1" applyFont="1" applyProtection="1"/>
    <xf numFmtId="168" fontId="12" fillId="0" borderId="0" xfId="5" applyNumberFormat="1" applyFont="1" applyProtection="1"/>
    <xf numFmtId="0" fontId="18" fillId="0" borderId="0" xfId="5" applyFont="1" applyBorder="1" applyProtection="1"/>
    <xf numFmtId="0" fontId="12" fillId="0" borderId="0" xfId="5" applyFont="1" applyFill="1" applyAlignment="1">
      <alignment horizontal="left" indent="1"/>
    </xf>
    <xf numFmtId="164" fontId="12" fillId="0" borderId="0" xfId="5" applyNumberFormat="1" applyFont="1" applyFill="1" applyProtection="1"/>
    <xf numFmtId="165" fontId="12" fillId="0" borderId="0" xfId="5" applyNumberFormat="1" applyFont="1" applyBorder="1" applyProtection="1"/>
    <xf numFmtId="39" fontId="12" fillId="0" borderId="0" xfId="5" applyNumberFormat="1" applyFont="1" applyFill="1" applyProtection="1"/>
    <xf numFmtId="39" fontId="12" fillId="0" borderId="0" xfId="3" applyNumberFormat="1" applyFont="1" applyFill="1" applyBorder="1" applyProtection="1"/>
    <xf numFmtId="0" fontId="12" fillId="0" borderId="0" xfId="5" applyFont="1" applyFill="1" applyAlignment="1" applyProtection="1">
      <alignment horizontal="left" indent="1"/>
    </xf>
    <xf numFmtId="37" fontId="12" fillId="0" borderId="0" xfId="0" applyNumberFormat="1" applyFont="1" applyFill="1" applyAlignment="1">
      <alignment horizontal="left" indent="1"/>
    </xf>
    <xf numFmtId="168" fontId="12" fillId="0" borderId="0" xfId="5" applyNumberFormat="1" applyFont="1" applyFill="1" applyProtection="1"/>
    <xf numFmtId="165" fontId="12" fillId="0" borderId="0" xfId="5" applyNumberFormat="1" applyFont="1" applyFill="1" applyProtection="1"/>
    <xf numFmtId="37" fontId="12" fillId="0" borderId="0" xfId="0" applyNumberFormat="1" applyFont="1" applyFill="1"/>
    <xf numFmtId="37" fontId="12" fillId="0" borderId="0" xfId="0" quotePrefix="1" applyNumberFormat="1" applyFont="1" applyFill="1" applyAlignment="1">
      <alignment horizontal="left" indent="1"/>
    </xf>
    <xf numFmtId="164" fontId="12" fillId="0" borderId="0" xfId="5" applyNumberFormat="1" applyFont="1" applyProtection="1"/>
    <xf numFmtId="164" fontId="12" fillId="0" borderId="0" xfId="5" applyNumberFormat="1" applyFont="1" applyFill="1" applyBorder="1" applyProtection="1"/>
    <xf numFmtId="39" fontId="12" fillId="0" borderId="0" xfId="5" applyNumberFormat="1" applyFont="1" applyFill="1" applyBorder="1" applyProtection="1"/>
    <xf numFmtId="0" fontId="12" fillId="0" borderId="0" xfId="5" applyFont="1" applyFill="1" applyBorder="1" applyProtection="1"/>
    <xf numFmtId="168" fontId="12" fillId="0" borderId="0" xfId="5" applyNumberFormat="1" applyFont="1" applyFill="1" applyBorder="1" applyProtection="1"/>
    <xf numFmtId="164" fontId="12" fillId="0" borderId="3" xfId="5" applyNumberFormat="1" applyFont="1" applyFill="1" applyBorder="1" applyProtection="1"/>
    <xf numFmtId="39" fontId="12" fillId="0" borderId="3" xfId="5" applyNumberFormat="1" applyFont="1" applyFill="1" applyBorder="1" applyProtection="1"/>
    <xf numFmtId="39" fontId="12" fillId="0" borderId="3" xfId="3" applyNumberFormat="1" applyFont="1" applyFill="1" applyBorder="1" applyProtection="1"/>
    <xf numFmtId="0" fontId="18" fillId="0" borderId="0" xfId="5" quotePrefix="1" applyFont="1" applyFill="1" applyAlignment="1">
      <alignment horizontal="left" indent="1"/>
    </xf>
    <xf numFmtId="0" fontId="18" fillId="0" borderId="0" xfId="5" applyFont="1" applyFill="1" applyProtection="1"/>
    <xf numFmtId="164" fontId="12" fillId="0" borderId="0" xfId="5" applyNumberFormat="1" applyFont="1" applyBorder="1" applyProtection="1"/>
    <xf numFmtId="39" fontId="12" fillId="0" borderId="0" xfId="5" applyNumberFormat="1" applyFont="1" applyBorder="1" applyProtection="1"/>
    <xf numFmtId="164" fontId="18" fillId="0" borderId="4" xfId="5" applyNumberFormat="1" applyFont="1" applyBorder="1" applyProtection="1"/>
    <xf numFmtId="165" fontId="18" fillId="0" borderId="4" xfId="5" applyNumberFormat="1" applyFont="1" applyBorder="1" applyProtection="1"/>
    <xf numFmtId="39" fontId="18" fillId="0" borderId="4" xfId="5" applyNumberFormat="1" applyFont="1" applyBorder="1" applyProtection="1"/>
    <xf numFmtId="164" fontId="18" fillId="0" borderId="0" xfId="5" applyNumberFormat="1" applyFont="1" applyBorder="1" applyProtection="1"/>
    <xf numFmtId="165" fontId="18" fillId="0" borderId="0" xfId="5" applyNumberFormat="1" applyFont="1" applyBorder="1" applyProtection="1"/>
    <xf numFmtId="39" fontId="18" fillId="0" borderId="0" xfId="5" applyNumberFormat="1" applyFont="1" applyBorder="1" applyProtection="1"/>
    <xf numFmtId="0" fontId="18" fillId="0" borderId="0" xfId="5" applyFont="1" applyAlignment="1" applyProtection="1">
      <alignment vertical="top"/>
    </xf>
    <xf numFmtId="0" fontId="12" fillId="0" borderId="0" xfId="5" applyFont="1" applyAlignment="1" applyProtection="1">
      <alignment vertical="top"/>
    </xf>
    <xf numFmtId="39" fontId="12" fillId="0" borderId="0" xfId="5" applyNumberFormat="1" applyFont="1" applyFill="1" applyAlignment="1" applyProtection="1">
      <alignment vertical="top"/>
    </xf>
    <xf numFmtId="39" fontId="12" fillId="0" borderId="0" xfId="5" applyNumberFormat="1" applyFont="1" applyAlignment="1" applyProtection="1">
      <alignment vertical="top"/>
    </xf>
    <xf numFmtId="168" fontId="12" fillId="0" borderId="0" xfId="5" applyNumberFormat="1" applyFont="1" applyAlignment="1" applyProtection="1">
      <alignment vertical="top"/>
    </xf>
    <xf numFmtId="0" fontId="12" fillId="0" borderId="0" xfId="5" applyFont="1" applyAlignment="1">
      <alignment vertical="top"/>
    </xf>
    <xf numFmtId="0" fontId="12" fillId="0" borderId="0" xfId="5" applyFont="1" applyAlignment="1" applyProtection="1">
      <alignment horizontal="left" vertical="top" indent="1"/>
    </xf>
    <xf numFmtId="0" fontId="12" fillId="0" borderId="0" xfId="5" applyFont="1" applyAlignment="1" applyProtection="1">
      <alignment horizontal="center" vertical="top"/>
    </xf>
    <xf numFmtId="164" fontId="12" fillId="0" borderId="0" xfId="5" applyNumberFormat="1" applyFont="1" applyAlignment="1" applyProtection="1">
      <alignment vertical="top"/>
    </xf>
    <xf numFmtId="165" fontId="12" fillId="0" borderId="0" xfId="5" applyNumberFormat="1" applyFont="1" applyAlignment="1" applyProtection="1">
      <alignment vertical="top"/>
    </xf>
    <xf numFmtId="0" fontId="12" fillId="0" borderId="0" xfId="5" applyFont="1" applyAlignment="1" applyProtection="1">
      <alignment horizontal="center"/>
    </xf>
    <xf numFmtId="166" fontId="12" fillId="0" borderId="0" xfId="2" applyNumberFormat="1" applyFont="1" applyAlignment="1" applyProtection="1">
      <alignment horizontal="right"/>
    </xf>
    <xf numFmtId="0" fontId="12" fillId="0" borderId="0" xfId="5" applyFont="1" applyAlignment="1" applyProtection="1"/>
    <xf numFmtId="164" fontId="12" fillId="0" borderId="0" xfId="5" applyNumberFormat="1" applyFont="1" applyAlignment="1" applyProtection="1"/>
    <xf numFmtId="166" fontId="12" fillId="0" borderId="0" xfId="2" applyNumberFormat="1" applyFont="1" applyAlignment="1"/>
    <xf numFmtId="0" fontId="12" fillId="0" borderId="0" xfId="5" applyFont="1" applyAlignment="1"/>
    <xf numFmtId="0" fontId="12" fillId="0" borderId="0" xfId="5" applyFont="1" applyAlignment="1" applyProtection="1">
      <alignment horizontal="right"/>
    </xf>
    <xf numFmtId="39" fontId="12" fillId="0" borderId="0" xfId="5" applyNumberFormat="1" applyFont="1" applyAlignment="1" applyProtection="1">
      <alignment horizontal="right"/>
    </xf>
    <xf numFmtId="39" fontId="12" fillId="0" borderId="0" xfId="5" applyNumberFormat="1" applyFont="1" applyAlignment="1" applyProtection="1">
      <alignment horizontal="fill"/>
    </xf>
    <xf numFmtId="164" fontId="12" fillId="0" borderId="0" xfId="5" applyNumberFormat="1" applyFont="1" applyAlignment="1" applyProtection="1">
      <alignment horizontal="right"/>
    </xf>
    <xf numFmtId="37" fontId="12" fillId="0" borderId="0" xfId="0" applyNumberFormat="1" applyFont="1"/>
    <xf numFmtId="39" fontId="12" fillId="0" borderId="0" xfId="0" applyNumberFormat="1" applyFont="1"/>
    <xf numFmtId="39" fontId="12" fillId="0" borderId="0" xfId="5" applyNumberFormat="1" applyFont="1"/>
    <xf numFmtId="164" fontId="3" fillId="0" borderId="0" xfId="3" applyFont="1" applyBorder="1"/>
    <xf numFmtId="164" fontId="6" fillId="0" borderId="0" xfId="3" applyFont="1" applyBorder="1" applyAlignment="1">
      <alignment horizontal="centerContinuous"/>
    </xf>
    <xf numFmtId="39" fontId="9" fillId="0" borderId="0" xfId="3" applyNumberFormat="1" applyFont="1" applyBorder="1" applyProtection="1"/>
    <xf numFmtId="39" fontId="9" fillId="0" borderId="0" xfId="0" applyNumberFormat="1" applyFont="1" applyBorder="1"/>
    <xf numFmtId="0" fontId="9" fillId="0" borderId="0" xfId="0" applyFont="1" applyBorder="1"/>
    <xf numFmtId="164" fontId="9" fillId="0" borderId="0" xfId="3" applyNumberFormat="1" applyFont="1" applyFill="1" applyProtection="1"/>
    <xf numFmtId="164" fontId="9" fillId="0" borderId="0" xfId="3" applyFont="1" applyFill="1" applyBorder="1"/>
    <xf numFmtId="165" fontId="9" fillId="0" borderId="0" xfId="3" applyNumberFormat="1" applyFont="1" applyFill="1" applyProtection="1"/>
    <xf numFmtId="39" fontId="9" fillId="0" borderId="0" xfId="0" applyNumberFormat="1" applyFont="1" applyFill="1" applyBorder="1"/>
    <xf numFmtId="164" fontId="9" fillId="0" borderId="0" xfId="3" quotePrefix="1" applyFont="1" applyFill="1" applyAlignment="1">
      <alignment horizontal="left"/>
    </xf>
    <xf numFmtId="39" fontId="8" fillId="0" borderId="0" xfId="3" applyNumberFormat="1" applyFont="1" applyFill="1"/>
    <xf numFmtId="0" fontId="4" fillId="0" borderId="0" xfId="0" applyFont="1" applyBorder="1"/>
    <xf numFmtId="39" fontId="4" fillId="0" borderId="0" xfId="3" applyNumberFormat="1" applyFont="1" applyBorder="1"/>
    <xf numFmtId="39" fontId="8" fillId="0" borderId="0" xfId="3" applyNumberFormat="1" applyFont="1" applyFill="1" applyProtection="1"/>
    <xf numFmtId="164" fontId="13" fillId="0" borderId="0" xfId="3" applyFont="1" applyBorder="1"/>
    <xf numFmtId="164" fontId="4" fillId="3" borderId="5" xfId="3" applyFont="1" applyFill="1" applyBorder="1" applyAlignment="1">
      <alignment horizontal="centerContinuous" vertical="top"/>
    </xf>
    <xf numFmtId="39" fontId="4" fillId="3" borderId="5" xfId="3" quotePrefix="1" applyNumberFormat="1" applyFont="1" applyFill="1" applyBorder="1" applyAlignment="1">
      <alignment horizontal="centerContinuous" vertical="top" wrapText="1"/>
    </xf>
    <xf numFmtId="165" fontId="4" fillId="0" borderId="4" xfId="3" applyNumberFormat="1" applyFont="1" applyBorder="1" applyProtection="1"/>
    <xf numFmtId="165" fontId="9" fillId="0" borderId="0" xfId="3" applyNumberFormat="1" applyFont="1" applyBorder="1" applyProtection="1"/>
    <xf numFmtId="164" fontId="9" fillId="0" borderId="0" xfId="3" applyFont="1" applyFill="1" applyAlignment="1">
      <alignment horizontal="left" indent="1"/>
    </xf>
    <xf numFmtId="164" fontId="9" fillId="0" borderId="3" xfId="3" applyFont="1" applyBorder="1"/>
    <xf numFmtId="164" fontId="9" fillId="0" borderId="0" xfId="3" quotePrefix="1" applyFont="1" applyAlignment="1">
      <alignment horizontal="left" indent="1"/>
    </xf>
    <xf numFmtId="39" fontId="9" fillId="0" borderId="0" xfId="3" quotePrefix="1" applyNumberFormat="1" applyFont="1" applyAlignment="1">
      <alignment horizontal="right"/>
    </xf>
    <xf numFmtId="39" fontId="9" fillId="0" borderId="0" xfId="0" applyNumberFormat="1" applyFont="1" applyFill="1"/>
    <xf numFmtId="39" fontId="11" fillId="0" borderId="0" xfId="3" applyNumberFormat="1" applyFont="1" applyFill="1" applyProtection="1"/>
    <xf numFmtId="39" fontId="9" fillId="0" borderId="3" xfId="3" applyNumberFormat="1" applyFont="1" applyFill="1" applyBorder="1"/>
    <xf numFmtId="0" fontId="9" fillId="0" borderId="0" xfId="0" quotePrefix="1" applyFont="1" applyFill="1"/>
    <xf numFmtId="0" fontId="9" fillId="0" borderId="0" xfId="3" applyNumberFormat="1" applyFont="1"/>
    <xf numFmtId="0" fontId="4" fillId="0" borderId="0" xfId="3" applyNumberFormat="1" applyFont="1"/>
    <xf numFmtId="0" fontId="22" fillId="0" borderId="0" xfId="3" applyNumberFormat="1" applyFont="1"/>
    <xf numFmtId="164" fontId="9" fillId="0" borderId="4" xfId="3" applyFont="1" applyBorder="1"/>
    <xf numFmtId="164" fontId="9" fillId="0" borderId="4" xfId="3" quotePrefix="1" applyFont="1" applyBorder="1" applyAlignment="1">
      <alignment horizontal="left"/>
    </xf>
    <xf numFmtId="39" fontId="9" fillId="0" borderId="4" xfId="3" applyNumberFormat="1" applyFont="1" applyBorder="1"/>
    <xf numFmtId="39" fontId="9" fillId="0" borderId="4" xfId="3" applyNumberFormat="1" applyFont="1" applyBorder="1" applyAlignment="1">
      <alignment horizontal="left"/>
    </xf>
    <xf numFmtId="164" fontId="7" fillId="3" borderId="0" xfId="3" quotePrefix="1" applyFont="1" applyFill="1" applyBorder="1" applyAlignment="1">
      <alignment horizontal="center" wrapText="1"/>
    </xf>
    <xf numFmtId="164" fontId="7" fillId="3" borderId="0" xfId="3" quotePrefix="1" applyFont="1" applyFill="1" applyBorder="1" applyAlignment="1">
      <alignment horizontal="centerContinuous" wrapText="1"/>
    </xf>
    <xf numFmtId="164" fontId="7" fillId="3" borderId="6" xfId="3" quotePrefix="1" applyFont="1" applyFill="1" applyBorder="1" applyAlignment="1">
      <alignment horizontal="center" wrapText="1"/>
    </xf>
    <xf numFmtId="39" fontId="4" fillId="3" borderId="6" xfId="3" quotePrefix="1" applyNumberFormat="1" applyFont="1" applyFill="1" applyBorder="1" applyAlignment="1">
      <alignment horizontal="center" vertical="center" wrapText="1"/>
    </xf>
    <xf numFmtId="39" fontId="7" fillId="3" borderId="6" xfId="3" quotePrefix="1" applyNumberFormat="1" applyFont="1" applyFill="1" applyBorder="1" applyAlignment="1">
      <alignment horizontal="center" wrapText="1"/>
    </xf>
    <xf numFmtId="39" fontId="9" fillId="0" borderId="0" xfId="6" applyNumberFormat="1" applyFont="1" applyAlignment="1">
      <alignment horizontal="centerContinuous"/>
    </xf>
    <xf numFmtId="164" fontId="9" fillId="0" borderId="0" xfId="6" applyFont="1" applyAlignment="1">
      <alignment horizontal="centerContinuous"/>
    </xf>
    <xf numFmtId="164" fontId="4" fillId="0" borderId="0" xfId="6" applyFont="1" applyAlignment="1">
      <alignment horizontal="centerContinuous" vertical="top" wrapText="1"/>
    </xf>
    <xf numFmtId="164" fontId="4" fillId="3" borderId="6" xfId="6" quotePrefix="1" applyFont="1" applyFill="1" applyBorder="1" applyAlignment="1">
      <alignment horizontal="center" wrapText="1"/>
    </xf>
    <xf numFmtId="164" fontId="4" fillId="3" borderId="6" xfId="6" applyFont="1" applyFill="1" applyBorder="1" applyAlignment="1">
      <alignment horizontal="center"/>
    </xf>
    <xf numFmtId="164" fontId="4" fillId="3" borderId="6" xfId="6" applyFont="1" applyFill="1" applyBorder="1" applyAlignment="1">
      <alignment horizontal="center" wrapText="1"/>
    </xf>
    <xf numFmtId="39" fontId="7" fillId="3" borderId="6" xfId="6" quotePrefix="1" applyNumberFormat="1" applyFont="1" applyFill="1" applyBorder="1" applyAlignment="1">
      <alignment horizontal="center" wrapText="1"/>
    </xf>
    <xf numFmtId="39" fontId="4" fillId="3" borderId="6" xfId="6" quotePrefix="1" applyNumberFormat="1" applyFont="1" applyFill="1" applyBorder="1" applyAlignment="1">
      <alignment horizontal="center" wrapText="1"/>
    </xf>
    <xf numFmtId="164" fontId="8" fillId="0" borderId="0" xfId="6" applyFont="1"/>
    <xf numFmtId="164" fontId="9" fillId="0" borderId="0" xfId="6" applyFont="1"/>
    <xf numFmtId="39" fontId="9" fillId="0" borderId="0" xfId="6" applyNumberFormat="1" applyFont="1"/>
    <xf numFmtId="164" fontId="9" fillId="0" borderId="0" xfId="6" quotePrefix="1" applyFont="1" applyAlignment="1">
      <alignment horizontal="left"/>
    </xf>
    <xf numFmtId="164" fontId="9" fillId="0" borderId="0" xfId="6" applyNumberFormat="1" applyFont="1" applyProtection="1"/>
    <xf numFmtId="165" fontId="9" fillId="0" borderId="0" xfId="6" applyNumberFormat="1" applyFont="1" applyProtection="1"/>
    <xf numFmtId="164" fontId="9" fillId="0" borderId="0" xfId="6" applyFont="1" applyAlignment="1">
      <alignment horizontal="left"/>
    </xf>
    <xf numFmtId="39" fontId="9" fillId="0" borderId="0" xfId="6" applyNumberFormat="1" applyFont="1" applyProtection="1"/>
    <xf numFmtId="164" fontId="9" fillId="0" borderId="0" xfId="6" applyNumberFormat="1" applyFont="1" applyFill="1" applyProtection="1"/>
    <xf numFmtId="39" fontId="9" fillId="0" borderId="0" xfId="0" applyNumberFormat="1" applyFont="1"/>
    <xf numFmtId="164" fontId="9" fillId="0" borderId="0" xfId="6" applyFont="1" applyFill="1"/>
    <xf numFmtId="0" fontId="9" fillId="0" borderId="0" xfId="0" applyFont="1"/>
    <xf numFmtId="0" fontId="9" fillId="0" borderId="0" xfId="0" applyFont="1" applyFill="1"/>
    <xf numFmtId="164" fontId="9" fillId="0" borderId="0" xfId="6" quotePrefix="1" applyFont="1" applyFill="1" applyAlignment="1">
      <alignment horizontal="left"/>
    </xf>
    <xf numFmtId="165" fontId="9" fillId="0" borderId="0" xfId="6" applyNumberFormat="1" applyFont="1" applyFill="1" applyProtection="1"/>
    <xf numFmtId="39" fontId="9" fillId="0" borderId="0" xfId="6" applyNumberFormat="1" applyFont="1" applyFill="1" applyProtection="1"/>
    <xf numFmtId="39" fontId="9" fillId="0" borderId="0" xfId="0" applyNumberFormat="1" applyFont="1" applyFill="1"/>
    <xf numFmtId="39" fontId="9" fillId="0" borderId="0" xfId="6" applyNumberFormat="1" applyFont="1" applyFill="1"/>
    <xf numFmtId="164" fontId="4" fillId="0" borderId="0" xfId="6" applyFont="1"/>
    <xf numFmtId="164" fontId="3" fillId="0" borderId="0" xfId="6" applyFont="1"/>
    <xf numFmtId="39" fontId="3" fillId="0" borderId="0" xfId="6" applyNumberFormat="1" applyFont="1"/>
    <xf numFmtId="164" fontId="5" fillId="0" borderId="0" xfId="6" applyFont="1"/>
    <xf numFmtId="164" fontId="4" fillId="0" borderId="4" xfId="6" applyFont="1" applyBorder="1" applyAlignment="1">
      <alignment horizontal="centerContinuous" wrapText="1"/>
    </xf>
    <xf numFmtId="164" fontId="6" fillId="0" borderId="4" xfId="6" applyFont="1" applyBorder="1" applyAlignment="1">
      <alignment horizontal="centerContinuous"/>
    </xf>
    <xf numFmtId="39" fontId="6" fillId="0" borderId="4" xfId="6" applyNumberFormat="1" applyFont="1" applyBorder="1" applyAlignment="1">
      <alignment horizontal="centerContinuous"/>
    </xf>
    <xf numFmtId="164" fontId="7" fillId="3" borderId="0" xfId="6" quotePrefix="1" applyFont="1" applyFill="1" applyBorder="1" applyAlignment="1">
      <alignment horizontal="center" wrapText="1"/>
    </xf>
    <xf numFmtId="164" fontId="7" fillId="3" borderId="0" xfId="6" quotePrefix="1" applyFont="1" applyFill="1" applyBorder="1" applyAlignment="1">
      <alignment horizontal="centerContinuous" wrapText="1"/>
    </xf>
    <xf numFmtId="164" fontId="4" fillId="3" borderId="0" xfId="6" quotePrefix="1" applyFont="1" applyFill="1" applyBorder="1" applyAlignment="1">
      <alignment horizontal="centerContinuous" wrapText="1"/>
    </xf>
    <xf numFmtId="164" fontId="4" fillId="0" borderId="2" xfId="6" applyNumberFormat="1" applyFont="1" applyBorder="1" applyProtection="1"/>
    <xf numFmtId="165" fontId="4" fillId="0" borderId="2" xfId="6" applyNumberFormat="1" applyFont="1" applyBorder="1" applyProtection="1"/>
    <xf numFmtId="39" fontId="4" fillId="0" borderId="2" xfId="6" applyNumberFormat="1" applyFont="1" applyBorder="1" applyProtection="1"/>
    <xf numFmtId="164" fontId="4" fillId="0" borderId="3" xfId="6" applyFont="1" applyBorder="1"/>
    <xf numFmtId="39" fontId="8" fillId="0" borderId="0" xfId="6" applyNumberFormat="1" applyFont="1"/>
    <xf numFmtId="164" fontId="9" fillId="0" borderId="0" xfId="6" quotePrefix="1" applyFont="1" applyAlignment="1">
      <alignment horizontal="center"/>
    </xf>
    <xf numFmtId="164" fontId="9" fillId="0" borderId="0" xfId="6" quotePrefix="1" applyFont="1"/>
    <xf numFmtId="164" fontId="22" fillId="0" borderId="0" xfId="6" applyFont="1"/>
    <xf numFmtId="39" fontId="8" fillId="0" borderId="0" xfId="6" applyNumberFormat="1" applyFont="1" applyFill="1"/>
    <xf numFmtId="0" fontId="9" fillId="0" borderId="0" xfId="0" applyFont="1" applyFill="1" applyAlignment="1">
      <alignment horizontal="left"/>
    </xf>
    <xf numFmtId="39" fontId="8" fillId="0" borderId="0" xfId="6" applyNumberFormat="1" applyFont="1" applyProtection="1"/>
    <xf numFmtId="39" fontId="8" fillId="0" borderId="0" xfId="6" applyNumberFormat="1" applyFont="1" applyFill="1" applyProtection="1"/>
    <xf numFmtId="0" fontId="8" fillId="0" borderId="0" xfId="0" applyFont="1"/>
    <xf numFmtId="39" fontId="11" fillId="0" borderId="0" xfId="6" applyNumberFormat="1" applyFont="1" applyFill="1" applyProtection="1"/>
    <xf numFmtId="164" fontId="9" fillId="0" borderId="3" xfId="6" applyNumberFormat="1" applyFont="1" applyBorder="1" applyProtection="1"/>
    <xf numFmtId="164" fontId="9" fillId="0" borderId="0" xfId="6" applyFont="1" applyBorder="1"/>
    <xf numFmtId="165" fontId="9" fillId="0" borderId="3" xfId="6" applyNumberFormat="1" applyFont="1" applyBorder="1" applyProtection="1"/>
    <xf numFmtId="39" fontId="9" fillId="0" borderId="3" xfId="6" applyNumberFormat="1" applyFont="1" applyBorder="1" applyProtection="1"/>
    <xf numFmtId="0" fontId="9" fillId="0" borderId="0" xfId="0" applyFont="1" applyBorder="1"/>
    <xf numFmtId="39" fontId="9" fillId="0" borderId="3" xfId="6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/>
    <xf numFmtId="164" fontId="4" fillId="0" borderId="0" xfId="6" applyNumberFormat="1" applyFont="1" applyBorder="1" applyProtection="1"/>
    <xf numFmtId="164" fontId="4" fillId="0" borderId="0" xfId="6" applyNumberFormat="1" applyFont="1" applyProtection="1"/>
    <xf numFmtId="165" fontId="4" fillId="0" borderId="0" xfId="6" applyNumberFormat="1" applyFont="1" applyProtection="1"/>
    <xf numFmtId="39" fontId="4" fillId="0" borderId="0" xfId="6" applyNumberFormat="1" applyFont="1" applyBorder="1" applyProtection="1"/>
    <xf numFmtId="39" fontId="10" fillId="0" borderId="0" xfId="6" applyNumberFormat="1" applyFont="1"/>
    <xf numFmtId="39" fontId="4" fillId="0" borderId="0" xfId="6" applyNumberFormat="1" applyFont="1"/>
    <xf numFmtId="164" fontId="4" fillId="0" borderId="0" xfId="6" applyFont="1" applyBorder="1"/>
    <xf numFmtId="39" fontId="10" fillId="0" borderId="0" xfId="6" applyNumberFormat="1" applyFont="1" applyBorder="1"/>
    <xf numFmtId="39" fontId="9" fillId="0" borderId="0" xfId="6" applyNumberFormat="1" applyFont="1" applyBorder="1"/>
    <xf numFmtId="164" fontId="4" fillId="0" borderId="2" xfId="6" applyNumberFormat="1" applyFont="1" applyFill="1" applyBorder="1" applyProtection="1"/>
    <xf numFmtId="164" fontId="4" fillId="0" borderId="0" xfId="6" applyFont="1" applyFill="1"/>
    <xf numFmtId="39" fontId="4" fillId="0" borderId="2" xfId="6" applyNumberFormat="1" applyFont="1" applyFill="1" applyBorder="1" applyProtection="1"/>
    <xf numFmtId="164" fontId="10" fillId="0" borderId="0" xfId="6" applyFont="1" applyBorder="1"/>
    <xf numFmtId="164" fontId="8" fillId="0" borderId="0" xfId="6" applyFont="1" applyFill="1"/>
    <xf numFmtId="164" fontId="9" fillId="0" borderId="0" xfId="6" applyFont="1" applyAlignment="1">
      <alignment horizontal="left" indent="1"/>
    </xf>
    <xf numFmtId="166" fontId="9" fillId="0" borderId="0" xfId="2" applyNumberFormat="1" applyFont="1" applyProtection="1"/>
    <xf numFmtId="164" fontId="9" fillId="0" borderId="0" xfId="6" quotePrefix="1" applyFont="1" applyAlignment="1">
      <alignment horizontal="right"/>
    </xf>
    <xf numFmtId="164" fontId="9" fillId="0" borderId="0" xfId="6" applyFont="1" applyAlignment="1">
      <alignment horizontal="right"/>
    </xf>
    <xf numFmtId="164" fontId="12" fillId="0" borderId="0" xfId="6" applyFont="1"/>
    <xf numFmtId="164" fontId="13" fillId="0" borderId="0" xfId="6" applyFont="1"/>
    <xf numFmtId="164" fontId="14" fillId="0" borderId="0" xfId="6" applyFont="1"/>
    <xf numFmtId="39" fontId="12" fillId="0" borderId="0" xfId="6" applyNumberFormat="1" applyFont="1"/>
    <xf numFmtId="39" fontId="8" fillId="0" borderId="3" xfId="6" applyNumberFormat="1" applyFont="1" applyBorder="1" applyProtection="1"/>
    <xf numFmtId="39" fontId="11" fillId="0" borderId="3" xfId="6" applyNumberFormat="1" applyFont="1" applyFill="1" applyBorder="1" applyProtection="1"/>
    <xf numFmtId="0" fontId="25" fillId="0" borderId="0" xfId="0" applyFont="1"/>
    <xf numFmtId="0" fontId="26" fillId="0" borderId="0" xfId="0" applyFont="1"/>
    <xf numFmtId="164" fontId="9" fillId="0" borderId="0" xfId="6" quotePrefix="1" applyFont="1" applyAlignment="1">
      <alignment vertical="center"/>
    </xf>
    <xf numFmtId="164" fontId="7" fillId="3" borderId="6" xfId="6" quotePrefix="1" applyFont="1" applyFill="1" applyBorder="1" applyAlignment="1">
      <alignment horizontal="center" wrapText="1"/>
    </xf>
    <xf numFmtId="164" fontId="9" fillId="0" borderId="4" xfId="6" applyFont="1" applyBorder="1"/>
    <xf numFmtId="164" fontId="9" fillId="0" borderId="4" xfId="6" quotePrefix="1" applyFont="1" applyBorder="1" applyAlignment="1">
      <alignment horizontal="left"/>
    </xf>
    <xf numFmtId="39" fontId="9" fillId="0" borderId="4" xfId="6" applyNumberFormat="1" applyFont="1" applyBorder="1"/>
    <xf numFmtId="39" fontId="9" fillId="0" borderId="4" xfId="6" applyNumberFormat="1" applyFont="1" applyBorder="1" applyAlignment="1">
      <alignment horizontal="left"/>
    </xf>
    <xf numFmtId="39" fontId="4" fillId="3" borderId="6" xfId="6" quotePrefix="1" applyNumberFormat="1" applyFont="1" applyFill="1" applyBorder="1" applyAlignment="1">
      <alignment horizontal="center" vertical="center" wrapText="1"/>
    </xf>
    <xf numFmtId="39" fontId="9" fillId="0" borderId="0" xfId="6" applyNumberFormat="1" applyFont="1" applyFill="1" applyBorder="1" applyProtection="1"/>
    <xf numFmtId="43" fontId="9" fillId="0" borderId="0" xfId="1" applyFont="1" applyFill="1" applyProtection="1"/>
    <xf numFmtId="39" fontId="9" fillId="0" borderId="3" xfId="6" applyNumberFormat="1" applyFont="1" applyFill="1" applyBorder="1" applyProtection="1"/>
    <xf numFmtId="8" fontId="9" fillId="0" borderId="0" xfId="5" applyNumberFormat="1" applyFont="1" applyProtection="1"/>
    <xf numFmtId="0" fontId="4" fillId="0" borderId="0" xfId="0" applyFont="1" applyFill="1" applyAlignment="1">
      <alignment horizontal="left" indent="1"/>
    </xf>
    <xf numFmtId="1" fontId="15" fillId="0" borderId="0" xfId="5" applyNumberFormat="1" applyFont="1" applyBorder="1" applyAlignment="1" applyProtection="1">
      <alignment horizontal="left" indent="1"/>
    </xf>
    <xf numFmtId="43" fontId="9" fillId="0" borderId="0" xfId="1" applyFont="1" applyProtection="1"/>
    <xf numFmtId="164" fontId="9" fillId="0" borderId="0" xfId="3" applyNumberFormat="1" applyFont="1" applyBorder="1" applyProtection="1"/>
    <xf numFmtId="0" fontId="9" fillId="0" borderId="0" xfId="5" applyFont="1" applyFill="1" applyAlignment="1"/>
    <xf numFmtId="0" fontId="4" fillId="0" borderId="3" xfId="5" quotePrefix="1" applyFont="1" applyBorder="1" applyAlignment="1" applyProtection="1">
      <alignment horizontal="left"/>
    </xf>
    <xf numFmtId="39" fontId="10" fillId="0" borderId="3" xfId="3" applyNumberFormat="1" applyFont="1" applyBorder="1"/>
    <xf numFmtId="0" fontId="4" fillId="0" borderId="3" xfId="5" applyFont="1" applyFill="1" applyBorder="1" applyAlignment="1" applyProtection="1">
      <alignment horizontal="left"/>
    </xf>
    <xf numFmtId="0" fontId="4" fillId="0" borderId="0" xfId="5" quotePrefix="1" applyFont="1" applyFill="1" applyBorder="1" applyAlignment="1" applyProtection="1">
      <alignment horizontal="left"/>
    </xf>
    <xf numFmtId="0" fontId="10" fillId="0" borderId="0" xfId="5" applyFont="1" applyFill="1"/>
    <xf numFmtId="0" fontId="4" fillId="0" borderId="0" xfId="5" applyFont="1" applyAlignment="1" applyProtection="1">
      <alignment vertical="center"/>
    </xf>
    <xf numFmtId="0" fontId="9" fillId="0" borderId="0" xfId="5" applyFont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165" fontId="9" fillId="0" borderId="0" xfId="5" applyNumberFormat="1" applyFont="1" applyAlignment="1" applyProtection="1">
      <alignment vertical="center"/>
    </xf>
    <xf numFmtId="39" fontId="9" fillId="0" borderId="0" xfId="5" applyNumberFormat="1" applyFont="1" applyAlignment="1" applyProtection="1">
      <alignment vertical="center"/>
    </xf>
    <xf numFmtId="0" fontId="9" fillId="0" borderId="0" xfId="5" applyFont="1" applyAlignment="1">
      <alignment vertical="center"/>
    </xf>
    <xf numFmtId="164" fontId="9" fillId="0" borderId="0" xfId="5" applyNumberFormat="1" applyFont="1" applyFill="1" applyAlignment="1" applyProtection="1">
      <alignment vertical="top"/>
    </xf>
    <xf numFmtId="37" fontId="9" fillId="0" borderId="0" xfId="5" applyNumberFormat="1" applyFont="1" applyAlignment="1">
      <alignment vertical="top"/>
    </xf>
    <xf numFmtId="39" fontId="9" fillId="0" borderId="0" xfId="5" applyNumberFormat="1" applyFont="1" applyAlignment="1">
      <alignment vertical="top"/>
    </xf>
    <xf numFmtId="164" fontId="9" fillId="0" borderId="0" xfId="5" applyNumberFormat="1" applyFont="1" applyAlignment="1">
      <alignment vertical="top"/>
    </xf>
    <xf numFmtId="166" fontId="9" fillId="0" borderId="0" xfId="2" applyNumberFormat="1" applyFont="1"/>
    <xf numFmtId="39" fontId="4" fillId="0" borderId="4" xfId="3" applyNumberFormat="1" applyFont="1" applyBorder="1"/>
    <xf numFmtId="0" fontId="4" fillId="0" borderId="0" xfId="5" applyFont="1" applyFill="1" applyAlignment="1" applyProtection="1">
      <alignment horizontal="left" indent="1"/>
    </xf>
    <xf numFmtId="164" fontId="11" fillId="0" borderId="0" xfId="3" quotePrefix="1" applyFont="1" applyAlignment="1">
      <alignment horizontal="left"/>
    </xf>
    <xf numFmtId="0" fontId="9" fillId="0" borderId="3" xfId="5" applyFont="1" applyFill="1" applyBorder="1" applyProtection="1"/>
    <xf numFmtId="168" fontId="9" fillId="0" borderId="3" xfId="5" applyNumberFormat="1" applyFont="1" applyFill="1" applyBorder="1" applyProtection="1"/>
    <xf numFmtId="164" fontId="12" fillId="4" borderId="0" xfId="3" applyFont="1" applyFill="1"/>
    <xf numFmtId="0" fontId="4" fillId="0" borderId="3" xfId="5" quotePrefix="1" applyFont="1" applyFill="1" applyBorder="1" applyAlignment="1" applyProtection="1">
      <alignment horizontal="left"/>
    </xf>
    <xf numFmtId="0" fontId="9" fillId="0" borderId="0" xfId="6" applyNumberFormat="1" applyFont="1" applyBorder="1"/>
    <xf numFmtId="0" fontId="9" fillId="0" borderId="0" xfId="6" applyNumberFormat="1" applyFont="1"/>
    <xf numFmtId="0" fontId="4" fillId="0" borderId="0" xfId="6" applyNumberFormat="1" applyFont="1"/>
    <xf numFmtId="39" fontId="4" fillId="0" borderId="0" xfId="6" applyNumberFormat="1" applyFont="1" applyBorder="1"/>
    <xf numFmtId="0" fontId="22" fillId="0" borderId="0" xfId="6" applyNumberFormat="1" applyFont="1"/>
    <xf numFmtId="0" fontId="4" fillId="0" borderId="3" xfId="5" applyFont="1" applyBorder="1" applyAlignment="1" applyProtection="1">
      <alignment horizontal="left" indent="1"/>
    </xf>
    <xf numFmtId="1" fontId="15" fillId="0" borderId="3" xfId="5" applyNumberFormat="1" applyFont="1" applyBorder="1" applyAlignment="1" applyProtection="1">
      <alignment horizontal="left" indent="1"/>
    </xf>
    <xf numFmtId="164" fontId="4" fillId="0" borderId="0" xfId="5" applyNumberFormat="1" applyFont="1" applyFill="1" applyBorder="1" applyProtection="1"/>
    <xf numFmtId="164" fontId="9" fillId="0" borderId="0" xfId="5" applyNumberFormat="1" applyFont="1" applyFill="1" applyAlignment="1" applyProtection="1">
      <alignment vertical="center"/>
    </xf>
    <xf numFmtId="164" fontId="4" fillId="3" borderId="6" xfId="6" quotePrefix="1" applyFont="1" applyFill="1" applyBorder="1" applyAlignment="1">
      <alignment horizontal="center" wrapText="1"/>
    </xf>
    <xf numFmtId="164" fontId="7" fillId="3" borderId="6" xfId="6" quotePrefix="1" applyFont="1" applyFill="1" applyBorder="1" applyAlignment="1">
      <alignment horizontal="center" wrapText="1"/>
    </xf>
    <xf numFmtId="164" fontId="4" fillId="0" borderId="0" xfId="6" applyFont="1" applyBorder="1" applyAlignment="1">
      <alignment horizontal="centerContinuous" wrapText="1"/>
    </xf>
    <xf numFmtId="164" fontId="6" fillId="0" borderId="0" xfId="6" applyFont="1" applyBorder="1" applyAlignment="1">
      <alignment horizontal="centerContinuous"/>
    </xf>
    <xf numFmtId="39" fontId="6" fillId="0" borderId="0" xfId="6" applyNumberFormat="1" applyFont="1" applyBorder="1" applyAlignment="1">
      <alignment horizontal="centerContinuous"/>
    </xf>
    <xf numFmtId="164" fontId="9" fillId="0" borderId="3" xfId="6" applyFont="1" applyBorder="1"/>
    <xf numFmtId="39" fontId="9" fillId="0" borderId="3" xfId="6" applyNumberFormat="1" applyFont="1" applyBorder="1"/>
    <xf numFmtId="0" fontId="9" fillId="0" borderId="0" xfId="0" quotePrefix="1" applyFont="1"/>
    <xf numFmtId="39" fontId="25" fillId="0" borderId="0" xfId="6" applyNumberFormat="1" applyFont="1"/>
    <xf numFmtId="0" fontId="25" fillId="0" borderId="0" xfId="6" applyNumberFormat="1" applyFont="1"/>
    <xf numFmtId="39" fontId="22" fillId="0" borderId="0" xfId="6" applyNumberFormat="1" applyFont="1" applyBorder="1"/>
    <xf numFmtId="164" fontId="11" fillId="0" borderId="0" xfId="6" quotePrefix="1" applyFont="1" applyFill="1" applyAlignment="1">
      <alignment horizontal="left"/>
    </xf>
    <xf numFmtId="39" fontId="9" fillId="0" borderId="0" xfId="6" quotePrefix="1" applyNumberFormat="1" applyFont="1" applyAlignment="1">
      <alignment horizontal="right"/>
    </xf>
    <xf numFmtId="164" fontId="5" fillId="0" borderId="0" xfId="6" applyFont="1" applyBorder="1"/>
    <xf numFmtId="164" fontId="12" fillId="4" borderId="4" xfId="3" applyFont="1" applyFill="1" applyBorder="1"/>
    <xf numFmtId="0" fontId="4" fillId="0" borderId="0" xfId="5" applyFont="1" applyFill="1" applyBorder="1" applyProtection="1"/>
    <xf numFmtId="39" fontId="4" fillId="0" borderId="0" xfId="6" applyNumberFormat="1" applyFont="1" applyFill="1" applyBorder="1" applyProtection="1"/>
    <xf numFmtId="0" fontId="4" fillId="2" borderId="0" xfId="4" quotePrefix="1" applyFont="1" applyFill="1" applyAlignment="1">
      <alignment horizontal="left" wrapText="1"/>
    </xf>
    <xf numFmtId="0" fontId="4" fillId="2" borderId="0" xfId="4" applyFont="1" applyFill="1" applyAlignment="1">
      <alignment horizontal="right" wrapText="1"/>
    </xf>
    <xf numFmtId="164" fontId="7" fillId="3" borderId="1" xfId="3" quotePrefix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4" fontId="4" fillId="0" borderId="0" xfId="3" applyFont="1" applyAlignment="1">
      <alignment horizontal="right" wrapText="1"/>
    </xf>
    <xf numFmtId="37" fontId="17" fillId="0" borderId="0" xfId="0" applyNumberFormat="1" applyFont="1" applyAlignment="1">
      <alignment horizontal="right" wrapText="1"/>
    </xf>
    <xf numFmtId="0" fontId="4" fillId="0" borderId="0" xfId="4" applyFont="1" applyFill="1" applyAlignment="1">
      <alignment horizontal="right" wrapText="1"/>
    </xf>
    <xf numFmtId="37" fontId="16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right" wrapText="1"/>
    </xf>
    <xf numFmtId="164" fontId="4" fillId="3" borderId="5" xfId="3" quotePrefix="1" applyFont="1" applyFill="1" applyBorder="1" applyAlignment="1">
      <alignment horizontal="center" vertical="top" wrapText="1"/>
    </xf>
    <xf numFmtId="164" fontId="4" fillId="3" borderId="6" xfId="3" quotePrefix="1" applyFont="1" applyFill="1" applyBorder="1" applyAlignment="1">
      <alignment horizontal="center" wrapText="1"/>
    </xf>
    <xf numFmtId="0" fontId="18" fillId="0" borderId="0" xfId="4" applyFont="1" applyFill="1" applyAlignment="1">
      <alignment horizontal="right" wrapText="1"/>
    </xf>
    <xf numFmtId="37" fontId="21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164" fontId="4" fillId="0" borderId="0" xfId="6" applyFont="1" applyAlignment="1">
      <alignment horizontal="right" wrapText="1"/>
    </xf>
    <xf numFmtId="164" fontId="4" fillId="3" borderId="6" xfId="6" quotePrefix="1" applyFont="1" applyFill="1" applyBorder="1" applyAlignment="1">
      <alignment horizontal="center" wrapText="1"/>
    </xf>
    <xf numFmtId="164" fontId="7" fillId="3" borderId="6" xfId="6" quotePrefix="1" applyFont="1" applyFill="1" applyBorder="1" applyAlignment="1">
      <alignment horizontal="center" wrapText="1"/>
    </xf>
  </cellXfs>
  <cellStyles count="7">
    <cellStyle name="Comma" xfId="1" builtinId="3"/>
    <cellStyle name="Normal" xfId="0" builtinId="0"/>
    <cellStyle name="Normal_A" xfId="4" xr:uid="{00000000-0005-0000-0000-000002000000}"/>
    <cellStyle name="Normal_TEST5oct97" xfId="3" xr:uid="{00000000-0005-0000-0000-000003000000}"/>
    <cellStyle name="Normal_TEST5oct97 2" xfId="6" xr:uid="{00000000-0005-0000-0000-000004000000}"/>
    <cellStyle name="Normal_TEST6oct97" xfId="5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4</xdr:row>
      <xdr:rowOff>129540</xdr:rowOff>
    </xdr:from>
    <xdr:to>
      <xdr:col>12</xdr:col>
      <xdr:colOff>388620</xdr:colOff>
      <xdr:row>4</xdr:row>
      <xdr:rowOff>434340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F0B2A90-C256-40E6-940F-EB28DFFD3223}"/>
            </a:ext>
          </a:extLst>
        </xdr:cNvPr>
        <xdr:cNvSpPr txBox="1">
          <a:spLocks noChangeArrowheads="1"/>
        </xdr:cNvSpPr>
      </xdr:nvSpPr>
      <xdr:spPr bwMode="auto">
        <a:xfrm>
          <a:off x="7574280" y="1935480"/>
          <a:ext cx="89154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2</xdr:row>
      <xdr:rowOff>121920</xdr:rowOff>
    </xdr:from>
    <xdr:to>
      <xdr:col>12</xdr:col>
      <xdr:colOff>358140</xdr:colOff>
      <xdr:row>2</xdr:row>
      <xdr:rowOff>121920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5A227F48-7C41-48A9-BDA4-01F7D8F43BB5}"/>
            </a:ext>
          </a:extLst>
        </xdr:cNvPr>
        <xdr:cNvSpPr>
          <a:spLocks noChangeShapeType="1"/>
        </xdr:cNvSpPr>
      </xdr:nvSpPr>
      <xdr:spPr bwMode="auto">
        <a:xfrm>
          <a:off x="7680960" y="1607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15</xdr:row>
      <xdr:rowOff>0</xdr:rowOff>
    </xdr:from>
    <xdr:to>
      <xdr:col>12</xdr:col>
      <xdr:colOff>388620</xdr:colOff>
      <xdr:row>15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43DFFB02-5915-4058-AF1A-2E93C3F55816}"/>
            </a:ext>
          </a:extLst>
        </xdr:cNvPr>
        <xdr:cNvSpPr txBox="1">
          <a:spLocks noChangeArrowheads="1"/>
        </xdr:cNvSpPr>
      </xdr:nvSpPr>
      <xdr:spPr bwMode="auto">
        <a:xfrm>
          <a:off x="7574280" y="51892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15</xdr:row>
      <xdr:rowOff>0</xdr:rowOff>
    </xdr:from>
    <xdr:to>
      <xdr:col>12</xdr:col>
      <xdr:colOff>358140</xdr:colOff>
      <xdr:row>15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4256CD37-04F9-43CA-A4AE-7636ED40D54D}"/>
            </a:ext>
          </a:extLst>
        </xdr:cNvPr>
        <xdr:cNvSpPr>
          <a:spLocks noChangeShapeType="1"/>
        </xdr:cNvSpPr>
      </xdr:nvSpPr>
      <xdr:spPr bwMode="auto">
        <a:xfrm>
          <a:off x="7680960" y="51892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34</xdr:row>
      <xdr:rowOff>0</xdr:rowOff>
    </xdr:from>
    <xdr:to>
      <xdr:col>12</xdr:col>
      <xdr:colOff>388620</xdr:colOff>
      <xdr:row>34</xdr:row>
      <xdr:rowOff>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D724FEB0-E10B-45A9-BFDD-C945BAD2B21B}"/>
            </a:ext>
          </a:extLst>
        </xdr:cNvPr>
        <xdr:cNvSpPr txBox="1">
          <a:spLocks noChangeArrowheads="1"/>
        </xdr:cNvSpPr>
      </xdr:nvSpPr>
      <xdr:spPr bwMode="auto">
        <a:xfrm>
          <a:off x="7574280" y="996696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34</xdr:row>
      <xdr:rowOff>0</xdr:rowOff>
    </xdr:from>
    <xdr:to>
      <xdr:col>12</xdr:col>
      <xdr:colOff>358140</xdr:colOff>
      <xdr:row>34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4D8AFC3D-D3A6-499A-BEB4-C690B0237CED}"/>
            </a:ext>
          </a:extLst>
        </xdr:cNvPr>
        <xdr:cNvSpPr>
          <a:spLocks noChangeShapeType="1"/>
        </xdr:cNvSpPr>
      </xdr:nvSpPr>
      <xdr:spPr bwMode="auto">
        <a:xfrm>
          <a:off x="7680960" y="996696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281940</xdr:colOff>
      <xdr:row>2</xdr:row>
      <xdr:rowOff>121920</xdr:rowOff>
    </xdr:from>
    <xdr:to>
      <xdr:col>12</xdr:col>
      <xdr:colOff>358140</xdr:colOff>
      <xdr:row>2</xdr:row>
      <xdr:rowOff>121920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A4873DF9-5E32-4EF2-B1F1-A803091F2BB9}"/>
            </a:ext>
          </a:extLst>
        </xdr:cNvPr>
        <xdr:cNvSpPr>
          <a:spLocks noChangeShapeType="1"/>
        </xdr:cNvSpPr>
      </xdr:nvSpPr>
      <xdr:spPr bwMode="auto">
        <a:xfrm>
          <a:off x="7680960" y="1607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15</xdr:row>
      <xdr:rowOff>0</xdr:rowOff>
    </xdr:from>
    <xdr:to>
      <xdr:col>12</xdr:col>
      <xdr:colOff>388620</xdr:colOff>
      <xdr:row>15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D686A49C-8BF8-4C1C-9827-836ABD6E6C14}"/>
            </a:ext>
          </a:extLst>
        </xdr:cNvPr>
        <xdr:cNvSpPr txBox="1">
          <a:spLocks noChangeArrowheads="1"/>
        </xdr:cNvSpPr>
      </xdr:nvSpPr>
      <xdr:spPr bwMode="auto">
        <a:xfrm>
          <a:off x="7574280" y="51892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15</xdr:row>
      <xdr:rowOff>0</xdr:rowOff>
    </xdr:from>
    <xdr:to>
      <xdr:col>12</xdr:col>
      <xdr:colOff>358140</xdr:colOff>
      <xdr:row>15</xdr:row>
      <xdr:rowOff>0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EF5286B4-44E3-4689-9B12-729383C17CC3}"/>
            </a:ext>
          </a:extLst>
        </xdr:cNvPr>
        <xdr:cNvSpPr>
          <a:spLocks noChangeShapeType="1"/>
        </xdr:cNvSpPr>
      </xdr:nvSpPr>
      <xdr:spPr bwMode="auto">
        <a:xfrm>
          <a:off x="7680960" y="51892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34</xdr:row>
      <xdr:rowOff>0</xdr:rowOff>
    </xdr:from>
    <xdr:to>
      <xdr:col>12</xdr:col>
      <xdr:colOff>388620</xdr:colOff>
      <xdr:row>34</xdr:row>
      <xdr:rowOff>0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5FBF3273-C4E3-4027-BB10-74C65BE5A513}"/>
            </a:ext>
          </a:extLst>
        </xdr:cNvPr>
        <xdr:cNvSpPr txBox="1">
          <a:spLocks noChangeArrowheads="1"/>
        </xdr:cNvSpPr>
      </xdr:nvSpPr>
      <xdr:spPr bwMode="auto">
        <a:xfrm>
          <a:off x="7574280" y="996696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34</xdr:row>
      <xdr:rowOff>0</xdr:rowOff>
    </xdr:from>
    <xdr:to>
      <xdr:col>12</xdr:col>
      <xdr:colOff>358140</xdr:colOff>
      <xdr:row>34</xdr:row>
      <xdr:rowOff>0</xdr:rowOff>
    </xdr:to>
    <xdr:sp macro="" textlink="">
      <xdr:nvSpPr>
        <xdr:cNvPr id="12" name="Line 19">
          <a:extLst>
            <a:ext uri="{FF2B5EF4-FFF2-40B4-BE49-F238E27FC236}">
              <a16:creationId xmlns:a16="http://schemas.microsoft.com/office/drawing/2014/main" id="{40735BFF-2BBF-49BA-B8E6-0A335DDD32C0}"/>
            </a:ext>
          </a:extLst>
        </xdr:cNvPr>
        <xdr:cNvSpPr>
          <a:spLocks noChangeShapeType="1"/>
        </xdr:cNvSpPr>
      </xdr:nvSpPr>
      <xdr:spPr bwMode="auto">
        <a:xfrm>
          <a:off x="7680960" y="996696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34</xdr:row>
      <xdr:rowOff>0</xdr:rowOff>
    </xdr:from>
    <xdr:to>
      <xdr:col>12</xdr:col>
      <xdr:colOff>388620</xdr:colOff>
      <xdr:row>34</xdr:row>
      <xdr:rowOff>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72481829-23E7-471A-8025-E3731E783C1D}"/>
            </a:ext>
          </a:extLst>
        </xdr:cNvPr>
        <xdr:cNvSpPr txBox="1">
          <a:spLocks noChangeArrowheads="1"/>
        </xdr:cNvSpPr>
      </xdr:nvSpPr>
      <xdr:spPr bwMode="auto">
        <a:xfrm>
          <a:off x="7574280" y="996696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34</xdr:row>
      <xdr:rowOff>0</xdr:rowOff>
    </xdr:from>
    <xdr:to>
      <xdr:col>12</xdr:col>
      <xdr:colOff>358140</xdr:colOff>
      <xdr:row>34</xdr:row>
      <xdr:rowOff>0</xdr:rowOff>
    </xdr:to>
    <xdr:sp macro="" textlink="">
      <xdr:nvSpPr>
        <xdr:cNvPr id="14" name="Line 21">
          <a:extLst>
            <a:ext uri="{FF2B5EF4-FFF2-40B4-BE49-F238E27FC236}">
              <a16:creationId xmlns:a16="http://schemas.microsoft.com/office/drawing/2014/main" id="{5F9B27BA-E528-4330-A243-FA1FC89665D8}"/>
            </a:ext>
          </a:extLst>
        </xdr:cNvPr>
        <xdr:cNvSpPr>
          <a:spLocks noChangeShapeType="1"/>
        </xdr:cNvSpPr>
      </xdr:nvSpPr>
      <xdr:spPr bwMode="auto">
        <a:xfrm>
          <a:off x="7680960" y="996696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34</xdr:row>
      <xdr:rowOff>0</xdr:rowOff>
    </xdr:from>
    <xdr:to>
      <xdr:col>12</xdr:col>
      <xdr:colOff>388620</xdr:colOff>
      <xdr:row>34</xdr:row>
      <xdr:rowOff>0</xdr:rowOff>
    </xdr:to>
    <xdr:sp macro="" textlink="">
      <xdr:nvSpPr>
        <xdr:cNvPr id="15" name="Text Box 22">
          <a:extLst>
            <a:ext uri="{FF2B5EF4-FFF2-40B4-BE49-F238E27FC236}">
              <a16:creationId xmlns:a16="http://schemas.microsoft.com/office/drawing/2014/main" id="{B17879BD-8AC1-4EE4-AD8E-104A1876F88D}"/>
            </a:ext>
          </a:extLst>
        </xdr:cNvPr>
        <xdr:cNvSpPr txBox="1">
          <a:spLocks noChangeArrowheads="1"/>
        </xdr:cNvSpPr>
      </xdr:nvSpPr>
      <xdr:spPr bwMode="auto">
        <a:xfrm>
          <a:off x="7574280" y="996696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34</xdr:row>
      <xdr:rowOff>0</xdr:rowOff>
    </xdr:from>
    <xdr:to>
      <xdr:col>12</xdr:col>
      <xdr:colOff>358140</xdr:colOff>
      <xdr:row>34</xdr:row>
      <xdr:rowOff>0</xdr:rowOff>
    </xdr:to>
    <xdr:sp macro="" textlink="">
      <xdr:nvSpPr>
        <xdr:cNvPr id="16" name="Line 23">
          <a:extLst>
            <a:ext uri="{FF2B5EF4-FFF2-40B4-BE49-F238E27FC236}">
              <a16:creationId xmlns:a16="http://schemas.microsoft.com/office/drawing/2014/main" id="{A9975F01-6B78-42DF-8A65-D69E39FA1131}"/>
            </a:ext>
          </a:extLst>
        </xdr:cNvPr>
        <xdr:cNvSpPr>
          <a:spLocks noChangeShapeType="1"/>
        </xdr:cNvSpPr>
      </xdr:nvSpPr>
      <xdr:spPr bwMode="auto">
        <a:xfrm>
          <a:off x="7680960" y="996696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281940</xdr:colOff>
      <xdr:row>2</xdr:row>
      <xdr:rowOff>121920</xdr:rowOff>
    </xdr:from>
    <xdr:to>
      <xdr:col>12</xdr:col>
      <xdr:colOff>358140</xdr:colOff>
      <xdr:row>2</xdr:row>
      <xdr:rowOff>121920</xdr:rowOff>
    </xdr:to>
    <xdr:sp macro="" textlink="">
      <xdr:nvSpPr>
        <xdr:cNvPr id="17" name="Line 27">
          <a:extLst>
            <a:ext uri="{FF2B5EF4-FFF2-40B4-BE49-F238E27FC236}">
              <a16:creationId xmlns:a16="http://schemas.microsoft.com/office/drawing/2014/main" id="{35C32DC4-0DF4-4DC6-94E5-8A5E64F63902}"/>
            </a:ext>
          </a:extLst>
        </xdr:cNvPr>
        <xdr:cNvSpPr>
          <a:spLocks noChangeShapeType="1"/>
        </xdr:cNvSpPr>
      </xdr:nvSpPr>
      <xdr:spPr bwMode="auto">
        <a:xfrm>
          <a:off x="7680960" y="1607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15</xdr:row>
      <xdr:rowOff>0</xdr:rowOff>
    </xdr:from>
    <xdr:to>
      <xdr:col>12</xdr:col>
      <xdr:colOff>388620</xdr:colOff>
      <xdr:row>15</xdr:row>
      <xdr:rowOff>0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6AD29FB8-83BE-496E-BEA9-DB95D7E9DED5}"/>
            </a:ext>
          </a:extLst>
        </xdr:cNvPr>
        <xdr:cNvSpPr txBox="1">
          <a:spLocks noChangeArrowheads="1"/>
        </xdr:cNvSpPr>
      </xdr:nvSpPr>
      <xdr:spPr bwMode="auto">
        <a:xfrm>
          <a:off x="7574280" y="51892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15</xdr:row>
      <xdr:rowOff>0</xdr:rowOff>
    </xdr:from>
    <xdr:to>
      <xdr:col>12</xdr:col>
      <xdr:colOff>358140</xdr:colOff>
      <xdr:row>15</xdr:row>
      <xdr:rowOff>0</xdr:rowOff>
    </xdr:to>
    <xdr:sp macro="" textlink="">
      <xdr:nvSpPr>
        <xdr:cNvPr id="19" name="Line 29">
          <a:extLst>
            <a:ext uri="{FF2B5EF4-FFF2-40B4-BE49-F238E27FC236}">
              <a16:creationId xmlns:a16="http://schemas.microsoft.com/office/drawing/2014/main" id="{4A286A90-5F6B-445E-97E9-C268AAD8CF59}"/>
            </a:ext>
          </a:extLst>
        </xdr:cNvPr>
        <xdr:cNvSpPr>
          <a:spLocks noChangeShapeType="1"/>
        </xdr:cNvSpPr>
      </xdr:nvSpPr>
      <xdr:spPr bwMode="auto">
        <a:xfrm>
          <a:off x="7680960" y="51892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48</xdr:row>
      <xdr:rowOff>0</xdr:rowOff>
    </xdr:from>
    <xdr:to>
      <xdr:col>12</xdr:col>
      <xdr:colOff>388620</xdr:colOff>
      <xdr:row>48</xdr:row>
      <xdr:rowOff>0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075953EB-D8EA-46B1-9E2D-AADD042C337A}"/>
            </a:ext>
          </a:extLst>
        </xdr:cNvPr>
        <xdr:cNvSpPr txBox="1">
          <a:spLocks noChangeArrowheads="1"/>
        </xdr:cNvSpPr>
      </xdr:nvSpPr>
      <xdr:spPr bwMode="auto">
        <a:xfrm>
          <a:off x="7574280" y="134188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48</xdr:row>
      <xdr:rowOff>0</xdr:rowOff>
    </xdr:from>
    <xdr:to>
      <xdr:col>12</xdr:col>
      <xdr:colOff>358140</xdr:colOff>
      <xdr:row>48</xdr:row>
      <xdr:rowOff>0</xdr:rowOff>
    </xdr:to>
    <xdr:sp macro="" textlink="">
      <xdr:nvSpPr>
        <xdr:cNvPr id="21" name="Line 31">
          <a:extLst>
            <a:ext uri="{FF2B5EF4-FFF2-40B4-BE49-F238E27FC236}">
              <a16:creationId xmlns:a16="http://schemas.microsoft.com/office/drawing/2014/main" id="{4F4C96AC-AA21-4189-B033-42D511C4C5D4}"/>
            </a:ext>
          </a:extLst>
        </xdr:cNvPr>
        <xdr:cNvSpPr>
          <a:spLocks noChangeShapeType="1"/>
        </xdr:cNvSpPr>
      </xdr:nvSpPr>
      <xdr:spPr bwMode="auto">
        <a:xfrm>
          <a:off x="7680960" y="13418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281940</xdr:colOff>
      <xdr:row>2</xdr:row>
      <xdr:rowOff>121920</xdr:rowOff>
    </xdr:from>
    <xdr:to>
      <xdr:col>12</xdr:col>
      <xdr:colOff>358140</xdr:colOff>
      <xdr:row>2</xdr:row>
      <xdr:rowOff>121920</xdr:rowOff>
    </xdr:to>
    <xdr:sp macro="" textlink="">
      <xdr:nvSpPr>
        <xdr:cNvPr id="22" name="Line 33">
          <a:extLst>
            <a:ext uri="{FF2B5EF4-FFF2-40B4-BE49-F238E27FC236}">
              <a16:creationId xmlns:a16="http://schemas.microsoft.com/office/drawing/2014/main" id="{6D960E6D-0801-427F-810D-AE7F5536870F}"/>
            </a:ext>
          </a:extLst>
        </xdr:cNvPr>
        <xdr:cNvSpPr>
          <a:spLocks noChangeShapeType="1"/>
        </xdr:cNvSpPr>
      </xdr:nvSpPr>
      <xdr:spPr bwMode="auto">
        <a:xfrm>
          <a:off x="7680960" y="1607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15</xdr:row>
      <xdr:rowOff>0</xdr:rowOff>
    </xdr:from>
    <xdr:to>
      <xdr:col>12</xdr:col>
      <xdr:colOff>388620</xdr:colOff>
      <xdr:row>15</xdr:row>
      <xdr:rowOff>0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A67F2F3D-959C-4C35-A526-BB30D0EA9186}"/>
            </a:ext>
          </a:extLst>
        </xdr:cNvPr>
        <xdr:cNvSpPr txBox="1">
          <a:spLocks noChangeArrowheads="1"/>
        </xdr:cNvSpPr>
      </xdr:nvSpPr>
      <xdr:spPr bwMode="auto">
        <a:xfrm>
          <a:off x="7574280" y="51892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15</xdr:row>
      <xdr:rowOff>0</xdr:rowOff>
    </xdr:from>
    <xdr:to>
      <xdr:col>12</xdr:col>
      <xdr:colOff>358140</xdr:colOff>
      <xdr:row>15</xdr:row>
      <xdr:rowOff>0</xdr:rowOff>
    </xdr:to>
    <xdr:sp macro="" textlink="">
      <xdr:nvSpPr>
        <xdr:cNvPr id="24" name="Line 35">
          <a:extLst>
            <a:ext uri="{FF2B5EF4-FFF2-40B4-BE49-F238E27FC236}">
              <a16:creationId xmlns:a16="http://schemas.microsoft.com/office/drawing/2014/main" id="{122BDAC6-71B0-4987-A5A5-6BF4FB5F7911}"/>
            </a:ext>
          </a:extLst>
        </xdr:cNvPr>
        <xdr:cNvSpPr>
          <a:spLocks noChangeShapeType="1"/>
        </xdr:cNvSpPr>
      </xdr:nvSpPr>
      <xdr:spPr bwMode="auto">
        <a:xfrm>
          <a:off x="7680960" y="51892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48</xdr:row>
      <xdr:rowOff>0</xdr:rowOff>
    </xdr:from>
    <xdr:to>
      <xdr:col>12</xdr:col>
      <xdr:colOff>388620</xdr:colOff>
      <xdr:row>48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0CB08DF3-B1C5-4C8B-90E4-93B7DCF9B997}"/>
            </a:ext>
          </a:extLst>
        </xdr:cNvPr>
        <xdr:cNvSpPr txBox="1">
          <a:spLocks noChangeArrowheads="1"/>
        </xdr:cNvSpPr>
      </xdr:nvSpPr>
      <xdr:spPr bwMode="auto">
        <a:xfrm>
          <a:off x="7574280" y="134188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48</xdr:row>
      <xdr:rowOff>0</xdr:rowOff>
    </xdr:from>
    <xdr:to>
      <xdr:col>12</xdr:col>
      <xdr:colOff>358140</xdr:colOff>
      <xdr:row>48</xdr:row>
      <xdr:rowOff>0</xdr:rowOff>
    </xdr:to>
    <xdr:sp macro="" textlink="">
      <xdr:nvSpPr>
        <xdr:cNvPr id="26" name="Line 37">
          <a:extLst>
            <a:ext uri="{FF2B5EF4-FFF2-40B4-BE49-F238E27FC236}">
              <a16:creationId xmlns:a16="http://schemas.microsoft.com/office/drawing/2014/main" id="{134E70E1-8B55-4A33-86B5-AB789C671AD9}"/>
            </a:ext>
          </a:extLst>
        </xdr:cNvPr>
        <xdr:cNvSpPr>
          <a:spLocks noChangeShapeType="1"/>
        </xdr:cNvSpPr>
      </xdr:nvSpPr>
      <xdr:spPr bwMode="auto">
        <a:xfrm>
          <a:off x="7680960" y="13418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48</xdr:row>
      <xdr:rowOff>0</xdr:rowOff>
    </xdr:from>
    <xdr:to>
      <xdr:col>12</xdr:col>
      <xdr:colOff>388620</xdr:colOff>
      <xdr:row>48</xdr:row>
      <xdr:rowOff>0</xdr:rowOff>
    </xdr:to>
    <xdr:sp macro="" textlink="">
      <xdr:nvSpPr>
        <xdr:cNvPr id="27" name="Text Box 38">
          <a:extLst>
            <a:ext uri="{FF2B5EF4-FFF2-40B4-BE49-F238E27FC236}">
              <a16:creationId xmlns:a16="http://schemas.microsoft.com/office/drawing/2014/main" id="{EE9155C5-56FC-4902-B177-7281D4A5517C}"/>
            </a:ext>
          </a:extLst>
        </xdr:cNvPr>
        <xdr:cNvSpPr txBox="1">
          <a:spLocks noChangeArrowheads="1"/>
        </xdr:cNvSpPr>
      </xdr:nvSpPr>
      <xdr:spPr bwMode="auto">
        <a:xfrm>
          <a:off x="7574280" y="1341882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48</xdr:row>
      <xdr:rowOff>0</xdr:rowOff>
    </xdr:from>
    <xdr:to>
      <xdr:col>12</xdr:col>
      <xdr:colOff>358140</xdr:colOff>
      <xdr:row>48</xdr:row>
      <xdr:rowOff>0</xdr:rowOff>
    </xdr:to>
    <xdr:sp macro="" textlink="">
      <xdr:nvSpPr>
        <xdr:cNvPr id="28" name="Line 39">
          <a:extLst>
            <a:ext uri="{FF2B5EF4-FFF2-40B4-BE49-F238E27FC236}">
              <a16:creationId xmlns:a16="http://schemas.microsoft.com/office/drawing/2014/main" id="{097DA93A-B4DA-411D-A2A2-A7A4CC305F87}"/>
            </a:ext>
          </a:extLst>
        </xdr:cNvPr>
        <xdr:cNvSpPr>
          <a:spLocks noChangeShapeType="1"/>
        </xdr:cNvSpPr>
      </xdr:nvSpPr>
      <xdr:spPr bwMode="auto">
        <a:xfrm>
          <a:off x="7680960" y="1341882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175260</xdr:colOff>
      <xdr:row>45</xdr:row>
      <xdr:rowOff>0</xdr:rowOff>
    </xdr:from>
    <xdr:to>
      <xdr:col>12</xdr:col>
      <xdr:colOff>388620</xdr:colOff>
      <xdr:row>45</xdr:row>
      <xdr:rowOff>0</xdr:rowOff>
    </xdr:to>
    <xdr:sp macro="" textlink="">
      <xdr:nvSpPr>
        <xdr:cNvPr id="29" name="Text Box 40">
          <a:extLst>
            <a:ext uri="{FF2B5EF4-FFF2-40B4-BE49-F238E27FC236}">
              <a16:creationId xmlns:a16="http://schemas.microsoft.com/office/drawing/2014/main" id="{BA5A8937-25C2-407F-8503-E93285E6A4F1}"/>
            </a:ext>
          </a:extLst>
        </xdr:cNvPr>
        <xdr:cNvSpPr txBox="1">
          <a:spLocks noChangeArrowheads="1"/>
        </xdr:cNvSpPr>
      </xdr:nvSpPr>
      <xdr:spPr bwMode="auto">
        <a:xfrm>
          <a:off x="7574280" y="12687300"/>
          <a:ext cx="89154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45</xdr:row>
      <xdr:rowOff>0</xdr:rowOff>
    </xdr:from>
    <xdr:to>
      <xdr:col>12</xdr:col>
      <xdr:colOff>358140</xdr:colOff>
      <xdr:row>45</xdr:row>
      <xdr:rowOff>0</xdr:rowOff>
    </xdr:to>
    <xdr:sp macro="" textlink="">
      <xdr:nvSpPr>
        <xdr:cNvPr id="30" name="Line 41">
          <a:extLst>
            <a:ext uri="{FF2B5EF4-FFF2-40B4-BE49-F238E27FC236}">
              <a16:creationId xmlns:a16="http://schemas.microsoft.com/office/drawing/2014/main" id="{A162D21E-36FC-4A13-9355-75B214CE9080}"/>
            </a:ext>
          </a:extLst>
        </xdr:cNvPr>
        <xdr:cNvSpPr>
          <a:spLocks noChangeShapeType="1"/>
        </xdr:cNvSpPr>
      </xdr:nvSpPr>
      <xdr:spPr bwMode="auto">
        <a:xfrm>
          <a:off x="7680960" y="12687300"/>
          <a:ext cx="7543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2</xdr:row>
      <xdr:rowOff>0</xdr:rowOff>
    </xdr:from>
    <xdr:to>
      <xdr:col>15</xdr:col>
      <xdr:colOff>400050</xdr:colOff>
      <xdr:row>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80852845-1E4B-4753-84B3-CD9AA942B2F9}"/>
            </a:ext>
          </a:extLst>
        </xdr:cNvPr>
        <xdr:cNvSpPr>
          <a:spLocks noChangeShapeType="1"/>
        </xdr:cNvSpPr>
      </xdr:nvSpPr>
      <xdr:spPr bwMode="auto">
        <a:xfrm>
          <a:off x="10106025" y="1424940"/>
          <a:ext cx="923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314325</xdr:colOff>
      <xdr:row>2</xdr:row>
      <xdr:rowOff>0</xdr:rowOff>
    </xdr:from>
    <xdr:to>
      <xdr:col>17</xdr:col>
      <xdr:colOff>400050</xdr:colOff>
      <xdr:row>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9005B23F-F799-497E-8B9E-F97D3925ACFE}"/>
            </a:ext>
          </a:extLst>
        </xdr:cNvPr>
        <xdr:cNvSpPr>
          <a:spLocks noChangeShapeType="1"/>
        </xdr:cNvSpPr>
      </xdr:nvSpPr>
      <xdr:spPr bwMode="auto">
        <a:xfrm>
          <a:off x="10944225" y="1424940"/>
          <a:ext cx="133540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179070</xdr:colOff>
      <xdr:row>3</xdr:row>
      <xdr:rowOff>125730</xdr:rowOff>
    </xdr:from>
    <xdr:to>
      <xdr:col>12</xdr:col>
      <xdr:colOff>386536</xdr:colOff>
      <xdr:row>3</xdr:row>
      <xdr:rowOff>430530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34AD1F7-BF85-4E12-80BB-E4D4180AE072}"/>
            </a:ext>
          </a:extLst>
        </xdr:cNvPr>
        <xdr:cNvSpPr txBox="1">
          <a:spLocks noChangeArrowheads="1"/>
        </xdr:cNvSpPr>
      </xdr:nvSpPr>
      <xdr:spPr bwMode="auto">
        <a:xfrm>
          <a:off x="6968490" y="1794510"/>
          <a:ext cx="885646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E72D2B6-FFCE-49FA-B2EC-CE9A32FBE1ED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12</xdr:row>
      <xdr:rowOff>0</xdr:rowOff>
    </xdr:from>
    <xdr:to>
      <xdr:col>12</xdr:col>
      <xdr:colOff>386536</xdr:colOff>
      <xdr:row>12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40F2EB4-50B2-4003-BB06-9AC0A5FECDE8}"/>
            </a:ext>
          </a:extLst>
        </xdr:cNvPr>
        <xdr:cNvSpPr txBox="1">
          <a:spLocks noChangeArrowheads="1"/>
        </xdr:cNvSpPr>
      </xdr:nvSpPr>
      <xdr:spPr bwMode="auto">
        <a:xfrm>
          <a:off x="6968490" y="45720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12</xdr:row>
      <xdr:rowOff>0</xdr:rowOff>
    </xdr:from>
    <xdr:to>
      <xdr:col>12</xdr:col>
      <xdr:colOff>358140</xdr:colOff>
      <xdr:row>12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616D91C4-E0A2-47E4-AC88-9F749BD50D92}"/>
            </a:ext>
          </a:extLst>
        </xdr:cNvPr>
        <xdr:cNvSpPr>
          <a:spLocks noChangeShapeType="1"/>
        </xdr:cNvSpPr>
      </xdr:nvSpPr>
      <xdr:spPr bwMode="auto">
        <a:xfrm>
          <a:off x="7071360" y="45720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75</xdr:row>
      <xdr:rowOff>0</xdr:rowOff>
    </xdr:from>
    <xdr:to>
      <xdr:col>12</xdr:col>
      <xdr:colOff>386536</xdr:colOff>
      <xdr:row>75</xdr:row>
      <xdr:rowOff>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6C845CC6-6EE1-4727-9A47-BF8F73D3A4DA}"/>
            </a:ext>
          </a:extLst>
        </xdr:cNvPr>
        <xdr:cNvSpPr txBox="1">
          <a:spLocks noChangeArrowheads="1"/>
        </xdr:cNvSpPr>
      </xdr:nvSpPr>
      <xdr:spPr bwMode="auto">
        <a:xfrm>
          <a:off x="6968490" y="104394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84</xdr:row>
      <xdr:rowOff>0</xdr:rowOff>
    </xdr:from>
    <xdr:to>
      <xdr:col>12</xdr:col>
      <xdr:colOff>358140</xdr:colOff>
      <xdr:row>84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FDF648-4719-4B3D-A2BB-1D7578DFBADE}"/>
            </a:ext>
          </a:extLst>
        </xdr:cNvPr>
        <xdr:cNvSpPr>
          <a:spLocks noChangeShapeType="1"/>
        </xdr:cNvSpPr>
      </xdr:nvSpPr>
      <xdr:spPr bwMode="auto">
        <a:xfrm>
          <a:off x="7071360" y="1162812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6AD77BA0-027E-4540-8949-1DC6D5A871B9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12</xdr:row>
      <xdr:rowOff>0</xdr:rowOff>
    </xdr:from>
    <xdr:to>
      <xdr:col>12</xdr:col>
      <xdr:colOff>386536</xdr:colOff>
      <xdr:row>12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309BED7E-448E-479B-A9E9-34CD45C7C080}"/>
            </a:ext>
          </a:extLst>
        </xdr:cNvPr>
        <xdr:cNvSpPr txBox="1">
          <a:spLocks noChangeArrowheads="1"/>
        </xdr:cNvSpPr>
      </xdr:nvSpPr>
      <xdr:spPr bwMode="auto">
        <a:xfrm>
          <a:off x="6968490" y="45720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12</xdr:row>
      <xdr:rowOff>0</xdr:rowOff>
    </xdr:from>
    <xdr:to>
      <xdr:col>12</xdr:col>
      <xdr:colOff>358140</xdr:colOff>
      <xdr:row>12</xdr:row>
      <xdr:rowOff>0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27C34D7F-9BF2-4585-BA66-E607D7C70B33}"/>
            </a:ext>
          </a:extLst>
        </xdr:cNvPr>
        <xdr:cNvSpPr>
          <a:spLocks noChangeShapeType="1"/>
        </xdr:cNvSpPr>
      </xdr:nvSpPr>
      <xdr:spPr bwMode="auto">
        <a:xfrm>
          <a:off x="7071360" y="45720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75</xdr:row>
      <xdr:rowOff>0</xdr:rowOff>
    </xdr:from>
    <xdr:to>
      <xdr:col>12</xdr:col>
      <xdr:colOff>386536</xdr:colOff>
      <xdr:row>75</xdr:row>
      <xdr:rowOff>0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9234F987-BF4C-42A6-8C2D-F2370EB7AEF3}"/>
            </a:ext>
          </a:extLst>
        </xdr:cNvPr>
        <xdr:cNvSpPr txBox="1">
          <a:spLocks noChangeArrowheads="1"/>
        </xdr:cNvSpPr>
      </xdr:nvSpPr>
      <xdr:spPr bwMode="auto">
        <a:xfrm>
          <a:off x="6968490" y="104394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84</xdr:row>
      <xdr:rowOff>0</xdr:rowOff>
    </xdr:from>
    <xdr:to>
      <xdr:col>12</xdr:col>
      <xdr:colOff>358140</xdr:colOff>
      <xdr:row>84</xdr:row>
      <xdr:rowOff>0</xdr:rowOff>
    </xdr:to>
    <xdr:sp macro="" textlink="">
      <xdr:nvSpPr>
        <xdr:cNvPr id="12" name="Line 19">
          <a:extLst>
            <a:ext uri="{FF2B5EF4-FFF2-40B4-BE49-F238E27FC236}">
              <a16:creationId xmlns:a16="http://schemas.microsoft.com/office/drawing/2014/main" id="{5DF2D46D-128C-4DAE-8653-5F594AEF238F}"/>
            </a:ext>
          </a:extLst>
        </xdr:cNvPr>
        <xdr:cNvSpPr>
          <a:spLocks noChangeShapeType="1"/>
        </xdr:cNvSpPr>
      </xdr:nvSpPr>
      <xdr:spPr bwMode="auto">
        <a:xfrm>
          <a:off x="7071360" y="1162812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75</xdr:row>
      <xdr:rowOff>0</xdr:rowOff>
    </xdr:from>
    <xdr:to>
      <xdr:col>12</xdr:col>
      <xdr:colOff>386536</xdr:colOff>
      <xdr:row>75</xdr:row>
      <xdr:rowOff>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3D06B5A3-052E-40DB-B845-FEC568792E62}"/>
            </a:ext>
          </a:extLst>
        </xdr:cNvPr>
        <xdr:cNvSpPr txBox="1">
          <a:spLocks noChangeArrowheads="1"/>
        </xdr:cNvSpPr>
      </xdr:nvSpPr>
      <xdr:spPr bwMode="auto">
        <a:xfrm>
          <a:off x="6968490" y="104394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84</xdr:row>
      <xdr:rowOff>0</xdr:rowOff>
    </xdr:from>
    <xdr:to>
      <xdr:col>12</xdr:col>
      <xdr:colOff>358140</xdr:colOff>
      <xdr:row>84</xdr:row>
      <xdr:rowOff>0</xdr:rowOff>
    </xdr:to>
    <xdr:sp macro="" textlink="">
      <xdr:nvSpPr>
        <xdr:cNvPr id="14" name="Line 21">
          <a:extLst>
            <a:ext uri="{FF2B5EF4-FFF2-40B4-BE49-F238E27FC236}">
              <a16:creationId xmlns:a16="http://schemas.microsoft.com/office/drawing/2014/main" id="{2EFFD242-ACB5-4A42-BAE7-ED97A45B0A8F}"/>
            </a:ext>
          </a:extLst>
        </xdr:cNvPr>
        <xdr:cNvSpPr>
          <a:spLocks noChangeShapeType="1"/>
        </xdr:cNvSpPr>
      </xdr:nvSpPr>
      <xdr:spPr bwMode="auto">
        <a:xfrm>
          <a:off x="7071360" y="1162812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75</xdr:row>
      <xdr:rowOff>0</xdr:rowOff>
    </xdr:from>
    <xdr:to>
      <xdr:col>12</xdr:col>
      <xdr:colOff>386536</xdr:colOff>
      <xdr:row>75</xdr:row>
      <xdr:rowOff>0</xdr:rowOff>
    </xdr:to>
    <xdr:sp macro="" textlink="">
      <xdr:nvSpPr>
        <xdr:cNvPr id="15" name="Text Box 22">
          <a:extLst>
            <a:ext uri="{FF2B5EF4-FFF2-40B4-BE49-F238E27FC236}">
              <a16:creationId xmlns:a16="http://schemas.microsoft.com/office/drawing/2014/main" id="{031A932A-D256-4BA9-ADC1-1FDE3C2547C3}"/>
            </a:ext>
          </a:extLst>
        </xdr:cNvPr>
        <xdr:cNvSpPr txBox="1">
          <a:spLocks noChangeArrowheads="1"/>
        </xdr:cNvSpPr>
      </xdr:nvSpPr>
      <xdr:spPr bwMode="auto">
        <a:xfrm>
          <a:off x="6968490" y="104394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84</xdr:row>
      <xdr:rowOff>0</xdr:rowOff>
    </xdr:from>
    <xdr:to>
      <xdr:col>12</xdr:col>
      <xdr:colOff>358140</xdr:colOff>
      <xdr:row>84</xdr:row>
      <xdr:rowOff>0</xdr:rowOff>
    </xdr:to>
    <xdr:sp macro="" textlink="">
      <xdr:nvSpPr>
        <xdr:cNvPr id="16" name="Line 23">
          <a:extLst>
            <a:ext uri="{FF2B5EF4-FFF2-40B4-BE49-F238E27FC236}">
              <a16:creationId xmlns:a16="http://schemas.microsoft.com/office/drawing/2014/main" id="{666CE6CE-7A2B-4346-9171-E1387C13A3C0}"/>
            </a:ext>
          </a:extLst>
        </xdr:cNvPr>
        <xdr:cNvSpPr>
          <a:spLocks noChangeShapeType="1"/>
        </xdr:cNvSpPr>
      </xdr:nvSpPr>
      <xdr:spPr bwMode="auto">
        <a:xfrm>
          <a:off x="7071360" y="1162812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17" name="Line 27">
          <a:extLst>
            <a:ext uri="{FF2B5EF4-FFF2-40B4-BE49-F238E27FC236}">
              <a16:creationId xmlns:a16="http://schemas.microsoft.com/office/drawing/2014/main" id="{23D5B84B-9D53-45E5-9447-16972CF68409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12</xdr:row>
      <xdr:rowOff>0</xdr:rowOff>
    </xdr:from>
    <xdr:to>
      <xdr:col>12</xdr:col>
      <xdr:colOff>386536</xdr:colOff>
      <xdr:row>12</xdr:row>
      <xdr:rowOff>0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555C3548-D21B-4E03-9EE5-FA5CA663DC27}"/>
            </a:ext>
          </a:extLst>
        </xdr:cNvPr>
        <xdr:cNvSpPr txBox="1">
          <a:spLocks noChangeArrowheads="1"/>
        </xdr:cNvSpPr>
      </xdr:nvSpPr>
      <xdr:spPr bwMode="auto">
        <a:xfrm>
          <a:off x="6968490" y="45720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12</xdr:row>
      <xdr:rowOff>0</xdr:rowOff>
    </xdr:from>
    <xdr:to>
      <xdr:col>12</xdr:col>
      <xdr:colOff>358140</xdr:colOff>
      <xdr:row>12</xdr:row>
      <xdr:rowOff>0</xdr:rowOff>
    </xdr:to>
    <xdr:sp macro="" textlink="">
      <xdr:nvSpPr>
        <xdr:cNvPr id="19" name="Line 29">
          <a:extLst>
            <a:ext uri="{FF2B5EF4-FFF2-40B4-BE49-F238E27FC236}">
              <a16:creationId xmlns:a16="http://schemas.microsoft.com/office/drawing/2014/main" id="{10389B0D-087D-4C53-AB86-5643E83C2B26}"/>
            </a:ext>
          </a:extLst>
        </xdr:cNvPr>
        <xdr:cNvSpPr>
          <a:spLocks noChangeShapeType="1"/>
        </xdr:cNvSpPr>
      </xdr:nvSpPr>
      <xdr:spPr bwMode="auto">
        <a:xfrm>
          <a:off x="7071360" y="45720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20" name="Line 33">
          <a:extLst>
            <a:ext uri="{FF2B5EF4-FFF2-40B4-BE49-F238E27FC236}">
              <a16:creationId xmlns:a16="http://schemas.microsoft.com/office/drawing/2014/main" id="{30C33B8F-DF31-4EA0-8D0F-AFF57401BD34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179070</xdr:colOff>
      <xdr:row>12</xdr:row>
      <xdr:rowOff>0</xdr:rowOff>
    </xdr:from>
    <xdr:to>
      <xdr:col>12</xdr:col>
      <xdr:colOff>386536</xdr:colOff>
      <xdr:row>12</xdr:row>
      <xdr:rowOff>0</xdr:rowOff>
    </xdr:to>
    <xdr:sp macro="" textlink="">
      <xdr:nvSpPr>
        <xdr:cNvPr id="21" name="Text Box 34">
          <a:extLst>
            <a:ext uri="{FF2B5EF4-FFF2-40B4-BE49-F238E27FC236}">
              <a16:creationId xmlns:a16="http://schemas.microsoft.com/office/drawing/2014/main" id="{7CCED012-4655-48E1-8B2C-F9ACD3FDB744}"/>
            </a:ext>
          </a:extLst>
        </xdr:cNvPr>
        <xdr:cNvSpPr txBox="1">
          <a:spLocks noChangeArrowheads="1"/>
        </xdr:cNvSpPr>
      </xdr:nvSpPr>
      <xdr:spPr bwMode="auto">
        <a:xfrm>
          <a:off x="6968490" y="4572000"/>
          <a:ext cx="88564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12</xdr:row>
      <xdr:rowOff>0</xdr:rowOff>
    </xdr:from>
    <xdr:to>
      <xdr:col>12</xdr:col>
      <xdr:colOff>358140</xdr:colOff>
      <xdr:row>12</xdr:row>
      <xdr:rowOff>0</xdr:rowOff>
    </xdr:to>
    <xdr:sp macro="" textlink="">
      <xdr:nvSpPr>
        <xdr:cNvPr id="22" name="Line 35">
          <a:extLst>
            <a:ext uri="{FF2B5EF4-FFF2-40B4-BE49-F238E27FC236}">
              <a16:creationId xmlns:a16="http://schemas.microsoft.com/office/drawing/2014/main" id="{5F21A738-C195-4D6B-B500-55F50CB1D5A4}"/>
            </a:ext>
          </a:extLst>
        </xdr:cNvPr>
        <xdr:cNvSpPr>
          <a:spLocks noChangeShapeType="1"/>
        </xdr:cNvSpPr>
      </xdr:nvSpPr>
      <xdr:spPr bwMode="auto">
        <a:xfrm>
          <a:off x="7071360" y="45720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</xdr:colOff>
      <xdr:row>5</xdr:row>
      <xdr:rowOff>106680</xdr:rowOff>
    </xdr:from>
    <xdr:to>
      <xdr:col>15</xdr:col>
      <xdr:colOff>274320</xdr:colOff>
      <xdr:row>7</xdr:row>
      <xdr:rowOff>129540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CC615EEC-2E57-42AC-ABD8-DF06F9CBE164}"/>
            </a:ext>
          </a:extLst>
        </xdr:cNvPr>
        <xdr:cNvSpPr txBox="1">
          <a:spLocks noChangeArrowheads="1"/>
        </xdr:cNvSpPr>
      </xdr:nvSpPr>
      <xdr:spPr bwMode="auto">
        <a:xfrm>
          <a:off x="7825740" y="2827020"/>
          <a:ext cx="222504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C5E4DC7-2D13-47D3-8068-57790883C581}"/>
            </a:ext>
          </a:extLst>
        </xdr:cNvPr>
        <xdr:cNvSpPr>
          <a:spLocks noChangeShapeType="1"/>
        </xdr:cNvSpPr>
      </xdr:nvSpPr>
      <xdr:spPr bwMode="auto">
        <a:xfrm>
          <a:off x="9342120" y="132588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E8B871D8-3220-4373-A3D7-9945406F4EB7}"/>
            </a:ext>
          </a:extLst>
        </xdr:cNvPr>
        <xdr:cNvSpPr>
          <a:spLocks noChangeShapeType="1"/>
        </xdr:cNvSpPr>
      </xdr:nvSpPr>
      <xdr:spPr bwMode="auto">
        <a:xfrm>
          <a:off x="10218420" y="1325880"/>
          <a:ext cx="11734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179070</xdr:colOff>
      <xdr:row>3</xdr:row>
      <xdr:rowOff>125730</xdr:rowOff>
    </xdr:from>
    <xdr:to>
      <xdr:col>12</xdr:col>
      <xdr:colOff>386536</xdr:colOff>
      <xdr:row>3</xdr:row>
      <xdr:rowOff>430530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69D87CA-33FC-4B15-8836-C6C83D4691E7}"/>
            </a:ext>
          </a:extLst>
        </xdr:cNvPr>
        <xdr:cNvSpPr txBox="1">
          <a:spLocks noChangeArrowheads="1"/>
        </xdr:cNvSpPr>
      </xdr:nvSpPr>
      <xdr:spPr bwMode="auto">
        <a:xfrm>
          <a:off x="6968490" y="1794510"/>
          <a:ext cx="885646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986ED7FE-A5B2-4AB9-859B-AFC9DE8945C7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4EECCCA4-B4F0-42E1-8A9A-83B543F4B7C6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5" name="Line 27">
          <a:extLst>
            <a:ext uri="{FF2B5EF4-FFF2-40B4-BE49-F238E27FC236}">
              <a16:creationId xmlns:a16="http://schemas.microsoft.com/office/drawing/2014/main" id="{B6C4A63D-2FC1-4A5F-B3D0-8F3EB4107BAE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3</xdr:row>
      <xdr:rowOff>0</xdr:rowOff>
    </xdr:from>
    <xdr:to>
      <xdr:col>12</xdr:col>
      <xdr:colOff>358140</xdr:colOff>
      <xdr:row>3</xdr:row>
      <xdr:rowOff>0</xdr:rowOff>
    </xdr:to>
    <xdr:sp macro="" textlink="">
      <xdr:nvSpPr>
        <xdr:cNvPr id="6" name="Line 33">
          <a:extLst>
            <a:ext uri="{FF2B5EF4-FFF2-40B4-BE49-F238E27FC236}">
              <a16:creationId xmlns:a16="http://schemas.microsoft.com/office/drawing/2014/main" id="{B0D0CC3F-18A6-4A5F-A357-B524695C51CE}"/>
            </a:ext>
          </a:extLst>
        </xdr:cNvPr>
        <xdr:cNvSpPr>
          <a:spLocks noChangeShapeType="1"/>
        </xdr:cNvSpPr>
      </xdr:nvSpPr>
      <xdr:spPr bwMode="auto">
        <a:xfrm>
          <a:off x="7071360" y="166878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</xdr:colOff>
      <xdr:row>6</xdr:row>
      <xdr:rowOff>106680</xdr:rowOff>
    </xdr:from>
    <xdr:to>
      <xdr:col>17</xdr:col>
      <xdr:colOff>381000</xdr:colOff>
      <xdr:row>7</xdr:row>
      <xdr:rowOff>236220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615BC3BB-BDAA-45EF-AEF9-95D8566F2129}"/>
            </a:ext>
          </a:extLst>
        </xdr:cNvPr>
        <xdr:cNvSpPr txBox="1">
          <a:spLocks noChangeArrowheads="1"/>
        </xdr:cNvSpPr>
      </xdr:nvSpPr>
      <xdr:spPr bwMode="auto">
        <a:xfrm>
          <a:off x="7162800" y="3390900"/>
          <a:ext cx="3322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281940</xdr:colOff>
      <xdr:row>3</xdr:row>
      <xdr:rowOff>0</xdr:rowOff>
    </xdr:from>
    <xdr:to>
      <xdr:col>15</xdr:col>
      <xdr:colOff>358140</xdr:colOff>
      <xdr:row>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1041CDA-907B-41C2-BE5A-AA2AFFDF83C6}"/>
            </a:ext>
          </a:extLst>
        </xdr:cNvPr>
        <xdr:cNvSpPr>
          <a:spLocks noChangeShapeType="1"/>
        </xdr:cNvSpPr>
      </xdr:nvSpPr>
      <xdr:spPr bwMode="auto">
        <a:xfrm>
          <a:off x="8679180" y="158496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3</xdr:row>
      <xdr:rowOff>0</xdr:rowOff>
    </xdr:from>
    <xdr:to>
      <xdr:col>17</xdr:col>
      <xdr:colOff>358140</xdr:colOff>
      <xdr:row>3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385DD89C-7EF8-4E7C-944B-5C17888680C2}"/>
            </a:ext>
          </a:extLst>
        </xdr:cNvPr>
        <xdr:cNvSpPr>
          <a:spLocks noChangeShapeType="1"/>
        </xdr:cNvSpPr>
      </xdr:nvSpPr>
      <xdr:spPr bwMode="auto">
        <a:xfrm>
          <a:off x="9555480" y="1584960"/>
          <a:ext cx="11734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2</xdr:row>
      <xdr:rowOff>125730</xdr:rowOff>
    </xdr:from>
    <xdr:to>
      <xdr:col>12</xdr:col>
      <xdr:colOff>384966</xdr:colOff>
      <xdr:row>2</xdr:row>
      <xdr:rowOff>430530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D234FCD-BDB4-4ABB-B4E6-5D77A5BE292A}"/>
            </a:ext>
          </a:extLst>
        </xdr:cNvPr>
        <xdr:cNvSpPr txBox="1">
          <a:spLocks noChangeArrowheads="1"/>
        </xdr:cNvSpPr>
      </xdr:nvSpPr>
      <xdr:spPr bwMode="auto">
        <a:xfrm>
          <a:off x="6758940" y="1535430"/>
          <a:ext cx="887886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11</xdr:row>
      <xdr:rowOff>0</xdr:rowOff>
    </xdr:from>
    <xdr:to>
      <xdr:col>12</xdr:col>
      <xdr:colOff>358140</xdr:colOff>
      <xdr:row>11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E8EE0722-A961-4DBE-9183-96ECBBA3D142}"/>
            </a:ext>
          </a:extLst>
        </xdr:cNvPr>
        <xdr:cNvSpPr>
          <a:spLocks noChangeShapeType="1"/>
        </xdr:cNvSpPr>
      </xdr:nvSpPr>
      <xdr:spPr bwMode="auto">
        <a:xfrm>
          <a:off x="6865620" y="40005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83</xdr:row>
      <xdr:rowOff>0</xdr:rowOff>
    </xdr:from>
    <xdr:to>
      <xdr:col>12</xdr:col>
      <xdr:colOff>358140</xdr:colOff>
      <xdr:row>83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547FB94C-E028-43F1-A510-E6DE2F77BE54}"/>
            </a:ext>
          </a:extLst>
        </xdr:cNvPr>
        <xdr:cNvSpPr>
          <a:spLocks noChangeShapeType="1"/>
        </xdr:cNvSpPr>
      </xdr:nvSpPr>
      <xdr:spPr bwMode="auto">
        <a:xfrm>
          <a:off x="6865620" y="105156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11</xdr:row>
      <xdr:rowOff>0</xdr:rowOff>
    </xdr:from>
    <xdr:to>
      <xdr:col>12</xdr:col>
      <xdr:colOff>358140</xdr:colOff>
      <xdr:row>11</xdr:row>
      <xdr:rowOff>0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5CCB2F9E-E434-4F79-B3A0-465424A0E50F}"/>
            </a:ext>
          </a:extLst>
        </xdr:cNvPr>
        <xdr:cNvSpPr>
          <a:spLocks noChangeShapeType="1"/>
        </xdr:cNvSpPr>
      </xdr:nvSpPr>
      <xdr:spPr bwMode="auto">
        <a:xfrm>
          <a:off x="6865620" y="40005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83</xdr:row>
      <xdr:rowOff>0</xdr:rowOff>
    </xdr:from>
    <xdr:to>
      <xdr:col>12</xdr:col>
      <xdr:colOff>358140</xdr:colOff>
      <xdr:row>83</xdr:row>
      <xdr:rowOff>0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7E8BC3DC-7A3B-4A95-83C7-A363DEC35B44}"/>
            </a:ext>
          </a:extLst>
        </xdr:cNvPr>
        <xdr:cNvSpPr>
          <a:spLocks noChangeShapeType="1"/>
        </xdr:cNvSpPr>
      </xdr:nvSpPr>
      <xdr:spPr bwMode="auto">
        <a:xfrm>
          <a:off x="6865620" y="105156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83</xdr:row>
      <xdr:rowOff>0</xdr:rowOff>
    </xdr:from>
    <xdr:to>
      <xdr:col>12</xdr:col>
      <xdr:colOff>358140</xdr:colOff>
      <xdr:row>83</xdr:row>
      <xdr:rowOff>0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9014219F-75C2-46ED-AC2F-BA8CE630FCF9}"/>
            </a:ext>
          </a:extLst>
        </xdr:cNvPr>
        <xdr:cNvSpPr>
          <a:spLocks noChangeShapeType="1"/>
        </xdr:cNvSpPr>
      </xdr:nvSpPr>
      <xdr:spPr bwMode="auto">
        <a:xfrm>
          <a:off x="6865620" y="105156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83</xdr:row>
      <xdr:rowOff>0</xdr:rowOff>
    </xdr:from>
    <xdr:to>
      <xdr:col>12</xdr:col>
      <xdr:colOff>358140</xdr:colOff>
      <xdr:row>83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D01142A9-03D8-4501-A38B-EF13985267F4}"/>
            </a:ext>
          </a:extLst>
        </xdr:cNvPr>
        <xdr:cNvSpPr>
          <a:spLocks noChangeShapeType="1"/>
        </xdr:cNvSpPr>
      </xdr:nvSpPr>
      <xdr:spPr bwMode="auto">
        <a:xfrm>
          <a:off x="6865620" y="105156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11</xdr:row>
      <xdr:rowOff>0</xdr:rowOff>
    </xdr:from>
    <xdr:to>
      <xdr:col>12</xdr:col>
      <xdr:colOff>358140</xdr:colOff>
      <xdr:row>11</xdr:row>
      <xdr:rowOff>0</xdr:rowOff>
    </xdr:to>
    <xdr:sp macro="" textlink="">
      <xdr:nvSpPr>
        <xdr:cNvPr id="9" name="Line 29">
          <a:extLst>
            <a:ext uri="{FF2B5EF4-FFF2-40B4-BE49-F238E27FC236}">
              <a16:creationId xmlns:a16="http://schemas.microsoft.com/office/drawing/2014/main" id="{F3D98A8D-21B6-4827-822D-2F9C6633FB79}"/>
            </a:ext>
          </a:extLst>
        </xdr:cNvPr>
        <xdr:cNvSpPr>
          <a:spLocks noChangeShapeType="1"/>
        </xdr:cNvSpPr>
      </xdr:nvSpPr>
      <xdr:spPr bwMode="auto">
        <a:xfrm>
          <a:off x="6865620" y="40005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11</xdr:row>
      <xdr:rowOff>0</xdr:rowOff>
    </xdr:from>
    <xdr:to>
      <xdr:col>12</xdr:col>
      <xdr:colOff>358140</xdr:colOff>
      <xdr:row>11</xdr:row>
      <xdr:rowOff>0</xdr:rowOff>
    </xdr:to>
    <xdr:sp macro="" textlink="">
      <xdr:nvSpPr>
        <xdr:cNvPr id="10" name="Line 35">
          <a:extLst>
            <a:ext uri="{FF2B5EF4-FFF2-40B4-BE49-F238E27FC236}">
              <a16:creationId xmlns:a16="http://schemas.microsoft.com/office/drawing/2014/main" id="{9F5191A5-8D72-40AC-A10E-2243D1247883}"/>
            </a:ext>
          </a:extLst>
        </xdr:cNvPr>
        <xdr:cNvSpPr>
          <a:spLocks noChangeShapeType="1"/>
        </xdr:cNvSpPr>
      </xdr:nvSpPr>
      <xdr:spPr bwMode="auto">
        <a:xfrm>
          <a:off x="6865620" y="4000500"/>
          <a:ext cx="7543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</xdr:colOff>
      <xdr:row>5</xdr:row>
      <xdr:rowOff>106680</xdr:rowOff>
    </xdr:from>
    <xdr:to>
      <xdr:col>13</xdr:col>
      <xdr:colOff>15240</xdr:colOff>
      <xdr:row>8</xdr:row>
      <xdr:rowOff>99060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B9E55375-0620-4797-BE22-11F1A3AFB5D7}"/>
            </a:ext>
          </a:extLst>
        </xdr:cNvPr>
        <xdr:cNvSpPr txBox="1">
          <a:spLocks noChangeArrowheads="1"/>
        </xdr:cNvSpPr>
      </xdr:nvSpPr>
      <xdr:spPr bwMode="auto">
        <a:xfrm>
          <a:off x="7597140" y="2651760"/>
          <a:ext cx="11430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9C1F17E6-F6F7-4C49-B82B-D3C8CF253916}"/>
            </a:ext>
          </a:extLst>
        </xdr:cNvPr>
        <xdr:cNvSpPr>
          <a:spLocks noChangeShapeType="1"/>
        </xdr:cNvSpPr>
      </xdr:nvSpPr>
      <xdr:spPr bwMode="auto">
        <a:xfrm>
          <a:off x="9113520" y="1325880"/>
          <a:ext cx="815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F91F22AB-BB8D-473C-90C1-04B04DC204E9}"/>
            </a:ext>
          </a:extLst>
        </xdr:cNvPr>
        <xdr:cNvSpPr>
          <a:spLocks noChangeShapeType="1"/>
        </xdr:cNvSpPr>
      </xdr:nvSpPr>
      <xdr:spPr bwMode="auto">
        <a:xfrm>
          <a:off x="9852660" y="1325880"/>
          <a:ext cx="11734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</xdr:colOff>
      <xdr:row>5</xdr:row>
      <xdr:rowOff>106680</xdr:rowOff>
    </xdr:from>
    <xdr:to>
      <xdr:col>11</xdr:col>
      <xdr:colOff>640080</xdr:colOff>
      <xdr:row>8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BC45D27-20D2-4870-A707-8622B675378F}"/>
            </a:ext>
          </a:extLst>
        </xdr:cNvPr>
        <xdr:cNvSpPr txBox="1">
          <a:spLocks noChangeArrowheads="1"/>
        </xdr:cNvSpPr>
      </xdr:nvSpPr>
      <xdr:spPr bwMode="auto">
        <a:xfrm>
          <a:off x="7780020" y="2651760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587EC89-7911-40D1-BE6C-9CFFCF05CEE5}"/>
            </a:ext>
          </a:extLst>
        </xdr:cNvPr>
        <xdr:cNvSpPr>
          <a:spLocks noChangeShapeType="1"/>
        </xdr:cNvSpPr>
      </xdr:nvSpPr>
      <xdr:spPr bwMode="auto">
        <a:xfrm>
          <a:off x="9296400" y="1325880"/>
          <a:ext cx="815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B970484-6DD4-4AB0-AADF-C986A0E4BA51}"/>
            </a:ext>
          </a:extLst>
        </xdr:cNvPr>
        <xdr:cNvSpPr>
          <a:spLocks noChangeShapeType="1"/>
        </xdr:cNvSpPr>
      </xdr:nvSpPr>
      <xdr:spPr bwMode="auto">
        <a:xfrm>
          <a:off x="10035540" y="1325880"/>
          <a:ext cx="11125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5C50819-CCC3-454D-AFA6-CDE710E24F09}"/>
            </a:ext>
          </a:extLst>
        </xdr:cNvPr>
        <xdr:cNvSpPr>
          <a:spLocks noChangeShapeType="1"/>
        </xdr:cNvSpPr>
      </xdr:nvSpPr>
      <xdr:spPr bwMode="auto">
        <a:xfrm>
          <a:off x="9113520" y="1325880"/>
          <a:ext cx="815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5873C20-AACB-4658-AF23-1F55B9D9C2B8}"/>
            </a:ext>
          </a:extLst>
        </xdr:cNvPr>
        <xdr:cNvSpPr>
          <a:spLocks noChangeShapeType="1"/>
        </xdr:cNvSpPr>
      </xdr:nvSpPr>
      <xdr:spPr bwMode="auto">
        <a:xfrm>
          <a:off x="9852660" y="1325880"/>
          <a:ext cx="11125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106680</xdr:colOff>
      <xdr:row>5</xdr:row>
      <xdr:rowOff>106680</xdr:rowOff>
    </xdr:from>
    <xdr:to>
      <xdr:col>11</xdr:col>
      <xdr:colOff>640080</xdr:colOff>
      <xdr:row>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BA268A2-4035-4C9E-A5DA-532E9A4CD94C}"/>
            </a:ext>
          </a:extLst>
        </xdr:cNvPr>
        <xdr:cNvSpPr txBox="1">
          <a:spLocks noChangeArrowheads="1"/>
        </xdr:cNvSpPr>
      </xdr:nvSpPr>
      <xdr:spPr bwMode="auto">
        <a:xfrm>
          <a:off x="7780020" y="2651760"/>
          <a:ext cx="6629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2D25A3E-346D-4DEB-98E5-E9641945D880}"/>
            </a:ext>
          </a:extLst>
        </xdr:cNvPr>
        <xdr:cNvSpPr>
          <a:spLocks noChangeShapeType="1"/>
        </xdr:cNvSpPr>
      </xdr:nvSpPr>
      <xdr:spPr bwMode="auto">
        <a:xfrm>
          <a:off x="9296400" y="1325880"/>
          <a:ext cx="815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219080BD-B6D6-470E-AE83-DD936CB57F11}"/>
            </a:ext>
          </a:extLst>
        </xdr:cNvPr>
        <xdr:cNvSpPr>
          <a:spLocks noChangeShapeType="1"/>
        </xdr:cNvSpPr>
      </xdr:nvSpPr>
      <xdr:spPr bwMode="auto">
        <a:xfrm>
          <a:off x="10035540" y="1325880"/>
          <a:ext cx="11125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33C8A8AC-47FA-4DC0-9656-C8E0B86F8696}"/>
            </a:ext>
          </a:extLst>
        </xdr:cNvPr>
        <xdr:cNvSpPr>
          <a:spLocks noChangeShapeType="1"/>
        </xdr:cNvSpPr>
      </xdr:nvSpPr>
      <xdr:spPr bwMode="auto">
        <a:xfrm>
          <a:off x="8839200" y="1325880"/>
          <a:ext cx="815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3121EBE3-9635-425A-B46F-494E93505920}"/>
            </a:ext>
          </a:extLst>
        </xdr:cNvPr>
        <xdr:cNvSpPr>
          <a:spLocks noChangeShapeType="1"/>
        </xdr:cNvSpPr>
      </xdr:nvSpPr>
      <xdr:spPr bwMode="auto">
        <a:xfrm>
          <a:off x="9578340" y="1325880"/>
          <a:ext cx="11125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</xdr:colOff>
      <xdr:row>4</xdr:row>
      <xdr:rowOff>106680</xdr:rowOff>
    </xdr:from>
    <xdr:to>
      <xdr:col>13</xdr:col>
      <xdr:colOff>0</xdr:colOff>
      <xdr:row>6</xdr:row>
      <xdr:rowOff>83820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ECE0614-A484-42EB-92A5-5DBB848321F3}"/>
            </a:ext>
          </a:extLst>
        </xdr:cNvPr>
        <xdr:cNvSpPr txBox="1">
          <a:spLocks noChangeArrowheads="1"/>
        </xdr:cNvSpPr>
      </xdr:nvSpPr>
      <xdr:spPr bwMode="auto">
        <a:xfrm>
          <a:off x="7391400" y="2087880"/>
          <a:ext cx="157734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18288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13</xdr:col>
      <xdr:colOff>281940</xdr:colOff>
      <xdr:row>2</xdr:row>
      <xdr:rowOff>0</xdr:rowOff>
    </xdr:from>
    <xdr:to>
      <xdr:col>15</xdr:col>
      <xdr:colOff>358140</xdr:colOff>
      <xdr:row>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D039890-EAB4-4040-84A5-814491EE2CCA}"/>
            </a:ext>
          </a:extLst>
        </xdr:cNvPr>
        <xdr:cNvSpPr>
          <a:spLocks noChangeShapeType="1"/>
        </xdr:cNvSpPr>
      </xdr:nvSpPr>
      <xdr:spPr bwMode="auto">
        <a:xfrm>
          <a:off x="8907780" y="861060"/>
          <a:ext cx="8153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22860</xdr:colOff>
      <xdr:row>3</xdr:row>
      <xdr:rowOff>114300</xdr:rowOff>
    </xdr:from>
    <xdr:to>
      <xdr:col>15</xdr:col>
      <xdr:colOff>381000</xdr:colOff>
      <xdr:row>5</xdr:row>
      <xdr:rowOff>83820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02F1D55-3A6D-486F-8C65-5EB7B50C39F7}"/>
            </a:ext>
          </a:extLst>
        </xdr:cNvPr>
        <xdr:cNvSpPr txBox="1">
          <a:spLocks noChangeArrowheads="1"/>
        </xdr:cNvSpPr>
      </xdr:nvSpPr>
      <xdr:spPr bwMode="auto">
        <a:xfrm>
          <a:off x="8648700" y="1059180"/>
          <a:ext cx="1577340" cy="335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18288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(8)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COST IF GENERATED</a:t>
          </a:r>
        </a:p>
      </xdr:txBody>
    </xdr:sp>
    <xdr:clientData/>
  </xdr:twoCellAnchor>
  <xdr:twoCellAnchor>
    <xdr:from>
      <xdr:col>15</xdr:col>
      <xdr:colOff>281940</xdr:colOff>
      <xdr:row>2</xdr:row>
      <xdr:rowOff>0</xdr:rowOff>
    </xdr:from>
    <xdr:to>
      <xdr:col>17</xdr:col>
      <xdr:colOff>358140</xdr:colOff>
      <xdr:row>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5D5E0151-765A-4052-AA45-54A8FF3F065B}"/>
            </a:ext>
          </a:extLst>
        </xdr:cNvPr>
        <xdr:cNvSpPr>
          <a:spLocks noChangeShapeType="1"/>
        </xdr:cNvSpPr>
      </xdr:nvSpPr>
      <xdr:spPr bwMode="auto">
        <a:xfrm>
          <a:off x="9646920" y="861060"/>
          <a:ext cx="111252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198120</xdr:colOff>
      <xdr:row>4</xdr:row>
      <xdr:rowOff>129540</xdr:rowOff>
    </xdr:from>
    <xdr:to>
      <xdr:col>12</xdr:col>
      <xdr:colOff>449580</xdr:colOff>
      <xdr:row>4</xdr:row>
      <xdr:rowOff>434340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8BC3D19-2BCB-49B5-A47C-AFAC288DCCD7}"/>
            </a:ext>
          </a:extLst>
        </xdr:cNvPr>
        <xdr:cNvSpPr txBox="1">
          <a:spLocks noChangeArrowheads="1"/>
        </xdr:cNvSpPr>
      </xdr:nvSpPr>
      <xdr:spPr bwMode="auto">
        <a:xfrm>
          <a:off x="7254240" y="1866900"/>
          <a:ext cx="83058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4813298-0DD1-4CBB-932F-A7AF137DE2FD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449580</xdr:colOff>
      <xdr:row>15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A82FB83-08FB-48D9-A8F8-2B874EA59939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6BD9FB2-11D8-41E2-A97C-304BB08B2CF1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29</xdr:row>
      <xdr:rowOff>0</xdr:rowOff>
    </xdr:from>
    <xdr:to>
      <xdr:col>12</xdr:col>
      <xdr:colOff>449580</xdr:colOff>
      <xdr:row>29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1107DAB-EBAC-44CA-9DA6-599E45A2F096}"/>
            </a:ext>
          </a:extLst>
        </xdr:cNvPr>
        <xdr:cNvSpPr txBox="1">
          <a:spLocks noChangeArrowheads="1"/>
        </xdr:cNvSpPr>
      </xdr:nvSpPr>
      <xdr:spPr bwMode="auto">
        <a:xfrm>
          <a:off x="7254240" y="866394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29</xdr:row>
      <xdr:rowOff>0</xdr:rowOff>
    </xdr:from>
    <xdr:to>
      <xdr:col>12</xdr:col>
      <xdr:colOff>411480</xdr:colOff>
      <xdr:row>29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6664DFC-472A-47E5-A9F9-2D40AD29D26B}"/>
            </a:ext>
          </a:extLst>
        </xdr:cNvPr>
        <xdr:cNvSpPr>
          <a:spLocks noChangeShapeType="1"/>
        </xdr:cNvSpPr>
      </xdr:nvSpPr>
      <xdr:spPr bwMode="auto">
        <a:xfrm>
          <a:off x="7376160" y="86639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C2DFF1F5-08AF-4473-824B-1962EE8D20E5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449580</xdr:colOff>
      <xdr:row>15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2B03303-D4EB-40F5-A16A-A9631A9C916B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17E89C73-34E8-4DCB-9025-47607E99365C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29</xdr:row>
      <xdr:rowOff>0</xdr:rowOff>
    </xdr:from>
    <xdr:to>
      <xdr:col>12</xdr:col>
      <xdr:colOff>449580</xdr:colOff>
      <xdr:row>29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0BE8983-0514-4354-A5D6-F91C9FDAE48F}"/>
            </a:ext>
          </a:extLst>
        </xdr:cNvPr>
        <xdr:cNvSpPr txBox="1">
          <a:spLocks noChangeArrowheads="1"/>
        </xdr:cNvSpPr>
      </xdr:nvSpPr>
      <xdr:spPr bwMode="auto">
        <a:xfrm>
          <a:off x="7254240" y="866394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29</xdr:row>
      <xdr:rowOff>0</xdr:rowOff>
    </xdr:from>
    <xdr:to>
      <xdr:col>12</xdr:col>
      <xdr:colOff>411480</xdr:colOff>
      <xdr:row>29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E543C2F3-9A9A-435C-8AAF-F3B6D30C1B14}"/>
            </a:ext>
          </a:extLst>
        </xdr:cNvPr>
        <xdr:cNvSpPr>
          <a:spLocks noChangeShapeType="1"/>
        </xdr:cNvSpPr>
      </xdr:nvSpPr>
      <xdr:spPr bwMode="auto">
        <a:xfrm>
          <a:off x="7376160" y="86639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29</xdr:row>
      <xdr:rowOff>0</xdr:rowOff>
    </xdr:from>
    <xdr:to>
      <xdr:col>12</xdr:col>
      <xdr:colOff>449580</xdr:colOff>
      <xdr:row>29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72B3A2E7-9260-40A0-B379-986EE3B130DA}"/>
            </a:ext>
          </a:extLst>
        </xdr:cNvPr>
        <xdr:cNvSpPr txBox="1">
          <a:spLocks noChangeArrowheads="1"/>
        </xdr:cNvSpPr>
      </xdr:nvSpPr>
      <xdr:spPr bwMode="auto">
        <a:xfrm>
          <a:off x="7254240" y="866394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29</xdr:row>
      <xdr:rowOff>0</xdr:rowOff>
    </xdr:from>
    <xdr:to>
      <xdr:col>12</xdr:col>
      <xdr:colOff>411480</xdr:colOff>
      <xdr:row>29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C6DF2753-9C1B-46E6-A6D5-702713C28DD3}"/>
            </a:ext>
          </a:extLst>
        </xdr:cNvPr>
        <xdr:cNvSpPr>
          <a:spLocks noChangeShapeType="1"/>
        </xdr:cNvSpPr>
      </xdr:nvSpPr>
      <xdr:spPr bwMode="auto">
        <a:xfrm>
          <a:off x="7376160" y="86639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29</xdr:row>
      <xdr:rowOff>0</xdr:rowOff>
    </xdr:from>
    <xdr:to>
      <xdr:col>12</xdr:col>
      <xdr:colOff>449580</xdr:colOff>
      <xdr:row>29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BDA1B24-42B9-46F6-AA67-AAF3843E537A}"/>
            </a:ext>
          </a:extLst>
        </xdr:cNvPr>
        <xdr:cNvSpPr txBox="1">
          <a:spLocks noChangeArrowheads="1"/>
        </xdr:cNvSpPr>
      </xdr:nvSpPr>
      <xdr:spPr bwMode="auto">
        <a:xfrm>
          <a:off x="7254240" y="866394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29</xdr:row>
      <xdr:rowOff>0</xdr:rowOff>
    </xdr:from>
    <xdr:to>
      <xdr:col>12</xdr:col>
      <xdr:colOff>411480</xdr:colOff>
      <xdr:row>29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8EE596-1933-4B1C-9B3B-2BAAD0C6216A}"/>
            </a:ext>
          </a:extLst>
        </xdr:cNvPr>
        <xdr:cNvSpPr>
          <a:spLocks noChangeShapeType="1"/>
        </xdr:cNvSpPr>
      </xdr:nvSpPr>
      <xdr:spPr bwMode="auto">
        <a:xfrm>
          <a:off x="7376160" y="86639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39809FD-31FA-4D5D-B98D-CC57BE303F84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449580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579D110B-41B0-4DDF-9C50-B21334FEF068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99CA3FBB-08A3-42F8-BE55-1D9A66EEAAED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43</xdr:row>
      <xdr:rowOff>0</xdr:rowOff>
    </xdr:from>
    <xdr:to>
      <xdr:col>12</xdr:col>
      <xdr:colOff>449580</xdr:colOff>
      <xdr:row>43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BD72507-96AA-4FC1-86A4-6CDA69DD944E}"/>
            </a:ext>
          </a:extLst>
        </xdr:cNvPr>
        <xdr:cNvSpPr txBox="1">
          <a:spLocks noChangeArrowheads="1"/>
        </xdr:cNvSpPr>
      </xdr:nvSpPr>
      <xdr:spPr bwMode="auto">
        <a:xfrm>
          <a:off x="7254240" y="1138428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F281CEAE-827A-4BB5-9015-94E0F89BA55B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617BD68-D601-4C52-9260-9D653BC0C2C6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449580</xdr:colOff>
      <xdr:row>15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D4053987-3C17-4F08-84B4-70DCC719FB52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160E28D5-2411-460F-88F0-001FC28A9F69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43</xdr:row>
      <xdr:rowOff>0</xdr:rowOff>
    </xdr:from>
    <xdr:to>
      <xdr:col>12</xdr:col>
      <xdr:colOff>449580</xdr:colOff>
      <xdr:row>43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1E3B3E8B-BD95-40A3-8247-8F86B26387C2}"/>
            </a:ext>
          </a:extLst>
        </xdr:cNvPr>
        <xdr:cNvSpPr txBox="1">
          <a:spLocks noChangeArrowheads="1"/>
        </xdr:cNvSpPr>
      </xdr:nvSpPr>
      <xdr:spPr bwMode="auto">
        <a:xfrm>
          <a:off x="7254240" y="1138428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FF7B1459-32BC-4D8F-B4DC-2618F03EAE60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43</xdr:row>
      <xdr:rowOff>0</xdr:rowOff>
    </xdr:from>
    <xdr:to>
      <xdr:col>12</xdr:col>
      <xdr:colOff>449580</xdr:colOff>
      <xdr:row>43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BE9DAF9-1174-4CB3-B00C-E81964675F84}"/>
            </a:ext>
          </a:extLst>
        </xdr:cNvPr>
        <xdr:cNvSpPr txBox="1">
          <a:spLocks noChangeArrowheads="1"/>
        </xdr:cNvSpPr>
      </xdr:nvSpPr>
      <xdr:spPr bwMode="auto">
        <a:xfrm>
          <a:off x="7254240" y="1138428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23E4A082-6E30-4665-A613-F801655FE6CA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43</xdr:row>
      <xdr:rowOff>0</xdr:rowOff>
    </xdr:from>
    <xdr:to>
      <xdr:col>12</xdr:col>
      <xdr:colOff>449580</xdr:colOff>
      <xdr:row>43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F42724B-DBB2-4A60-934B-B122842C3336}"/>
            </a:ext>
          </a:extLst>
        </xdr:cNvPr>
        <xdr:cNvSpPr txBox="1">
          <a:spLocks noChangeArrowheads="1"/>
        </xdr:cNvSpPr>
      </xdr:nvSpPr>
      <xdr:spPr bwMode="auto">
        <a:xfrm>
          <a:off x="7254240" y="1138428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ABE3EF79-5274-460B-8AC4-3007B16936D8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198120</xdr:colOff>
      <xdr:row>43</xdr:row>
      <xdr:rowOff>0</xdr:rowOff>
    </xdr:from>
    <xdr:to>
      <xdr:col>12</xdr:col>
      <xdr:colOff>449580</xdr:colOff>
      <xdr:row>43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B6597A02-F4A8-4F41-847A-6DAD9A1CF626}"/>
            </a:ext>
          </a:extLst>
        </xdr:cNvPr>
        <xdr:cNvSpPr txBox="1">
          <a:spLocks noChangeArrowheads="1"/>
        </xdr:cNvSpPr>
      </xdr:nvSpPr>
      <xdr:spPr bwMode="auto">
        <a:xfrm>
          <a:off x="7254240" y="11384280"/>
          <a:ext cx="83058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2E1B4926-B189-4469-9B90-0D503DB278FA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6F8D4320-FB8A-4987-84F7-41557A440F27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F30588C4-C264-4C63-A7FD-11F0C964600E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320040</xdr:colOff>
      <xdr:row>43</xdr:row>
      <xdr:rowOff>0</xdr:rowOff>
    </xdr:from>
    <xdr:to>
      <xdr:col>12</xdr:col>
      <xdr:colOff>411480</xdr:colOff>
      <xdr:row>43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35702503-B6FE-455A-9C03-DB208AA7020D}"/>
            </a:ext>
          </a:extLst>
        </xdr:cNvPr>
        <xdr:cNvSpPr>
          <a:spLocks noChangeShapeType="1"/>
        </xdr:cNvSpPr>
      </xdr:nvSpPr>
      <xdr:spPr bwMode="auto">
        <a:xfrm>
          <a:off x="7376160" y="11384280"/>
          <a:ext cx="6705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4</xdr:row>
      <xdr:rowOff>106680</xdr:rowOff>
    </xdr:from>
    <xdr:to>
      <xdr:col>13</xdr:col>
      <xdr:colOff>91440</xdr:colOff>
      <xdr:row>6</xdr:row>
      <xdr:rowOff>83820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3C4925E-9A25-4690-B3BF-EA655B131CCC}"/>
            </a:ext>
          </a:extLst>
        </xdr:cNvPr>
        <xdr:cNvSpPr txBox="1">
          <a:spLocks noChangeArrowheads="1"/>
        </xdr:cNvSpPr>
      </xdr:nvSpPr>
      <xdr:spPr bwMode="auto">
        <a:xfrm>
          <a:off x="7338060" y="2087880"/>
          <a:ext cx="180594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18288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13</xdr:col>
      <xdr:colOff>327660</xdr:colOff>
      <xdr:row>2</xdr:row>
      <xdr:rowOff>0</xdr:rowOff>
    </xdr:from>
    <xdr:to>
      <xdr:col>15</xdr:col>
      <xdr:colOff>411480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A5088EF-6033-4D13-AE78-A5DF7F012C17}"/>
            </a:ext>
          </a:extLst>
        </xdr:cNvPr>
        <xdr:cNvSpPr>
          <a:spLocks noChangeShapeType="1"/>
        </xdr:cNvSpPr>
      </xdr:nvSpPr>
      <xdr:spPr bwMode="auto">
        <a:xfrm>
          <a:off x="9075420" y="861060"/>
          <a:ext cx="97536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137160</xdr:colOff>
      <xdr:row>3</xdr:row>
      <xdr:rowOff>182880</xdr:rowOff>
    </xdr:from>
    <xdr:to>
      <xdr:col>15</xdr:col>
      <xdr:colOff>106680</xdr:colOff>
      <xdr:row>5</xdr:row>
      <xdr:rowOff>175260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4DFA6DB-F41D-4210-A4D4-F7531E8E04BF}"/>
            </a:ext>
          </a:extLst>
        </xdr:cNvPr>
        <xdr:cNvSpPr txBox="1">
          <a:spLocks noChangeArrowheads="1"/>
        </xdr:cNvSpPr>
      </xdr:nvSpPr>
      <xdr:spPr bwMode="auto">
        <a:xfrm>
          <a:off x="8740140" y="1127760"/>
          <a:ext cx="1798320" cy="358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18288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(8)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COST IF GENERATED</a:t>
          </a:r>
        </a:p>
      </xdr:txBody>
    </xdr:sp>
    <xdr:clientData/>
  </xdr:twoCellAnchor>
  <xdr:twoCellAnchor>
    <xdr:from>
      <xdr:col>15</xdr:col>
      <xdr:colOff>320040</xdr:colOff>
      <xdr:row>2</xdr:row>
      <xdr:rowOff>0</xdr:rowOff>
    </xdr:from>
    <xdr:to>
      <xdr:col>17</xdr:col>
      <xdr:colOff>411480</xdr:colOff>
      <xdr:row>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A8B5A68-A93F-4802-AADC-F58F8F3365E5}"/>
            </a:ext>
          </a:extLst>
        </xdr:cNvPr>
        <xdr:cNvSpPr>
          <a:spLocks noChangeShapeType="1"/>
        </xdr:cNvSpPr>
      </xdr:nvSpPr>
      <xdr:spPr bwMode="auto">
        <a:xfrm>
          <a:off x="9959340" y="861060"/>
          <a:ext cx="12725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198120</xdr:colOff>
      <xdr:row>4</xdr:row>
      <xdr:rowOff>125730</xdr:rowOff>
    </xdr:from>
    <xdr:to>
      <xdr:col>12</xdr:col>
      <xdr:colOff>445770</xdr:colOff>
      <xdr:row>4</xdr:row>
      <xdr:rowOff>430530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B1023C-C83A-4E5A-93AD-43ADED845BCE}"/>
            </a:ext>
          </a:extLst>
        </xdr:cNvPr>
        <xdr:cNvSpPr txBox="1">
          <a:spLocks noChangeArrowheads="1"/>
        </xdr:cNvSpPr>
      </xdr:nvSpPr>
      <xdr:spPr bwMode="auto">
        <a:xfrm>
          <a:off x="7254240" y="1863090"/>
          <a:ext cx="826770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685A9DF-917D-497C-9E1F-36A88939FAD1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445770</xdr:colOff>
      <xdr:row>15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1E4AE80-1C45-4B64-BFE2-73D16709FD99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0E4FBA7-4182-4C51-9DF7-E8CD3717EE3D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30</xdr:row>
      <xdr:rowOff>0</xdr:rowOff>
    </xdr:from>
    <xdr:to>
      <xdr:col>12</xdr:col>
      <xdr:colOff>445770</xdr:colOff>
      <xdr:row>30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7810964-3E73-43FE-B47A-D7777B1A99F4}"/>
            </a:ext>
          </a:extLst>
        </xdr:cNvPr>
        <xdr:cNvSpPr txBox="1">
          <a:spLocks noChangeArrowheads="1"/>
        </xdr:cNvSpPr>
      </xdr:nvSpPr>
      <xdr:spPr bwMode="auto">
        <a:xfrm>
          <a:off x="7254240" y="89154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30</xdr:row>
      <xdr:rowOff>0</xdr:rowOff>
    </xdr:from>
    <xdr:to>
      <xdr:col>12</xdr:col>
      <xdr:colOff>411480</xdr:colOff>
      <xdr:row>30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4762B85C-674C-4615-81F8-9597AF06B62C}"/>
            </a:ext>
          </a:extLst>
        </xdr:cNvPr>
        <xdr:cNvSpPr>
          <a:spLocks noChangeShapeType="1"/>
        </xdr:cNvSpPr>
      </xdr:nvSpPr>
      <xdr:spPr bwMode="auto">
        <a:xfrm>
          <a:off x="7376160" y="89154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8D084526-9E24-4D2B-B537-DAF3F0784E5C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445770</xdr:colOff>
      <xdr:row>15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2DC0119-422C-4E80-9145-2C9C080B4359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B9C88B90-ED88-483A-80F7-2852A81BDFBC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30</xdr:row>
      <xdr:rowOff>0</xdr:rowOff>
    </xdr:from>
    <xdr:to>
      <xdr:col>12</xdr:col>
      <xdr:colOff>445770</xdr:colOff>
      <xdr:row>30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32B1D8A0-6EB7-4980-9D2C-CD364E63E4D6}"/>
            </a:ext>
          </a:extLst>
        </xdr:cNvPr>
        <xdr:cNvSpPr txBox="1">
          <a:spLocks noChangeArrowheads="1"/>
        </xdr:cNvSpPr>
      </xdr:nvSpPr>
      <xdr:spPr bwMode="auto">
        <a:xfrm>
          <a:off x="7254240" y="89154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30</xdr:row>
      <xdr:rowOff>0</xdr:rowOff>
    </xdr:from>
    <xdr:to>
      <xdr:col>12</xdr:col>
      <xdr:colOff>411480</xdr:colOff>
      <xdr:row>30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8AED0ADF-51DC-4B62-80C2-103385CE96C1}"/>
            </a:ext>
          </a:extLst>
        </xdr:cNvPr>
        <xdr:cNvSpPr>
          <a:spLocks noChangeShapeType="1"/>
        </xdr:cNvSpPr>
      </xdr:nvSpPr>
      <xdr:spPr bwMode="auto">
        <a:xfrm>
          <a:off x="7376160" y="89154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30</xdr:row>
      <xdr:rowOff>0</xdr:rowOff>
    </xdr:from>
    <xdr:to>
      <xdr:col>12</xdr:col>
      <xdr:colOff>445770</xdr:colOff>
      <xdr:row>30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446AFA04-4F93-4250-99AB-5B02A5C0F376}"/>
            </a:ext>
          </a:extLst>
        </xdr:cNvPr>
        <xdr:cNvSpPr txBox="1">
          <a:spLocks noChangeArrowheads="1"/>
        </xdr:cNvSpPr>
      </xdr:nvSpPr>
      <xdr:spPr bwMode="auto">
        <a:xfrm>
          <a:off x="7254240" y="89154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30</xdr:row>
      <xdr:rowOff>0</xdr:rowOff>
    </xdr:from>
    <xdr:to>
      <xdr:col>12</xdr:col>
      <xdr:colOff>411480</xdr:colOff>
      <xdr:row>30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F8B7626A-B968-44D6-A2E9-8E4AE487DE59}"/>
            </a:ext>
          </a:extLst>
        </xdr:cNvPr>
        <xdr:cNvSpPr>
          <a:spLocks noChangeShapeType="1"/>
        </xdr:cNvSpPr>
      </xdr:nvSpPr>
      <xdr:spPr bwMode="auto">
        <a:xfrm>
          <a:off x="7376160" y="89154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30</xdr:row>
      <xdr:rowOff>0</xdr:rowOff>
    </xdr:from>
    <xdr:to>
      <xdr:col>12</xdr:col>
      <xdr:colOff>445770</xdr:colOff>
      <xdr:row>30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DBFF004D-B0F2-4A0B-9F3F-1C594BA369F5}"/>
            </a:ext>
          </a:extLst>
        </xdr:cNvPr>
        <xdr:cNvSpPr txBox="1">
          <a:spLocks noChangeArrowheads="1"/>
        </xdr:cNvSpPr>
      </xdr:nvSpPr>
      <xdr:spPr bwMode="auto">
        <a:xfrm>
          <a:off x="7254240" y="89154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30</xdr:row>
      <xdr:rowOff>0</xdr:rowOff>
    </xdr:from>
    <xdr:to>
      <xdr:col>12</xdr:col>
      <xdr:colOff>411480</xdr:colOff>
      <xdr:row>30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8C122B1A-9E3C-4B70-837B-F9AE870D270D}"/>
            </a:ext>
          </a:extLst>
        </xdr:cNvPr>
        <xdr:cNvSpPr>
          <a:spLocks noChangeShapeType="1"/>
        </xdr:cNvSpPr>
      </xdr:nvSpPr>
      <xdr:spPr bwMode="auto">
        <a:xfrm>
          <a:off x="7376160" y="89154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194BED84-240D-48E3-B8D7-44A38B58ECA1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445770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22B08682-CD0B-4A7F-9864-B0B3889597BA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2E18AF27-716D-4E3E-A729-0BB5622FF1C8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320040</xdr:colOff>
      <xdr:row>2</xdr:row>
      <xdr:rowOff>121920</xdr:rowOff>
    </xdr:from>
    <xdr:to>
      <xdr:col>12</xdr:col>
      <xdr:colOff>411480</xdr:colOff>
      <xdr:row>2</xdr:row>
      <xdr:rowOff>121920</xdr:rowOff>
    </xdr:to>
    <xdr:sp macro="" textlink="">
      <xdr:nvSpPr>
        <xdr:cNvPr id="20" name="Line 21">
          <a:extLst>
            <a:ext uri="{FF2B5EF4-FFF2-40B4-BE49-F238E27FC236}">
              <a16:creationId xmlns:a16="http://schemas.microsoft.com/office/drawing/2014/main" id="{40D47447-5F39-4454-A801-82F895443362}"/>
            </a:ext>
          </a:extLst>
        </xdr:cNvPr>
        <xdr:cNvSpPr>
          <a:spLocks noChangeShapeType="1"/>
        </xdr:cNvSpPr>
      </xdr:nvSpPr>
      <xdr:spPr bwMode="auto">
        <a:xfrm>
          <a:off x="7376160" y="153924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198120</xdr:colOff>
      <xdr:row>15</xdr:row>
      <xdr:rowOff>0</xdr:rowOff>
    </xdr:from>
    <xdr:to>
      <xdr:col>12</xdr:col>
      <xdr:colOff>445770</xdr:colOff>
      <xdr:row>15</xdr:row>
      <xdr:rowOff>0</xdr:rowOff>
    </xdr:to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0F00C837-F2A8-45A4-807D-043BF0F690DF}"/>
            </a:ext>
          </a:extLst>
        </xdr:cNvPr>
        <xdr:cNvSpPr txBox="1">
          <a:spLocks noChangeArrowheads="1"/>
        </xdr:cNvSpPr>
      </xdr:nvSpPr>
      <xdr:spPr bwMode="auto">
        <a:xfrm>
          <a:off x="7254240" y="5143500"/>
          <a:ext cx="82677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320040</xdr:colOff>
      <xdr:row>15</xdr:row>
      <xdr:rowOff>0</xdr:rowOff>
    </xdr:from>
    <xdr:to>
      <xdr:col>12</xdr:col>
      <xdr:colOff>411480</xdr:colOff>
      <xdr:row>15</xdr:row>
      <xdr:rowOff>0</xdr:rowOff>
    </xdr:to>
    <xdr:sp macro="" textlink="">
      <xdr:nvSpPr>
        <xdr:cNvPr id="22" name="Line 23">
          <a:extLst>
            <a:ext uri="{FF2B5EF4-FFF2-40B4-BE49-F238E27FC236}">
              <a16:creationId xmlns:a16="http://schemas.microsoft.com/office/drawing/2014/main" id="{2843A39E-BC05-4459-A063-6BAD700A84D5}"/>
            </a:ext>
          </a:extLst>
        </xdr:cNvPr>
        <xdr:cNvSpPr>
          <a:spLocks noChangeShapeType="1"/>
        </xdr:cNvSpPr>
      </xdr:nvSpPr>
      <xdr:spPr bwMode="auto">
        <a:xfrm>
          <a:off x="7376160" y="5143500"/>
          <a:ext cx="6705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</xdr:colOff>
      <xdr:row>4</xdr:row>
      <xdr:rowOff>106680</xdr:rowOff>
    </xdr:from>
    <xdr:to>
      <xdr:col>13</xdr:col>
      <xdr:colOff>91440</xdr:colOff>
      <xdr:row>6</xdr:row>
      <xdr:rowOff>83820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6149352-2F4A-4BEF-AEDE-337D76C94842}"/>
            </a:ext>
          </a:extLst>
        </xdr:cNvPr>
        <xdr:cNvSpPr txBox="1">
          <a:spLocks noChangeArrowheads="1"/>
        </xdr:cNvSpPr>
      </xdr:nvSpPr>
      <xdr:spPr bwMode="auto">
        <a:xfrm>
          <a:off x="6675120" y="2095500"/>
          <a:ext cx="17983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320040</xdr:colOff>
      <xdr:row>2</xdr:row>
      <xdr:rowOff>0</xdr:rowOff>
    </xdr:from>
    <xdr:to>
      <xdr:col>15</xdr:col>
      <xdr:colOff>411480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2755F2F-C4FF-4BD3-A60A-3D8C9C1941CE}"/>
            </a:ext>
          </a:extLst>
        </xdr:cNvPr>
        <xdr:cNvSpPr>
          <a:spLocks noChangeShapeType="1"/>
        </xdr:cNvSpPr>
      </xdr:nvSpPr>
      <xdr:spPr bwMode="auto">
        <a:xfrm>
          <a:off x="8145780" y="861060"/>
          <a:ext cx="8077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133350</xdr:colOff>
      <xdr:row>3</xdr:row>
      <xdr:rowOff>180975</xdr:rowOff>
    </xdr:from>
    <xdr:to>
      <xdr:col>15</xdr:col>
      <xdr:colOff>108585</xdr:colOff>
      <xdr:row>5</xdr:row>
      <xdr:rowOff>177165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D0875FA-BCA7-47F9-8482-2BFE8AE5702A}"/>
            </a:ext>
          </a:extLst>
        </xdr:cNvPr>
        <xdr:cNvSpPr txBox="1">
          <a:spLocks noChangeArrowheads="1"/>
        </xdr:cNvSpPr>
      </xdr:nvSpPr>
      <xdr:spPr bwMode="auto">
        <a:xfrm>
          <a:off x="7821930" y="1125855"/>
          <a:ext cx="1804035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0" rIns="18288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(8)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COST IF GENERATED</a:t>
          </a:r>
        </a:p>
      </xdr:txBody>
    </xdr:sp>
    <xdr:clientData/>
  </xdr:twoCellAnchor>
  <xdr:twoCellAnchor>
    <xdr:from>
      <xdr:col>15</xdr:col>
      <xdr:colOff>320040</xdr:colOff>
      <xdr:row>2</xdr:row>
      <xdr:rowOff>0</xdr:rowOff>
    </xdr:from>
    <xdr:to>
      <xdr:col>17</xdr:col>
      <xdr:colOff>411480</xdr:colOff>
      <xdr:row>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2D0085C-1F51-4F9D-BCB9-5C36997A413E}"/>
            </a:ext>
          </a:extLst>
        </xdr:cNvPr>
        <xdr:cNvSpPr>
          <a:spLocks noChangeShapeType="1"/>
        </xdr:cNvSpPr>
      </xdr:nvSpPr>
      <xdr:spPr bwMode="auto">
        <a:xfrm>
          <a:off x="8862060" y="861060"/>
          <a:ext cx="11582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3</xdr:row>
      <xdr:rowOff>133350</xdr:rowOff>
    </xdr:from>
    <xdr:to>
      <xdr:col>12</xdr:col>
      <xdr:colOff>438150</xdr:colOff>
      <xdr:row>3</xdr:row>
      <xdr:rowOff>438150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F6C0295-C2DB-4AA5-B78B-5E956EF0F7AB}"/>
            </a:ext>
          </a:extLst>
        </xdr:cNvPr>
        <xdr:cNvSpPr txBox="1">
          <a:spLocks noChangeArrowheads="1"/>
        </xdr:cNvSpPr>
      </xdr:nvSpPr>
      <xdr:spPr bwMode="auto">
        <a:xfrm>
          <a:off x="7719060" y="2023110"/>
          <a:ext cx="1024890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314325</xdr:colOff>
      <xdr:row>2</xdr:row>
      <xdr:rowOff>0</xdr:rowOff>
    </xdr:from>
    <xdr:to>
      <xdr:col>12</xdr:col>
      <xdr:colOff>400050</xdr:colOff>
      <xdr:row>2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E3497378-886E-48D3-BB62-7C7FCCD0C088}"/>
            </a:ext>
          </a:extLst>
        </xdr:cNvPr>
        <xdr:cNvSpPr>
          <a:spLocks noChangeShapeType="1"/>
        </xdr:cNvSpPr>
      </xdr:nvSpPr>
      <xdr:spPr bwMode="auto">
        <a:xfrm>
          <a:off x="7842885" y="1729740"/>
          <a:ext cx="86296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2</xdr:row>
      <xdr:rowOff>0</xdr:rowOff>
    </xdr:from>
    <xdr:to>
      <xdr:col>12</xdr:col>
      <xdr:colOff>400050</xdr:colOff>
      <xdr:row>2</xdr:row>
      <xdr:rowOff>0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842BF9BB-6E3D-43DD-AFD1-94A2A7A00BA5}"/>
            </a:ext>
          </a:extLst>
        </xdr:cNvPr>
        <xdr:cNvSpPr>
          <a:spLocks noChangeShapeType="1"/>
        </xdr:cNvSpPr>
      </xdr:nvSpPr>
      <xdr:spPr bwMode="auto">
        <a:xfrm>
          <a:off x="7842885" y="1729740"/>
          <a:ext cx="86296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2</xdr:row>
      <xdr:rowOff>0</xdr:rowOff>
    </xdr:from>
    <xdr:to>
      <xdr:col>12</xdr:col>
      <xdr:colOff>400050</xdr:colOff>
      <xdr:row>2</xdr:row>
      <xdr:rowOff>0</xdr:rowOff>
    </xdr:to>
    <xdr:sp macro="" textlink="">
      <xdr:nvSpPr>
        <xdr:cNvPr id="5" name="Line 27">
          <a:extLst>
            <a:ext uri="{FF2B5EF4-FFF2-40B4-BE49-F238E27FC236}">
              <a16:creationId xmlns:a16="http://schemas.microsoft.com/office/drawing/2014/main" id="{6BDE5460-C15B-4DA4-9F51-EC277F66D405}"/>
            </a:ext>
          </a:extLst>
        </xdr:cNvPr>
        <xdr:cNvSpPr>
          <a:spLocks noChangeShapeType="1"/>
        </xdr:cNvSpPr>
      </xdr:nvSpPr>
      <xdr:spPr bwMode="auto">
        <a:xfrm>
          <a:off x="7842885" y="1729740"/>
          <a:ext cx="86296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2</xdr:row>
      <xdr:rowOff>0</xdr:rowOff>
    </xdr:from>
    <xdr:to>
      <xdr:col>12</xdr:col>
      <xdr:colOff>400050</xdr:colOff>
      <xdr:row>2</xdr:row>
      <xdr:rowOff>0</xdr:rowOff>
    </xdr:to>
    <xdr:sp macro="" textlink="">
      <xdr:nvSpPr>
        <xdr:cNvPr id="6" name="Line 33">
          <a:extLst>
            <a:ext uri="{FF2B5EF4-FFF2-40B4-BE49-F238E27FC236}">
              <a16:creationId xmlns:a16="http://schemas.microsoft.com/office/drawing/2014/main" id="{83A69646-DA59-4C86-81F9-84C6FD8A59AB}"/>
            </a:ext>
          </a:extLst>
        </xdr:cNvPr>
        <xdr:cNvSpPr>
          <a:spLocks noChangeShapeType="1"/>
        </xdr:cNvSpPr>
      </xdr:nvSpPr>
      <xdr:spPr bwMode="auto">
        <a:xfrm>
          <a:off x="7842885" y="1729740"/>
          <a:ext cx="86296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4</xdr:row>
      <xdr:rowOff>104775</xdr:rowOff>
    </xdr:from>
    <xdr:to>
      <xdr:col>15</xdr:col>
      <xdr:colOff>855345</xdr:colOff>
      <xdr:row>7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221A8B5-728B-439C-9E13-FA7C266978CF}"/>
            </a:ext>
          </a:extLst>
        </xdr:cNvPr>
        <xdr:cNvSpPr txBox="1">
          <a:spLocks noChangeArrowheads="1"/>
        </xdr:cNvSpPr>
      </xdr:nvSpPr>
      <xdr:spPr bwMode="auto">
        <a:xfrm>
          <a:off x="8092440" y="2550795"/>
          <a:ext cx="2524125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314325</xdr:colOff>
      <xdr:row>2</xdr:row>
      <xdr:rowOff>0</xdr:rowOff>
    </xdr:from>
    <xdr:to>
      <xdr:col>15</xdr:col>
      <xdr:colOff>400050</xdr:colOff>
      <xdr:row>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68CCB7DE-626D-4FA9-9FC5-939A49129D3D}"/>
            </a:ext>
          </a:extLst>
        </xdr:cNvPr>
        <xdr:cNvSpPr>
          <a:spLocks noChangeShapeType="1"/>
        </xdr:cNvSpPr>
      </xdr:nvSpPr>
      <xdr:spPr bwMode="auto">
        <a:xfrm>
          <a:off x="9816465" y="1325880"/>
          <a:ext cx="923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13</xdr:col>
      <xdr:colOff>28575</xdr:colOff>
      <xdr:row>3</xdr:row>
      <xdr:rowOff>114300</xdr:rowOff>
    </xdr:from>
    <xdr:to>
      <xdr:col>17</xdr:col>
      <xdr:colOff>662940</xdr:colOff>
      <xdr:row>3</xdr:row>
      <xdr:rowOff>447675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64C89E9-04FA-4B95-A27F-41EE36AC3C4C}"/>
            </a:ext>
          </a:extLst>
        </xdr:cNvPr>
        <xdr:cNvSpPr txBox="1">
          <a:spLocks noChangeArrowheads="1"/>
        </xdr:cNvSpPr>
      </xdr:nvSpPr>
      <xdr:spPr bwMode="auto">
        <a:xfrm>
          <a:off x="9530715" y="1524000"/>
          <a:ext cx="2219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0" rIns="18288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(8)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COST IF GENERATED</a:t>
          </a:r>
        </a:p>
      </xdr:txBody>
    </xdr:sp>
    <xdr:clientData/>
  </xdr:twoCellAnchor>
  <xdr:twoCellAnchor>
    <xdr:from>
      <xdr:col>15</xdr:col>
      <xdr:colOff>314325</xdr:colOff>
      <xdr:row>2</xdr:row>
      <xdr:rowOff>0</xdr:rowOff>
    </xdr:from>
    <xdr:to>
      <xdr:col>17</xdr:col>
      <xdr:colOff>400050</xdr:colOff>
      <xdr:row>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6D65693C-F76C-4C20-B2DE-CF00B9B1C492}"/>
            </a:ext>
          </a:extLst>
        </xdr:cNvPr>
        <xdr:cNvSpPr>
          <a:spLocks noChangeShapeType="1"/>
        </xdr:cNvSpPr>
      </xdr:nvSpPr>
      <xdr:spPr bwMode="auto">
        <a:xfrm>
          <a:off x="10654665" y="1325880"/>
          <a:ext cx="12668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281940</xdr:colOff>
      <xdr:row>2</xdr:row>
      <xdr:rowOff>0</xdr:rowOff>
    </xdr:from>
    <xdr:to>
      <xdr:col>12</xdr:col>
      <xdr:colOff>358140</xdr:colOff>
      <xdr:row>2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CB698E1E-B5EA-479F-8F02-64CCC862995C}"/>
            </a:ext>
          </a:extLst>
        </xdr:cNvPr>
        <xdr:cNvSpPr>
          <a:spLocks noChangeShapeType="1"/>
        </xdr:cNvSpPr>
      </xdr:nvSpPr>
      <xdr:spPr bwMode="auto">
        <a:xfrm>
          <a:off x="7513320" y="134112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13</xdr:row>
      <xdr:rowOff>0</xdr:rowOff>
    </xdr:from>
    <xdr:to>
      <xdr:col>12</xdr:col>
      <xdr:colOff>384778</xdr:colOff>
      <xdr:row>13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23AC056-016C-4F44-AA98-BD2B122E33F6}"/>
            </a:ext>
          </a:extLst>
        </xdr:cNvPr>
        <xdr:cNvSpPr txBox="1">
          <a:spLocks noChangeArrowheads="1"/>
        </xdr:cNvSpPr>
      </xdr:nvSpPr>
      <xdr:spPr bwMode="auto">
        <a:xfrm>
          <a:off x="7414260" y="477774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13</xdr:row>
      <xdr:rowOff>0</xdr:rowOff>
    </xdr:from>
    <xdr:to>
      <xdr:col>12</xdr:col>
      <xdr:colOff>358140</xdr:colOff>
      <xdr:row>13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97AE03C3-6386-42CE-9519-EFEAD2D7032E}"/>
            </a:ext>
          </a:extLst>
        </xdr:cNvPr>
        <xdr:cNvSpPr>
          <a:spLocks noChangeShapeType="1"/>
        </xdr:cNvSpPr>
      </xdr:nvSpPr>
      <xdr:spPr bwMode="auto">
        <a:xfrm>
          <a:off x="7513320" y="477774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35</xdr:row>
      <xdr:rowOff>0</xdr:rowOff>
    </xdr:from>
    <xdr:to>
      <xdr:col>12</xdr:col>
      <xdr:colOff>384778</xdr:colOff>
      <xdr:row>35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69118003-10C7-42EF-B3B0-46C3697CDC77}"/>
            </a:ext>
          </a:extLst>
        </xdr:cNvPr>
        <xdr:cNvSpPr txBox="1">
          <a:spLocks noChangeArrowheads="1"/>
        </xdr:cNvSpPr>
      </xdr:nvSpPr>
      <xdr:spPr bwMode="auto">
        <a:xfrm>
          <a:off x="7414260" y="1165098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36</xdr:row>
      <xdr:rowOff>0</xdr:rowOff>
    </xdr:from>
    <xdr:to>
      <xdr:col>12</xdr:col>
      <xdr:colOff>358140</xdr:colOff>
      <xdr:row>36</xdr:row>
      <xdr:rowOff>0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35A1E2D8-B707-4917-9D75-C869E1A77A6E}"/>
            </a:ext>
          </a:extLst>
        </xdr:cNvPr>
        <xdr:cNvSpPr>
          <a:spLocks noChangeShapeType="1"/>
        </xdr:cNvSpPr>
      </xdr:nvSpPr>
      <xdr:spPr bwMode="auto">
        <a:xfrm>
          <a:off x="7513320" y="1196340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2</xdr:row>
      <xdr:rowOff>0</xdr:rowOff>
    </xdr:from>
    <xdr:to>
      <xdr:col>12</xdr:col>
      <xdr:colOff>358140</xdr:colOff>
      <xdr:row>2</xdr:row>
      <xdr:rowOff>0</xdr:rowOff>
    </xdr:to>
    <xdr:sp macro="" textlink="">
      <xdr:nvSpPr>
        <xdr:cNvPr id="7" name="Line 15">
          <a:extLst>
            <a:ext uri="{FF2B5EF4-FFF2-40B4-BE49-F238E27FC236}">
              <a16:creationId xmlns:a16="http://schemas.microsoft.com/office/drawing/2014/main" id="{4D0245C4-EA64-4054-BC5C-6A9BCFC770F3}"/>
            </a:ext>
          </a:extLst>
        </xdr:cNvPr>
        <xdr:cNvSpPr>
          <a:spLocks noChangeShapeType="1"/>
        </xdr:cNvSpPr>
      </xdr:nvSpPr>
      <xdr:spPr bwMode="auto">
        <a:xfrm>
          <a:off x="7513320" y="134112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13</xdr:row>
      <xdr:rowOff>0</xdr:rowOff>
    </xdr:from>
    <xdr:to>
      <xdr:col>12</xdr:col>
      <xdr:colOff>384778</xdr:colOff>
      <xdr:row>13</xdr:row>
      <xdr:rowOff>0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96342294-793F-4F60-B9F2-9CB18A5F6BC3}"/>
            </a:ext>
          </a:extLst>
        </xdr:cNvPr>
        <xdr:cNvSpPr txBox="1">
          <a:spLocks noChangeArrowheads="1"/>
        </xdr:cNvSpPr>
      </xdr:nvSpPr>
      <xdr:spPr bwMode="auto">
        <a:xfrm>
          <a:off x="7414260" y="477774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13</xdr:row>
      <xdr:rowOff>0</xdr:rowOff>
    </xdr:from>
    <xdr:to>
      <xdr:col>12</xdr:col>
      <xdr:colOff>358140</xdr:colOff>
      <xdr:row>13</xdr:row>
      <xdr:rowOff>0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73B37E39-61E4-49B6-83EA-1087FED35112}"/>
            </a:ext>
          </a:extLst>
        </xdr:cNvPr>
        <xdr:cNvSpPr>
          <a:spLocks noChangeShapeType="1"/>
        </xdr:cNvSpPr>
      </xdr:nvSpPr>
      <xdr:spPr bwMode="auto">
        <a:xfrm>
          <a:off x="7513320" y="477774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35</xdr:row>
      <xdr:rowOff>0</xdr:rowOff>
    </xdr:from>
    <xdr:to>
      <xdr:col>12</xdr:col>
      <xdr:colOff>384778</xdr:colOff>
      <xdr:row>35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CD42A7D6-F0A8-4D71-AAE3-03C1996C1AF5}"/>
            </a:ext>
          </a:extLst>
        </xdr:cNvPr>
        <xdr:cNvSpPr txBox="1">
          <a:spLocks noChangeArrowheads="1"/>
        </xdr:cNvSpPr>
      </xdr:nvSpPr>
      <xdr:spPr bwMode="auto">
        <a:xfrm>
          <a:off x="7414260" y="1165098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36</xdr:row>
      <xdr:rowOff>0</xdr:rowOff>
    </xdr:from>
    <xdr:to>
      <xdr:col>12</xdr:col>
      <xdr:colOff>358140</xdr:colOff>
      <xdr:row>36</xdr:row>
      <xdr:rowOff>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E1786FE4-3FDA-45E6-B308-ABE0FB7F2A82}"/>
            </a:ext>
          </a:extLst>
        </xdr:cNvPr>
        <xdr:cNvSpPr>
          <a:spLocks noChangeShapeType="1"/>
        </xdr:cNvSpPr>
      </xdr:nvSpPr>
      <xdr:spPr bwMode="auto">
        <a:xfrm>
          <a:off x="7513320" y="1196340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35</xdr:row>
      <xdr:rowOff>0</xdr:rowOff>
    </xdr:from>
    <xdr:to>
      <xdr:col>12</xdr:col>
      <xdr:colOff>384778</xdr:colOff>
      <xdr:row>35</xdr:row>
      <xdr:rowOff>0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94699E81-4E33-4DD5-AE54-B4806C7D3772}"/>
            </a:ext>
          </a:extLst>
        </xdr:cNvPr>
        <xdr:cNvSpPr txBox="1">
          <a:spLocks noChangeArrowheads="1"/>
        </xdr:cNvSpPr>
      </xdr:nvSpPr>
      <xdr:spPr bwMode="auto">
        <a:xfrm>
          <a:off x="7414260" y="1165098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36</xdr:row>
      <xdr:rowOff>0</xdr:rowOff>
    </xdr:from>
    <xdr:to>
      <xdr:col>12</xdr:col>
      <xdr:colOff>358140</xdr:colOff>
      <xdr:row>36</xdr:row>
      <xdr:rowOff>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B65B8E0E-7A5B-40AC-9413-1C6094D8900A}"/>
            </a:ext>
          </a:extLst>
        </xdr:cNvPr>
        <xdr:cNvSpPr>
          <a:spLocks noChangeShapeType="1"/>
        </xdr:cNvSpPr>
      </xdr:nvSpPr>
      <xdr:spPr bwMode="auto">
        <a:xfrm>
          <a:off x="7513320" y="1196340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35</xdr:row>
      <xdr:rowOff>0</xdr:rowOff>
    </xdr:from>
    <xdr:to>
      <xdr:col>12</xdr:col>
      <xdr:colOff>384778</xdr:colOff>
      <xdr:row>35</xdr:row>
      <xdr:rowOff>0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C2BB05CE-2C00-42A3-8A4A-7F035CAB2847}"/>
            </a:ext>
          </a:extLst>
        </xdr:cNvPr>
        <xdr:cNvSpPr txBox="1">
          <a:spLocks noChangeArrowheads="1"/>
        </xdr:cNvSpPr>
      </xdr:nvSpPr>
      <xdr:spPr bwMode="auto">
        <a:xfrm>
          <a:off x="7414260" y="1165098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36</xdr:row>
      <xdr:rowOff>0</xdr:rowOff>
    </xdr:from>
    <xdr:to>
      <xdr:col>12</xdr:col>
      <xdr:colOff>358140</xdr:colOff>
      <xdr:row>36</xdr:row>
      <xdr:rowOff>0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795B0E2D-1D8F-4EF0-8F3A-67C5D109E01C}"/>
            </a:ext>
          </a:extLst>
        </xdr:cNvPr>
        <xdr:cNvSpPr>
          <a:spLocks noChangeShapeType="1"/>
        </xdr:cNvSpPr>
      </xdr:nvSpPr>
      <xdr:spPr bwMode="auto">
        <a:xfrm>
          <a:off x="7513320" y="1196340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2</xdr:row>
      <xdr:rowOff>0</xdr:rowOff>
    </xdr:from>
    <xdr:to>
      <xdr:col>12</xdr:col>
      <xdr:colOff>358140</xdr:colOff>
      <xdr:row>2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6BA00D15-A769-4540-9DCA-970D25558196}"/>
            </a:ext>
          </a:extLst>
        </xdr:cNvPr>
        <xdr:cNvSpPr>
          <a:spLocks noChangeShapeType="1"/>
        </xdr:cNvSpPr>
      </xdr:nvSpPr>
      <xdr:spPr bwMode="auto">
        <a:xfrm>
          <a:off x="7513320" y="134112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13</xdr:row>
      <xdr:rowOff>0</xdr:rowOff>
    </xdr:from>
    <xdr:to>
      <xdr:col>12</xdr:col>
      <xdr:colOff>384778</xdr:colOff>
      <xdr:row>13</xdr:row>
      <xdr:rowOff>0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F367C170-5CCA-44A1-AAD4-D7075EEFBFCA}"/>
            </a:ext>
          </a:extLst>
        </xdr:cNvPr>
        <xdr:cNvSpPr txBox="1">
          <a:spLocks noChangeArrowheads="1"/>
        </xdr:cNvSpPr>
      </xdr:nvSpPr>
      <xdr:spPr bwMode="auto">
        <a:xfrm>
          <a:off x="7414260" y="477774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13</xdr:row>
      <xdr:rowOff>0</xdr:rowOff>
    </xdr:from>
    <xdr:to>
      <xdr:col>12</xdr:col>
      <xdr:colOff>358140</xdr:colOff>
      <xdr:row>13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4F4E9B85-6A1E-4F62-ADD6-C8BB8A95D491}"/>
            </a:ext>
          </a:extLst>
        </xdr:cNvPr>
        <xdr:cNvSpPr>
          <a:spLocks noChangeShapeType="1"/>
        </xdr:cNvSpPr>
      </xdr:nvSpPr>
      <xdr:spPr bwMode="auto">
        <a:xfrm>
          <a:off x="7513320" y="477774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281940</xdr:colOff>
      <xdr:row>2</xdr:row>
      <xdr:rowOff>0</xdr:rowOff>
    </xdr:from>
    <xdr:to>
      <xdr:col>12</xdr:col>
      <xdr:colOff>358140</xdr:colOff>
      <xdr:row>2</xdr:row>
      <xdr:rowOff>0</xdr:rowOff>
    </xdr:to>
    <xdr:sp macro="" textlink="">
      <xdr:nvSpPr>
        <xdr:cNvPr id="19" name="Line 33">
          <a:extLst>
            <a:ext uri="{FF2B5EF4-FFF2-40B4-BE49-F238E27FC236}">
              <a16:creationId xmlns:a16="http://schemas.microsoft.com/office/drawing/2014/main" id="{AD00E05F-344E-44F8-94B2-FF64B9584C13}"/>
            </a:ext>
          </a:extLst>
        </xdr:cNvPr>
        <xdr:cNvSpPr>
          <a:spLocks noChangeShapeType="1"/>
        </xdr:cNvSpPr>
      </xdr:nvSpPr>
      <xdr:spPr bwMode="auto">
        <a:xfrm>
          <a:off x="7513320" y="134112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182880</xdr:colOff>
      <xdr:row>13</xdr:row>
      <xdr:rowOff>0</xdr:rowOff>
    </xdr:from>
    <xdr:to>
      <xdr:col>12</xdr:col>
      <xdr:colOff>384778</xdr:colOff>
      <xdr:row>13</xdr:row>
      <xdr:rowOff>0</xdr:rowOff>
    </xdr:to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id="{DF77765F-9472-4C07-ABBA-659CC3556D13}"/>
            </a:ext>
          </a:extLst>
        </xdr:cNvPr>
        <xdr:cNvSpPr txBox="1">
          <a:spLocks noChangeArrowheads="1"/>
        </xdr:cNvSpPr>
      </xdr:nvSpPr>
      <xdr:spPr bwMode="auto">
        <a:xfrm>
          <a:off x="7414260" y="4777740"/>
          <a:ext cx="96389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0" rIns="45720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(6)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CENTS/KWH</a:t>
          </a:r>
        </a:p>
      </xdr:txBody>
    </xdr:sp>
    <xdr:clientData/>
  </xdr:twoCellAnchor>
  <xdr:twoCellAnchor>
    <xdr:from>
      <xdr:col>10</xdr:col>
      <xdr:colOff>281940</xdr:colOff>
      <xdr:row>13</xdr:row>
      <xdr:rowOff>0</xdr:rowOff>
    </xdr:from>
    <xdr:to>
      <xdr:col>12</xdr:col>
      <xdr:colOff>358140</xdr:colOff>
      <xdr:row>13</xdr:row>
      <xdr:rowOff>0</xdr:rowOff>
    </xdr:to>
    <xdr:sp macro="" textlink="">
      <xdr:nvSpPr>
        <xdr:cNvPr id="21" name="Line 35">
          <a:extLst>
            <a:ext uri="{FF2B5EF4-FFF2-40B4-BE49-F238E27FC236}">
              <a16:creationId xmlns:a16="http://schemas.microsoft.com/office/drawing/2014/main" id="{1BCE28FE-85F7-4BB4-B179-05FAF2C465EB}"/>
            </a:ext>
          </a:extLst>
        </xdr:cNvPr>
        <xdr:cNvSpPr>
          <a:spLocks noChangeShapeType="1"/>
        </xdr:cNvSpPr>
      </xdr:nvSpPr>
      <xdr:spPr bwMode="auto">
        <a:xfrm>
          <a:off x="7513320" y="4777740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9"/>
  <sheetViews>
    <sheetView showGridLines="0" workbookViewId="0"/>
  </sheetViews>
  <sheetFormatPr defaultColWidth="9.6640625" defaultRowHeight="20.399999999999999" x14ac:dyDescent="0.35"/>
  <cols>
    <col min="1" max="1" width="35.33203125" style="1" customWidth="1"/>
    <col min="2" max="2" width="19.88671875" style="1" bestFit="1" customWidth="1"/>
    <col min="3" max="3" width="11.88671875" style="1" customWidth="1"/>
    <col min="4" max="4" width="0.77734375" style="1" customWidth="1"/>
    <col min="5" max="5" width="11" style="1" customWidth="1"/>
    <col min="6" max="6" width="1.33203125" style="1" customWidth="1"/>
    <col min="7" max="7" width="10.109375" style="1" customWidth="1"/>
    <col min="8" max="8" width="2.21875" style="1" customWidth="1"/>
    <col min="9" max="9" width="13.44140625" style="1" customWidth="1"/>
    <col min="10" max="10" width="1.88671875" style="1" customWidth="1"/>
    <col min="11" max="11" width="8.77734375" style="1" customWidth="1"/>
    <col min="12" max="12" width="1.109375" style="1" customWidth="1"/>
    <col min="13" max="13" width="9.44140625" style="1" bestFit="1" customWidth="1"/>
    <col min="14" max="14" width="1.33203125" style="1" customWidth="1"/>
    <col min="15" max="15" width="15.77734375" style="2" customWidth="1"/>
    <col min="16" max="16" width="1.6640625" style="1" customWidth="1"/>
    <col min="17" max="17" width="14.109375" style="2" customWidth="1"/>
    <col min="18" max="18" width="2" style="1" customWidth="1"/>
    <col min="19" max="19" width="13.21875" style="1" customWidth="1"/>
    <col min="20" max="20" width="10.109375" style="3" bestFit="1" customWidth="1"/>
    <col min="21" max="21" width="11.77734375" style="1" hidden="1" customWidth="1"/>
    <col min="22" max="28" width="0" style="1" hidden="1" customWidth="1"/>
    <col min="29" max="256" width="9.6640625" style="1"/>
    <col min="257" max="257" width="35.33203125" style="1" customWidth="1"/>
    <col min="258" max="258" width="19.88671875" style="1" bestFit="1" customWidth="1"/>
    <col min="259" max="259" width="11.88671875" style="1" customWidth="1"/>
    <col min="260" max="260" width="0.77734375" style="1" customWidth="1"/>
    <col min="261" max="261" width="11" style="1" customWidth="1"/>
    <col min="262" max="262" width="1.33203125" style="1" customWidth="1"/>
    <col min="263" max="263" width="10.109375" style="1" customWidth="1"/>
    <col min="264" max="264" width="2.21875" style="1" customWidth="1"/>
    <col min="265" max="265" width="13.44140625" style="1" customWidth="1"/>
    <col min="266" max="266" width="1.88671875" style="1" customWidth="1"/>
    <col min="267" max="267" width="8.77734375" style="1" customWidth="1"/>
    <col min="268" max="268" width="1.109375" style="1" customWidth="1"/>
    <col min="269" max="269" width="9.44140625" style="1" bestFit="1" customWidth="1"/>
    <col min="270" max="270" width="1.33203125" style="1" customWidth="1"/>
    <col min="271" max="271" width="15.77734375" style="1" customWidth="1"/>
    <col min="272" max="272" width="1.6640625" style="1" customWidth="1"/>
    <col min="273" max="273" width="14.109375" style="1" customWidth="1"/>
    <col min="274" max="274" width="2" style="1" customWidth="1"/>
    <col min="275" max="275" width="13.21875" style="1" customWidth="1"/>
    <col min="276" max="276" width="10.109375" style="1" bestFit="1" customWidth="1"/>
    <col min="277" max="277" width="10.44140625" style="1" bestFit="1" customWidth="1"/>
    <col min="278" max="512" width="9.6640625" style="1"/>
    <col min="513" max="513" width="35.33203125" style="1" customWidth="1"/>
    <col min="514" max="514" width="19.88671875" style="1" bestFit="1" customWidth="1"/>
    <col min="515" max="515" width="11.88671875" style="1" customWidth="1"/>
    <col min="516" max="516" width="0.77734375" style="1" customWidth="1"/>
    <col min="517" max="517" width="11" style="1" customWidth="1"/>
    <col min="518" max="518" width="1.33203125" style="1" customWidth="1"/>
    <col min="519" max="519" width="10.109375" style="1" customWidth="1"/>
    <col min="520" max="520" width="2.21875" style="1" customWidth="1"/>
    <col min="521" max="521" width="13.44140625" style="1" customWidth="1"/>
    <col min="522" max="522" width="1.88671875" style="1" customWidth="1"/>
    <col min="523" max="523" width="8.77734375" style="1" customWidth="1"/>
    <col min="524" max="524" width="1.109375" style="1" customWidth="1"/>
    <col min="525" max="525" width="9.44140625" style="1" bestFit="1" customWidth="1"/>
    <col min="526" max="526" width="1.33203125" style="1" customWidth="1"/>
    <col min="527" max="527" width="15.77734375" style="1" customWidth="1"/>
    <col min="528" max="528" width="1.6640625" style="1" customWidth="1"/>
    <col min="529" max="529" width="14.109375" style="1" customWidth="1"/>
    <col min="530" max="530" width="2" style="1" customWidth="1"/>
    <col min="531" max="531" width="13.21875" style="1" customWidth="1"/>
    <col min="532" max="532" width="10.109375" style="1" bestFit="1" customWidth="1"/>
    <col min="533" max="533" width="10.44140625" style="1" bestFit="1" customWidth="1"/>
    <col min="534" max="768" width="9.6640625" style="1"/>
    <col min="769" max="769" width="35.33203125" style="1" customWidth="1"/>
    <col min="770" max="770" width="19.88671875" style="1" bestFit="1" customWidth="1"/>
    <col min="771" max="771" width="11.88671875" style="1" customWidth="1"/>
    <col min="772" max="772" width="0.77734375" style="1" customWidth="1"/>
    <col min="773" max="773" width="11" style="1" customWidth="1"/>
    <col min="774" max="774" width="1.33203125" style="1" customWidth="1"/>
    <col min="775" max="775" width="10.109375" style="1" customWidth="1"/>
    <col min="776" max="776" width="2.21875" style="1" customWidth="1"/>
    <col min="777" max="777" width="13.44140625" style="1" customWidth="1"/>
    <col min="778" max="778" width="1.88671875" style="1" customWidth="1"/>
    <col min="779" max="779" width="8.77734375" style="1" customWidth="1"/>
    <col min="780" max="780" width="1.109375" style="1" customWidth="1"/>
    <col min="781" max="781" width="9.44140625" style="1" bestFit="1" customWidth="1"/>
    <col min="782" max="782" width="1.33203125" style="1" customWidth="1"/>
    <col min="783" max="783" width="15.77734375" style="1" customWidth="1"/>
    <col min="784" max="784" width="1.6640625" style="1" customWidth="1"/>
    <col min="785" max="785" width="14.109375" style="1" customWidth="1"/>
    <col min="786" max="786" width="2" style="1" customWidth="1"/>
    <col min="787" max="787" width="13.21875" style="1" customWidth="1"/>
    <col min="788" max="788" width="10.109375" style="1" bestFit="1" customWidth="1"/>
    <col min="789" max="789" width="10.44140625" style="1" bestFit="1" customWidth="1"/>
    <col min="790" max="1024" width="9.6640625" style="1"/>
    <col min="1025" max="1025" width="35.33203125" style="1" customWidth="1"/>
    <col min="1026" max="1026" width="19.88671875" style="1" bestFit="1" customWidth="1"/>
    <col min="1027" max="1027" width="11.88671875" style="1" customWidth="1"/>
    <col min="1028" max="1028" width="0.77734375" style="1" customWidth="1"/>
    <col min="1029" max="1029" width="11" style="1" customWidth="1"/>
    <col min="1030" max="1030" width="1.33203125" style="1" customWidth="1"/>
    <col min="1031" max="1031" width="10.109375" style="1" customWidth="1"/>
    <col min="1032" max="1032" width="2.21875" style="1" customWidth="1"/>
    <col min="1033" max="1033" width="13.44140625" style="1" customWidth="1"/>
    <col min="1034" max="1034" width="1.88671875" style="1" customWidth="1"/>
    <col min="1035" max="1035" width="8.77734375" style="1" customWidth="1"/>
    <col min="1036" max="1036" width="1.109375" style="1" customWidth="1"/>
    <col min="1037" max="1037" width="9.44140625" style="1" bestFit="1" customWidth="1"/>
    <col min="1038" max="1038" width="1.33203125" style="1" customWidth="1"/>
    <col min="1039" max="1039" width="15.77734375" style="1" customWidth="1"/>
    <col min="1040" max="1040" width="1.6640625" style="1" customWidth="1"/>
    <col min="1041" max="1041" width="14.109375" style="1" customWidth="1"/>
    <col min="1042" max="1042" width="2" style="1" customWidth="1"/>
    <col min="1043" max="1043" width="13.21875" style="1" customWidth="1"/>
    <col min="1044" max="1044" width="10.109375" style="1" bestFit="1" customWidth="1"/>
    <col min="1045" max="1045" width="10.44140625" style="1" bestFit="1" customWidth="1"/>
    <col min="1046" max="1280" width="9.6640625" style="1"/>
    <col min="1281" max="1281" width="35.33203125" style="1" customWidth="1"/>
    <col min="1282" max="1282" width="19.88671875" style="1" bestFit="1" customWidth="1"/>
    <col min="1283" max="1283" width="11.88671875" style="1" customWidth="1"/>
    <col min="1284" max="1284" width="0.77734375" style="1" customWidth="1"/>
    <col min="1285" max="1285" width="11" style="1" customWidth="1"/>
    <col min="1286" max="1286" width="1.33203125" style="1" customWidth="1"/>
    <col min="1287" max="1287" width="10.109375" style="1" customWidth="1"/>
    <col min="1288" max="1288" width="2.21875" style="1" customWidth="1"/>
    <col min="1289" max="1289" width="13.44140625" style="1" customWidth="1"/>
    <col min="1290" max="1290" width="1.88671875" style="1" customWidth="1"/>
    <col min="1291" max="1291" width="8.77734375" style="1" customWidth="1"/>
    <col min="1292" max="1292" width="1.109375" style="1" customWidth="1"/>
    <col min="1293" max="1293" width="9.44140625" style="1" bestFit="1" customWidth="1"/>
    <col min="1294" max="1294" width="1.33203125" style="1" customWidth="1"/>
    <col min="1295" max="1295" width="15.77734375" style="1" customWidth="1"/>
    <col min="1296" max="1296" width="1.6640625" style="1" customWidth="1"/>
    <col min="1297" max="1297" width="14.109375" style="1" customWidth="1"/>
    <col min="1298" max="1298" width="2" style="1" customWidth="1"/>
    <col min="1299" max="1299" width="13.21875" style="1" customWidth="1"/>
    <col min="1300" max="1300" width="10.109375" style="1" bestFit="1" customWidth="1"/>
    <col min="1301" max="1301" width="10.44140625" style="1" bestFit="1" customWidth="1"/>
    <col min="1302" max="1536" width="9.6640625" style="1"/>
    <col min="1537" max="1537" width="35.33203125" style="1" customWidth="1"/>
    <col min="1538" max="1538" width="19.88671875" style="1" bestFit="1" customWidth="1"/>
    <col min="1539" max="1539" width="11.88671875" style="1" customWidth="1"/>
    <col min="1540" max="1540" width="0.77734375" style="1" customWidth="1"/>
    <col min="1541" max="1541" width="11" style="1" customWidth="1"/>
    <col min="1542" max="1542" width="1.33203125" style="1" customWidth="1"/>
    <col min="1543" max="1543" width="10.109375" style="1" customWidth="1"/>
    <col min="1544" max="1544" width="2.21875" style="1" customWidth="1"/>
    <col min="1545" max="1545" width="13.44140625" style="1" customWidth="1"/>
    <col min="1546" max="1546" width="1.88671875" style="1" customWidth="1"/>
    <col min="1547" max="1547" width="8.77734375" style="1" customWidth="1"/>
    <col min="1548" max="1548" width="1.109375" style="1" customWidth="1"/>
    <col min="1549" max="1549" width="9.44140625" style="1" bestFit="1" customWidth="1"/>
    <col min="1550" max="1550" width="1.33203125" style="1" customWidth="1"/>
    <col min="1551" max="1551" width="15.77734375" style="1" customWidth="1"/>
    <col min="1552" max="1552" width="1.6640625" style="1" customWidth="1"/>
    <col min="1553" max="1553" width="14.109375" style="1" customWidth="1"/>
    <col min="1554" max="1554" width="2" style="1" customWidth="1"/>
    <col min="1555" max="1555" width="13.21875" style="1" customWidth="1"/>
    <col min="1556" max="1556" width="10.109375" style="1" bestFit="1" customWidth="1"/>
    <col min="1557" max="1557" width="10.44140625" style="1" bestFit="1" customWidth="1"/>
    <col min="1558" max="1792" width="9.6640625" style="1"/>
    <col min="1793" max="1793" width="35.33203125" style="1" customWidth="1"/>
    <col min="1794" max="1794" width="19.88671875" style="1" bestFit="1" customWidth="1"/>
    <col min="1795" max="1795" width="11.88671875" style="1" customWidth="1"/>
    <col min="1796" max="1796" width="0.77734375" style="1" customWidth="1"/>
    <col min="1797" max="1797" width="11" style="1" customWidth="1"/>
    <col min="1798" max="1798" width="1.33203125" style="1" customWidth="1"/>
    <col min="1799" max="1799" width="10.109375" style="1" customWidth="1"/>
    <col min="1800" max="1800" width="2.21875" style="1" customWidth="1"/>
    <col min="1801" max="1801" width="13.44140625" style="1" customWidth="1"/>
    <col min="1802" max="1802" width="1.88671875" style="1" customWidth="1"/>
    <col min="1803" max="1803" width="8.77734375" style="1" customWidth="1"/>
    <col min="1804" max="1804" width="1.109375" style="1" customWidth="1"/>
    <col min="1805" max="1805" width="9.44140625" style="1" bestFit="1" customWidth="1"/>
    <col min="1806" max="1806" width="1.33203125" style="1" customWidth="1"/>
    <col min="1807" max="1807" width="15.77734375" style="1" customWidth="1"/>
    <col min="1808" max="1808" width="1.6640625" style="1" customWidth="1"/>
    <col min="1809" max="1809" width="14.109375" style="1" customWidth="1"/>
    <col min="1810" max="1810" width="2" style="1" customWidth="1"/>
    <col min="1811" max="1811" width="13.21875" style="1" customWidth="1"/>
    <col min="1812" max="1812" width="10.109375" style="1" bestFit="1" customWidth="1"/>
    <col min="1813" max="1813" width="10.44140625" style="1" bestFit="1" customWidth="1"/>
    <col min="1814" max="2048" width="9.6640625" style="1"/>
    <col min="2049" max="2049" width="35.33203125" style="1" customWidth="1"/>
    <col min="2050" max="2050" width="19.88671875" style="1" bestFit="1" customWidth="1"/>
    <col min="2051" max="2051" width="11.88671875" style="1" customWidth="1"/>
    <col min="2052" max="2052" width="0.77734375" style="1" customWidth="1"/>
    <col min="2053" max="2053" width="11" style="1" customWidth="1"/>
    <col min="2054" max="2054" width="1.33203125" style="1" customWidth="1"/>
    <col min="2055" max="2055" width="10.109375" style="1" customWidth="1"/>
    <col min="2056" max="2056" width="2.21875" style="1" customWidth="1"/>
    <col min="2057" max="2057" width="13.44140625" style="1" customWidth="1"/>
    <col min="2058" max="2058" width="1.88671875" style="1" customWidth="1"/>
    <col min="2059" max="2059" width="8.77734375" style="1" customWidth="1"/>
    <col min="2060" max="2060" width="1.109375" style="1" customWidth="1"/>
    <col min="2061" max="2061" width="9.44140625" style="1" bestFit="1" customWidth="1"/>
    <col min="2062" max="2062" width="1.33203125" style="1" customWidth="1"/>
    <col min="2063" max="2063" width="15.77734375" style="1" customWidth="1"/>
    <col min="2064" max="2064" width="1.6640625" style="1" customWidth="1"/>
    <col min="2065" max="2065" width="14.109375" style="1" customWidth="1"/>
    <col min="2066" max="2066" width="2" style="1" customWidth="1"/>
    <col min="2067" max="2067" width="13.21875" style="1" customWidth="1"/>
    <col min="2068" max="2068" width="10.109375" style="1" bestFit="1" customWidth="1"/>
    <col min="2069" max="2069" width="10.44140625" style="1" bestFit="1" customWidth="1"/>
    <col min="2070" max="2304" width="9.6640625" style="1"/>
    <col min="2305" max="2305" width="35.33203125" style="1" customWidth="1"/>
    <col min="2306" max="2306" width="19.88671875" style="1" bestFit="1" customWidth="1"/>
    <col min="2307" max="2307" width="11.88671875" style="1" customWidth="1"/>
    <col min="2308" max="2308" width="0.77734375" style="1" customWidth="1"/>
    <col min="2309" max="2309" width="11" style="1" customWidth="1"/>
    <col min="2310" max="2310" width="1.33203125" style="1" customWidth="1"/>
    <col min="2311" max="2311" width="10.109375" style="1" customWidth="1"/>
    <col min="2312" max="2312" width="2.21875" style="1" customWidth="1"/>
    <col min="2313" max="2313" width="13.44140625" style="1" customWidth="1"/>
    <col min="2314" max="2314" width="1.88671875" style="1" customWidth="1"/>
    <col min="2315" max="2315" width="8.77734375" style="1" customWidth="1"/>
    <col min="2316" max="2316" width="1.109375" style="1" customWidth="1"/>
    <col min="2317" max="2317" width="9.44140625" style="1" bestFit="1" customWidth="1"/>
    <col min="2318" max="2318" width="1.33203125" style="1" customWidth="1"/>
    <col min="2319" max="2319" width="15.77734375" style="1" customWidth="1"/>
    <col min="2320" max="2320" width="1.6640625" style="1" customWidth="1"/>
    <col min="2321" max="2321" width="14.109375" style="1" customWidth="1"/>
    <col min="2322" max="2322" width="2" style="1" customWidth="1"/>
    <col min="2323" max="2323" width="13.21875" style="1" customWidth="1"/>
    <col min="2324" max="2324" width="10.109375" style="1" bestFit="1" customWidth="1"/>
    <col min="2325" max="2325" width="10.44140625" style="1" bestFit="1" customWidth="1"/>
    <col min="2326" max="2560" width="9.6640625" style="1"/>
    <col min="2561" max="2561" width="35.33203125" style="1" customWidth="1"/>
    <col min="2562" max="2562" width="19.88671875" style="1" bestFit="1" customWidth="1"/>
    <col min="2563" max="2563" width="11.88671875" style="1" customWidth="1"/>
    <col min="2564" max="2564" width="0.77734375" style="1" customWidth="1"/>
    <col min="2565" max="2565" width="11" style="1" customWidth="1"/>
    <col min="2566" max="2566" width="1.33203125" style="1" customWidth="1"/>
    <col min="2567" max="2567" width="10.109375" style="1" customWidth="1"/>
    <col min="2568" max="2568" width="2.21875" style="1" customWidth="1"/>
    <col min="2569" max="2569" width="13.44140625" style="1" customWidth="1"/>
    <col min="2570" max="2570" width="1.88671875" style="1" customWidth="1"/>
    <col min="2571" max="2571" width="8.77734375" style="1" customWidth="1"/>
    <col min="2572" max="2572" width="1.109375" style="1" customWidth="1"/>
    <col min="2573" max="2573" width="9.44140625" style="1" bestFit="1" customWidth="1"/>
    <col min="2574" max="2574" width="1.33203125" style="1" customWidth="1"/>
    <col min="2575" max="2575" width="15.77734375" style="1" customWidth="1"/>
    <col min="2576" max="2576" width="1.6640625" style="1" customWidth="1"/>
    <col min="2577" max="2577" width="14.109375" style="1" customWidth="1"/>
    <col min="2578" max="2578" width="2" style="1" customWidth="1"/>
    <col min="2579" max="2579" width="13.21875" style="1" customWidth="1"/>
    <col min="2580" max="2580" width="10.109375" style="1" bestFit="1" customWidth="1"/>
    <col min="2581" max="2581" width="10.44140625" style="1" bestFit="1" customWidth="1"/>
    <col min="2582" max="2816" width="9.6640625" style="1"/>
    <col min="2817" max="2817" width="35.33203125" style="1" customWidth="1"/>
    <col min="2818" max="2818" width="19.88671875" style="1" bestFit="1" customWidth="1"/>
    <col min="2819" max="2819" width="11.88671875" style="1" customWidth="1"/>
    <col min="2820" max="2820" width="0.77734375" style="1" customWidth="1"/>
    <col min="2821" max="2821" width="11" style="1" customWidth="1"/>
    <col min="2822" max="2822" width="1.33203125" style="1" customWidth="1"/>
    <col min="2823" max="2823" width="10.109375" style="1" customWidth="1"/>
    <col min="2824" max="2824" width="2.21875" style="1" customWidth="1"/>
    <col min="2825" max="2825" width="13.44140625" style="1" customWidth="1"/>
    <col min="2826" max="2826" width="1.88671875" style="1" customWidth="1"/>
    <col min="2827" max="2827" width="8.77734375" style="1" customWidth="1"/>
    <col min="2828" max="2828" width="1.109375" style="1" customWidth="1"/>
    <col min="2829" max="2829" width="9.44140625" style="1" bestFit="1" customWidth="1"/>
    <col min="2830" max="2830" width="1.33203125" style="1" customWidth="1"/>
    <col min="2831" max="2831" width="15.77734375" style="1" customWidth="1"/>
    <col min="2832" max="2832" width="1.6640625" style="1" customWidth="1"/>
    <col min="2833" max="2833" width="14.109375" style="1" customWidth="1"/>
    <col min="2834" max="2834" width="2" style="1" customWidth="1"/>
    <col min="2835" max="2835" width="13.21875" style="1" customWidth="1"/>
    <col min="2836" max="2836" width="10.109375" style="1" bestFit="1" customWidth="1"/>
    <col min="2837" max="2837" width="10.44140625" style="1" bestFit="1" customWidth="1"/>
    <col min="2838" max="3072" width="9.6640625" style="1"/>
    <col min="3073" max="3073" width="35.33203125" style="1" customWidth="1"/>
    <col min="3074" max="3074" width="19.88671875" style="1" bestFit="1" customWidth="1"/>
    <col min="3075" max="3075" width="11.88671875" style="1" customWidth="1"/>
    <col min="3076" max="3076" width="0.77734375" style="1" customWidth="1"/>
    <col min="3077" max="3077" width="11" style="1" customWidth="1"/>
    <col min="3078" max="3078" width="1.33203125" style="1" customWidth="1"/>
    <col min="3079" max="3079" width="10.109375" style="1" customWidth="1"/>
    <col min="3080" max="3080" width="2.21875" style="1" customWidth="1"/>
    <col min="3081" max="3081" width="13.44140625" style="1" customWidth="1"/>
    <col min="3082" max="3082" width="1.88671875" style="1" customWidth="1"/>
    <col min="3083" max="3083" width="8.77734375" style="1" customWidth="1"/>
    <col min="3084" max="3084" width="1.109375" style="1" customWidth="1"/>
    <col min="3085" max="3085" width="9.44140625" style="1" bestFit="1" customWidth="1"/>
    <col min="3086" max="3086" width="1.33203125" style="1" customWidth="1"/>
    <col min="3087" max="3087" width="15.77734375" style="1" customWidth="1"/>
    <col min="3088" max="3088" width="1.6640625" style="1" customWidth="1"/>
    <col min="3089" max="3089" width="14.109375" style="1" customWidth="1"/>
    <col min="3090" max="3090" width="2" style="1" customWidth="1"/>
    <col min="3091" max="3091" width="13.21875" style="1" customWidth="1"/>
    <col min="3092" max="3092" width="10.109375" style="1" bestFit="1" customWidth="1"/>
    <col min="3093" max="3093" width="10.44140625" style="1" bestFit="1" customWidth="1"/>
    <col min="3094" max="3328" width="9.6640625" style="1"/>
    <col min="3329" max="3329" width="35.33203125" style="1" customWidth="1"/>
    <col min="3330" max="3330" width="19.88671875" style="1" bestFit="1" customWidth="1"/>
    <col min="3331" max="3331" width="11.88671875" style="1" customWidth="1"/>
    <col min="3332" max="3332" width="0.77734375" style="1" customWidth="1"/>
    <col min="3333" max="3333" width="11" style="1" customWidth="1"/>
    <col min="3334" max="3334" width="1.33203125" style="1" customWidth="1"/>
    <col min="3335" max="3335" width="10.109375" style="1" customWidth="1"/>
    <col min="3336" max="3336" width="2.21875" style="1" customWidth="1"/>
    <col min="3337" max="3337" width="13.44140625" style="1" customWidth="1"/>
    <col min="3338" max="3338" width="1.88671875" style="1" customWidth="1"/>
    <col min="3339" max="3339" width="8.77734375" style="1" customWidth="1"/>
    <col min="3340" max="3340" width="1.109375" style="1" customWidth="1"/>
    <col min="3341" max="3341" width="9.44140625" style="1" bestFit="1" customWidth="1"/>
    <col min="3342" max="3342" width="1.33203125" style="1" customWidth="1"/>
    <col min="3343" max="3343" width="15.77734375" style="1" customWidth="1"/>
    <col min="3344" max="3344" width="1.6640625" style="1" customWidth="1"/>
    <col min="3345" max="3345" width="14.109375" style="1" customWidth="1"/>
    <col min="3346" max="3346" width="2" style="1" customWidth="1"/>
    <col min="3347" max="3347" width="13.21875" style="1" customWidth="1"/>
    <col min="3348" max="3348" width="10.109375" style="1" bestFit="1" customWidth="1"/>
    <col min="3349" max="3349" width="10.44140625" style="1" bestFit="1" customWidth="1"/>
    <col min="3350" max="3584" width="9.6640625" style="1"/>
    <col min="3585" max="3585" width="35.33203125" style="1" customWidth="1"/>
    <col min="3586" max="3586" width="19.88671875" style="1" bestFit="1" customWidth="1"/>
    <col min="3587" max="3587" width="11.88671875" style="1" customWidth="1"/>
    <col min="3588" max="3588" width="0.77734375" style="1" customWidth="1"/>
    <col min="3589" max="3589" width="11" style="1" customWidth="1"/>
    <col min="3590" max="3590" width="1.33203125" style="1" customWidth="1"/>
    <col min="3591" max="3591" width="10.109375" style="1" customWidth="1"/>
    <col min="3592" max="3592" width="2.21875" style="1" customWidth="1"/>
    <col min="3593" max="3593" width="13.44140625" style="1" customWidth="1"/>
    <col min="3594" max="3594" width="1.88671875" style="1" customWidth="1"/>
    <col min="3595" max="3595" width="8.77734375" style="1" customWidth="1"/>
    <col min="3596" max="3596" width="1.109375" style="1" customWidth="1"/>
    <col min="3597" max="3597" width="9.44140625" style="1" bestFit="1" customWidth="1"/>
    <col min="3598" max="3598" width="1.33203125" style="1" customWidth="1"/>
    <col min="3599" max="3599" width="15.77734375" style="1" customWidth="1"/>
    <col min="3600" max="3600" width="1.6640625" style="1" customWidth="1"/>
    <col min="3601" max="3601" width="14.109375" style="1" customWidth="1"/>
    <col min="3602" max="3602" width="2" style="1" customWidth="1"/>
    <col min="3603" max="3603" width="13.21875" style="1" customWidth="1"/>
    <col min="3604" max="3604" width="10.109375" style="1" bestFit="1" customWidth="1"/>
    <col min="3605" max="3605" width="10.44140625" style="1" bestFit="1" customWidth="1"/>
    <col min="3606" max="3840" width="9.6640625" style="1"/>
    <col min="3841" max="3841" width="35.33203125" style="1" customWidth="1"/>
    <col min="3842" max="3842" width="19.88671875" style="1" bestFit="1" customWidth="1"/>
    <col min="3843" max="3843" width="11.88671875" style="1" customWidth="1"/>
    <col min="3844" max="3844" width="0.77734375" style="1" customWidth="1"/>
    <col min="3845" max="3845" width="11" style="1" customWidth="1"/>
    <col min="3846" max="3846" width="1.33203125" style="1" customWidth="1"/>
    <col min="3847" max="3847" width="10.109375" style="1" customWidth="1"/>
    <col min="3848" max="3848" width="2.21875" style="1" customWidth="1"/>
    <col min="3849" max="3849" width="13.44140625" style="1" customWidth="1"/>
    <col min="3850" max="3850" width="1.88671875" style="1" customWidth="1"/>
    <col min="3851" max="3851" width="8.77734375" style="1" customWidth="1"/>
    <col min="3852" max="3852" width="1.109375" style="1" customWidth="1"/>
    <col min="3853" max="3853" width="9.44140625" style="1" bestFit="1" customWidth="1"/>
    <col min="3854" max="3854" width="1.33203125" style="1" customWidth="1"/>
    <col min="3855" max="3855" width="15.77734375" style="1" customWidth="1"/>
    <col min="3856" max="3856" width="1.6640625" style="1" customWidth="1"/>
    <col min="3857" max="3857" width="14.109375" style="1" customWidth="1"/>
    <col min="3858" max="3858" width="2" style="1" customWidth="1"/>
    <col min="3859" max="3859" width="13.21875" style="1" customWidth="1"/>
    <col min="3860" max="3860" width="10.109375" style="1" bestFit="1" customWidth="1"/>
    <col min="3861" max="3861" width="10.44140625" style="1" bestFit="1" customWidth="1"/>
    <col min="3862" max="4096" width="9.6640625" style="1"/>
    <col min="4097" max="4097" width="35.33203125" style="1" customWidth="1"/>
    <col min="4098" max="4098" width="19.88671875" style="1" bestFit="1" customWidth="1"/>
    <col min="4099" max="4099" width="11.88671875" style="1" customWidth="1"/>
    <col min="4100" max="4100" width="0.77734375" style="1" customWidth="1"/>
    <col min="4101" max="4101" width="11" style="1" customWidth="1"/>
    <col min="4102" max="4102" width="1.33203125" style="1" customWidth="1"/>
    <col min="4103" max="4103" width="10.109375" style="1" customWidth="1"/>
    <col min="4104" max="4104" width="2.21875" style="1" customWidth="1"/>
    <col min="4105" max="4105" width="13.44140625" style="1" customWidth="1"/>
    <col min="4106" max="4106" width="1.88671875" style="1" customWidth="1"/>
    <col min="4107" max="4107" width="8.77734375" style="1" customWidth="1"/>
    <col min="4108" max="4108" width="1.109375" style="1" customWidth="1"/>
    <col min="4109" max="4109" width="9.44140625" style="1" bestFit="1" customWidth="1"/>
    <col min="4110" max="4110" width="1.33203125" style="1" customWidth="1"/>
    <col min="4111" max="4111" width="15.77734375" style="1" customWidth="1"/>
    <col min="4112" max="4112" width="1.6640625" style="1" customWidth="1"/>
    <col min="4113" max="4113" width="14.109375" style="1" customWidth="1"/>
    <col min="4114" max="4114" width="2" style="1" customWidth="1"/>
    <col min="4115" max="4115" width="13.21875" style="1" customWidth="1"/>
    <col min="4116" max="4116" width="10.109375" style="1" bestFit="1" customWidth="1"/>
    <col min="4117" max="4117" width="10.44140625" style="1" bestFit="1" customWidth="1"/>
    <col min="4118" max="4352" width="9.6640625" style="1"/>
    <col min="4353" max="4353" width="35.33203125" style="1" customWidth="1"/>
    <col min="4354" max="4354" width="19.88671875" style="1" bestFit="1" customWidth="1"/>
    <col min="4355" max="4355" width="11.88671875" style="1" customWidth="1"/>
    <col min="4356" max="4356" width="0.77734375" style="1" customWidth="1"/>
    <col min="4357" max="4357" width="11" style="1" customWidth="1"/>
    <col min="4358" max="4358" width="1.33203125" style="1" customWidth="1"/>
    <col min="4359" max="4359" width="10.109375" style="1" customWidth="1"/>
    <col min="4360" max="4360" width="2.21875" style="1" customWidth="1"/>
    <col min="4361" max="4361" width="13.44140625" style="1" customWidth="1"/>
    <col min="4362" max="4362" width="1.88671875" style="1" customWidth="1"/>
    <col min="4363" max="4363" width="8.77734375" style="1" customWidth="1"/>
    <col min="4364" max="4364" width="1.109375" style="1" customWidth="1"/>
    <col min="4365" max="4365" width="9.44140625" style="1" bestFit="1" customWidth="1"/>
    <col min="4366" max="4366" width="1.33203125" style="1" customWidth="1"/>
    <col min="4367" max="4367" width="15.77734375" style="1" customWidth="1"/>
    <col min="4368" max="4368" width="1.6640625" style="1" customWidth="1"/>
    <col min="4369" max="4369" width="14.109375" style="1" customWidth="1"/>
    <col min="4370" max="4370" width="2" style="1" customWidth="1"/>
    <col min="4371" max="4371" width="13.21875" style="1" customWidth="1"/>
    <col min="4372" max="4372" width="10.109375" style="1" bestFit="1" customWidth="1"/>
    <col min="4373" max="4373" width="10.44140625" style="1" bestFit="1" customWidth="1"/>
    <col min="4374" max="4608" width="9.6640625" style="1"/>
    <col min="4609" max="4609" width="35.33203125" style="1" customWidth="1"/>
    <col min="4610" max="4610" width="19.88671875" style="1" bestFit="1" customWidth="1"/>
    <col min="4611" max="4611" width="11.88671875" style="1" customWidth="1"/>
    <col min="4612" max="4612" width="0.77734375" style="1" customWidth="1"/>
    <col min="4613" max="4613" width="11" style="1" customWidth="1"/>
    <col min="4614" max="4614" width="1.33203125" style="1" customWidth="1"/>
    <col min="4615" max="4615" width="10.109375" style="1" customWidth="1"/>
    <col min="4616" max="4616" width="2.21875" style="1" customWidth="1"/>
    <col min="4617" max="4617" width="13.44140625" style="1" customWidth="1"/>
    <col min="4618" max="4618" width="1.88671875" style="1" customWidth="1"/>
    <col min="4619" max="4619" width="8.77734375" style="1" customWidth="1"/>
    <col min="4620" max="4620" width="1.109375" style="1" customWidth="1"/>
    <col min="4621" max="4621" width="9.44140625" style="1" bestFit="1" customWidth="1"/>
    <col min="4622" max="4622" width="1.33203125" style="1" customWidth="1"/>
    <col min="4623" max="4623" width="15.77734375" style="1" customWidth="1"/>
    <col min="4624" max="4624" width="1.6640625" style="1" customWidth="1"/>
    <col min="4625" max="4625" width="14.109375" style="1" customWidth="1"/>
    <col min="4626" max="4626" width="2" style="1" customWidth="1"/>
    <col min="4627" max="4627" width="13.21875" style="1" customWidth="1"/>
    <col min="4628" max="4628" width="10.109375" style="1" bestFit="1" customWidth="1"/>
    <col min="4629" max="4629" width="10.44140625" style="1" bestFit="1" customWidth="1"/>
    <col min="4630" max="4864" width="9.6640625" style="1"/>
    <col min="4865" max="4865" width="35.33203125" style="1" customWidth="1"/>
    <col min="4866" max="4866" width="19.88671875" style="1" bestFit="1" customWidth="1"/>
    <col min="4867" max="4867" width="11.88671875" style="1" customWidth="1"/>
    <col min="4868" max="4868" width="0.77734375" style="1" customWidth="1"/>
    <col min="4869" max="4869" width="11" style="1" customWidth="1"/>
    <col min="4870" max="4870" width="1.33203125" style="1" customWidth="1"/>
    <col min="4871" max="4871" width="10.109375" style="1" customWidth="1"/>
    <col min="4872" max="4872" width="2.21875" style="1" customWidth="1"/>
    <col min="4873" max="4873" width="13.44140625" style="1" customWidth="1"/>
    <col min="4874" max="4874" width="1.88671875" style="1" customWidth="1"/>
    <col min="4875" max="4875" width="8.77734375" style="1" customWidth="1"/>
    <col min="4876" max="4876" width="1.109375" style="1" customWidth="1"/>
    <col min="4877" max="4877" width="9.44140625" style="1" bestFit="1" customWidth="1"/>
    <col min="4878" max="4878" width="1.33203125" style="1" customWidth="1"/>
    <col min="4879" max="4879" width="15.77734375" style="1" customWidth="1"/>
    <col min="4880" max="4880" width="1.6640625" style="1" customWidth="1"/>
    <col min="4881" max="4881" width="14.109375" style="1" customWidth="1"/>
    <col min="4882" max="4882" width="2" style="1" customWidth="1"/>
    <col min="4883" max="4883" width="13.21875" style="1" customWidth="1"/>
    <col min="4884" max="4884" width="10.109375" style="1" bestFit="1" customWidth="1"/>
    <col min="4885" max="4885" width="10.44140625" style="1" bestFit="1" customWidth="1"/>
    <col min="4886" max="5120" width="9.6640625" style="1"/>
    <col min="5121" max="5121" width="35.33203125" style="1" customWidth="1"/>
    <col min="5122" max="5122" width="19.88671875" style="1" bestFit="1" customWidth="1"/>
    <col min="5123" max="5123" width="11.88671875" style="1" customWidth="1"/>
    <col min="5124" max="5124" width="0.77734375" style="1" customWidth="1"/>
    <col min="5125" max="5125" width="11" style="1" customWidth="1"/>
    <col min="5126" max="5126" width="1.33203125" style="1" customWidth="1"/>
    <col min="5127" max="5127" width="10.109375" style="1" customWidth="1"/>
    <col min="5128" max="5128" width="2.21875" style="1" customWidth="1"/>
    <col min="5129" max="5129" width="13.44140625" style="1" customWidth="1"/>
    <col min="5130" max="5130" width="1.88671875" style="1" customWidth="1"/>
    <col min="5131" max="5131" width="8.77734375" style="1" customWidth="1"/>
    <col min="5132" max="5132" width="1.109375" style="1" customWidth="1"/>
    <col min="5133" max="5133" width="9.44140625" style="1" bestFit="1" customWidth="1"/>
    <col min="5134" max="5134" width="1.33203125" style="1" customWidth="1"/>
    <col min="5135" max="5135" width="15.77734375" style="1" customWidth="1"/>
    <col min="5136" max="5136" width="1.6640625" style="1" customWidth="1"/>
    <col min="5137" max="5137" width="14.109375" style="1" customWidth="1"/>
    <col min="5138" max="5138" width="2" style="1" customWidth="1"/>
    <col min="5139" max="5139" width="13.21875" style="1" customWidth="1"/>
    <col min="5140" max="5140" width="10.109375" style="1" bestFit="1" customWidth="1"/>
    <col min="5141" max="5141" width="10.44140625" style="1" bestFit="1" customWidth="1"/>
    <col min="5142" max="5376" width="9.6640625" style="1"/>
    <col min="5377" max="5377" width="35.33203125" style="1" customWidth="1"/>
    <col min="5378" max="5378" width="19.88671875" style="1" bestFit="1" customWidth="1"/>
    <col min="5379" max="5379" width="11.88671875" style="1" customWidth="1"/>
    <col min="5380" max="5380" width="0.77734375" style="1" customWidth="1"/>
    <col min="5381" max="5381" width="11" style="1" customWidth="1"/>
    <col min="5382" max="5382" width="1.33203125" style="1" customWidth="1"/>
    <col min="5383" max="5383" width="10.109375" style="1" customWidth="1"/>
    <col min="5384" max="5384" width="2.21875" style="1" customWidth="1"/>
    <col min="5385" max="5385" width="13.44140625" style="1" customWidth="1"/>
    <col min="5386" max="5386" width="1.88671875" style="1" customWidth="1"/>
    <col min="5387" max="5387" width="8.77734375" style="1" customWidth="1"/>
    <col min="5388" max="5388" width="1.109375" style="1" customWidth="1"/>
    <col min="5389" max="5389" width="9.44140625" style="1" bestFit="1" customWidth="1"/>
    <col min="5390" max="5390" width="1.33203125" style="1" customWidth="1"/>
    <col min="5391" max="5391" width="15.77734375" style="1" customWidth="1"/>
    <col min="5392" max="5392" width="1.6640625" style="1" customWidth="1"/>
    <col min="5393" max="5393" width="14.109375" style="1" customWidth="1"/>
    <col min="5394" max="5394" width="2" style="1" customWidth="1"/>
    <col min="5395" max="5395" width="13.21875" style="1" customWidth="1"/>
    <col min="5396" max="5396" width="10.109375" style="1" bestFit="1" customWidth="1"/>
    <col min="5397" max="5397" width="10.44140625" style="1" bestFit="1" customWidth="1"/>
    <col min="5398" max="5632" width="9.6640625" style="1"/>
    <col min="5633" max="5633" width="35.33203125" style="1" customWidth="1"/>
    <col min="5634" max="5634" width="19.88671875" style="1" bestFit="1" customWidth="1"/>
    <col min="5635" max="5635" width="11.88671875" style="1" customWidth="1"/>
    <col min="5636" max="5636" width="0.77734375" style="1" customWidth="1"/>
    <col min="5637" max="5637" width="11" style="1" customWidth="1"/>
    <col min="5638" max="5638" width="1.33203125" style="1" customWidth="1"/>
    <col min="5639" max="5639" width="10.109375" style="1" customWidth="1"/>
    <col min="5640" max="5640" width="2.21875" style="1" customWidth="1"/>
    <col min="5641" max="5641" width="13.44140625" style="1" customWidth="1"/>
    <col min="5642" max="5642" width="1.88671875" style="1" customWidth="1"/>
    <col min="5643" max="5643" width="8.77734375" style="1" customWidth="1"/>
    <col min="5644" max="5644" width="1.109375" style="1" customWidth="1"/>
    <col min="5645" max="5645" width="9.44140625" style="1" bestFit="1" customWidth="1"/>
    <col min="5646" max="5646" width="1.33203125" style="1" customWidth="1"/>
    <col min="5647" max="5647" width="15.77734375" style="1" customWidth="1"/>
    <col min="5648" max="5648" width="1.6640625" style="1" customWidth="1"/>
    <col min="5649" max="5649" width="14.109375" style="1" customWidth="1"/>
    <col min="5650" max="5650" width="2" style="1" customWidth="1"/>
    <col min="5651" max="5651" width="13.21875" style="1" customWidth="1"/>
    <col min="5652" max="5652" width="10.109375" style="1" bestFit="1" customWidth="1"/>
    <col min="5653" max="5653" width="10.44140625" style="1" bestFit="1" customWidth="1"/>
    <col min="5654" max="5888" width="9.6640625" style="1"/>
    <col min="5889" max="5889" width="35.33203125" style="1" customWidth="1"/>
    <col min="5890" max="5890" width="19.88671875" style="1" bestFit="1" customWidth="1"/>
    <col min="5891" max="5891" width="11.88671875" style="1" customWidth="1"/>
    <col min="5892" max="5892" width="0.77734375" style="1" customWidth="1"/>
    <col min="5893" max="5893" width="11" style="1" customWidth="1"/>
    <col min="5894" max="5894" width="1.33203125" style="1" customWidth="1"/>
    <col min="5895" max="5895" width="10.109375" style="1" customWidth="1"/>
    <col min="5896" max="5896" width="2.21875" style="1" customWidth="1"/>
    <col min="5897" max="5897" width="13.44140625" style="1" customWidth="1"/>
    <col min="5898" max="5898" width="1.88671875" style="1" customWidth="1"/>
    <col min="5899" max="5899" width="8.77734375" style="1" customWidth="1"/>
    <col min="5900" max="5900" width="1.109375" style="1" customWidth="1"/>
    <col min="5901" max="5901" width="9.44140625" style="1" bestFit="1" customWidth="1"/>
    <col min="5902" max="5902" width="1.33203125" style="1" customWidth="1"/>
    <col min="5903" max="5903" width="15.77734375" style="1" customWidth="1"/>
    <col min="5904" max="5904" width="1.6640625" style="1" customWidth="1"/>
    <col min="5905" max="5905" width="14.109375" style="1" customWidth="1"/>
    <col min="5906" max="5906" width="2" style="1" customWidth="1"/>
    <col min="5907" max="5907" width="13.21875" style="1" customWidth="1"/>
    <col min="5908" max="5908" width="10.109375" style="1" bestFit="1" customWidth="1"/>
    <col min="5909" max="5909" width="10.44140625" style="1" bestFit="1" customWidth="1"/>
    <col min="5910" max="6144" width="9.6640625" style="1"/>
    <col min="6145" max="6145" width="35.33203125" style="1" customWidth="1"/>
    <col min="6146" max="6146" width="19.88671875" style="1" bestFit="1" customWidth="1"/>
    <col min="6147" max="6147" width="11.88671875" style="1" customWidth="1"/>
    <col min="6148" max="6148" width="0.77734375" style="1" customWidth="1"/>
    <col min="6149" max="6149" width="11" style="1" customWidth="1"/>
    <col min="6150" max="6150" width="1.33203125" style="1" customWidth="1"/>
    <col min="6151" max="6151" width="10.109375" style="1" customWidth="1"/>
    <col min="6152" max="6152" width="2.21875" style="1" customWidth="1"/>
    <col min="6153" max="6153" width="13.44140625" style="1" customWidth="1"/>
    <col min="6154" max="6154" width="1.88671875" style="1" customWidth="1"/>
    <col min="6155" max="6155" width="8.77734375" style="1" customWidth="1"/>
    <col min="6156" max="6156" width="1.109375" style="1" customWidth="1"/>
    <col min="6157" max="6157" width="9.44140625" style="1" bestFit="1" customWidth="1"/>
    <col min="6158" max="6158" width="1.33203125" style="1" customWidth="1"/>
    <col min="6159" max="6159" width="15.77734375" style="1" customWidth="1"/>
    <col min="6160" max="6160" width="1.6640625" style="1" customWidth="1"/>
    <col min="6161" max="6161" width="14.109375" style="1" customWidth="1"/>
    <col min="6162" max="6162" width="2" style="1" customWidth="1"/>
    <col min="6163" max="6163" width="13.21875" style="1" customWidth="1"/>
    <col min="6164" max="6164" width="10.109375" style="1" bestFit="1" customWidth="1"/>
    <col min="6165" max="6165" width="10.44140625" style="1" bestFit="1" customWidth="1"/>
    <col min="6166" max="6400" width="9.6640625" style="1"/>
    <col min="6401" max="6401" width="35.33203125" style="1" customWidth="1"/>
    <col min="6402" max="6402" width="19.88671875" style="1" bestFit="1" customWidth="1"/>
    <col min="6403" max="6403" width="11.88671875" style="1" customWidth="1"/>
    <col min="6404" max="6404" width="0.77734375" style="1" customWidth="1"/>
    <col min="6405" max="6405" width="11" style="1" customWidth="1"/>
    <col min="6406" max="6406" width="1.33203125" style="1" customWidth="1"/>
    <col min="6407" max="6407" width="10.109375" style="1" customWidth="1"/>
    <col min="6408" max="6408" width="2.21875" style="1" customWidth="1"/>
    <col min="6409" max="6409" width="13.44140625" style="1" customWidth="1"/>
    <col min="6410" max="6410" width="1.88671875" style="1" customWidth="1"/>
    <col min="6411" max="6411" width="8.77734375" style="1" customWidth="1"/>
    <col min="6412" max="6412" width="1.109375" style="1" customWidth="1"/>
    <col min="6413" max="6413" width="9.44140625" style="1" bestFit="1" customWidth="1"/>
    <col min="6414" max="6414" width="1.33203125" style="1" customWidth="1"/>
    <col min="6415" max="6415" width="15.77734375" style="1" customWidth="1"/>
    <col min="6416" max="6416" width="1.6640625" style="1" customWidth="1"/>
    <col min="6417" max="6417" width="14.109375" style="1" customWidth="1"/>
    <col min="6418" max="6418" width="2" style="1" customWidth="1"/>
    <col min="6419" max="6419" width="13.21875" style="1" customWidth="1"/>
    <col min="6420" max="6420" width="10.109375" style="1" bestFit="1" customWidth="1"/>
    <col min="6421" max="6421" width="10.44140625" style="1" bestFit="1" customWidth="1"/>
    <col min="6422" max="6656" width="9.6640625" style="1"/>
    <col min="6657" max="6657" width="35.33203125" style="1" customWidth="1"/>
    <col min="6658" max="6658" width="19.88671875" style="1" bestFit="1" customWidth="1"/>
    <col min="6659" max="6659" width="11.88671875" style="1" customWidth="1"/>
    <col min="6660" max="6660" width="0.77734375" style="1" customWidth="1"/>
    <col min="6661" max="6661" width="11" style="1" customWidth="1"/>
    <col min="6662" max="6662" width="1.33203125" style="1" customWidth="1"/>
    <col min="6663" max="6663" width="10.109375" style="1" customWidth="1"/>
    <col min="6664" max="6664" width="2.21875" style="1" customWidth="1"/>
    <col min="6665" max="6665" width="13.44140625" style="1" customWidth="1"/>
    <col min="6666" max="6666" width="1.88671875" style="1" customWidth="1"/>
    <col min="6667" max="6667" width="8.77734375" style="1" customWidth="1"/>
    <col min="6668" max="6668" width="1.109375" style="1" customWidth="1"/>
    <col min="6669" max="6669" width="9.44140625" style="1" bestFit="1" customWidth="1"/>
    <col min="6670" max="6670" width="1.33203125" style="1" customWidth="1"/>
    <col min="6671" max="6671" width="15.77734375" style="1" customWidth="1"/>
    <col min="6672" max="6672" width="1.6640625" style="1" customWidth="1"/>
    <col min="6673" max="6673" width="14.109375" style="1" customWidth="1"/>
    <col min="6674" max="6674" width="2" style="1" customWidth="1"/>
    <col min="6675" max="6675" width="13.21875" style="1" customWidth="1"/>
    <col min="6676" max="6676" width="10.109375" style="1" bestFit="1" customWidth="1"/>
    <col min="6677" max="6677" width="10.44140625" style="1" bestFit="1" customWidth="1"/>
    <col min="6678" max="6912" width="9.6640625" style="1"/>
    <col min="6913" max="6913" width="35.33203125" style="1" customWidth="1"/>
    <col min="6914" max="6914" width="19.88671875" style="1" bestFit="1" customWidth="1"/>
    <col min="6915" max="6915" width="11.88671875" style="1" customWidth="1"/>
    <col min="6916" max="6916" width="0.77734375" style="1" customWidth="1"/>
    <col min="6917" max="6917" width="11" style="1" customWidth="1"/>
    <col min="6918" max="6918" width="1.33203125" style="1" customWidth="1"/>
    <col min="6919" max="6919" width="10.109375" style="1" customWidth="1"/>
    <col min="6920" max="6920" width="2.21875" style="1" customWidth="1"/>
    <col min="6921" max="6921" width="13.44140625" style="1" customWidth="1"/>
    <col min="6922" max="6922" width="1.88671875" style="1" customWidth="1"/>
    <col min="6923" max="6923" width="8.77734375" style="1" customWidth="1"/>
    <col min="6924" max="6924" width="1.109375" style="1" customWidth="1"/>
    <col min="6925" max="6925" width="9.44140625" style="1" bestFit="1" customWidth="1"/>
    <col min="6926" max="6926" width="1.33203125" style="1" customWidth="1"/>
    <col min="6927" max="6927" width="15.77734375" style="1" customWidth="1"/>
    <col min="6928" max="6928" width="1.6640625" style="1" customWidth="1"/>
    <col min="6929" max="6929" width="14.109375" style="1" customWidth="1"/>
    <col min="6930" max="6930" width="2" style="1" customWidth="1"/>
    <col min="6931" max="6931" width="13.21875" style="1" customWidth="1"/>
    <col min="6932" max="6932" width="10.109375" style="1" bestFit="1" customWidth="1"/>
    <col min="6933" max="6933" width="10.44140625" style="1" bestFit="1" customWidth="1"/>
    <col min="6934" max="7168" width="9.6640625" style="1"/>
    <col min="7169" max="7169" width="35.33203125" style="1" customWidth="1"/>
    <col min="7170" max="7170" width="19.88671875" style="1" bestFit="1" customWidth="1"/>
    <col min="7171" max="7171" width="11.88671875" style="1" customWidth="1"/>
    <col min="7172" max="7172" width="0.77734375" style="1" customWidth="1"/>
    <col min="7173" max="7173" width="11" style="1" customWidth="1"/>
    <col min="7174" max="7174" width="1.33203125" style="1" customWidth="1"/>
    <col min="7175" max="7175" width="10.109375" style="1" customWidth="1"/>
    <col min="7176" max="7176" width="2.21875" style="1" customWidth="1"/>
    <col min="7177" max="7177" width="13.44140625" style="1" customWidth="1"/>
    <col min="7178" max="7178" width="1.88671875" style="1" customWidth="1"/>
    <col min="7179" max="7179" width="8.77734375" style="1" customWidth="1"/>
    <col min="7180" max="7180" width="1.109375" style="1" customWidth="1"/>
    <col min="7181" max="7181" width="9.44140625" style="1" bestFit="1" customWidth="1"/>
    <col min="7182" max="7182" width="1.33203125" style="1" customWidth="1"/>
    <col min="7183" max="7183" width="15.77734375" style="1" customWidth="1"/>
    <col min="7184" max="7184" width="1.6640625" style="1" customWidth="1"/>
    <col min="7185" max="7185" width="14.109375" style="1" customWidth="1"/>
    <col min="7186" max="7186" width="2" style="1" customWidth="1"/>
    <col min="7187" max="7187" width="13.21875" style="1" customWidth="1"/>
    <col min="7188" max="7188" width="10.109375" style="1" bestFit="1" customWidth="1"/>
    <col min="7189" max="7189" width="10.44140625" style="1" bestFit="1" customWidth="1"/>
    <col min="7190" max="7424" width="9.6640625" style="1"/>
    <col min="7425" max="7425" width="35.33203125" style="1" customWidth="1"/>
    <col min="7426" max="7426" width="19.88671875" style="1" bestFit="1" customWidth="1"/>
    <col min="7427" max="7427" width="11.88671875" style="1" customWidth="1"/>
    <col min="7428" max="7428" width="0.77734375" style="1" customWidth="1"/>
    <col min="7429" max="7429" width="11" style="1" customWidth="1"/>
    <col min="7430" max="7430" width="1.33203125" style="1" customWidth="1"/>
    <col min="7431" max="7431" width="10.109375" style="1" customWidth="1"/>
    <col min="7432" max="7432" width="2.21875" style="1" customWidth="1"/>
    <col min="7433" max="7433" width="13.44140625" style="1" customWidth="1"/>
    <col min="7434" max="7434" width="1.88671875" style="1" customWidth="1"/>
    <col min="7435" max="7435" width="8.77734375" style="1" customWidth="1"/>
    <col min="7436" max="7436" width="1.109375" style="1" customWidth="1"/>
    <col min="7437" max="7437" width="9.44140625" style="1" bestFit="1" customWidth="1"/>
    <col min="7438" max="7438" width="1.33203125" style="1" customWidth="1"/>
    <col min="7439" max="7439" width="15.77734375" style="1" customWidth="1"/>
    <col min="7440" max="7440" width="1.6640625" style="1" customWidth="1"/>
    <col min="7441" max="7441" width="14.109375" style="1" customWidth="1"/>
    <col min="7442" max="7442" width="2" style="1" customWidth="1"/>
    <col min="7443" max="7443" width="13.21875" style="1" customWidth="1"/>
    <col min="7444" max="7444" width="10.109375" style="1" bestFit="1" customWidth="1"/>
    <col min="7445" max="7445" width="10.44140625" style="1" bestFit="1" customWidth="1"/>
    <col min="7446" max="7680" width="9.6640625" style="1"/>
    <col min="7681" max="7681" width="35.33203125" style="1" customWidth="1"/>
    <col min="7682" max="7682" width="19.88671875" style="1" bestFit="1" customWidth="1"/>
    <col min="7683" max="7683" width="11.88671875" style="1" customWidth="1"/>
    <col min="7684" max="7684" width="0.77734375" style="1" customWidth="1"/>
    <col min="7685" max="7685" width="11" style="1" customWidth="1"/>
    <col min="7686" max="7686" width="1.33203125" style="1" customWidth="1"/>
    <col min="7687" max="7687" width="10.109375" style="1" customWidth="1"/>
    <col min="7688" max="7688" width="2.21875" style="1" customWidth="1"/>
    <col min="7689" max="7689" width="13.44140625" style="1" customWidth="1"/>
    <col min="7690" max="7690" width="1.88671875" style="1" customWidth="1"/>
    <col min="7691" max="7691" width="8.77734375" style="1" customWidth="1"/>
    <col min="7692" max="7692" width="1.109375" style="1" customWidth="1"/>
    <col min="7693" max="7693" width="9.44140625" style="1" bestFit="1" customWidth="1"/>
    <col min="7694" max="7694" width="1.33203125" style="1" customWidth="1"/>
    <col min="7695" max="7695" width="15.77734375" style="1" customWidth="1"/>
    <col min="7696" max="7696" width="1.6640625" style="1" customWidth="1"/>
    <col min="7697" max="7697" width="14.109375" style="1" customWidth="1"/>
    <col min="7698" max="7698" width="2" style="1" customWidth="1"/>
    <col min="7699" max="7699" width="13.21875" style="1" customWidth="1"/>
    <col min="7700" max="7700" width="10.109375" style="1" bestFit="1" customWidth="1"/>
    <col min="7701" max="7701" width="10.44140625" style="1" bestFit="1" customWidth="1"/>
    <col min="7702" max="7936" width="9.6640625" style="1"/>
    <col min="7937" max="7937" width="35.33203125" style="1" customWidth="1"/>
    <col min="7938" max="7938" width="19.88671875" style="1" bestFit="1" customWidth="1"/>
    <col min="7939" max="7939" width="11.88671875" style="1" customWidth="1"/>
    <col min="7940" max="7940" width="0.77734375" style="1" customWidth="1"/>
    <col min="7941" max="7941" width="11" style="1" customWidth="1"/>
    <col min="7942" max="7942" width="1.33203125" style="1" customWidth="1"/>
    <col min="7943" max="7943" width="10.109375" style="1" customWidth="1"/>
    <col min="7944" max="7944" width="2.21875" style="1" customWidth="1"/>
    <col min="7945" max="7945" width="13.44140625" style="1" customWidth="1"/>
    <col min="7946" max="7946" width="1.88671875" style="1" customWidth="1"/>
    <col min="7947" max="7947" width="8.77734375" style="1" customWidth="1"/>
    <col min="7948" max="7948" width="1.109375" style="1" customWidth="1"/>
    <col min="7949" max="7949" width="9.44140625" style="1" bestFit="1" customWidth="1"/>
    <col min="7950" max="7950" width="1.33203125" style="1" customWidth="1"/>
    <col min="7951" max="7951" width="15.77734375" style="1" customWidth="1"/>
    <col min="7952" max="7952" width="1.6640625" style="1" customWidth="1"/>
    <col min="7953" max="7953" width="14.109375" style="1" customWidth="1"/>
    <col min="7954" max="7954" width="2" style="1" customWidth="1"/>
    <col min="7955" max="7955" width="13.21875" style="1" customWidth="1"/>
    <col min="7956" max="7956" width="10.109375" style="1" bestFit="1" customWidth="1"/>
    <col min="7957" max="7957" width="10.44140625" style="1" bestFit="1" customWidth="1"/>
    <col min="7958" max="8192" width="9.6640625" style="1"/>
    <col min="8193" max="8193" width="35.33203125" style="1" customWidth="1"/>
    <col min="8194" max="8194" width="19.88671875" style="1" bestFit="1" customWidth="1"/>
    <col min="8195" max="8195" width="11.88671875" style="1" customWidth="1"/>
    <col min="8196" max="8196" width="0.77734375" style="1" customWidth="1"/>
    <col min="8197" max="8197" width="11" style="1" customWidth="1"/>
    <col min="8198" max="8198" width="1.33203125" style="1" customWidth="1"/>
    <col min="8199" max="8199" width="10.109375" style="1" customWidth="1"/>
    <col min="8200" max="8200" width="2.21875" style="1" customWidth="1"/>
    <col min="8201" max="8201" width="13.44140625" style="1" customWidth="1"/>
    <col min="8202" max="8202" width="1.88671875" style="1" customWidth="1"/>
    <col min="8203" max="8203" width="8.77734375" style="1" customWidth="1"/>
    <col min="8204" max="8204" width="1.109375" style="1" customWidth="1"/>
    <col min="8205" max="8205" width="9.44140625" style="1" bestFit="1" customWidth="1"/>
    <col min="8206" max="8206" width="1.33203125" style="1" customWidth="1"/>
    <col min="8207" max="8207" width="15.77734375" style="1" customWidth="1"/>
    <col min="8208" max="8208" width="1.6640625" style="1" customWidth="1"/>
    <col min="8209" max="8209" width="14.109375" style="1" customWidth="1"/>
    <col min="8210" max="8210" width="2" style="1" customWidth="1"/>
    <col min="8211" max="8211" width="13.21875" style="1" customWidth="1"/>
    <col min="8212" max="8212" width="10.109375" style="1" bestFit="1" customWidth="1"/>
    <col min="8213" max="8213" width="10.44140625" style="1" bestFit="1" customWidth="1"/>
    <col min="8214" max="8448" width="9.6640625" style="1"/>
    <col min="8449" max="8449" width="35.33203125" style="1" customWidth="1"/>
    <col min="8450" max="8450" width="19.88671875" style="1" bestFit="1" customWidth="1"/>
    <col min="8451" max="8451" width="11.88671875" style="1" customWidth="1"/>
    <col min="8452" max="8452" width="0.77734375" style="1" customWidth="1"/>
    <col min="8453" max="8453" width="11" style="1" customWidth="1"/>
    <col min="8454" max="8454" width="1.33203125" style="1" customWidth="1"/>
    <col min="8455" max="8455" width="10.109375" style="1" customWidth="1"/>
    <col min="8456" max="8456" width="2.21875" style="1" customWidth="1"/>
    <col min="8457" max="8457" width="13.44140625" style="1" customWidth="1"/>
    <col min="8458" max="8458" width="1.88671875" style="1" customWidth="1"/>
    <col min="8459" max="8459" width="8.77734375" style="1" customWidth="1"/>
    <col min="8460" max="8460" width="1.109375" style="1" customWidth="1"/>
    <col min="8461" max="8461" width="9.44140625" style="1" bestFit="1" customWidth="1"/>
    <col min="8462" max="8462" width="1.33203125" style="1" customWidth="1"/>
    <col min="8463" max="8463" width="15.77734375" style="1" customWidth="1"/>
    <col min="8464" max="8464" width="1.6640625" style="1" customWidth="1"/>
    <col min="8465" max="8465" width="14.109375" style="1" customWidth="1"/>
    <col min="8466" max="8466" width="2" style="1" customWidth="1"/>
    <col min="8467" max="8467" width="13.21875" style="1" customWidth="1"/>
    <col min="8468" max="8468" width="10.109375" style="1" bestFit="1" customWidth="1"/>
    <col min="8469" max="8469" width="10.44140625" style="1" bestFit="1" customWidth="1"/>
    <col min="8470" max="8704" width="9.6640625" style="1"/>
    <col min="8705" max="8705" width="35.33203125" style="1" customWidth="1"/>
    <col min="8706" max="8706" width="19.88671875" style="1" bestFit="1" customWidth="1"/>
    <col min="8707" max="8707" width="11.88671875" style="1" customWidth="1"/>
    <col min="8708" max="8708" width="0.77734375" style="1" customWidth="1"/>
    <col min="8709" max="8709" width="11" style="1" customWidth="1"/>
    <col min="8710" max="8710" width="1.33203125" style="1" customWidth="1"/>
    <col min="8711" max="8711" width="10.109375" style="1" customWidth="1"/>
    <col min="8712" max="8712" width="2.21875" style="1" customWidth="1"/>
    <col min="8713" max="8713" width="13.44140625" style="1" customWidth="1"/>
    <col min="8714" max="8714" width="1.88671875" style="1" customWidth="1"/>
    <col min="8715" max="8715" width="8.77734375" style="1" customWidth="1"/>
    <col min="8716" max="8716" width="1.109375" style="1" customWidth="1"/>
    <col min="8717" max="8717" width="9.44140625" style="1" bestFit="1" customWidth="1"/>
    <col min="8718" max="8718" width="1.33203125" style="1" customWidth="1"/>
    <col min="8719" max="8719" width="15.77734375" style="1" customWidth="1"/>
    <col min="8720" max="8720" width="1.6640625" style="1" customWidth="1"/>
    <col min="8721" max="8721" width="14.109375" style="1" customWidth="1"/>
    <col min="8722" max="8722" width="2" style="1" customWidth="1"/>
    <col min="8723" max="8723" width="13.21875" style="1" customWidth="1"/>
    <col min="8724" max="8724" width="10.109375" style="1" bestFit="1" customWidth="1"/>
    <col min="8725" max="8725" width="10.44140625" style="1" bestFit="1" customWidth="1"/>
    <col min="8726" max="8960" width="9.6640625" style="1"/>
    <col min="8961" max="8961" width="35.33203125" style="1" customWidth="1"/>
    <col min="8962" max="8962" width="19.88671875" style="1" bestFit="1" customWidth="1"/>
    <col min="8963" max="8963" width="11.88671875" style="1" customWidth="1"/>
    <col min="8964" max="8964" width="0.77734375" style="1" customWidth="1"/>
    <col min="8965" max="8965" width="11" style="1" customWidth="1"/>
    <col min="8966" max="8966" width="1.33203125" style="1" customWidth="1"/>
    <col min="8967" max="8967" width="10.109375" style="1" customWidth="1"/>
    <col min="8968" max="8968" width="2.21875" style="1" customWidth="1"/>
    <col min="8969" max="8969" width="13.44140625" style="1" customWidth="1"/>
    <col min="8970" max="8970" width="1.88671875" style="1" customWidth="1"/>
    <col min="8971" max="8971" width="8.77734375" style="1" customWidth="1"/>
    <col min="8972" max="8972" width="1.109375" style="1" customWidth="1"/>
    <col min="8973" max="8973" width="9.44140625" style="1" bestFit="1" customWidth="1"/>
    <col min="8974" max="8974" width="1.33203125" style="1" customWidth="1"/>
    <col min="8975" max="8975" width="15.77734375" style="1" customWidth="1"/>
    <col min="8976" max="8976" width="1.6640625" style="1" customWidth="1"/>
    <col min="8977" max="8977" width="14.109375" style="1" customWidth="1"/>
    <col min="8978" max="8978" width="2" style="1" customWidth="1"/>
    <col min="8979" max="8979" width="13.21875" style="1" customWidth="1"/>
    <col min="8980" max="8980" width="10.109375" style="1" bestFit="1" customWidth="1"/>
    <col min="8981" max="8981" width="10.44140625" style="1" bestFit="1" customWidth="1"/>
    <col min="8982" max="9216" width="9.6640625" style="1"/>
    <col min="9217" max="9217" width="35.33203125" style="1" customWidth="1"/>
    <col min="9218" max="9218" width="19.88671875" style="1" bestFit="1" customWidth="1"/>
    <col min="9219" max="9219" width="11.88671875" style="1" customWidth="1"/>
    <col min="9220" max="9220" width="0.77734375" style="1" customWidth="1"/>
    <col min="9221" max="9221" width="11" style="1" customWidth="1"/>
    <col min="9222" max="9222" width="1.33203125" style="1" customWidth="1"/>
    <col min="9223" max="9223" width="10.109375" style="1" customWidth="1"/>
    <col min="9224" max="9224" width="2.21875" style="1" customWidth="1"/>
    <col min="9225" max="9225" width="13.44140625" style="1" customWidth="1"/>
    <col min="9226" max="9226" width="1.88671875" style="1" customWidth="1"/>
    <col min="9227" max="9227" width="8.77734375" style="1" customWidth="1"/>
    <col min="9228" max="9228" width="1.109375" style="1" customWidth="1"/>
    <col min="9229" max="9229" width="9.44140625" style="1" bestFit="1" customWidth="1"/>
    <col min="9230" max="9230" width="1.33203125" style="1" customWidth="1"/>
    <col min="9231" max="9231" width="15.77734375" style="1" customWidth="1"/>
    <col min="9232" max="9232" width="1.6640625" style="1" customWidth="1"/>
    <col min="9233" max="9233" width="14.109375" style="1" customWidth="1"/>
    <col min="9234" max="9234" width="2" style="1" customWidth="1"/>
    <col min="9235" max="9235" width="13.21875" style="1" customWidth="1"/>
    <col min="9236" max="9236" width="10.109375" style="1" bestFit="1" customWidth="1"/>
    <col min="9237" max="9237" width="10.44140625" style="1" bestFit="1" customWidth="1"/>
    <col min="9238" max="9472" width="9.6640625" style="1"/>
    <col min="9473" max="9473" width="35.33203125" style="1" customWidth="1"/>
    <col min="9474" max="9474" width="19.88671875" style="1" bestFit="1" customWidth="1"/>
    <col min="9475" max="9475" width="11.88671875" style="1" customWidth="1"/>
    <col min="9476" max="9476" width="0.77734375" style="1" customWidth="1"/>
    <col min="9477" max="9477" width="11" style="1" customWidth="1"/>
    <col min="9478" max="9478" width="1.33203125" style="1" customWidth="1"/>
    <col min="9479" max="9479" width="10.109375" style="1" customWidth="1"/>
    <col min="9480" max="9480" width="2.21875" style="1" customWidth="1"/>
    <col min="9481" max="9481" width="13.44140625" style="1" customWidth="1"/>
    <col min="9482" max="9482" width="1.88671875" style="1" customWidth="1"/>
    <col min="9483" max="9483" width="8.77734375" style="1" customWidth="1"/>
    <col min="9484" max="9484" width="1.109375" style="1" customWidth="1"/>
    <col min="9485" max="9485" width="9.44140625" style="1" bestFit="1" customWidth="1"/>
    <col min="9486" max="9486" width="1.33203125" style="1" customWidth="1"/>
    <col min="9487" max="9487" width="15.77734375" style="1" customWidth="1"/>
    <col min="9488" max="9488" width="1.6640625" style="1" customWidth="1"/>
    <col min="9489" max="9489" width="14.109375" style="1" customWidth="1"/>
    <col min="9490" max="9490" width="2" style="1" customWidth="1"/>
    <col min="9491" max="9491" width="13.21875" style="1" customWidth="1"/>
    <col min="9492" max="9492" width="10.109375" style="1" bestFit="1" customWidth="1"/>
    <col min="9493" max="9493" width="10.44140625" style="1" bestFit="1" customWidth="1"/>
    <col min="9494" max="9728" width="9.6640625" style="1"/>
    <col min="9729" max="9729" width="35.33203125" style="1" customWidth="1"/>
    <col min="9730" max="9730" width="19.88671875" style="1" bestFit="1" customWidth="1"/>
    <col min="9731" max="9731" width="11.88671875" style="1" customWidth="1"/>
    <col min="9732" max="9732" width="0.77734375" style="1" customWidth="1"/>
    <col min="9733" max="9733" width="11" style="1" customWidth="1"/>
    <col min="9734" max="9734" width="1.33203125" style="1" customWidth="1"/>
    <col min="9735" max="9735" width="10.109375" style="1" customWidth="1"/>
    <col min="9736" max="9736" width="2.21875" style="1" customWidth="1"/>
    <col min="9737" max="9737" width="13.44140625" style="1" customWidth="1"/>
    <col min="9738" max="9738" width="1.88671875" style="1" customWidth="1"/>
    <col min="9739" max="9739" width="8.77734375" style="1" customWidth="1"/>
    <col min="9740" max="9740" width="1.109375" style="1" customWidth="1"/>
    <col min="9741" max="9741" width="9.44140625" style="1" bestFit="1" customWidth="1"/>
    <col min="9742" max="9742" width="1.33203125" style="1" customWidth="1"/>
    <col min="9743" max="9743" width="15.77734375" style="1" customWidth="1"/>
    <col min="9744" max="9744" width="1.6640625" style="1" customWidth="1"/>
    <col min="9745" max="9745" width="14.109375" style="1" customWidth="1"/>
    <col min="9746" max="9746" width="2" style="1" customWidth="1"/>
    <col min="9747" max="9747" width="13.21875" style="1" customWidth="1"/>
    <col min="9748" max="9748" width="10.109375" style="1" bestFit="1" customWidth="1"/>
    <col min="9749" max="9749" width="10.44140625" style="1" bestFit="1" customWidth="1"/>
    <col min="9750" max="9984" width="9.6640625" style="1"/>
    <col min="9985" max="9985" width="35.33203125" style="1" customWidth="1"/>
    <col min="9986" max="9986" width="19.88671875" style="1" bestFit="1" customWidth="1"/>
    <col min="9987" max="9987" width="11.88671875" style="1" customWidth="1"/>
    <col min="9988" max="9988" width="0.77734375" style="1" customWidth="1"/>
    <col min="9989" max="9989" width="11" style="1" customWidth="1"/>
    <col min="9990" max="9990" width="1.33203125" style="1" customWidth="1"/>
    <col min="9991" max="9991" width="10.109375" style="1" customWidth="1"/>
    <col min="9992" max="9992" width="2.21875" style="1" customWidth="1"/>
    <col min="9993" max="9993" width="13.44140625" style="1" customWidth="1"/>
    <col min="9994" max="9994" width="1.88671875" style="1" customWidth="1"/>
    <col min="9995" max="9995" width="8.77734375" style="1" customWidth="1"/>
    <col min="9996" max="9996" width="1.109375" style="1" customWidth="1"/>
    <col min="9997" max="9997" width="9.44140625" style="1" bestFit="1" customWidth="1"/>
    <col min="9998" max="9998" width="1.33203125" style="1" customWidth="1"/>
    <col min="9999" max="9999" width="15.77734375" style="1" customWidth="1"/>
    <col min="10000" max="10000" width="1.6640625" style="1" customWidth="1"/>
    <col min="10001" max="10001" width="14.109375" style="1" customWidth="1"/>
    <col min="10002" max="10002" width="2" style="1" customWidth="1"/>
    <col min="10003" max="10003" width="13.21875" style="1" customWidth="1"/>
    <col min="10004" max="10004" width="10.109375" style="1" bestFit="1" customWidth="1"/>
    <col min="10005" max="10005" width="10.44140625" style="1" bestFit="1" customWidth="1"/>
    <col min="10006" max="10240" width="9.6640625" style="1"/>
    <col min="10241" max="10241" width="35.33203125" style="1" customWidth="1"/>
    <col min="10242" max="10242" width="19.88671875" style="1" bestFit="1" customWidth="1"/>
    <col min="10243" max="10243" width="11.88671875" style="1" customWidth="1"/>
    <col min="10244" max="10244" width="0.77734375" style="1" customWidth="1"/>
    <col min="10245" max="10245" width="11" style="1" customWidth="1"/>
    <col min="10246" max="10246" width="1.33203125" style="1" customWidth="1"/>
    <col min="10247" max="10247" width="10.109375" style="1" customWidth="1"/>
    <col min="10248" max="10248" width="2.21875" style="1" customWidth="1"/>
    <col min="10249" max="10249" width="13.44140625" style="1" customWidth="1"/>
    <col min="10250" max="10250" width="1.88671875" style="1" customWidth="1"/>
    <col min="10251" max="10251" width="8.77734375" style="1" customWidth="1"/>
    <col min="10252" max="10252" width="1.109375" style="1" customWidth="1"/>
    <col min="10253" max="10253" width="9.44140625" style="1" bestFit="1" customWidth="1"/>
    <col min="10254" max="10254" width="1.33203125" style="1" customWidth="1"/>
    <col min="10255" max="10255" width="15.77734375" style="1" customWidth="1"/>
    <col min="10256" max="10256" width="1.6640625" style="1" customWidth="1"/>
    <col min="10257" max="10257" width="14.109375" style="1" customWidth="1"/>
    <col min="10258" max="10258" width="2" style="1" customWidth="1"/>
    <col min="10259" max="10259" width="13.21875" style="1" customWidth="1"/>
    <col min="10260" max="10260" width="10.109375" style="1" bestFit="1" customWidth="1"/>
    <col min="10261" max="10261" width="10.44140625" style="1" bestFit="1" customWidth="1"/>
    <col min="10262" max="10496" width="9.6640625" style="1"/>
    <col min="10497" max="10497" width="35.33203125" style="1" customWidth="1"/>
    <col min="10498" max="10498" width="19.88671875" style="1" bestFit="1" customWidth="1"/>
    <col min="10499" max="10499" width="11.88671875" style="1" customWidth="1"/>
    <col min="10500" max="10500" width="0.77734375" style="1" customWidth="1"/>
    <col min="10501" max="10501" width="11" style="1" customWidth="1"/>
    <col min="10502" max="10502" width="1.33203125" style="1" customWidth="1"/>
    <col min="10503" max="10503" width="10.109375" style="1" customWidth="1"/>
    <col min="10504" max="10504" width="2.21875" style="1" customWidth="1"/>
    <col min="10505" max="10505" width="13.44140625" style="1" customWidth="1"/>
    <col min="10506" max="10506" width="1.88671875" style="1" customWidth="1"/>
    <col min="10507" max="10507" width="8.77734375" style="1" customWidth="1"/>
    <col min="10508" max="10508" width="1.109375" style="1" customWidth="1"/>
    <col min="10509" max="10509" width="9.44140625" style="1" bestFit="1" customWidth="1"/>
    <col min="10510" max="10510" width="1.33203125" style="1" customWidth="1"/>
    <col min="10511" max="10511" width="15.77734375" style="1" customWidth="1"/>
    <col min="10512" max="10512" width="1.6640625" style="1" customWidth="1"/>
    <col min="10513" max="10513" width="14.109375" style="1" customWidth="1"/>
    <col min="10514" max="10514" width="2" style="1" customWidth="1"/>
    <col min="10515" max="10515" width="13.21875" style="1" customWidth="1"/>
    <col min="10516" max="10516" width="10.109375" style="1" bestFit="1" customWidth="1"/>
    <col min="10517" max="10517" width="10.44140625" style="1" bestFit="1" customWidth="1"/>
    <col min="10518" max="10752" width="9.6640625" style="1"/>
    <col min="10753" max="10753" width="35.33203125" style="1" customWidth="1"/>
    <col min="10754" max="10754" width="19.88671875" style="1" bestFit="1" customWidth="1"/>
    <col min="10755" max="10755" width="11.88671875" style="1" customWidth="1"/>
    <col min="10756" max="10756" width="0.77734375" style="1" customWidth="1"/>
    <col min="10757" max="10757" width="11" style="1" customWidth="1"/>
    <col min="10758" max="10758" width="1.33203125" style="1" customWidth="1"/>
    <col min="10759" max="10759" width="10.109375" style="1" customWidth="1"/>
    <col min="10760" max="10760" width="2.21875" style="1" customWidth="1"/>
    <col min="10761" max="10761" width="13.44140625" style="1" customWidth="1"/>
    <col min="10762" max="10762" width="1.88671875" style="1" customWidth="1"/>
    <col min="10763" max="10763" width="8.77734375" style="1" customWidth="1"/>
    <col min="10764" max="10764" width="1.109375" style="1" customWidth="1"/>
    <col min="10765" max="10765" width="9.44140625" style="1" bestFit="1" customWidth="1"/>
    <col min="10766" max="10766" width="1.33203125" style="1" customWidth="1"/>
    <col min="10767" max="10767" width="15.77734375" style="1" customWidth="1"/>
    <col min="10768" max="10768" width="1.6640625" style="1" customWidth="1"/>
    <col min="10769" max="10769" width="14.109375" style="1" customWidth="1"/>
    <col min="10770" max="10770" width="2" style="1" customWidth="1"/>
    <col min="10771" max="10771" width="13.21875" style="1" customWidth="1"/>
    <col min="10772" max="10772" width="10.109375" style="1" bestFit="1" customWidth="1"/>
    <col min="10773" max="10773" width="10.44140625" style="1" bestFit="1" customWidth="1"/>
    <col min="10774" max="11008" width="9.6640625" style="1"/>
    <col min="11009" max="11009" width="35.33203125" style="1" customWidth="1"/>
    <col min="11010" max="11010" width="19.88671875" style="1" bestFit="1" customWidth="1"/>
    <col min="11011" max="11011" width="11.88671875" style="1" customWidth="1"/>
    <col min="11012" max="11012" width="0.77734375" style="1" customWidth="1"/>
    <col min="11013" max="11013" width="11" style="1" customWidth="1"/>
    <col min="11014" max="11014" width="1.33203125" style="1" customWidth="1"/>
    <col min="11015" max="11015" width="10.109375" style="1" customWidth="1"/>
    <col min="11016" max="11016" width="2.21875" style="1" customWidth="1"/>
    <col min="11017" max="11017" width="13.44140625" style="1" customWidth="1"/>
    <col min="11018" max="11018" width="1.88671875" style="1" customWidth="1"/>
    <col min="11019" max="11019" width="8.77734375" style="1" customWidth="1"/>
    <col min="11020" max="11020" width="1.109375" style="1" customWidth="1"/>
    <col min="11021" max="11021" width="9.44140625" style="1" bestFit="1" customWidth="1"/>
    <col min="11022" max="11022" width="1.33203125" style="1" customWidth="1"/>
    <col min="11023" max="11023" width="15.77734375" style="1" customWidth="1"/>
    <col min="11024" max="11024" width="1.6640625" style="1" customWidth="1"/>
    <col min="11025" max="11025" width="14.109375" style="1" customWidth="1"/>
    <col min="11026" max="11026" width="2" style="1" customWidth="1"/>
    <col min="11027" max="11027" width="13.21875" style="1" customWidth="1"/>
    <col min="11028" max="11028" width="10.109375" style="1" bestFit="1" customWidth="1"/>
    <col min="11029" max="11029" width="10.44140625" style="1" bestFit="1" customWidth="1"/>
    <col min="11030" max="11264" width="9.6640625" style="1"/>
    <col min="11265" max="11265" width="35.33203125" style="1" customWidth="1"/>
    <col min="11266" max="11266" width="19.88671875" style="1" bestFit="1" customWidth="1"/>
    <col min="11267" max="11267" width="11.88671875" style="1" customWidth="1"/>
    <col min="11268" max="11268" width="0.77734375" style="1" customWidth="1"/>
    <col min="11269" max="11269" width="11" style="1" customWidth="1"/>
    <col min="11270" max="11270" width="1.33203125" style="1" customWidth="1"/>
    <col min="11271" max="11271" width="10.109375" style="1" customWidth="1"/>
    <col min="11272" max="11272" width="2.21875" style="1" customWidth="1"/>
    <col min="11273" max="11273" width="13.44140625" style="1" customWidth="1"/>
    <col min="11274" max="11274" width="1.88671875" style="1" customWidth="1"/>
    <col min="11275" max="11275" width="8.77734375" style="1" customWidth="1"/>
    <col min="11276" max="11276" width="1.109375" style="1" customWidth="1"/>
    <col min="11277" max="11277" width="9.44140625" style="1" bestFit="1" customWidth="1"/>
    <col min="11278" max="11278" width="1.33203125" style="1" customWidth="1"/>
    <col min="11279" max="11279" width="15.77734375" style="1" customWidth="1"/>
    <col min="11280" max="11280" width="1.6640625" style="1" customWidth="1"/>
    <col min="11281" max="11281" width="14.109375" style="1" customWidth="1"/>
    <col min="11282" max="11282" width="2" style="1" customWidth="1"/>
    <col min="11283" max="11283" width="13.21875" style="1" customWidth="1"/>
    <col min="11284" max="11284" width="10.109375" style="1" bestFit="1" customWidth="1"/>
    <col min="11285" max="11285" width="10.44140625" style="1" bestFit="1" customWidth="1"/>
    <col min="11286" max="11520" width="9.6640625" style="1"/>
    <col min="11521" max="11521" width="35.33203125" style="1" customWidth="1"/>
    <col min="11522" max="11522" width="19.88671875" style="1" bestFit="1" customWidth="1"/>
    <col min="11523" max="11523" width="11.88671875" style="1" customWidth="1"/>
    <col min="11524" max="11524" width="0.77734375" style="1" customWidth="1"/>
    <col min="11525" max="11525" width="11" style="1" customWidth="1"/>
    <col min="11526" max="11526" width="1.33203125" style="1" customWidth="1"/>
    <col min="11527" max="11527" width="10.109375" style="1" customWidth="1"/>
    <col min="11528" max="11528" width="2.21875" style="1" customWidth="1"/>
    <col min="11529" max="11529" width="13.44140625" style="1" customWidth="1"/>
    <col min="11530" max="11530" width="1.88671875" style="1" customWidth="1"/>
    <col min="11531" max="11531" width="8.77734375" style="1" customWidth="1"/>
    <col min="11532" max="11532" width="1.109375" style="1" customWidth="1"/>
    <col min="11533" max="11533" width="9.44140625" style="1" bestFit="1" customWidth="1"/>
    <col min="11534" max="11534" width="1.33203125" style="1" customWidth="1"/>
    <col min="11535" max="11535" width="15.77734375" style="1" customWidth="1"/>
    <col min="11536" max="11536" width="1.6640625" style="1" customWidth="1"/>
    <col min="11537" max="11537" width="14.109375" style="1" customWidth="1"/>
    <col min="11538" max="11538" width="2" style="1" customWidth="1"/>
    <col min="11539" max="11539" width="13.21875" style="1" customWidth="1"/>
    <col min="11540" max="11540" width="10.109375" style="1" bestFit="1" customWidth="1"/>
    <col min="11541" max="11541" width="10.44140625" style="1" bestFit="1" customWidth="1"/>
    <col min="11542" max="11776" width="9.6640625" style="1"/>
    <col min="11777" max="11777" width="35.33203125" style="1" customWidth="1"/>
    <col min="11778" max="11778" width="19.88671875" style="1" bestFit="1" customWidth="1"/>
    <col min="11779" max="11779" width="11.88671875" style="1" customWidth="1"/>
    <col min="11780" max="11780" width="0.77734375" style="1" customWidth="1"/>
    <col min="11781" max="11781" width="11" style="1" customWidth="1"/>
    <col min="11782" max="11782" width="1.33203125" style="1" customWidth="1"/>
    <col min="11783" max="11783" width="10.109375" style="1" customWidth="1"/>
    <col min="11784" max="11784" width="2.21875" style="1" customWidth="1"/>
    <col min="11785" max="11785" width="13.44140625" style="1" customWidth="1"/>
    <col min="11786" max="11786" width="1.88671875" style="1" customWidth="1"/>
    <col min="11787" max="11787" width="8.77734375" style="1" customWidth="1"/>
    <col min="11788" max="11788" width="1.109375" style="1" customWidth="1"/>
    <col min="11789" max="11789" width="9.44140625" style="1" bestFit="1" customWidth="1"/>
    <col min="11790" max="11790" width="1.33203125" style="1" customWidth="1"/>
    <col min="11791" max="11791" width="15.77734375" style="1" customWidth="1"/>
    <col min="11792" max="11792" width="1.6640625" style="1" customWidth="1"/>
    <col min="11793" max="11793" width="14.109375" style="1" customWidth="1"/>
    <col min="11794" max="11794" width="2" style="1" customWidth="1"/>
    <col min="11795" max="11795" width="13.21875" style="1" customWidth="1"/>
    <col min="11796" max="11796" width="10.109375" style="1" bestFit="1" customWidth="1"/>
    <col min="11797" max="11797" width="10.44140625" style="1" bestFit="1" customWidth="1"/>
    <col min="11798" max="12032" width="9.6640625" style="1"/>
    <col min="12033" max="12033" width="35.33203125" style="1" customWidth="1"/>
    <col min="12034" max="12034" width="19.88671875" style="1" bestFit="1" customWidth="1"/>
    <col min="12035" max="12035" width="11.88671875" style="1" customWidth="1"/>
    <col min="12036" max="12036" width="0.77734375" style="1" customWidth="1"/>
    <col min="12037" max="12037" width="11" style="1" customWidth="1"/>
    <col min="12038" max="12038" width="1.33203125" style="1" customWidth="1"/>
    <col min="12039" max="12039" width="10.109375" style="1" customWidth="1"/>
    <col min="12040" max="12040" width="2.21875" style="1" customWidth="1"/>
    <col min="12041" max="12041" width="13.44140625" style="1" customWidth="1"/>
    <col min="12042" max="12042" width="1.88671875" style="1" customWidth="1"/>
    <col min="12043" max="12043" width="8.77734375" style="1" customWidth="1"/>
    <col min="12044" max="12044" width="1.109375" style="1" customWidth="1"/>
    <col min="12045" max="12045" width="9.44140625" style="1" bestFit="1" customWidth="1"/>
    <col min="12046" max="12046" width="1.33203125" style="1" customWidth="1"/>
    <col min="12047" max="12047" width="15.77734375" style="1" customWidth="1"/>
    <col min="12048" max="12048" width="1.6640625" style="1" customWidth="1"/>
    <col min="12049" max="12049" width="14.109375" style="1" customWidth="1"/>
    <col min="12050" max="12050" width="2" style="1" customWidth="1"/>
    <col min="12051" max="12051" width="13.21875" style="1" customWidth="1"/>
    <col min="12052" max="12052" width="10.109375" style="1" bestFit="1" customWidth="1"/>
    <col min="12053" max="12053" width="10.44140625" style="1" bestFit="1" customWidth="1"/>
    <col min="12054" max="12288" width="9.6640625" style="1"/>
    <col min="12289" max="12289" width="35.33203125" style="1" customWidth="1"/>
    <col min="12290" max="12290" width="19.88671875" style="1" bestFit="1" customWidth="1"/>
    <col min="12291" max="12291" width="11.88671875" style="1" customWidth="1"/>
    <col min="12292" max="12292" width="0.77734375" style="1" customWidth="1"/>
    <col min="12293" max="12293" width="11" style="1" customWidth="1"/>
    <col min="12294" max="12294" width="1.33203125" style="1" customWidth="1"/>
    <col min="12295" max="12295" width="10.109375" style="1" customWidth="1"/>
    <col min="12296" max="12296" width="2.21875" style="1" customWidth="1"/>
    <col min="12297" max="12297" width="13.44140625" style="1" customWidth="1"/>
    <col min="12298" max="12298" width="1.88671875" style="1" customWidth="1"/>
    <col min="12299" max="12299" width="8.77734375" style="1" customWidth="1"/>
    <col min="12300" max="12300" width="1.109375" style="1" customWidth="1"/>
    <col min="12301" max="12301" width="9.44140625" style="1" bestFit="1" customWidth="1"/>
    <col min="12302" max="12302" width="1.33203125" style="1" customWidth="1"/>
    <col min="12303" max="12303" width="15.77734375" style="1" customWidth="1"/>
    <col min="12304" max="12304" width="1.6640625" style="1" customWidth="1"/>
    <col min="12305" max="12305" width="14.109375" style="1" customWidth="1"/>
    <col min="12306" max="12306" width="2" style="1" customWidth="1"/>
    <col min="12307" max="12307" width="13.21875" style="1" customWidth="1"/>
    <col min="12308" max="12308" width="10.109375" style="1" bestFit="1" customWidth="1"/>
    <col min="12309" max="12309" width="10.44140625" style="1" bestFit="1" customWidth="1"/>
    <col min="12310" max="12544" width="9.6640625" style="1"/>
    <col min="12545" max="12545" width="35.33203125" style="1" customWidth="1"/>
    <col min="12546" max="12546" width="19.88671875" style="1" bestFit="1" customWidth="1"/>
    <col min="12547" max="12547" width="11.88671875" style="1" customWidth="1"/>
    <col min="12548" max="12548" width="0.77734375" style="1" customWidth="1"/>
    <col min="12549" max="12549" width="11" style="1" customWidth="1"/>
    <col min="12550" max="12550" width="1.33203125" style="1" customWidth="1"/>
    <col min="12551" max="12551" width="10.109375" style="1" customWidth="1"/>
    <col min="12552" max="12552" width="2.21875" style="1" customWidth="1"/>
    <col min="12553" max="12553" width="13.44140625" style="1" customWidth="1"/>
    <col min="12554" max="12554" width="1.88671875" style="1" customWidth="1"/>
    <col min="12555" max="12555" width="8.77734375" style="1" customWidth="1"/>
    <col min="12556" max="12556" width="1.109375" style="1" customWidth="1"/>
    <col min="12557" max="12557" width="9.44140625" style="1" bestFit="1" customWidth="1"/>
    <col min="12558" max="12558" width="1.33203125" style="1" customWidth="1"/>
    <col min="12559" max="12559" width="15.77734375" style="1" customWidth="1"/>
    <col min="12560" max="12560" width="1.6640625" style="1" customWidth="1"/>
    <col min="12561" max="12561" width="14.109375" style="1" customWidth="1"/>
    <col min="12562" max="12562" width="2" style="1" customWidth="1"/>
    <col min="12563" max="12563" width="13.21875" style="1" customWidth="1"/>
    <col min="12564" max="12564" width="10.109375" style="1" bestFit="1" customWidth="1"/>
    <col min="12565" max="12565" width="10.44140625" style="1" bestFit="1" customWidth="1"/>
    <col min="12566" max="12800" width="9.6640625" style="1"/>
    <col min="12801" max="12801" width="35.33203125" style="1" customWidth="1"/>
    <col min="12802" max="12802" width="19.88671875" style="1" bestFit="1" customWidth="1"/>
    <col min="12803" max="12803" width="11.88671875" style="1" customWidth="1"/>
    <col min="12804" max="12804" width="0.77734375" style="1" customWidth="1"/>
    <col min="12805" max="12805" width="11" style="1" customWidth="1"/>
    <col min="12806" max="12806" width="1.33203125" style="1" customWidth="1"/>
    <col min="12807" max="12807" width="10.109375" style="1" customWidth="1"/>
    <col min="12808" max="12808" width="2.21875" style="1" customWidth="1"/>
    <col min="12809" max="12809" width="13.44140625" style="1" customWidth="1"/>
    <col min="12810" max="12810" width="1.88671875" style="1" customWidth="1"/>
    <col min="12811" max="12811" width="8.77734375" style="1" customWidth="1"/>
    <col min="12812" max="12812" width="1.109375" style="1" customWidth="1"/>
    <col min="12813" max="12813" width="9.44140625" style="1" bestFit="1" customWidth="1"/>
    <col min="12814" max="12814" width="1.33203125" style="1" customWidth="1"/>
    <col min="12815" max="12815" width="15.77734375" style="1" customWidth="1"/>
    <col min="12816" max="12816" width="1.6640625" style="1" customWidth="1"/>
    <col min="12817" max="12817" width="14.109375" style="1" customWidth="1"/>
    <col min="12818" max="12818" width="2" style="1" customWidth="1"/>
    <col min="12819" max="12819" width="13.21875" style="1" customWidth="1"/>
    <col min="12820" max="12820" width="10.109375" style="1" bestFit="1" customWidth="1"/>
    <col min="12821" max="12821" width="10.44140625" style="1" bestFit="1" customWidth="1"/>
    <col min="12822" max="13056" width="9.6640625" style="1"/>
    <col min="13057" max="13057" width="35.33203125" style="1" customWidth="1"/>
    <col min="13058" max="13058" width="19.88671875" style="1" bestFit="1" customWidth="1"/>
    <col min="13059" max="13059" width="11.88671875" style="1" customWidth="1"/>
    <col min="13060" max="13060" width="0.77734375" style="1" customWidth="1"/>
    <col min="13061" max="13061" width="11" style="1" customWidth="1"/>
    <col min="13062" max="13062" width="1.33203125" style="1" customWidth="1"/>
    <col min="13063" max="13063" width="10.109375" style="1" customWidth="1"/>
    <col min="13064" max="13064" width="2.21875" style="1" customWidth="1"/>
    <col min="13065" max="13065" width="13.44140625" style="1" customWidth="1"/>
    <col min="13066" max="13066" width="1.88671875" style="1" customWidth="1"/>
    <col min="13067" max="13067" width="8.77734375" style="1" customWidth="1"/>
    <col min="13068" max="13068" width="1.109375" style="1" customWidth="1"/>
    <col min="13069" max="13069" width="9.44140625" style="1" bestFit="1" customWidth="1"/>
    <col min="13070" max="13070" width="1.33203125" style="1" customWidth="1"/>
    <col min="13071" max="13071" width="15.77734375" style="1" customWidth="1"/>
    <col min="13072" max="13072" width="1.6640625" style="1" customWidth="1"/>
    <col min="13073" max="13073" width="14.109375" style="1" customWidth="1"/>
    <col min="13074" max="13074" width="2" style="1" customWidth="1"/>
    <col min="13075" max="13075" width="13.21875" style="1" customWidth="1"/>
    <col min="13076" max="13076" width="10.109375" style="1" bestFit="1" customWidth="1"/>
    <col min="13077" max="13077" width="10.44140625" style="1" bestFit="1" customWidth="1"/>
    <col min="13078" max="13312" width="9.6640625" style="1"/>
    <col min="13313" max="13313" width="35.33203125" style="1" customWidth="1"/>
    <col min="13314" max="13314" width="19.88671875" style="1" bestFit="1" customWidth="1"/>
    <col min="13315" max="13315" width="11.88671875" style="1" customWidth="1"/>
    <col min="13316" max="13316" width="0.77734375" style="1" customWidth="1"/>
    <col min="13317" max="13317" width="11" style="1" customWidth="1"/>
    <col min="13318" max="13318" width="1.33203125" style="1" customWidth="1"/>
    <col min="13319" max="13319" width="10.109375" style="1" customWidth="1"/>
    <col min="13320" max="13320" width="2.21875" style="1" customWidth="1"/>
    <col min="13321" max="13321" width="13.44140625" style="1" customWidth="1"/>
    <col min="13322" max="13322" width="1.88671875" style="1" customWidth="1"/>
    <col min="13323" max="13323" width="8.77734375" style="1" customWidth="1"/>
    <col min="13324" max="13324" width="1.109375" style="1" customWidth="1"/>
    <col min="13325" max="13325" width="9.44140625" style="1" bestFit="1" customWidth="1"/>
    <col min="13326" max="13326" width="1.33203125" style="1" customWidth="1"/>
    <col min="13327" max="13327" width="15.77734375" style="1" customWidth="1"/>
    <col min="13328" max="13328" width="1.6640625" style="1" customWidth="1"/>
    <col min="13329" max="13329" width="14.109375" style="1" customWidth="1"/>
    <col min="13330" max="13330" width="2" style="1" customWidth="1"/>
    <col min="13331" max="13331" width="13.21875" style="1" customWidth="1"/>
    <col min="13332" max="13332" width="10.109375" style="1" bestFit="1" customWidth="1"/>
    <col min="13333" max="13333" width="10.44140625" style="1" bestFit="1" customWidth="1"/>
    <col min="13334" max="13568" width="9.6640625" style="1"/>
    <col min="13569" max="13569" width="35.33203125" style="1" customWidth="1"/>
    <col min="13570" max="13570" width="19.88671875" style="1" bestFit="1" customWidth="1"/>
    <col min="13571" max="13571" width="11.88671875" style="1" customWidth="1"/>
    <col min="13572" max="13572" width="0.77734375" style="1" customWidth="1"/>
    <col min="13573" max="13573" width="11" style="1" customWidth="1"/>
    <col min="13574" max="13574" width="1.33203125" style="1" customWidth="1"/>
    <col min="13575" max="13575" width="10.109375" style="1" customWidth="1"/>
    <col min="13576" max="13576" width="2.21875" style="1" customWidth="1"/>
    <col min="13577" max="13577" width="13.44140625" style="1" customWidth="1"/>
    <col min="13578" max="13578" width="1.88671875" style="1" customWidth="1"/>
    <col min="13579" max="13579" width="8.77734375" style="1" customWidth="1"/>
    <col min="13580" max="13580" width="1.109375" style="1" customWidth="1"/>
    <col min="13581" max="13581" width="9.44140625" style="1" bestFit="1" customWidth="1"/>
    <col min="13582" max="13582" width="1.33203125" style="1" customWidth="1"/>
    <col min="13583" max="13583" width="15.77734375" style="1" customWidth="1"/>
    <col min="13584" max="13584" width="1.6640625" style="1" customWidth="1"/>
    <col min="13585" max="13585" width="14.109375" style="1" customWidth="1"/>
    <col min="13586" max="13586" width="2" style="1" customWidth="1"/>
    <col min="13587" max="13587" width="13.21875" style="1" customWidth="1"/>
    <col min="13588" max="13588" width="10.109375" style="1" bestFit="1" customWidth="1"/>
    <col min="13589" max="13589" width="10.44140625" style="1" bestFit="1" customWidth="1"/>
    <col min="13590" max="13824" width="9.6640625" style="1"/>
    <col min="13825" max="13825" width="35.33203125" style="1" customWidth="1"/>
    <col min="13826" max="13826" width="19.88671875" style="1" bestFit="1" customWidth="1"/>
    <col min="13827" max="13827" width="11.88671875" style="1" customWidth="1"/>
    <col min="13828" max="13828" width="0.77734375" style="1" customWidth="1"/>
    <col min="13829" max="13829" width="11" style="1" customWidth="1"/>
    <col min="13830" max="13830" width="1.33203125" style="1" customWidth="1"/>
    <col min="13831" max="13831" width="10.109375" style="1" customWidth="1"/>
    <col min="13832" max="13832" width="2.21875" style="1" customWidth="1"/>
    <col min="13833" max="13833" width="13.44140625" style="1" customWidth="1"/>
    <col min="13834" max="13834" width="1.88671875" style="1" customWidth="1"/>
    <col min="13835" max="13835" width="8.77734375" style="1" customWidth="1"/>
    <col min="13836" max="13836" width="1.109375" style="1" customWidth="1"/>
    <col min="13837" max="13837" width="9.44140625" style="1" bestFit="1" customWidth="1"/>
    <col min="13838" max="13838" width="1.33203125" style="1" customWidth="1"/>
    <col min="13839" max="13839" width="15.77734375" style="1" customWidth="1"/>
    <col min="13840" max="13840" width="1.6640625" style="1" customWidth="1"/>
    <col min="13841" max="13841" width="14.109375" style="1" customWidth="1"/>
    <col min="13842" max="13842" width="2" style="1" customWidth="1"/>
    <col min="13843" max="13843" width="13.21875" style="1" customWidth="1"/>
    <col min="13844" max="13844" width="10.109375" style="1" bestFit="1" customWidth="1"/>
    <col min="13845" max="13845" width="10.44140625" style="1" bestFit="1" customWidth="1"/>
    <col min="13846" max="14080" width="9.6640625" style="1"/>
    <col min="14081" max="14081" width="35.33203125" style="1" customWidth="1"/>
    <col min="14082" max="14082" width="19.88671875" style="1" bestFit="1" customWidth="1"/>
    <col min="14083" max="14083" width="11.88671875" style="1" customWidth="1"/>
    <col min="14084" max="14084" width="0.77734375" style="1" customWidth="1"/>
    <col min="14085" max="14085" width="11" style="1" customWidth="1"/>
    <col min="14086" max="14086" width="1.33203125" style="1" customWidth="1"/>
    <col min="14087" max="14087" width="10.109375" style="1" customWidth="1"/>
    <col min="14088" max="14088" width="2.21875" style="1" customWidth="1"/>
    <col min="14089" max="14089" width="13.44140625" style="1" customWidth="1"/>
    <col min="14090" max="14090" width="1.88671875" style="1" customWidth="1"/>
    <col min="14091" max="14091" width="8.77734375" style="1" customWidth="1"/>
    <col min="14092" max="14092" width="1.109375" style="1" customWidth="1"/>
    <col min="14093" max="14093" width="9.44140625" style="1" bestFit="1" customWidth="1"/>
    <col min="14094" max="14094" width="1.33203125" style="1" customWidth="1"/>
    <col min="14095" max="14095" width="15.77734375" style="1" customWidth="1"/>
    <col min="14096" max="14096" width="1.6640625" style="1" customWidth="1"/>
    <col min="14097" max="14097" width="14.109375" style="1" customWidth="1"/>
    <col min="14098" max="14098" width="2" style="1" customWidth="1"/>
    <col min="14099" max="14099" width="13.21875" style="1" customWidth="1"/>
    <col min="14100" max="14100" width="10.109375" style="1" bestFit="1" customWidth="1"/>
    <col min="14101" max="14101" width="10.44140625" style="1" bestFit="1" customWidth="1"/>
    <col min="14102" max="14336" width="9.6640625" style="1"/>
    <col min="14337" max="14337" width="35.33203125" style="1" customWidth="1"/>
    <col min="14338" max="14338" width="19.88671875" style="1" bestFit="1" customWidth="1"/>
    <col min="14339" max="14339" width="11.88671875" style="1" customWidth="1"/>
    <col min="14340" max="14340" width="0.77734375" style="1" customWidth="1"/>
    <col min="14341" max="14341" width="11" style="1" customWidth="1"/>
    <col min="14342" max="14342" width="1.33203125" style="1" customWidth="1"/>
    <col min="14343" max="14343" width="10.109375" style="1" customWidth="1"/>
    <col min="14344" max="14344" width="2.21875" style="1" customWidth="1"/>
    <col min="14345" max="14345" width="13.44140625" style="1" customWidth="1"/>
    <col min="14346" max="14346" width="1.88671875" style="1" customWidth="1"/>
    <col min="14347" max="14347" width="8.77734375" style="1" customWidth="1"/>
    <col min="14348" max="14348" width="1.109375" style="1" customWidth="1"/>
    <col min="14349" max="14349" width="9.44140625" style="1" bestFit="1" customWidth="1"/>
    <col min="14350" max="14350" width="1.33203125" style="1" customWidth="1"/>
    <col min="14351" max="14351" width="15.77734375" style="1" customWidth="1"/>
    <col min="14352" max="14352" width="1.6640625" style="1" customWidth="1"/>
    <col min="14353" max="14353" width="14.109375" style="1" customWidth="1"/>
    <col min="14354" max="14354" width="2" style="1" customWidth="1"/>
    <col min="14355" max="14355" width="13.21875" style="1" customWidth="1"/>
    <col min="14356" max="14356" width="10.109375" style="1" bestFit="1" customWidth="1"/>
    <col min="14357" max="14357" width="10.44140625" style="1" bestFit="1" customWidth="1"/>
    <col min="14358" max="14592" width="9.6640625" style="1"/>
    <col min="14593" max="14593" width="35.33203125" style="1" customWidth="1"/>
    <col min="14594" max="14594" width="19.88671875" style="1" bestFit="1" customWidth="1"/>
    <col min="14595" max="14595" width="11.88671875" style="1" customWidth="1"/>
    <col min="14596" max="14596" width="0.77734375" style="1" customWidth="1"/>
    <col min="14597" max="14597" width="11" style="1" customWidth="1"/>
    <col min="14598" max="14598" width="1.33203125" style="1" customWidth="1"/>
    <col min="14599" max="14599" width="10.109375" style="1" customWidth="1"/>
    <col min="14600" max="14600" width="2.21875" style="1" customWidth="1"/>
    <col min="14601" max="14601" width="13.44140625" style="1" customWidth="1"/>
    <col min="14602" max="14602" width="1.88671875" style="1" customWidth="1"/>
    <col min="14603" max="14603" width="8.77734375" style="1" customWidth="1"/>
    <col min="14604" max="14604" width="1.109375" style="1" customWidth="1"/>
    <col min="14605" max="14605" width="9.44140625" style="1" bestFit="1" customWidth="1"/>
    <col min="14606" max="14606" width="1.33203125" style="1" customWidth="1"/>
    <col min="14607" max="14607" width="15.77734375" style="1" customWidth="1"/>
    <col min="14608" max="14608" width="1.6640625" style="1" customWidth="1"/>
    <col min="14609" max="14609" width="14.109375" style="1" customWidth="1"/>
    <col min="14610" max="14610" width="2" style="1" customWidth="1"/>
    <col min="14611" max="14611" width="13.21875" style="1" customWidth="1"/>
    <col min="14612" max="14612" width="10.109375" style="1" bestFit="1" customWidth="1"/>
    <col min="14613" max="14613" width="10.44140625" style="1" bestFit="1" customWidth="1"/>
    <col min="14614" max="14848" width="9.6640625" style="1"/>
    <col min="14849" max="14849" width="35.33203125" style="1" customWidth="1"/>
    <col min="14850" max="14850" width="19.88671875" style="1" bestFit="1" customWidth="1"/>
    <col min="14851" max="14851" width="11.88671875" style="1" customWidth="1"/>
    <col min="14852" max="14852" width="0.77734375" style="1" customWidth="1"/>
    <col min="14853" max="14853" width="11" style="1" customWidth="1"/>
    <col min="14854" max="14854" width="1.33203125" style="1" customWidth="1"/>
    <col min="14855" max="14855" width="10.109375" style="1" customWidth="1"/>
    <col min="14856" max="14856" width="2.21875" style="1" customWidth="1"/>
    <col min="14857" max="14857" width="13.44140625" style="1" customWidth="1"/>
    <col min="14858" max="14858" width="1.88671875" style="1" customWidth="1"/>
    <col min="14859" max="14859" width="8.77734375" style="1" customWidth="1"/>
    <col min="14860" max="14860" width="1.109375" style="1" customWidth="1"/>
    <col min="14861" max="14861" width="9.44140625" style="1" bestFit="1" customWidth="1"/>
    <col min="14862" max="14862" width="1.33203125" style="1" customWidth="1"/>
    <col min="14863" max="14863" width="15.77734375" style="1" customWidth="1"/>
    <col min="14864" max="14864" width="1.6640625" style="1" customWidth="1"/>
    <col min="14865" max="14865" width="14.109375" style="1" customWidth="1"/>
    <col min="14866" max="14866" width="2" style="1" customWidth="1"/>
    <col min="14867" max="14867" width="13.21875" style="1" customWidth="1"/>
    <col min="14868" max="14868" width="10.109375" style="1" bestFit="1" customWidth="1"/>
    <col min="14869" max="14869" width="10.44140625" style="1" bestFit="1" customWidth="1"/>
    <col min="14870" max="15104" width="9.6640625" style="1"/>
    <col min="15105" max="15105" width="35.33203125" style="1" customWidth="1"/>
    <col min="15106" max="15106" width="19.88671875" style="1" bestFit="1" customWidth="1"/>
    <col min="15107" max="15107" width="11.88671875" style="1" customWidth="1"/>
    <col min="15108" max="15108" width="0.77734375" style="1" customWidth="1"/>
    <col min="15109" max="15109" width="11" style="1" customWidth="1"/>
    <col min="15110" max="15110" width="1.33203125" style="1" customWidth="1"/>
    <col min="15111" max="15111" width="10.109375" style="1" customWidth="1"/>
    <col min="15112" max="15112" width="2.21875" style="1" customWidth="1"/>
    <col min="15113" max="15113" width="13.44140625" style="1" customWidth="1"/>
    <col min="15114" max="15114" width="1.88671875" style="1" customWidth="1"/>
    <col min="15115" max="15115" width="8.77734375" style="1" customWidth="1"/>
    <col min="15116" max="15116" width="1.109375" style="1" customWidth="1"/>
    <col min="15117" max="15117" width="9.44140625" style="1" bestFit="1" customWidth="1"/>
    <col min="15118" max="15118" width="1.33203125" style="1" customWidth="1"/>
    <col min="15119" max="15119" width="15.77734375" style="1" customWidth="1"/>
    <col min="15120" max="15120" width="1.6640625" style="1" customWidth="1"/>
    <col min="15121" max="15121" width="14.109375" style="1" customWidth="1"/>
    <col min="15122" max="15122" width="2" style="1" customWidth="1"/>
    <col min="15123" max="15123" width="13.21875" style="1" customWidth="1"/>
    <col min="15124" max="15124" width="10.109375" style="1" bestFit="1" customWidth="1"/>
    <col min="15125" max="15125" width="10.44140625" style="1" bestFit="1" customWidth="1"/>
    <col min="15126" max="15360" width="9.6640625" style="1"/>
    <col min="15361" max="15361" width="35.33203125" style="1" customWidth="1"/>
    <col min="15362" max="15362" width="19.88671875" style="1" bestFit="1" customWidth="1"/>
    <col min="15363" max="15363" width="11.88671875" style="1" customWidth="1"/>
    <col min="15364" max="15364" width="0.77734375" style="1" customWidth="1"/>
    <col min="15365" max="15365" width="11" style="1" customWidth="1"/>
    <col min="15366" max="15366" width="1.33203125" style="1" customWidth="1"/>
    <col min="15367" max="15367" width="10.109375" style="1" customWidth="1"/>
    <col min="15368" max="15368" width="2.21875" style="1" customWidth="1"/>
    <col min="15369" max="15369" width="13.44140625" style="1" customWidth="1"/>
    <col min="15370" max="15370" width="1.88671875" style="1" customWidth="1"/>
    <col min="15371" max="15371" width="8.77734375" style="1" customWidth="1"/>
    <col min="15372" max="15372" width="1.109375" style="1" customWidth="1"/>
    <col min="15373" max="15373" width="9.44140625" style="1" bestFit="1" customWidth="1"/>
    <col min="15374" max="15374" width="1.33203125" style="1" customWidth="1"/>
    <col min="15375" max="15375" width="15.77734375" style="1" customWidth="1"/>
    <col min="15376" max="15376" width="1.6640625" style="1" customWidth="1"/>
    <col min="15377" max="15377" width="14.109375" style="1" customWidth="1"/>
    <col min="15378" max="15378" width="2" style="1" customWidth="1"/>
    <col min="15379" max="15379" width="13.21875" style="1" customWidth="1"/>
    <col min="15380" max="15380" width="10.109375" style="1" bestFit="1" customWidth="1"/>
    <col min="15381" max="15381" width="10.44140625" style="1" bestFit="1" customWidth="1"/>
    <col min="15382" max="15616" width="9.6640625" style="1"/>
    <col min="15617" max="15617" width="35.33203125" style="1" customWidth="1"/>
    <col min="15618" max="15618" width="19.88671875" style="1" bestFit="1" customWidth="1"/>
    <col min="15619" max="15619" width="11.88671875" style="1" customWidth="1"/>
    <col min="15620" max="15620" width="0.77734375" style="1" customWidth="1"/>
    <col min="15621" max="15621" width="11" style="1" customWidth="1"/>
    <col min="15622" max="15622" width="1.33203125" style="1" customWidth="1"/>
    <col min="15623" max="15623" width="10.109375" style="1" customWidth="1"/>
    <col min="15624" max="15624" width="2.21875" style="1" customWidth="1"/>
    <col min="15625" max="15625" width="13.44140625" style="1" customWidth="1"/>
    <col min="15626" max="15626" width="1.88671875" style="1" customWidth="1"/>
    <col min="15627" max="15627" width="8.77734375" style="1" customWidth="1"/>
    <col min="15628" max="15628" width="1.109375" style="1" customWidth="1"/>
    <col min="15629" max="15629" width="9.44140625" style="1" bestFit="1" customWidth="1"/>
    <col min="15630" max="15630" width="1.33203125" style="1" customWidth="1"/>
    <col min="15631" max="15631" width="15.77734375" style="1" customWidth="1"/>
    <col min="15632" max="15632" width="1.6640625" style="1" customWidth="1"/>
    <col min="15633" max="15633" width="14.109375" style="1" customWidth="1"/>
    <col min="15634" max="15634" width="2" style="1" customWidth="1"/>
    <col min="15635" max="15635" width="13.21875" style="1" customWidth="1"/>
    <col min="15636" max="15636" width="10.109375" style="1" bestFit="1" customWidth="1"/>
    <col min="15637" max="15637" width="10.44140625" style="1" bestFit="1" customWidth="1"/>
    <col min="15638" max="15872" width="9.6640625" style="1"/>
    <col min="15873" max="15873" width="35.33203125" style="1" customWidth="1"/>
    <col min="15874" max="15874" width="19.88671875" style="1" bestFit="1" customWidth="1"/>
    <col min="15875" max="15875" width="11.88671875" style="1" customWidth="1"/>
    <col min="15876" max="15876" width="0.77734375" style="1" customWidth="1"/>
    <col min="15877" max="15877" width="11" style="1" customWidth="1"/>
    <col min="15878" max="15878" width="1.33203125" style="1" customWidth="1"/>
    <col min="15879" max="15879" width="10.109375" style="1" customWidth="1"/>
    <col min="15880" max="15880" width="2.21875" style="1" customWidth="1"/>
    <col min="15881" max="15881" width="13.44140625" style="1" customWidth="1"/>
    <col min="15882" max="15882" width="1.88671875" style="1" customWidth="1"/>
    <col min="15883" max="15883" width="8.77734375" style="1" customWidth="1"/>
    <col min="15884" max="15884" width="1.109375" style="1" customWidth="1"/>
    <col min="15885" max="15885" width="9.44140625" style="1" bestFit="1" customWidth="1"/>
    <col min="15886" max="15886" width="1.33203125" style="1" customWidth="1"/>
    <col min="15887" max="15887" width="15.77734375" style="1" customWidth="1"/>
    <col min="15888" max="15888" width="1.6640625" style="1" customWidth="1"/>
    <col min="15889" max="15889" width="14.109375" style="1" customWidth="1"/>
    <col min="15890" max="15890" width="2" style="1" customWidth="1"/>
    <col min="15891" max="15891" width="13.21875" style="1" customWidth="1"/>
    <col min="15892" max="15892" width="10.109375" style="1" bestFit="1" customWidth="1"/>
    <col min="15893" max="15893" width="10.44140625" style="1" bestFit="1" customWidth="1"/>
    <col min="15894" max="16128" width="9.6640625" style="1"/>
    <col min="16129" max="16129" width="35.33203125" style="1" customWidth="1"/>
    <col min="16130" max="16130" width="19.88671875" style="1" bestFit="1" customWidth="1"/>
    <col min="16131" max="16131" width="11.88671875" style="1" customWidth="1"/>
    <col min="16132" max="16132" width="0.77734375" style="1" customWidth="1"/>
    <col min="16133" max="16133" width="11" style="1" customWidth="1"/>
    <col min="16134" max="16134" width="1.33203125" style="1" customWidth="1"/>
    <col min="16135" max="16135" width="10.109375" style="1" customWidth="1"/>
    <col min="16136" max="16136" width="2.21875" style="1" customWidth="1"/>
    <col min="16137" max="16137" width="13.44140625" style="1" customWidth="1"/>
    <col min="16138" max="16138" width="1.88671875" style="1" customWidth="1"/>
    <col min="16139" max="16139" width="8.77734375" style="1" customWidth="1"/>
    <col min="16140" max="16140" width="1.109375" style="1" customWidth="1"/>
    <col min="16141" max="16141" width="9.44140625" style="1" bestFit="1" customWidth="1"/>
    <col min="16142" max="16142" width="1.33203125" style="1" customWidth="1"/>
    <col min="16143" max="16143" width="15.77734375" style="1" customWidth="1"/>
    <col min="16144" max="16144" width="1.6640625" style="1" customWidth="1"/>
    <col min="16145" max="16145" width="14.109375" style="1" customWidth="1"/>
    <col min="16146" max="16146" width="2" style="1" customWidth="1"/>
    <col min="16147" max="16147" width="13.21875" style="1" customWidth="1"/>
    <col min="16148" max="16148" width="10.109375" style="1" bestFit="1" customWidth="1"/>
    <col min="16149" max="16149" width="10.44140625" style="1" bestFit="1" customWidth="1"/>
    <col min="16150" max="16384" width="9.6640625" style="1"/>
  </cols>
  <sheetData>
    <row r="1" spans="1:28" ht="65.25" customHeight="1" x14ac:dyDescent="0.35">
      <c r="R1" s="493" t="s">
        <v>0</v>
      </c>
      <c r="S1" s="494"/>
    </row>
    <row r="2" spans="1:28" ht="52.5" customHeight="1" x14ac:dyDescent="0.4">
      <c r="A2" s="4" t="s">
        <v>239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6"/>
      <c r="R2" s="5"/>
      <c r="S2" s="5"/>
    </row>
    <row r="3" spans="1:28" ht="18" customHeight="1" x14ac:dyDescent="0.4">
      <c r="A3" s="465" t="s">
        <v>243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8"/>
      <c r="R3" s="7"/>
      <c r="S3" s="7"/>
    </row>
    <row r="4" spans="1:28" ht="12.75" customHeight="1" thickBot="1" x14ac:dyDescent="0.45">
      <c r="A4" s="7"/>
      <c r="B4" s="7"/>
      <c r="C4" s="7"/>
      <c r="D4" s="7"/>
      <c r="E4" s="7"/>
      <c r="F4" s="7"/>
      <c r="G4" s="7"/>
      <c r="H4" s="7"/>
      <c r="I4" s="9"/>
      <c r="J4" s="7"/>
      <c r="K4" s="7"/>
      <c r="L4" s="7"/>
      <c r="M4" s="10"/>
      <c r="N4" s="7"/>
      <c r="O4" s="8"/>
      <c r="P4" s="7"/>
      <c r="Q4" s="8"/>
      <c r="R4" s="7"/>
      <c r="S4" s="9"/>
    </row>
    <row r="5" spans="1:28" s="18" customFormat="1" ht="78.75" customHeight="1" thickTop="1" thickBot="1" x14ac:dyDescent="0.3">
      <c r="A5" s="12" t="s">
        <v>2</v>
      </c>
      <c r="B5" s="495" t="s">
        <v>3</v>
      </c>
      <c r="C5" s="495"/>
      <c r="D5" s="13"/>
      <c r="E5" s="12" t="s">
        <v>4</v>
      </c>
      <c r="F5" s="13"/>
      <c r="G5" s="12" t="s">
        <v>5</v>
      </c>
      <c r="H5" s="13"/>
      <c r="I5" s="12" t="s">
        <v>6</v>
      </c>
      <c r="J5" s="13"/>
      <c r="K5" s="14" t="s">
        <v>7</v>
      </c>
      <c r="L5" s="13"/>
      <c r="M5" s="15" t="s">
        <v>8</v>
      </c>
      <c r="N5" s="13"/>
      <c r="O5" s="16" t="s">
        <v>9</v>
      </c>
      <c r="P5" s="13"/>
      <c r="Q5" s="16" t="s">
        <v>10</v>
      </c>
      <c r="R5" s="13"/>
      <c r="S5" s="16" t="s">
        <v>11</v>
      </c>
      <c r="T5" s="17"/>
    </row>
    <row r="6" spans="1:28" s="18" customFormat="1" ht="15" customHeight="1" x14ac:dyDescent="0.25">
      <c r="A6" s="19" t="s">
        <v>12</v>
      </c>
      <c r="O6" s="20"/>
      <c r="Q6" s="20"/>
      <c r="T6" s="17"/>
    </row>
    <row r="7" spans="1:28" s="18" customFormat="1" ht="20.100000000000001" customHeight="1" x14ac:dyDescent="0.25">
      <c r="A7" s="21" t="s">
        <v>13</v>
      </c>
      <c r="B7" s="18" t="s">
        <v>14</v>
      </c>
      <c r="C7" s="18" t="s">
        <v>15</v>
      </c>
      <c r="E7" s="22">
        <v>893</v>
      </c>
      <c r="G7" s="22">
        <v>0</v>
      </c>
      <c r="I7" s="22">
        <f>E7-G7</f>
        <v>893</v>
      </c>
      <c r="K7" s="23">
        <f>ROUND(IF(I7&lt;&gt;0,((O7/I7)/10),0),3)</f>
        <v>1.859</v>
      </c>
      <c r="M7" s="23">
        <f>ROUND(IF(I7&lt;&gt;0,((Q7/I7)/10),0),3)</f>
        <v>2.5310000000000001</v>
      </c>
      <c r="O7" s="24">
        <v>16600</v>
      </c>
      <c r="Q7" s="24">
        <v>22600</v>
      </c>
      <c r="S7" s="20"/>
      <c r="T7" s="17"/>
    </row>
    <row r="8" spans="1:28" s="18" customFormat="1" ht="20.100000000000001" customHeight="1" x14ac:dyDescent="0.25">
      <c r="A8" s="18" t="s">
        <v>16</v>
      </c>
      <c r="B8" s="18" t="s">
        <v>14</v>
      </c>
      <c r="C8" s="18" t="s">
        <v>17</v>
      </c>
      <c r="E8" s="22">
        <v>764</v>
      </c>
      <c r="G8" s="22">
        <v>0</v>
      </c>
      <c r="I8" s="22">
        <f>E8-G8</f>
        <v>764</v>
      </c>
      <c r="K8" s="23">
        <f>ROUND(IF(I8&lt;&gt;0,((O8/I8)/10),0),3)</f>
        <v>7.5519999999999996</v>
      </c>
      <c r="M8" s="23">
        <f>ROUND(IF(I8&lt;&gt;0,((Q8/I8)/10),0),3)</f>
        <v>8.7569999999999997</v>
      </c>
      <c r="O8" s="24">
        <v>57700</v>
      </c>
      <c r="Q8" s="24">
        <v>66900</v>
      </c>
      <c r="S8" s="20"/>
      <c r="T8" s="17"/>
    </row>
    <row r="9" spans="1:28" s="18" customFormat="1" ht="20.100000000000001" customHeight="1" x14ac:dyDescent="0.25">
      <c r="A9" s="389" t="s">
        <v>30</v>
      </c>
      <c r="B9" s="18" t="s">
        <v>164</v>
      </c>
      <c r="C9" s="18" t="s">
        <v>15</v>
      </c>
      <c r="E9" s="22">
        <v>7440</v>
      </c>
      <c r="G9" s="22">
        <v>0</v>
      </c>
      <c r="H9" s="56"/>
      <c r="I9" s="442">
        <f>E9-G9</f>
        <v>7440</v>
      </c>
      <c r="J9" s="56"/>
      <c r="K9" s="323">
        <f>ROUND(IF(I9&lt;&gt;0,((O9/I9)/10),0),3)</f>
        <v>4.8789999999999996</v>
      </c>
      <c r="L9" s="56"/>
      <c r="M9" s="323">
        <f>ROUND(IF(I9&lt;&gt;0,((Q9/I9)/10),0),3)</f>
        <v>5.6369999999999996</v>
      </c>
      <c r="N9" s="56"/>
      <c r="O9" s="24">
        <v>363000</v>
      </c>
      <c r="Q9" s="24">
        <v>419400</v>
      </c>
      <c r="R9" s="56"/>
      <c r="S9" s="147"/>
      <c r="T9" s="17"/>
    </row>
    <row r="10" spans="1:28" s="18" customFormat="1" ht="20.100000000000001" customHeight="1" thickBot="1" x14ac:dyDescent="0.3">
      <c r="A10" s="19" t="s">
        <v>18</v>
      </c>
      <c r="E10" s="25">
        <f>SUM(E7:E9)</f>
        <v>9097</v>
      </c>
      <c r="F10" s="19"/>
      <c r="G10" s="25">
        <f>SUM(G7:G9)</f>
        <v>0</v>
      </c>
      <c r="H10" s="19"/>
      <c r="I10" s="25">
        <f>SUM(I7:I9)</f>
        <v>9097</v>
      </c>
      <c r="J10" s="19"/>
      <c r="K10" s="26">
        <f>ROUND(IF(I10&lt;&gt;0,((O10/I10)/10),0),3)</f>
        <v>4.8070000000000004</v>
      </c>
      <c r="L10" s="19"/>
      <c r="M10" s="26">
        <f>ROUND(IF(I10&lt;&gt;0,((Q10/I10)/10),0),3)</f>
        <v>5.5940000000000003</v>
      </c>
      <c r="N10" s="19"/>
      <c r="O10" s="27">
        <f>SUM(O7:O9)</f>
        <v>437300</v>
      </c>
      <c r="P10" s="19"/>
      <c r="Q10" s="27">
        <f>SUM(Q7:Q9)</f>
        <v>508900</v>
      </c>
      <c r="R10" s="19"/>
      <c r="S10" s="460">
        <v>12500</v>
      </c>
      <c r="T10" s="17"/>
    </row>
    <row r="11" spans="1:28" s="18" customFormat="1" ht="18" customHeight="1" thickTop="1" x14ac:dyDescent="0.25">
      <c r="T11" s="17"/>
    </row>
    <row r="12" spans="1:28" s="18" customFormat="1" ht="18" customHeight="1" x14ac:dyDescent="0.25">
      <c r="O12" s="24"/>
      <c r="Q12" s="20"/>
      <c r="T12" s="17"/>
    </row>
    <row r="13" spans="1:28" s="18" customFormat="1" ht="18" customHeight="1" x14ac:dyDescent="0.25">
      <c r="A13" s="31" t="s">
        <v>19</v>
      </c>
      <c r="O13" s="20"/>
      <c r="Q13" s="20"/>
      <c r="T13" s="17"/>
    </row>
    <row r="14" spans="1:28" s="18" customFormat="1" ht="20.100000000000001" customHeight="1" x14ac:dyDescent="0.25">
      <c r="A14" s="18" t="s">
        <v>20</v>
      </c>
      <c r="B14" s="18" t="s">
        <v>14</v>
      </c>
      <c r="C14" s="32" t="s">
        <v>15</v>
      </c>
      <c r="E14" s="18">
        <v>47.3</v>
      </c>
      <c r="G14" s="18">
        <v>0</v>
      </c>
      <c r="I14" s="22">
        <f>E14-G14</f>
        <v>47.3</v>
      </c>
      <c r="K14" s="23">
        <f>ROUND(IF(I14&lt;&gt;0,((O14/I14)/10),0),3)</f>
        <v>3.8010000000000002</v>
      </c>
      <c r="M14" s="23">
        <f>ROUND(IF(I14&lt;&gt;0,((Q14/I14)/10),0),3)</f>
        <v>4.1820000000000004</v>
      </c>
      <c r="O14" s="24">
        <v>1798.06</v>
      </c>
      <c r="Q14" s="24">
        <v>1977.87</v>
      </c>
      <c r="S14" s="20">
        <v>66.2</v>
      </c>
      <c r="T14" s="33"/>
      <c r="U14" s="20"/>
    </row>
    <row r="15" spans="1:28" s="18" customFormat="1" ht="20.100000000000001" customHeight="1" x14ac:dyDescent="0.25">
      <c r="A15" s="18" t="s">
        <v>21</v>
      </c>
      <c r="B15" s="18" t="s">
        <v>14</v>
      </c>
      <c r="C15" s="32" t="s">
        <v>15</v>
      </c>
      <c r="E15" s="18">
        <v>1159.2</v>
      </c>
      <c r="G15" s="22">
        <v>0</v>
      </c>
      <c r="I15" s="22">
        <f>E15-G15</f>
        <v>1159.2</v>
      </c>
      <c r="K15" s="23">
        <f>ROUND(IF(I15&lt;&gt;0,((O15/I15)/10),0),3)</f>
        <v>3.6669999999999998</v>
      </c>
      <c r="M15" s="23">
        <f>ROUND(IF(I15&lt;&gt;0,((Q15/I15)/10),0),3)</f>
        <v>4.0330000000000004</v>
      </c>
      <c r="O15" s="24">
        <v>42504.36</v>
      </c>
      <c r="Q15" s="24">
        <v>46754.8</v>
      </c>
      <c r="S15" s="20">
        <v>1773.58</v>
      </c>
      <c r="T15" s="33"/>
      <c r="U15" s="34"/>
      <c r="V15" s="34"/>
      <c r="W15" s="34"/>
    </row>
    <row r="16" spans="1:28" s="18" customFormat="1" ht="20.100000000000001" customHeight="1" x14ac:dyDescent="0.25">
      <c r="C16" s="32"/>
      <c r="G16" s="22"/>
      <c r="I16" s="22"/>
      <c r="K16" s="23"/>
      <c r="M16" s="23"/>
      <c r="O16" s="24"/>
      <c r="Q16" s="24"/>
      <c r="S16" s="20"/>
      <c r="T16" s="17"/>
      <c r="U16" s="35" t="s">
        <v>213</v>
      </c>
      <c r="V16" s="35" t="s">
        <v>214</v>
      </c>
      <c r="W16" s="35" t="s">
        <v>215</v>
      </c>
      <c r="X16" s="36" t="s">
        <v>216</v>
      </c>
      <c r="Y16" s="35" t="s">
        <v>217</v>
      </c>
      <c r="Z16" s="35" t="s">
        <v>218</v>
      </c>
      <c r="AA16" s="18" t="s">
        <v>219</v>
      </c>
      <c r="AB16" s="18" t="s">
        <v>220</v>
      </c>
    </row>
    <row r="17" spans="1:28" s="18" customFormat="1" ht="20.100000000000001" customHeight="1" x14ac:dyDescent="0.25">
      <c r="A17" s="18" t="s">
        <v>63</v>
      </c>
      <c r="C17" s="32" t="s">
        <v>23</v>
      </c>
      <c r="E17" s="22">
        <v>1776</v>
      </c>
      <c r="G17" s="22">
        <v>0</v>
      </c>
      <c r="I17" s="22">
        <f>E17-G17</f>
        <v>1776</v>
      </c>
      <c r="K17" s="23">
        <f>ROUND(IF(I17&lt;&gt;0,((O17/I17)/10),0),3)</f>
        <v>4.6840000000000002</v>
      </c>
      <c r="M17" s="23">
        <f>ROUND(IF(I17&lt;&gt;0,((Q17/I17)/10),0),3)</f>
        <v>6.444</v>
      </c>
      <c r="O17" s="24">
        <v>83187.87</v>
      </c>
      <c r="P17" s="20"/>
      <c r="Q17" s="24">
        <v>114447.15</v>
      </c>
      <c r="R17" s="20"/>
      <c r="S17" s="24">
        <v>25398.48</v>
      </c>
      <c r="T17" s="17"/>
      <c r="U17" s="20">
        <v>0</v>
      </c>
      <c r="V17" s="20">
        <v>0</v>
      </c>
      <c r="W17" s="20">
        <v>0</v>
      </c>
      <c r="X17" s="20">
        <v>0</v>
      </c>
      <c r="Y17" s="20">
        <f t="shared" ref="Y17:Y35" si="0">ROUND(X17*0.8,2)</f>
        <v>0</v>
      </c>
      <c r="Z17" s="20">
        <f t="shared" ref="Z17:Z35" si="1">X17-Y17</f>
        <v>0</v>
      </c>
      <c r="AA17" s="20">
        <f t="shared" ref="AA17:AB32" si="2">V17+Y17</f>
        <v>0</v>
      </c>
      <c r="AB17" s="20">
        <f t="shared" si="2"/>
        <v>0</v>
      </c>
    </row>
    <row r="18" spans="1:28" s="18" customFormat="1" ht="20.100000000000001" customHeight="1" x14ac:dyDescent="0.25">
      <c r="A18" s="18" t="s">
        <v>221</v>
      </c>
      <c r="C18" s="32" t="s">
        <v>23</v>
      </c>
      <c r="E18" s="22">
        <v>515</v>
      </c>
      <c r="G18" s="22">
        <v>0</v>
      </c>
      <c r="I18" s="22">
        <f>E18-G18</f>
        <v>515</v>
      </c>
      <c r="K18" s="23">
        <f>ROUND(IF(I18&lt;&gt;0,((O18/I18)/10),0),3)</f>
        <v>4.9119999999999999</v>
      </c>
      <c r="M18" s="23">
        <f>ROUND(IF(I18&lt;&gt;0,((Q18/I18)/10),0),3)</f>
        <v>6.0350000000000001</v>
      </c>
      <c r="O18" s="24">
        <v>25297.58</v>
      </c>
      <c r="P18" s="20"/>
      <c r="Q18" s="24">
        <v>31080.19</v>
      </c>
      <c r="R18" s="20"/>
      <c r="S18" s="24">
        <v>4101.91</v>
      </c>
      <c r="T18" s="24"/>
      <c r="U18" s="20">
        <v>0</v>
      </c>
      <c r="V18" s="20">
        <v>0</v>
      </c>
      <c r="W18" s="20">
        <v>0</v>
      </c>
      <c r="X18" s="20">
        <v>0</v>
      </c>
      <c r="Y18" s="20">
        <f t="shared" si="0"/>
        <v>0</v>
      </c>
      <c r="Z18" s="20">
        <f t="shared" si="1"/>
        <v>0</v>
      </c>
      <c r="AA18" s="20">
        <f t="shared" si="2"/>
        <v>0</v>
      </c>
      <c r="AB18" s="20">
        <f t="shared" si="2"/>
        <v>0</v>
      </c>
    </row>
    <row r="19" spans="1:28" s="18" customFormat="1" ht="20.100000000000001" customHeight="1" x14ac:dyDescent="0.25">
      <c r="A19" s="363" t="s">
        <v>25</v>
      </c>
      <c r="B19" s="363"/>
      <c r="C19" s="32" t="s">
        <v>23</v>
      </c>
      <c r="D19" s="363"/>
      <c r="E19" s="22">
        <v>0</v>
      </c>
      <c r="F19" s="363"/>
      <c r="G19" s="22">
        <v>0</v>
      </c>
      <c r="H19" s="363"/>
      <c r="I19" s="22">
        <f>E19-G19</f>
        <v>0</v>
      </c>
      <c r="J19" s="363"/>
      <c r="K19" s="23">
        <f t="shared" ref="K19:K33" si="3">ROUND(IF(I19&lt;&gt;0,((O19/I19)/10),0),3)</f>
        <v>0</v>
      </c>
      <c r="M19" s="23">
        <f t="shared" ref="M19:M33" si="4">ROUND(IF(I19&lt;&gt;0,((Q19/I19)/10),0),3)</f>
        <v>0</v>
      </c>
      <c r="N19" s="363"/>
      <c r="O19" s="24">
        <v>0</v>
      </c>
      <c r="P19" s="24"/>
      <c r="Q19" s="24">
        <v>0</v>
      </c>
      <c r="R19" s="361"/>
      <c r="S19" s="24">
        <v>0</v>
      </c>
      <c r="T19" s="24"/>
      <c r="U19" s="20">
        <v>0</v>
      </c>
      <c r="V19" s="20">
        <v>0</v>
      </c>
      <c r="W19" s="20">
        <v>0</v>
      </c>
      <c r="X19" s="20">
        <v>0</v>
      </c>
      <c r="Y19" s="20">
        <f t="shared" si="0"/>
        <v>0</v>
      </c>
      <c r="Z19" s="20">
        <f t="shared" si="1"/>
        <v>0</v>
      </c>
      <c r="AA19" s="20">
        <f t="shared" si="2"/>
        <v>0</v>
      </c>
      <c r="AB19" s="20">
        <f t="shared" si="2"/>
        <v>0</v>
      </c>
    </row>
    <row r="20" spans="1:28" s="18" customFormat="1" ht="20.100000000000001" customHeight="1" x14ac:dyDescent="0.25">
      <c r="A20" s="18" t="s">
        <v>222</v>
      </c>
      <c r="B20" s="363"/>
      <c r="C20" s="32" t="s">
        <v>23</v>
      </c>
      <c r="D20" s="363"/>
      <c r="E20" s="22">
        <v>0</v>
      </c>
      <c r="G20" s="22">
        <v>0</v>
      </c>
      <c r="I20" s="22">
        <f t="shared" ref="I20:I33" si="5">E20-G20</f>
        <v>0</v>
      </c>
      <c r="K20" s="23">
        <f t="shared" si="3"/>
        <v>0</v>
      </c>
      <c r="M20" s="23">
        <f t="shared" si="4"/>
        <v>0</v>
      </c>
      <c r="O20" s="24">
        <v>0</v>
      </c>
      <c r="P20" s="24"/>
      <c r="Q20" s="24">
        <v>0</v>
      </c>
      <c r="R20" s="361"/>
      <c r="S20" s="24">
        <v>0</v>
      </c>
      <c r="T20" s="33"/>
      <c r="U20" s="20"/>
      <c r="V20" s="20"/>
      <c r="W20" s="20"/>
      <c r="X20" s="20"/>
      <c r="Y20" s="20">
        <f t="shared" si="0"/>
        <v>0</v>
      </c>
      <c r="Z20" s="20">
        <f t="shared" si="1"/>
        <v>0</v>
      </c>
      <c r="AA20" s="20">
        <f t="shared" si="2"/>
        <v>0</v>
      </c>
      <c r="AB20" s="20">
        <f t="shared" si="2"/>
        <v>0</v>
      </c>
    </row>
    <row r="21" spans="1:28" s="18" customFormat="1" ht="20.100000000000001" customHeight="1" x14ac:dyDescent="0.25">
      <c r="A21" s="21" t="s">
        <v>13</v>
      </c>
      <c r="B21" s="363"/>
      <c r="C21" s="32" t="s">
        <v>23</v>
      </c>
      <c r="D21" s="363"/>
      <c r="E21" s="22">
        <v>10</v>
      </c>
      <c r="G21" s="22">
        <v>0</v>
      </c>
      <c r="I21" s="22">
        <f t="shared" si="5"/>
        <v>10</v>
      </c>
      <c r="K21" s="23">
        <f t="shared" si="3"/>
        <v>4.2869999999999999</v>
      </c>
      <c r="M21" s="23">
        <f t="shared" si="4"/>
        <v>5.5650000000000004</v>
      </c>
      <c r="O21" s="24">
        <v>428.7</v>
      </c>
      <c r="P21" s="24"/>
      <c r="Q21" s="24">
        <v>556.48</v>
      </c>
      <c r="R21" s="361"/>
      <c r="S21" s="24">
        <v>94.78</v>
      </c>
      <c r="T21" s="33"/>
      <c r="U21" s="20">
        <v>0</v>
      </c>
      <c r="V21" s="20">
        <v>0</v>
      </c>
      <c r="W21" s="20">
        <v>0</v>
      </c>
      <c r="X21" s="20">
        <v>0</v>
      </c>
      <c r="Y21" s="20">
        <f t="shared" si="0"/>
        <v>0</v>
      </c>
      <c r="Z21" s="20">
        <f t="shared" si="1"/>
        <v>0</v>
      </c>
      <c r="AA21" s="20">
        <f t="shared" si="2"/>
        <v>0</v>
      </c>
      <c r="AB21" s="20">
        <f t="shared" si="2"/>
        <v>0</v>
      </c>
    </row>
    <row r="22" spans="1:28" s="18" customFormat="1" ht="20.100000000000001" customHeight="1" x14ac:dyDescent="0.25">
      <c r="A22" s="18" t="s">
        <v>37</v>
      </c>
      <c r="B22" s="363"/>
      <c r="C22" s="32" t="s">
        <v>23</v>
      </c>
      <c r="D22" s="363"/>
      <c r="E22" s="22">
        <v>154</v>
      </c>
      <c r="G22" s="22">
        <v>0</v>
      </c>
      <c r="I22" s="22">
        <f t="shared" si="5"/>
        <v>154</v>
      </c>
      <c r="K22" s="23">
        <f t="shared" si="3"/>
        <v>5.282</v>
      </c>
      <c r="M22" s="23">
        <f t="shared" si="4"/>
        <v>6.1890000000000001</v>
      </c>
      <c r="O22" s="24">
        <v>8134.71</v>
      </c>
      <c r="P22" s="24"/>
      <c r="Q22" s="24">
        <v>9530.43</v>
      </c>
      <c r="R22" s="361"/>
      <c r="S22" s="24">
        <v>887.52</v>
      </c>
      <c r="T22" s="17"/>
      <c r="U22" s="24">
        <v>0</v>
      </c>
      <c r="V22" s="20">
        <v>0</v>
      </c>
      <c r="W22" s="20">
        <v>0</v>
      </c>
      <c r="X22" s="20">
        <v>0</v>
      </c>
      <c r="Y22" s="20">
        <f t="shared" si="0"/>
        <v>0</v>
      </c>
      <c r="Z22" s="20">
        <f t="shared" si="1"/>
        <v>0</v>
      </c>
      <c r="AA22" s="20">
        <f t="shared" si="2"/>
        <v>0</v>
      </c>
      <c r="AB22" s="20">
        <f t="shared" si="2"/>
        <v>0</v>
      </c>
    </row>
    <row r="23" spans="1:28" s="18" customFormat="1" ht="20.100000000000001" customHeight="1" x14ac:dyDescent="0.25">
      <c r="A23" s="18" t="s">
        <v>35</v>
      </c>
      <c r="B23" s="363"/>
      <c r="C23" s="32" t="s">
        <v>23</v>
      </c>
      <c r="D23" s="363"/>
      <c r="E23" s="22">
        <v>0</v>
      </c>
      <c r="G23" s="22">
        <v>0</v>
      </c>
      <c r="I23" s="22">
        <f t="shared" si="5"/>
        <v>0</v>
      </c>
      <c r="K23" s="23">
        <f t="shared" si="3"/>
        <v>0</v>
      </c>
      <c r="M23" s="23">
        <f t="shared" si="4"/>
        <v>0</v>
      </c>
      <c r="O23" s="24">
        <v>0</v>
      </c>
      <c r="P23" s="24"/>
      <c r="Q23" s="24">
        <v>0</v>
      </c>
      <c r="R23" s="361"/>
      <c r="S23" s="24">
        <v>0</v>
      </c>
      <c r="T23" s="17"/>
      <c r="U23" s="20"/>
      <c r="V23" s="20"/>
      <c r="W23" s="20"/>
      <c r="X23" s="20"/>
      <c r="Y23" s="20">
        <f t="shared" si="0"/>
        <v>0</v>
      </c>
      <c r="Z23" s="20">
        <f t="shared" si="1"/>
        <v>0</v>
      </c>
      <c r="AA23" s="20">
        <f t="shared" si="2"/>
        <v>0</v>
      </c>
      <c r="AB23" s="20">
        <f t="shared" si="2"/>
        <v>0</v>
      </c>
    </row>
    <row r="24" spans="1:28" s="18" customFormat="1" ht="20.100000000000001" customHeight="1" x14ac:dyDescent="0.25">
      <c r="A24" s="18" t="s">
        <v>33</v>
      </c>
      <c r="B24" s="363"/>
      <c r="C24" s="32" t="s">
        <v>23</v>
      </c>
      <c r="D24" s="363"/>
      <c r="E24" s="22">
        <v>251</v>
      </c>
      <c r="G24" s="22">
        <v>0</v>
      </c>
      <c r="I24" s="22">
        <f t="shared" si="5"/>
        <v>251</v>
      </c>
      <c r="K24" s="23">
        <f t="shared" si="3"/>
        <v>3.2650000000000001</v>
      </c>
      <c r="M24" s="23">
        <f t="shared" si="4"/>
        <v>3.8250000000000002</v>
      </c>
      <c r="O24" s="24">
        <v>8193.9</v>
      </c>
      <c r="P24" s="24"/>
      <c r="Q24" s="24">
        <v>9601.7000000000007</v>
      </c>
      <c r="R24" s="361"/>
      <c r="S24" s="24">
        <v>971.22</v>
      </c>
      <c r="T24" s="17"/>
      <c r="U24" s="20"/>
      <c r="V24" s="20"/>
      <c r="W24" s="20"/>
      <c r="X24" s="20"/>
      <c r="Y24" s="20">
        <f t="shared" si="0"/>
        <v>0</v>
      </c>
      <c r="Z24" s="20">
        <f t="shared" si="1"/>
        <v>0</v>
      </c>
      <c r="AA24" s="20">
        <f t="shared" si="2"/>
        <v>0</v>
      </c>
      <c r="AB24" s="20">
        <f t="shared" si="2"/>
        <v>0</v>
      </c>
    </row>
    <row r="25" spans="1:28" s="18" customFormat="1" ht="20.100000000000001" customHeight="1" x14ac:dyDescent="0.25">
      <c r="A25" s="18" t="s">
        <v>223</v>
      </c>
      <c r="B25" s="363"/>
      <c r="C25" s="32" t="s">
        <v>23</v>
      </c>
      <c r="D25" s="363"/>
      <c r="E25" s="22">
        <v>0</v>
      </c>
      <c r="G25" s="22">
        <v>0</v>
      </c>
      <c r="I25" s="22">
        <f t="shared" si="5"/>
        <v>0</v>
      </c>
      <c r="K25" s="23">
        <f t="shared" si="3"/>
        <v>0</v>
      </c>
      <c r="M25" s="23">
        <f t="shared" si="4"/>
        <v>0</v>
      </c>
      <c r="O25" s="24">
        <v>0</v>
      </c>
      <c r="P25" s="24"/>
      <c r="Q25" s="24">
        <v>0</v>
      </c>
      <c r="R25" s="361"/>
      <c r="S25" s="24">
        <v>0</v>
      </c>
      <c r="T25" s="17"/>
      <c r="U25" s="20"/>
      <c r="V25" s="20"/>
      <c r="W25" s="20"/>
      <c r="X25" s="20"/>
      <c r="Y25" s="20">
        <f t="shared" si="0"/>
        <v>0</v>
      </c>
      <c r="Z25" s="20">
        <f t="shared" si="1"/>
        <v>0</v>
      </c>
      <c r="AA25" s="20">
        <f t="shared" si="2"/>
        <v>0</v>
      </c>
      <c r="AB25" s="20">
        <f t="shared" si="2"/>
        <v>0</v>
      </c>
    </row>
    <row r="26" spans="1:28" s="18" customFormat="1" ht="20.100000000000001" customHeight="1" x14ac:dyDescent="0.25">
      <c r="A26" s="18" t="s">
        <v>24</v>
      </c>
      <c r="B26" s="363"/>
      <c r="C26" s="32" t="s">
        <v>23</v>
      </c>
      <c r="D26" s="363"/>
      <c r="E26" s="22">
        <v>0</v>
      </c>
      <c r="G26" s="22">
        <v>0</v>
      </c>
      <c r="I26" s="22">
        <f t="shared" si="5"/>
        <v>0</v>
      </c>
      <c r="K26" s="23">
        <f t="shared" si="3"/>
        <v>0</v>
      </c>
      <c r="M26" s="23">
        <f t="shared" si="4"/>
        <v>0</v>
      </c>
      <c r="O26" s="24">
        <v>0</v>
      </c>
      <c r="P26" s="24"/>
      <c r="Q26" s="24">
        <v>0</v>
      </c>
      <c r="R26" s="361"/>
      <c r="S26" s="24">
        <v>0</v>
      </c>
      <c r="T26" s="17"/>
      <c r="U26" s="20"/>
      <c r="V26" s="20"/>
      <c r="W26" s="20"/>
      <c r="X26" s="20"/>
      <c r="Y26" s="20">
        <f t="shared" si="0"/>
        <v>0</v>
      </c>
      <c r="Z26" s="20">
        <f t="shared" si="1"/>
        <v>0</v>
      </c>
      <c r="AA26" s="20">
        <f t="shared" si="2"/>
        <v>0</v>
      </c>
      <c r="AB26" s="20">
        <f t="shared" si="2"/>
        <v>0</v>
      </c>
    </row>
    <row r="27" spans="1:28" s="18" customFormat="1" ht="20.100000000000001" customHeight="1" x14ac:dyDescent="0.25">
      <c r="A27" s="363" t="s">
        <v>68</v>
      </c>
      <c r="B27" s="363"/>
      <c r="C27" s="32" t="s">
        <v>23</v>
      </c>
      <c r="D27" s="363"/>
      <c r="E27" s="22">
        <v>400</v>
      </c>
      <c r="G27" s="22">
        <v>0</v>
      </c>
      <c r="I27" s="22">
        <f t="shared" si="5"/>
        <v>400</v>
      </c>
      <c r="K27" s="23">
        <f t="shared" si="3"/>
        <v>5.1319999999999997</v>
      </c>
      <c r="M27" s="23">
        <f t="shared" si="4"/>
        <v>6.5709999999999997</v>
      </c>
      <c r="O27" s="24">
        <v>20528</v>
      </c>
      <c r="P27" s="24"/>
      <c r="Q27" s="24">
        <v>26282</v>
      </c>
      <c r="R27" s="361"/>
      <c r="S27" s="24">
        <v>4434</v>
      </c>
      <c r="T27" s="17"/>
      <c r="U27" s="20"/>
      <c r="V27" s="20"/>
      <c r="W27" s="20"/>
      <c r="X27" s="20"/>
      <c r="Y27" s="20">
        <f t="shared" si="0"/>
        <v>0</v>
      </c>
      <c r="Z27" s="20">
        <f t="shared" si="1"/>
        <v>0</v>
      </c>
      <c r="AA27" s="20">
        <f t="shared" si="2"/>
        <v>0</v>
      </c>
      <c r="AB27" s="20">
        <f t="shared" si="2"/>
        <v>0</v>
      </c>
    </row>
    <row r="28" spans="1:28" s="18" customFormat="1" ht="20.100000000000001" customHeight="1" x14ac:dyDescent="0.25">
      <c r="A28" s="443" t="s">
        <v>66</v>
      </c>
      <c r="B28" s="363"/>
      <c r="C28" s="32" t="s">
        <v>23</v>
      </c>
      <c r="D28" s="363"/>
      <c r="E28" s="22">
        <v>0</v>
      </c>
      <c r="G28" s="22">
        <v>0</v>
      </c>
      <c r="I28" s="22">
        <f t="shared" si="5"/>
        <v>0</v>
      </c>
      <c r="K28" s="23">
        <f t="shared" si="3"/>
        <v>0</v>
      </c>
      <c r="M28" s="23">
        <f t="shared" si="4"/>
        <v>0</v>
      </c>
      <c r="O28" s="24">
        <v>0</v>
      </c>
      <c r="P28" s="24"/>
      <c r="Q28" s="24">
        <v>0</v>
      </c>
      <c r="R28" s="361"/>
      <c r="S28" s="24">
        <v>0</v>
      </c>
      <c r="T28" s="17"/>
      <c r="U28" s="24">
        <v>0</v>
      </c>
      <c r="V28" s="20">
        <v>0</v>
      </c>
      <c r="W28" s="20">
        <v>0</v>
      </c>
      <c r="X28" s="20">
        <v>0</v>
      </c>
      <c r="Y28" s="20">
        <f t="shared" si="0"/>
        <v>0</v>
      </c>
      <c r="Z28" s="20">
        <f t="shared" si="1"/>
        <v>0</v>
      </c>
      <c r="AA28" s="20">
        <f t="shared" si="2"/>
        <v>0</v>
      </c>
      <c r="AB28" s="20">
        <f t="shared" si="2"/>
        <v>0</v>
      </c>
    </row>
    <row r="29" spans="1:28" s="18" customFormat="1" ht="20.100000000000001" customHeight="1" x14ac:dyDescent="0.25">
      <c r="A29" s="363" t="s">
        <v>116</v>
      </c>
      <c r="B29" s="363"/>
      <c r="C29" s="32" t="s">
        <v>23</v>
      </c>
      <c r="D29" s="363"/>
      <c r="E29" s="22">
        <v>0</v>
      </c>
      <c r="G29" s="22">
        <v>0</v>
      </c>
      <c r="I29" s="22">
        <f t="shared" si="5"/>
        <v>0</v>
      </c>
      <c r="K29" s="23">
        <f t="shared" si="3"/>
        <v>0</v>
      </c>
      <c r="M29" s="23">
        <f t="shared" si="4"/>
        <v>0</v>
      </c>
      <c r="O29" s="24">
        <v>0</v>
      </c>
      <c r="P29" s="24"/>
      <c r="Q29" s="24">
        <v>0</v>
      </c>
      <c r="R29" s="361"/>
      <c r="S29" s="24">
        <v>0</v>
      </c>
      <c r="T29" s="17"/>
      <c r="U29" s="20"/>
      <c r="V29" s="20"/>
      <c r="W29" s="20"/>
      <c r="X29" s="20"/>
      <c r="Y29" s="20">
        <f t="shared" si="0"/>
        <v>0</v>
      </c>
      <c r="Z29" s="20">
        <f t="shared" si="1"/>
        <v>0</v>
      </c>
      <c r="AA29" s="20">
        <f t="shared" si="2"/>
        <v>0</v>
      </c>
      <c r="AB29" s="20">
        <f t="shared" si="2"/>
        <v>0</v>
      </c>
    </row>
    <row r="30" spans="1:28" s="18" customFormat="1" ht="20.100000000000001" customHeight="1" x14ac:dyDescent="0.25">
      <c r="A30" s="389" t="s">
        <v>71</v>
      </c>
      <c r="B30" s="363"/>
      <c r="C30" s="32" t="s">
        <v>23</v>
      </c>
      <c r="D30" s="363"/>
      <c r="E30" s="22">
        <v>196</v>
      </c>
      <c r="G30" s="22">
        <v>0</v>
      </c>
      <c r="I30" s="22">
        <f t="shared" si="5"/>
        <v>196</v>
      </c>
      <c r="K30" s="23">
        <f t="shared" si="3"/>
        <v>3.5430000000000001</v>
      </c>
      <c r="M30" s="23">
        <f t="shared" si="4"/>
        <v>5</v>
      </c>
      <c r="O30" s="24">
        <v>6944.28</v>
      </c>
      <c r="P30" s="24"/>
      <c r="Q30" s="24">
        <v>9800</v>
      </c>
      <c r="R30" s="361"/>
      <c r="S30" s="24">
        <v>2855.72</v>
      </c>
      <c r="T30" s="17"/>
      <c r="U30" s="24"/>
      <c r="V30" s="20"/>
      <c r="W30" s="20"/>
      <c r="X30" s="20"/>
      <c r="Y30" s="20">
        <f t="shared" si="0"/>
        <v>0</v>
      </c>
      <c r="Z30" s="20">
        <f t="shared" si="1"/>
        <v>0</v>
      </c>
      <c r="AA30" s="20">
        <f t="shared" si="2"/>
        <v>0</v>
      </c>
      <c r="AB30" s="20">
        <f t="shared" si="2"/>
        <v>0</v>
      </c>
    </row>
    <row r="31" spans="1:28" s="18" customFormat="1" ht="20.100000000000001" customHeight="1" x14ac:dyDescent="0.25">
      <c r="A31" s="389" t="s">
        <v>22</v>
      </c>
      <c r="B31" s="363"/>
      <c r="C31" s="32" t="s">
        <v>23</v>
      </c>
      <c r="D31" s="363"/>
      <c r="E31" s="22">
        <v>0</v>
      </c>
      <c r="G31" s="22">
        <v>0</v>
      </c>
      <c r="I31" s="22">
        <f t="shared" si="5"/>
        <v>0</v>
      </c>
      <c r="K31" s="23">
        <f t="shared" si="3"/>
        <v>0</v>
      </c>
      <c r="M31" s="23">
        <f t="shared" si="4"/>
        <v>0</v>
      </c>
      <c r="O31" s="24">
        <v>0</v>
      </c>
      <c r="P31" s="24"/>
      <c r="Q31" s="24">
        <v>0</v>
      </c>
      <c r="R31" s="361"/>
      <c r="S31" s="24">
        <v>0</v>
      </c>
      <c r="T31" s="33"/>
      <c r="U31" s="20">
        <v>0</v>
      </c>
      <c r="V31" s="20">
        <v>0</v>
      </c>
      <c r="W31" s="20">
        <v>0</v>
      </c>
      <c r="X31" s="20">
        <v>0</v>
      </c>
      <c r="Y31" s="20">
        <f t="shared" si="0"/>
        <v>0</v>
      </c>
      <c r="Z31" s="20">
        <f t="shared" si="1"/>
        <v>0</v>
      </c>
      <c r="AA31" s="20">
        <f t="shared" si="2"/>
        <v>0</v>
      </c>
      <c r="AB31" s="20">
        <f t="shared" si="2"/>
        <v>0</v>
      </c>
    </row>
    <row r="32" spans="1:28" s="18" customFormat="1" ht="20.100000000000001" customHeight="1" x14ac:dyDescent="0.25">
      <c r="A32" s="389" t="s">
        <v>36</v>
      </c>
      <c r="B32" s="363"/>
      <c r="C32" s="32" t="s">
        <v>23</v>
      </c>
      <c r="D32" s="363"/>
      <c r="E32" s="22">
        <v>0</v>
      </c>
      <c r="G32" s="22">
        <v>0</v>
      </c>
      <c r="I32" s="22">
        <f t="shared" si="5"/>
        <v>0</v>
      </c>
      <c r="K32" s="23">
        <f t="shared" si="3"/>
        <v>0</v>
      </c>
      <c r="M32" s="23">
        <f t="shared" si="4"/>
        <v>0</v>
      </c>
      <c r="O32" s="24">
        <v>0</v>
      </c>
      <c r="P32" s="24"/>
      <c r="Q32" s="24">
        <v>-3735.58</v>
      </c>
      <c r="R32" s="361"/>
      <c r="S32" s="24">
        <v>-3735.58</v>
      </c>
      <c r="T32" s="17"/>
      <c r="U32" s="24">
        <v>0</v>
      </c>
      <c r="V32" s="20">
        <v>0</v>
      </c>
      <c r="W32" s="20">
        <v>0</v>
      </c>
      <c r="X32" s="20">
        <v>0</v>
      </c>
      <c r="Y32" s="20">
        <f t="shared" si="0"/>
        <v>0</v>
      </c>
      <c r="Z32" s="20">
        <f t="shared" si="1"/>
        <v>0</v>
      </c>
      <c r="AA32" s="20">
        <f t="shared" si="2"/>
        <v>0</v>
      </c>
      <c r="AB32" s="20">
        <f t="shared" si="2"/>
        <v>0</v>
      </c>
    </row>
    <row r="33" spans="1:28" s="18" customFormat="1" ht="20.100000000000001" customHeight="1" x14ac:dyDescent="0.25">
      <c r="A33" s="389" t="s">
        <v>224</v>
      </c>
      <c r="B33" s="363"/>
      <c r="C33" s="32" t="s">
        <v>23</v>
      </c>
      <c r="D33" s="363"/>
      <c r="E33" s="22">
        <v>0</v>
      </c>
      <c r="G33" s="22">
        <v>0</v>
      </c>
      <c r="I33" s="22">
        <f t="shared" si="5"/>
        <v>0</v>
      </c>
      <c r="K33" s="23">
        <f t="shared" si="3"/>
        <v>0</v>
      </c>
      <c r="M33" s="23">
        <f t="shared" si="4"/>
        <v>0</v>
      </c>
      <c r="O33" s="24">
        <v>0</v>
      </c>
      <c r="P33" s="24"/>
      <c r="Q33" s="24">
        <v>0</v>
      </c>
      <c r="R33" s="361"/>
      <c r="S33" s="24">
        <v>0</v>
      </c>
      <c r="T33" s="17"/>
      <c r="U33" s="20"/>
      <c r="V33" s="20"/>
      <c r="W33" s="20"/>
      <c r="X33" s="20"/>
      <c r="Y33" s="20">
        <f t="shared" si="0"/>
        <v>0</v>
      </c>
      <c r="Z33" s="20">
        <f t="shared" si="1"/>
        <v>0</v>
      </c>
      <c r="AA33" s="20">
        <f t="shared" ref="AA33:AB35" si="6">V33+Y33</f>
        <v>0</v>
      </c>
      <c r="AB33" s="20">
        <f t="shared" si="6"/>
        <v>0</v>
      </c>
    </row>
    <row r="34" spans="1:28" s="18" customFormat="1" ht="20.100000000000001" customHeight="1" x14ac:dyDescent="0.25">
      <c r="A34" s="389" t="s">
        <v>30</v>
      </c>
      <c r="B34" s="363"/>
      <c r="C34" s="32" t="s">
        <v>23</v>
      </c>
      <c r="D34" s="363"/>
      <c r="E34" s="22">
        <v>0</v>
      </c>
      <c r="G34" s="22">
        <v>0</v>
      </c>
      <c r="I34" s="22">
        <f>E34-G34</f>
        <v>0</v>
      </c>
      <c r="K34" s="23">
        <f>ROUND(IF(I34&lt;&gt;0,((O34/I34)/10),0),3)</f>
        <v>0</v>
      </c>
      <c r="M34" s="23">
        <f>ROUND(IF(I34&lt;&gt;0,((Q34/I34)/10),0),3)</f>
        <v>0</v>
      </c>
      <c r="O34" s="24">
        <v>0</v>
      </c>
      <c r="P34" s="24"/>
      <c r="Q34" s="24">
        <v>0</v>
      </c>
      <c r="R34" s="361"/>
      <c r="S34" s="24">
        <v>0</v>
      </c>
      <c r="T34" s="17"/>
      <c r="U34" s="20"/>
      <c r="V34" s="20"/>
      <c r="W34" s="20"/>
      <c r="X34" s="20"/>
      <c r="Y34" s="20">
        <f t="shared" si="0"/>
        <v>0</v>
      </c>
      <c r="Z34" s="20">
        <f t="shared" si="1"/>
        <v>0</v>
      </c>
      <c r="AA34" s="20">
        <f t="shared" si="6"/>
        <v>0</v>
      </c>
      <c r="AB34" s="20">
        <f t="shared" si="6"/>
        <v>0</v>
      </c>
    </row>
    <row r="35" spans="1:28" s="18" customFormat="1" ht="20.100000000000001" customHeight="1" x14ac:dyDescent="0.25">
      <c r="A35" s="389" t="s">
        <v>225</v>
      </c>
      <c r="B35" s="363"/>
      <c r="C35" s="32" t="s">
        <v>23</v>
      </c>
      <c r="D35" s="363"/>
      <c r="E35" s="22">
        <v>1175</v>
      </c>
      <c r="G35" s="22">
        <v>0</v>
      </c>
      <c r="I35" s="22">
        <f>E35-G35</f>
        <v>1175</v>
      </c>
      <c r="K35" s="23">
        <f>ROUND(IF(I35&lt;&gt;0,((O35/I35)/10),0),3)</f>
        <v>5.1319999999999997</v>
      </c>
      <c r="M35" s="23">
        <f>ROUND(IF(I35&lt;&gt;0,((Q35/I35)/10),0),3)</f>
        <v>6.0679999999999996</v>
      </c>
      <c r="O35" s="24">
        <v>60301</v>
      </c>
      <c r="P35" s="24"/>
      <c r="Q35" s="24">
        <v>71297.25</v>
      </c>
      <c r="R35" s="361"/>
      <c r="S35" s="24">
        <v>7118.75</v>
      </c>
      <c r="T35" s="17"/>
      <c r="U35" s="20"/>
      <c r="V35" s="20"/>
      <c r="W35" s="20"/>
      <c r="X35" s="20"/>
      <c r="Y35" s="20">
        <f t="shared" si="0"/>
        <v>0</v>
      </c>
      <c r="Z35" s="20">
        <f t="shared" si="1"/>
        <v>0</v>
      </c>
      <c r="AA35" s="20">
        <f t="shared" si="6"/>
        <v>0</v>
      </c>
      <c r="AB35" s="20">
        <f t="shared" si="6"/>
        <v>0</v>
      </c>
    </row>
    <row r="36" spans="1:28" s="18" customFormat="1" ht="20.100000000000001" customHeight="1" x14ac:dyDescent="0.25">
      <c r="B36" s="363"/>
      <c r="C36" s="32"/>
      <c r="D36" s="363"/>
      <c r="E36" s="22"/>
      <c r="G36" s="22"/>
      <c r="I36" s="22"/>
      <c r="K36" s="23"/>
      <c r="M36" s="23"/>
      <c r="O36" s="24"/>
      <c r="Q36" s="24"/>
      <c r="S36" s="20"/>
      <c r="T36" s="33"/>
      <c r="U36" s="20"/>
      <c r="V36" s="20"/>
      <c r="W36" s="20"/>
      <c r="X36" s="20"/>
    </row>
    <row r="37" spans="1:28" s="18" customFormat="1" ht="20.100000000000001" customHeight="1" x14ac:dyDescent="0.25">
      <c r="A37" s="18" t="s">
        <v>236</v>
      </c>
      <c r="B37" s="363"/>
      <c r="C37" s="32" t="s">
        <v>23</v>
      </c>
      <c r="D37" s="363"/>
      <c r="E37" s="22">
        <v>0</v>
      </c>
      <c r="G37" s="22">
        <v>0</v>
      </c>
      <c r="I37" s="22">
        <f>E37-G37</f>
        <v>0</v>
      </c>
      <c r="K37" s="23">
        <f>ROUND(IF(I37&lt;&gt;0,((O37/I37)/10),0),3)</f>
        <v>0</v>
      </c>
      <c r="M37" s="23">
        <f>ROUND(IF(I37&lt;&gt;0,((Q37/I37)/10),0),3)</f>
        <v>0</v>
      </c>
      <c r="O37" s="24">
        <v>0</v>
      </c>
      <c r="Q37" s="24">
        <v>0</v>
      </c>
      <c r="S37" s="20">
        <v>0</v>
      </c>
      <c r="T37" s="33"/>
      <c r="U37" s="20"/>
      <c r="V37" s="20"/>
      <c r="W37" s="20"/>
      <c r="X37" s="20"/>
      <c r="Y37" s="20"/>
    </row>
    <row r="38" spans="1:28" s="18" customFormat="1" ht="20.100000000000001" customHeight="1" x14ac:dyDescent="0.25">
      <c r="B38" s="363"/>
      <c r="C38" s="32"/>
      <c r="D38" s="363"/>
      <c r="E38" s="22"/>
      <c r="G38" s="22"/>
      <c r="I38" s="22"/>
      <c r="K38" s="23"/>
      <c r="M38" s="23"/>
      <c r="O38" s="39"/>
      <c r="P38" s="17"/>
      <c r="Q38" s="39"/>
      <c r="R38" s="392"/>
      <c r="S38" s="39"/>
      <c r="T38" s="33"/>
      <c r="U38" s="20"/>
      <c r="V38" s="20"/>
      <c r="W38" s="20"/>
      <c r="X38" s="20"/>
      <c r="AB38" s="20">
        <f>SUM(AB17:AB37)</f>
        <v>0</v>
      </c>
    </row>
    <row r="39" spans="1:28" s="18" customFormat="1" ht="20.100000000000001" customHeight="1" x14ac:dyDescent="0.25">
      <c r="A39" s="389" t="s">
        <v>40</v>
      </c>
      <c r="B39" s="363"/>
      <c r="C39" s="32" t="s">
        <v>23</v>
      </c>
      <c r="D39" s="363"/>
      <c r="E39" s="22"/>
      <c r="G39" s="22"/>
      <c r="I39" s="22"/>
      <c r="K39" s="23"/>
      <c r="M39" s="23"/>
      <c r="O39" s="24"/>
      <c r="Q39" s="24"/>
      <c r="R39" s="363"/>
      <c r="S39" s="20">
        <f>-AB38</f>
        <v>0</v>
      </c>
      <c r="T39" s="33"/>
      <c r="U39" s="20"/>
      <c r="V39" s="20"/>
      <c r="W39" s="20"/>
      <c r="X39" s="20"/>
    </row>
    <row r="40" spans="1:28" s="18" customFormat="1" ht="20.100000000000001" customHeight="1" x14ac:dyDescent="0.25">
      <c r="B40" s="363"/>
      <c r="C40" s="32"/>
      <c r="D40" s="363"/>
      <c r="E40" s="22"/>
      <c r="G40" s="22"/>
      <c r="I40" s="22"/>
      <c r="K40" s="23"/>
      <c r="M40" s="23"/>
      <c r="O40" s="39"/>
      <c r="P40" s="17"/>
      <c r="Q40" s="39"/>
      <c r="R40" s="392"/>
      <c r="S40" s="39"/>
      <c r="T40" s="33"/>
      <c r="U40" s="20"/>
      <c r="V40" s="20"/>
      <c r="W40" s="20"/>
      <c r="X40" s="20"/>
    </row>
    <row r="41" spans="1:28" s="18" customFormat="1" ht="20.100000000000001" customHeight="1" x14ac:dyDescent="0.25">
      <c r="A41" s="18" t="s">
        <v>226</v>
      </c>
      <c r="B41" s="363"/>
      <c r="C41" s="42" t="s">
        <v>106</v>
      </c>
      <c r="D41" s="363"/>
      <c r="E41" s="22">
        <v>0</v>
      </c>
      <c r="G41" s="22">
        <v>0</v>
      </c>
      <c r="I41" s="22">
        <f>E41-G41</f>
        <v>0</v>
      </c>
      <c r="K41" s="23">
        <f>ROUND(IF(I41&lt;&gt;0,((O41/I41)/10),0),3)</f>
        <v>0</v>
      </c>
      <c r="M41" s="23">
        <f>ROUND(IF(I41&lt;&gt;0,((Q41/I41)/10),0),3)</f>
        <v>0</v>
      </c>
      <c r="O41" s="43">
        <v>0</v>
      </c>
      <c r="P41" s="44"/>
      <c r="Q41" s="43">
        <v>0</v>
      </c>
      <c r="R41" s="363"/>
      <c r="S41" s="20"/>
      <c r="T41" s="17"/>
      <c r="U41" s="20"/>
      <c r="V41" s="20"/>
      <c r="W41" s="20"/>
      <c r="X41" s="20"/>
    </row>
    <row r="42" spans="1:28" s="18" customFormat="1" ht="20.100000000000001" customHeight="1" x14ac:dyDescent="0.25">
      <c r="B42" s="363"/>
      <c r="C42" s="42"/>
      <c r="D42" s="363"/>
      <c r="E42" s="22"/>
      <c r="G42" s="22"/>
      <c r="I42" s="22"/>
      <c r="K42" s="23"/>
      <c r="M42" s="23"/>
      <c r="O42" s="24"/>
      <c r="Q42" s="24"/>
      <c r="R42" s="363"/>
      <c r="S42" s="20"/>
      <c r="T42" s="17"/>
      <c r="U42" s="20"/>
      <c r="V42" s="20"/>
      <c r="W42" s="20"/>
      <c r="X42" s="20"/>
    </row>
    <row r="43" spans="1:28" s="18" customFormat="1" ht="20.100000000000001" customHeight="1" x14ac:dyDescent="0.25">
      <c r="A43" s="389" t="s">
        <v>30</v>
      </c>
      <c r="B43" s="363"/>
      <c r="C43" s="18" t="s">
        <v>15</v>
      </c>
      <c r="D43" s="363"/>
      <c r="E43" s="442">
        <v>7440</v>
      </c>
      <c r="F43" s="18">
        <v>7440</v>
      </c>
      <c r="G43" s="22">
        <v>0</v>
      </c>
      <c r="I43" s="22">
        <f>E43-G43</f>
        <v>7440</v>
      </c>
      <c r="K43" s="23">
        <f>ROUND(IF(I43&lt;&gt;0,((O43/I43)/10),0),3)</f>
        <v>4.4809999999999999</v>
      </c>
      <c r="M43" s="23">
        <f>ROUND(IF(I43&lt;&gt;0,((Q43/I43)/10),0),3)</f>
        <v>5.0810000000000004</v>
      </c>
      <c r="O43" s="24">
        <v>333386.40000000002</v>
      </c>
      <c r="Q43" s="24">
        <v>378026.4</v>
      </c>
      <c r="R43" s="363"/>
      <c r="S43" s="20"/>
      <c r="T43" s="17"/>
      <c r="U43" s="20"/>
      <c r="V43" s="20"/>
      <c r="W43" s="20"/>
      <c r="X43" s="20"/>
    </row>
    <row r="44" spans="1:28" s="18" customFormat="1" ht="18" customHeight="1" x14ac:dyDescent="0.25">
      <c r="A44" s="389"/>
      <c r="B44" s="363"/>
      <c r="D44" s="363"/>
      <c r="E44" s="22"/>
      <c r="G44" s="22"/>
      <c r="I44" s="22"/>
      <c r="K44" s="23"/>
      <c r="M44" s="23"/>
      <c r="O44" s="24"/>
      <c r="Q44" s="24"/>
      <c r="R44" s="363"/>
      <c r="S44" s="20"/>
      <c r="T44" s="17"/>
      <c r="U44" s="20"/>
      <c r="V44" s="20"/>
      <c r="W44" s="20"/>
      <c r="X44" s="20"/>
    </row>
    <row r="45" spans="1:28" s="18" customFormat="1" ht="18" customHeight="1" x14ac:dyDescent="0.25">
      <c r="A45" s="444" t="s">
        <v>227</v>
      </c>
      <c r="B45" s="332"/>
      <c r="D45" s="332"/>
      <c r="F45" s="332"/>
      <c r="H45" s="332"/>
      <c r="J45" s="332"/>
      <c r="L45" s="332"/>
      <c r="N45" s="332"/>
      <c r="O45" s="33"/>
      <c r="P45" s="332"/>
      <c r="Q45" s="33"/>
      <c r="R45" s="332"/>
      <c r="U45" s="20"/>
      <c r="V45" s="20"/>
      <c r="W45" s="20"/>
      <c r="X45" s="20"/>
    </row>
    <row r="46" spans="1:28" s="18" customFormat="1" ht="20.100000000000001" customHeight="1" x14ac:dyDescent="0.25">
      <c r="A46" s="56" t="s">
        <v>103</v>
      </c>
      <c r="B46" s="36" t="s">
        <v>237</v>
      </c>
      <c r="C46" s="32" t="s">
        <v>15</v>
      </c>
      <c r="E46" s="18">
        <v>-7210</v>
      </c>
      <c r="G46" s="22">
        <v>0</v>
      </c>
      <c r="I46" s="22">
        <f>E46-G46</f>
        <v>-7210</v>
      </c>
      <c r="K46" s="23">
        <f>ROUND(IF(I46&lt;&gt;0,((O46/I46)/10),0),3)</f>
        <v>4.9589999999999996</v>
      </c>
      <c r="M46" s="23">
        <f>ROUND(IF(I46&lt;&gt;0,((Q46/I46)/10),0),3)</f>
        <v>5.5590000000000002</v>
      </c>
      <c r="O46" s="24">
        <v>-357543.9</v>
      </c>
      <c r="Q46" s="24">
        <v>-400803.9</v>
      </c>
      <c r="S46" s="20"/>
      <c r="T46" s="17"/>
      <c r="U46" s="20"/>
    </row>
    <row r="47" spans="1:28" s="18" customFormat="1" ht="20.100000000000001" customHeight="1" x14ac:dyDescent="0.25">
      <c r="A47" s="56" t="s">
        <v>103</v>
      </c>
      <c r="B47" s="36" t="s">
        <v>237</v>
      </c>
      <c r="C47" s="32" t="s">
        <v>15</v>
      </c>
      <c r="E47" s="325">
        <v>7210</v>
      </c>
      <c r="G47" s="46">
        <v>0</v>
      </c>
      <c r="I47" s="46">
        <f>E47-G47</f>
        <v>7210</v>
      </c>
      <c r="K47" s="47">
        <f>ROUND(IF(I47&lt;&gt;0,((O47/I47)/10),0),3)</f>
        <v>4.4809999999999999</v>
      </c>
      <c r="M47" s="47">
        <f>ROUND(IF(I47&lt;&gt;0,((Q47/I47)/10),0),3)</f>
        <v>5.0810000000000004</v>
      </c>
      <c r="O47" s="48">
        <v>323080.09999999998</v>
      </c>
      <c r="Q47" s="48">
        <v>366340.1</v>
      </c>
      <c r="S47" s="147"/>
      <c r="T47" s="17"/>
      <c r="U47" s="20"/>
    </row>
    <row r="48" spans="1:28" s="18" customFormat="1" ht="18" customHeight="1" x14ac:dyDescent="0.25">
      <c r="A48" s="461"/>
      <c r="B48" s="363"/>
      <c r="C48" s="32"/>
      <c r="D48" s="363"/>
      <c r="F48" s="363"/>
      <c r="H48" s="363"/>
      <c r="J48" s="363"/>
      <c r="K48" s="23"/>
      <c r="M48" s="23"/>
      <c r="N48" s="363"/>
      <c r="O48" s="20"/>
      <c r="P48" s="24"/>
      <c r="Q48" s="20"/>
      <c r="R48" s="24"/>
      <c r="S48" s="20"/>
      <c r="T48" s="17"/>
    </row>
    <row r="49" spans="1:22" s="18" customFormat="1" ht="20.100000000000001" customHeight="1" x14ac:dyDescent="0.25">
      <c r="A49" s="18" t="s">
        <v>42</v>
      </c>
      <c r="E49" s="22">
        <f>E43+E46+E47</f>
        <v>7440</v>
      </c>
      <c r="G49" s="22">
        <f>G43+G46+G47</f>
        <v>0</v>
      </c>
      <c r="I49" s="22">
        <f>E49-G49</f>
        <v>7440</v>
      </c>
      <c r="K49" s="23">
        <f>ROUND(IF(I49&lt;&gt;0,((O49/I49)/10),0),3)</f>
        <v>4.0179999999999998</v>
      </c>
      <c r="M49" s="23">
        <f>ROUND(IF(I49&lt;&gt;0,((Q49/I49)/10),0),3)</f>
        <v>4.6180000000000003</v>
      </c>
      <c r="O49" s="24">
        <f>O47+O46+O43</f>
        <v>298922.59999999998</v>
      </c>
      <c r="P49" s="24"/>
      <c r="Q49" s="24">
        <f>Q47+Q46+Q43</f>
        <v>343562.6</v>
      </c>
      <c r="S49" s="22"/>
      <c r="T49" s="17"/>
      <c r="U49" s="59">
        <f>S49+O49</f>
        <v>298922.59999999998</v>
      </c>
    </row>
    <row r="50" spans="1:22" s="18" customFormat="1" ht="20.100000000000001" customHeight="1" x14ac:dyDescent="0.25">
      <c r="A50" s="18" t="s">
        <v>44</v>
      </c>
      <c r="E50" s="22">
        <f>SUM(E14:E15)</f>
        <v>1206.5</v>
      </c>
      <c r="G50" s="22">
        <f>SUM(G14:G15)</f>
        <v>0</v>
      </c>
      <c r="I50" s="22">
        <f>E50-G50</f>
        <v>1206.5</v>
      </c>
      <c r="K50" s="23">
        <f>ROUND(IF(I50&lt;&gt;0,((O50/I50)/10),0),3)</f>
        <v>3.6720000000000002</v>
      </c>
      <c r="M50" s="23">
        <f>ROUND(IF(I50&lt;&gt;0,((Q50/I50)/10),0),3)</f>
        <v>4.0389999999999997</v>
      </c>
      <c r="O50" s="24">
        <f>SUM(O14:O15)</f>
        <v>44302.42</v>
      </c>
      <c r="P50" s="20"/>
      <c r="Q50" s="24">
        <f>SUM(Q14:Q15)</f>
        <v>48732.670000000006</v>
      </c>
      <c r="R50" s="20"/>
      <c r="S50" s="24">
        <f>SUM(S14:S15)</f>
        <v>1839.78</v>
      </c>
      <c r="T50" s="17"/>
      <c r="U50" s="59">
        <f>S50+O50</f>
        <v>46142.2</v>
      </c>
    </row>
    <row r="51" spans="1:22" s="18" customFormat="1" ht="20.100000000000001" customHeight="1" x14ac:dyDescent="0.25">
      <c r="A51" s="32" t="s">
        <v>46</v>
      </c>
      <c r="E51" s="56">
        <f>SUM(E17:E39)</f>
        <v>4477</v>
      </c>
      <c r="F51" s="56"/>
      <c r="G51" s="56">
        <f>SUM(G17:G39)</f>
        <v>0</v>
      </c>
      <c r="H51" s="56"/>
      <c r="I51" s="56">
        <f>E51-G51</f>
        <v>4477</v>
      </c>
      <c r="J51" s="56"/>
      <c r="K51" s="23">
        <f>ROUND(IF(I51&lt;&gt;0,((O51/I51)/10),0),3)</f>
        <v>4.758</v>
      </c>
      <c r="M51" s="23">
        <f>ROUND(IF(I51&lt;&gt;0,((Q51/I51)/10),0),3)</f>
        <v>6.0049999999999999</v>
      </c>
      <c r="N51" s="56"/>
      <c r="O51" s="57">
        <f>SUM(O17:O39)</f>
        <v>213016.04</v>
      </c>
      <c r="P51" s="57"/>
      <c r="Q51" s="57">
        <f>SUM(Q17:Q39)</f>
        <v>268859.62</v>
      </c>
      <c r="R51" s="57"/>
      <c r="S51" s="57">
        <f>SUM(S17:S39)</f>
        <v>42126.8</v>
      </c>
      <c r="T51" s="33"/>
      <c r="U51" s="59">
        <f>S51+O51</f>
        <v>255142.84000000003</v>
      </c>
    </row>
    <row r="52" spans="1:22" s="18" customFormat="1" ht="20.100000000000001" customHeight="1" x14ac:dyDescent="0.25">
      <c r="A52" s="32" t="s">
        <v>228</v>
      </c>
      <c r="E52" s="56">
        <f>E41</f>
        <v>0</v>
      </c>
      <c r="G52" s="56">
        <f>G41</f>
        <v>0</v>
      </c>
      <c r="H52" s="56"/>
      <c r="I52" s="56">
        <f>E52-G52</f>
        <v>0</v>
      </c>
      <c r="J52" s="56"/>
      <c r="K52" s="23">
        <f>ROUND(IF(I52&lt;&gt;0,((O52/I52)/10),0),3)</f>
        <v>0</v>
      </c>
      <c r="M52" s="23">
        <f>ROUND(IF(I52&lt;&gt;0,((Q52/I52)/10),0),3)</f>
        <v>0</v>
      </c>
      <c r="N52" s="56"/>
      <c r="O52" s="57">
        <f>O41</f>
        <v>0</v>
      </c>
      <c r="P52" s="57"/>
      <c r="Q52" s="57">
        <f>Q41</f>
        <v>0</v>
      </c>
      <c r="R52" s="56"/>
      <c r="S52" s="56"/>
      <c r="T52" s="17"/>
      <c r="U52" s="445">
        <f>S52+O52</f>
        <v>0</v>
      </c>
    </row>
    <row r="53" spans="1:22" s="19" customFormat="1" ht="20.100000000000001" customHeight="1" thickBot="1" x14ac:dyDescent="0.3">
      <c r="A53" s="19" t="s">
        <v>47</v>
      </c>
      <c r="E53" s="25">
        <f>SUM(E49:E52)</f>
        <v>13123.5</v>
      </c>
      <c r="G53" s="25">
        <f>SUM(G49:G52)</f>
        <v>0</v>
      </c>
      <c r="I53" s="25">
        <f>SUM(I49:I52)</f>
        <v>13123.5</v>
      </c>
      <c r="K53" s="26">
        <f>ROUND(IF(I53&lt;&gt;0,((O53/I53)/10),0),3)</f>
        <v>4.2389999999999999</v>
      </c>
      <c r="M53" s="26">
        <f>ROUND(IF(I53&lt;&gt;0,((Q53/I53)/10),0),3)</f>
        <v>5.0380000000000003</v>
      </c>
      <c r="O53" s="27">
        <f>SUM(O49:O52)</f>
        <v>556241.05999999994</v>
      </c>
      <c r="P53" s="54"/>
      <c r="Q53" s="58">
        <f>SUM(Q49:Q52)</f>
        <v>661154.8899999999</v>
      </c>
      <c r="S53" s="27">
        <f>SUM(S49:S52)</f>
        <v>43966.58</v>
      </c>
      <c r="T53" s="53"/>
      <c r="U53" s="59">
        <f>S53+O53</f>
        <v>600207.6399999999</v>
      </c>
      <c r="V53" s="53" t="s">
        <v>229</v>
      </c>
    </row>
    <row r="54" spans="1:22" s="18" customFormat="1" ht="18" customHeight="1" thickTop="1" x14ac:dyDescent="0.25">
      <c r="O54" s="39"/>
      <c r="Q54" s="24"/>
      <c r="S54" s="24"/>
      <c r="T54" s="33"/>
      <c r="U54" s="20"/>
    </row>
    <row r="55" spans="1:22" s="18" customFormat="1" ht="18" customHeight="1" x14ac:dyDescent="0.25">
      <c r="A55" s="19" t="s">
        <v>230</v>
      </c>
      <c r="O55" s="20"/>
      <c r="Q55" s="20"/>
      <c r="T55" s="17"/>
      <c r="U55" s="20"/>
    </row>
    <row r="56" spans="1:22" s="18" customFormat="1" ht="20.100000000000001" customHeight="1" x14ac:dyDescent="0.25">
      <c r="A56" s="62" t="s">
        <v>48</v>
      </c>
      <c r="E56" s="22">
        <f>E53-E10</f>
        <v>4026.5</v>
      </c>
      <c r="G56" s="22">
        <f>G53-G10</f>
        <v>0</v>
      </c>
      <c r="I56" s="22">
        <f>I53-I10</f>
        <v>4026.5</v>
      </c>
      <c r="K56" s="23">
        <f>K53-K10</f>
        <v>-0.5680000000000005</v>
      </c>
      <c r="M56" s="23">
        <f>M53-M10</f>
        <v>-0.55600000000000005</v>
      </c>
      <c r="O56" s="24">
        <f>O53-O10</f>
        <v>118941.05999999994</v>
      </c>
      <c r="Q56" s="24">
        <f>Q53-Q10</f>
        <v>152254.8899999999</v>
      </c>
      <c r="S56" s="24">
        <f>S53-S10</f>
        <v>31466.58</v>
      </c>
      <c r="T56" s="17"/>
      <c r="U56" s="20"/>
    </row>
    <row r="57" spans="1:22" s="18" customFormat="1" ht="20.100000000000001" customHeight="1" x14ac:dyDescent="0.25">
      <c r="A57" s="62" t="s">
        <v>49</v>
      </c>
      <c r="E57" s="417">
        <f>IF(E10&lt;&gt;0,(E56/E10))</f>
        <v>0.44261844564142022</v>
      </c>
      <c r="G57" s="417">
        <f>IF(G10=0,0,(G56/G10))</f>
        <v>0</v>
      </c>
      <c r="I57" s="417">
        <f>IF(I10&lt;&gt;0,(I56/I10))</f>
        <v>0.44261844564142022</v>
      </c>
      <c r="K57" s="417">
        <f>IF(K10&lt;&gt;0,(K56/K10))</f>
        <v>-0.11816101518618691</v>
      </c>
      <c r="M57" s="417">
        <f>IF(M10&lt;&gt;0,(M56/M10))</f>
        <v>-9.9392205934930283E-2</v>
      </c>
      <c r="O57" s="417">
        <f>IF(O10&lt;&gt;0,(O56/O10))</f>
        <v>0.27198961811113637</v>
      </c>
      <c r="Q57" s="417">
        <f>IF(Q10&lt;&gt;0,(Q56/Q10))</f>
        <v>0.29918429946944369</v>
      </c>
      <c r="S57" s="417">
        <f>IF(S10&lt;&gt;0,(S56/S10))</f>
        <v>2.5173264</v>
      </c>
      <c r="T57" s="17"/>
      <c r="U57" s="20"/>
    </row>
    <row r="58" spans="1:22" s="18" customFormat="1" ht="18" customHeight="1" x14ac:dyDescent="0.25">
      <c r="E58" s="65"/>
      <c r="G58" s="65"/>
      <c r="I58" s="65"/>
      <c r="K58" s="66"/>
      <c r="M58" s="66"/>
      <c r="O58" s="65"/>
      <c r="Q58" s="65"/>
      <c r="S58" s="65"/>
      <c r="T58" s="17"/>
    </row>
    <row r="59" spans="1:22" s="18" customFormat="1" ht="18" customHeight="1" x14ac:dyDescent="0.25">
      <c r="A59" s="19" t="s">
        <v>231</v>
      </c>
      <c r="O59" s="20"/>
      <c r="Q59" s="20"/>
      <c r="T59" s="17"/>
    </row>
    <row r="60" spans="1:22" s="18" customFormat="1" ht="20.100000000000001" customHeight="1" x14ac:dyDescent="0.25">
      <c r="A60" s="62" t="s">
        <v>232</v>
      </c>
      <c r="E60" s="22">
        <v>182524.09999999998</v>
      </c>
      <c r="F60" s="22"/>
      <c r="G60" s="22">
        <v>4.9000000000000004</v>
      </c>
      <c r="H60" s="22"/>
      <c r="I60" s="22">
        <f>E60-G60</f>
        <v>182519.19999999998</v>
      </c>
      <c r="K60" s="23">
        <f>ROUND(IF(I60&lt;&gt;0,((O60/I60)/10),0),3)</f>
        <v>4.6130000000000004</v>
      </c>
      <c r="M60" s="23">
        <f>ROUND(IF(I60&lt;&gt;0,((Q60/I60)/10),0),3)</f>
        <v>5.4390000000000001</v>
      </c>
      <c r="O60" s="24">
        <v>8419347.8499999996</v>
      </c>
      <c r="P60" s="20"/>
      <c r="Q60" s="24">
        <v>9926665.8599999994</v>
      </c>
      <c r="R60" s="20"/>
      <c r="S60" s="24">
        <v>780709.47999999986</v>
      </c>
      <c r="T60" s="17"/>
    </row>
    <row r="61" spans="1:22" s="18" customFormat="1" ht="20.100000000000001" customHeight="1" x14ac:dyDescent="0.25">
      <c r="A61" s="62" t="s">
        <v>233</v>
      </c>
      <c r="E61" s="22">
        <v>132886</v>
      </c>
      <c r="F61" s="22"/>
      <c r="G61" s="22">
        <v>0</v>
      </c>
      <c r="I61" s="22">
        <f>E61-G61</f>
        <v>132886</v>
      </c>
      <c r="K61" s="23">
        <f>ROUND(IF(I61&lt;&gt;0,((O61/I61)/10),0),3)</f>
        <v>4.72</v>
      </c>
      <c r="M61" s="23">
        <f>ROUND(IF(I61&lt;&gt;0,((Q61/I61)/10),0),3)</f>
        <v>5.7590000000000003</v>
      </c>
      <c r="O61" s="24">
        <v>6272000</v>
      </c>
      <c r="P61" s="20"/>
      <c r="Q61" s="24">
        <v>7653100</v>
      </c>
      <c r="R61" s="20"/>
      <c r="S61" s="24">
        <v>607700</v>
      </c>
      <c r="T61" s="17"/>
    </row>
    <row r="62" spans="1:22" s="18" customFormat="1" ht="20.100000000000001" customHeight="1" x14ac:dyDescent="0.25">
      <c r="A62" s="62" t="s">
        <v>48</v>
      </c>
      <c r="E62" s="22">
        <f>E60-E61</f>
        <v>49638.099999999977</v>
      </c>
      <c r="G62" s="22">
        <f>G60-G61</f>
        <v>4.9000000000000004</v>
      </c>
      <c r="I62" s="22">
        <f>I60-I61</f>
        <v>49633.199999999983</v>
      </c>
      <c r="K62" s="23">
        <f>K60-K61</f>
        <v>-0.10699999999999932</v>
      </c>
      <c r="M62" s="23">
        <f>M60-M61</f>
        <v>-0.32000000000000028</v>
      </c>
      <c r="O62" s="24">
        <f>O60-O61</f>
        <v>2147347.8499999996</v>
      </c>
      <c r="Q62" s="24">
        <f>Q60-Q61</f>
        <v>2273565.8599999994</v>
      </c>
      <c r="S62" s="24">
        <f>S60-S61</f>
        <v>173009.47999999986</v>
      </c>
      <c r="T62" s="17"/>
    </row>
    <row r="63" spans="1:22" s="18" customFormat="1" ht="20.100000000000001" customHeight="1" x14ac:dyDescent="0.25">
      <c r="A63" s="62" t="s">
        <v>49</v>
      </c>
      <c r="E63" s="417">
        <f>IF(E61&lt;&gt;0,(E62/E61))</f>
        <v>0.37353897325527124</v>
      </c>
      <c r="G63" s="417">
        <f>IF(G61=0,0,(G62/G61))</f>
        <v>0</v>
      </c>
      <c r="I63" s="417">
        <f>IF(I61&lt;&gt;0,(I62/I61))</f>
        <v>0.3735020995439699</v>
      </c>
      <c r="K63" s="417">
        <f>IF(K61&lt;&gt;0,(K62/K61))</f>
        <v>-2.2669491525423587E-2</v>
      </c>
      <c r="M63" s="417">
        <f>IF(M61&lt;&gt;0,(M62/M61))</f>
        <v>-5.5565202292064637E-2</v>
      </c>
      <c r="O63" s="417">
        <f>IF(O61&lt;&gt;0,(O62/O61))</f>
        <v>0.34237051179846933</v>
      </c>
      <c r="Q63" s="417">
        <f>IF(Q61&lt;&gt;0,(Q62/Q61))</f>
        <v>0.29707776717931289</v>
      </c>
      <c r="S63" s="417">
        <f>IF(S61&lt;&gt;0,(S62/S61))</f>
        <v>0.28469554056277746</v>
      </c>
      <c r="T63" s="17"/>
    </row>
    <row r="64" spans="1:22" s="18" customFormat="1" ht="10.5" customHeight="1" x14ac:dyDescent="0.25">
      <c r="E64" s="65"/>
      <c r="G64" s="65"/>
      <c r="I64" s="65"/>
      <c r="K64" s="66"/>
      <c r="M64" s="66"/>
      <c r="O64" s="65"/>
      <c r="Q64" s="65"/>
      <c r="S64" s="65"/>
      <c r="T64" s="17"/>
    </row>
    <row r="65" spans="1:20" s="18" customFormat="1" ht="18" customHeight="1" x14ac:dyDescent="0.25">
      <c r="A65" s="462" t="s">
        <v>238</v>
      </c>
      <c r="E65" s="65"/>
      <c r="G65" s="65"/>
      <c r="I65" s="65"/>
      <c r="K65" s="66"/>
      <c r="M65" s="66"/>
      <c r="O65" s="65"/>
      <c r="Q65" s="65"/>
      <c r="S65" s="65"/>
      <c r="T65" s="17"/>
    </row>
    <row r="66" spans="1:20" s="18" customFormat="1" ht="12.75" customHeight="1" x14ac:dyDescent="0.25">
      <c r="A66" s="32"/>
      <c r="O66" s="20"/>
      <c r="Q66" s="20"/>
      <c r="T66" s="17"/>
    </row>
    <row r="67" spans="1:20" s="67" customFormat="1" ht="15" x14ac:dyDescent="0.25">
      <c r="E67" s="68"/>
      <c r="F67" s="68"/>
      <c r="G67" s="68"/>
      <c r="H67" s="68"/>
      <c r="I67" s="68"/>
      <c r="J67" s="68"/>
      <c r="K67" s="23"/>
      <c r="L67" s="18"/>
      <c r="M67" s="23"/>
      <c r="N67" s="68"/>
      <c r="O67" s="68"/>
      <c r="P67" s="68"/>
      <c r="Q67" s="68"/>
      <c r="R67" s="68"/>
      <c r="S67" s="68"/>
      <c r="T67" s="69"/>
    </row>
    <row r="68" spans="1:20" s="67" customFormat="1" ht="15" x14ac:dyDescent="0.25">
      <c r="E68" s="68"/>
      <c r="F68" s="68"/>
      <c r="G68" s="68"/>
      <c r="H68" s="68"/>
      <c r="I68" s="68"/>
      <c r="J68" s="68"/>
      <c r="K68" s="23"/>
      <c r="L68" s="18"/>
      <c r="M68" s="23"/>
      <c r="N68" s="68"/>
      <c r="O68" s="68"/>
      <c r="P68" s="68"/>
      <c r="Q68" s="68"/>
      <c r="R68" s="68"/>
      <c r="S68" s="68"/>
      <c r="T68" s="69"/>
    </row>
    <row r="69" spans="1:20" s="67" customFormat="1" ht="15" x14ac:dyDescent="0.25">
      <c r="O69" s="70"/>
      <c r="Q69" s="70"/>
      <c r="T69" s="69"/>
    </row>
  </sheetData>
  <mergeCells count="2">
    <mergeCell ref="R1:S1"/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120"/>
  <sheetViews>
    <sheetView showGridLines="0" workbookViewId="0"/>
  </sheetViews>
  <sheetFormatPr defaultColWidth="11" defaultRowHeight="15" x14ac:dyDescent="0.25"/>
  <cols>
    <col min="1" max="1" width="28.5546875" style="232" customWidth="1"/>
    <col min="2" max="2" width="16" style="232" customWidth="1"/>
    <col min="3" max="3" width="13.109375" style="232" customWidth="1"/>
    <col min="4" max="4" width="16.33203125" style="232" bestFit="1" customWidth="1"/>
    <col min="5" max="5" width="1.5546875" style="232" customWidth="1"/>
    <col min="6" max="6" width="12.44140625" style="232" customWidth="1"/>
    <col min="7" max="7" width="1.5546875" style="232" customWidth="1"/>
    <col min="8" max="8" width="12.88671875" style="232" customWidth="1"/>
    <col min="9" max="9" width="1.5546875" style="232" customWidth="1"/>
    <col min="10" max="10" width="16.5546875" style="232" customWidth="1"/>
    <col min="11" max="11" width="2.109375" style="232" customWidth="1"/>
    <col min="12" max="12" width="18" style="232" bestFit="1" customWidth="1"/>
    <col min="13" max="13" width="2.109375" style="232" customWidth="1"/>
    <col min="14" max="14" width="10.109375" style="232" customWidth="1"/>
    <col min="15" max="15" width="2.109375" style="232" customWidth="1"/>
    <col min="16" max="16" width="16.109375" style="304" bestFit="1" customWidth="1"/>
    <col min="17" max="17" width="2.109375" style="232" customWidth="1"/>
    <col min="18" max="18" width="15.5546875" style="304" customWidth="1"/>
    <col min="19" max="19" width="17.88671875" style="232" customWidth="1"/>
    <col min="20" max="20" width="10.5546875" style="232" customWidth="1"/>
    <col min="21" max="22" width="17.88671875" style="232" customWidth="1"/>
    <col min="23" max="23" width="12.109375" style="232" customWidth="1"/>
    <col min="24" max="24" width="1.88671875" style="232" customWidth="1"/>
    <col min="25" max="25" width="12.109375" style="232" customWidth="1"/>
    <col min="26" max="26" width="1.88671875" style="232" customWidth="1"/>
    <col min="27" max="27" width="12.109375" style="232" customWidth="1"/>
    <col min="28" max="28" width="1.88671875" style="232" customWidth="1"/>
    <col min="29" max="29" width="12.109375" style="232" customWidth="1"/>
    <col min="30" max="30" width="1.88671875" style="232" customWidth="1"/>
    <col min="31" max="31" width="12.109375" style="232" customWidth="1"/>
    <col min="32" max="32" width="1.88671875" style="232" customWidth="1"/>
    <col min="33" max="33" width="13.33203125" style="232" customWidth="1"/>
    <col min="34" max="34" width="11" style="232" customWidth="1"/>
    <col min="35" max="35" width="21.33203125" style="232" customWidth="1"/>
    <col min="36" max="38" width="11" style="232" customWidth="1"/>
    <col min="39" max="39" width="6.44140625" style="232" customWidth="1"/>
    <col min="40" max="41" width="14.44140625" style="232" customWidth="1"/>
    <col min="42" max="256" width="11" style="232"/>
    <col min="257" max="257" width="36.5546875" style="232" customWidth="1"/>
    <col min="258" max="258" width="14" style="232" customWidth="1"/>
    <col min="259" max="259" width="12.5546875" style="232" customWidth="1"/>
    <col min="260" max="260" width="16.33203125" style="232" bestFit="1" customWidth="1"/>
    <col min="261" max="261" width="1.5546875" style="232" customWidth="1"/>
    <col min="262" max="262" width="12.44140625" style="232" customWidth="1"/>
    <col min="263" max="263" width="1.5546875" style="232" customWidth="1"/>
    <col min="264" max="264" width="12.88671875" style="232" customWidth="1"/>
    <col min="265" max="265" width="1.5546875" style="232" customWidth="1"/>
    <col min="266" max="266" width="14.88671875" style="232" customWidth="1"/>
    <col min="267" max="267" width="2.109375" style="232" customWidth="1"/>
    <col min="268" max="268" width="18" style="232" bestFit="1" customWidth="1"/>
    <col min="269" max="269" width="2.109375" style="232" customWidth="1"/>
    <col min="270" max="270" width="10.109375" style="232" customWidth="1"/>
    <col min="271" max="271" width="2.109375" style="232" customWidth="1"/>
    <col min="272" max="272" width="15.109375" style="232" customWidth="1"/>
    <col min="273" max="273" width="2.109375" style="232" customWidth="1"/>
    <col min="274" max="274" width="15.5546875" style="232" customWidth="1"/>
    <col min="275" max="275" width="17.88671875" style="232" customWidth="1"/>
    <col min="276" max="276" width="10.5546875" style="232" customWidth="1"/>
    <col min="277" max="278" width="17.88671875" style="232" customWidth="1"/>
    <col min="279" max="279" width="12.109375" style="232" customWidth="1"/>
    <col min="280" max="280" width="1.88671875" style="232" customWidth="1"/>
    <col min="281" max="281" width="12.109375" style="232" customWidth="1"/>
    <col min="282" max="282" width="1.88671875" style="232" customWidth="1"/>
    <col min="283" max="283" width="12.109375" style="232" customWidth="1"/>
    <col min="284" max="284" width="1.88671875" style="232" customWidth="1"/>
    <col min="285" max="285" width="12.109375" style="232" customWidth="1"/>
    <col min="286" max="286" width="1.88671875" style="232" customWidth="1"/>
    <col min="287" max="287" width="12.109375" style="232" customWidth="1"/>
    <col min="288" max="288" width="1.88671875" style="232" customWidth="1"/>
    <col min="289" max="289" width="13.33203125" style="232" customWidth="1"/>
    <col min="290" max="290" width="11" style="232" customWidth="1"/>
    <col min="291" max="291" width="21.33203125" style="232" customWidth="1"/>
    <col min="292" max="294" width="11" style="232" customWidth="1"/>
    <col min="295" max="295" width="6.44140625" style="232" customWidth="1"/>
    <col min="296" max="297" width="14.44140625" style="232" customWidth="1"/>
    <col min="298" max="512" width="11" style="232"/>
    <col min="513" max="513" width="36.5546875" style="232" customWidth="1"/>
    <col min="514" max="514" width="14" style="232" customWidth="1"/>
    <col min="515" max="515" width="12.5546875" style="232" customWidth="1"/>
    <col min="516" max="516" width="16.33203125" style="232" bestFit="1" customWidth="1"/>
    <col min="517" max="517" width="1.5546875" style="232" customWidth="1"/>
    <col min="518" max="518" width="12.44140625" style="232" customWidth="1"/>
    <col min="519" max="519" width="1.5546875" style="232" customWidth="1"/>
    <col min="520" max="520" width="12.88671875" style="232" customWidth="1"/>
    <col min="521" max="521" width="1.5546875" style="232" customWidth="1"/>
    <col min="522" max="522" width="14.88671875" style="232" customWidth="1"/>
    <col min="523" max="523" width="2.109375" style="232" customWidth="1"/>
    <col min="524" max="524" width="18" style="232" bestFit="1" customWidth="1"/>
    <col min="525" max="525" width="2.109375" style="232" customWidth="1"/>
    <col min="526" max="526" width="10.109375" style="232" customWidth="1"/>
    <col min="527" max="527" width="2.109375" style="232" customWidth="1"/>
    <col min="528" max="528" width="15.109375" style="232" customWidth="1"/>
    <col min="529" max="529" width="2.109375" style="232" customWidth="1"/>
    <col min="530" max="530" width="15.5546875" style="232" customWidth="1"/>
    <col min="531" max="531" width="17.88671875" style="232" customWidth="1"/>
    <col min="532" max="532" width="10.5546875" style="232" customWidth="1"/>
    <col min="533" max="534" width="17.88671875" style="232" customWidth="1"/>
    <col min="535" max="535" width="12.109375" style="232" customWidth="1"/>
    <col min="536" max="536" width="1.88671875" style="232" customWidth="1"/>
    <col min="537" max="537" width="12.109375" style="232" customWidth="1"/>
    <col min="538" max="538" width="1.88671875" style="232" customWidth="1"/>
    <col min="539" max="539" width="12.109375" style="232" customWidth="1"/>
    <col min="540" max="540" width="1.88671875" style="232" customWidth="1"/>
    <col min="541" max="541" width="12.109375" style="232" customWidth="1"/>
    <col min="542" max="542" width="1.88671875" style="232" customWidth="1"/>
    <col min="543" max="543" width="12.109375" style="232" customWidth="1"/>
    <col min="544" max="544" width="1.88671875" style="232" customWidth="1"/>
    <col min="545" max="545" width="13.33203125" style="232" customWidth="1"/>
    <col min="546" max="546" width="11" style="232" customWidth="1"/>
    <col min="547" max="547" width="21.33203125" style="232" customWidth="1"/>
    <col min="548" max="550" width="11" style="232" customWidth="1"/>
    <col min="551" max="551" width="6.44140625" style="232" customWidth="1"/>
    <col min="552" max="553" width="14.44140625" style="232" customWidth="1"/>
    <col min="554" max="768" width="11" style="232"/>
    <col min="769" max="769" width="36.5546875" style="232" customWidth="1"/>
    <col min="770" max="770" width="14" style="232" customWidth="1"/>
    <col min="771" max="771" width="12.5546875" style="232" customWidth="1"/>
    <col min="772" max="772" width="16.33203125" style="232" bestFit="1" customWidth="1"/>
    <col min="773" max="773" width="1.5546875" style="232" customWidth="1"/>
    <col min="774" max="774" width="12.44140625" style="232" customWidth="1"/>
    <col min="775" max="775" width="1.5546875" style="232" customWidth="1"/>
    <col min="776" max="776" width="12.88671875" style="232" customWidth="1"/>
    <col min="777" max="777" width="1.5546875" style="232" customWidth="1"/>
    <col min="778" max="778" width="14.88671875" style="232" customWidth="1"/>
    <col min="779" max="779" width="2.109375" style="232" customWidth="1"/>
    <col min="780" max="780" width="18" style="232" bestFit="1" customWidth="1"/>
    <col min="781" max="781" width="2.109375" style="232" customWidth="1"/>
    <col min="782" max="782" width="10.109375" style="232" customWidth="1"/>
    <col min="783" max="783" width="2.109375" style="232" customWidth="1"/>
    <col min="784" max="784" width="15.109375" style="232" customWidth="1"/>
    <col min="785" max="785" width="2.109375" style="232" customWidth="1"/>
    <col min="786" max="786" width="15.5546875" style="232" customWidth="1"/>
    <col min="787" max="787" width="17.88671875" style="232" customWidth="1"/>
    <col min="788" max="788" width="10.5546875" style="232" customWidth="1"/>
    <col min="789" max="790" width="17.88671875" style="232" customWidth="1"/>
    <col min="791" max="791" width="12.109375" style="232" customWidth="1"/>
    <col min="792" max="792" width="1.88671875" style="232" customWidth="1"/>
    <col min="793" max="793" width="12.109375" style="232" customWidth="1"/>
    <col min="794" max="794" width="1.88671875" style="232" customWidth="1"/>
    <col min="795" max="795" width="12.109375" style="232" customWidth="1"/>
    <col min="796" max="796" width="1.88671875" style="232" customWidth="1"/>
    <col min="797" max="797" width="12.109375" style="232" customWidth="1"/>
    <col min="798" max="798" width="1.88671875" style="232" customWidth="1"/>
    <col min="799" max="799" width="12.109375" style="232" customWidth="1"/>
    <col min="800" max="800" width="1.88671875" style="232" customWidth="1"/>
    <col min="801" max="801" width="13.33203125" style="232" customWidth="1"/>
    <col min="802" max="802" width="11" style="232" customWidth="1"/>
    <col min="803" max="803" width="21.33203125" style="232" customWidth="1"/>
    <col min="804" max="806" width="11" style="232" customWidth="1"/>
    <col min="807" max="807" width="6.44140625" style="232" customWidth="1"/>
    <col min="808" max="809" width="14.44140625" style="232" customWidth="1"/>
    <col min="810" max="1024" width="11" style="232"/>
    <col min="1025" max="1025" width="36.5546875" style="232" customWidth="1"/>
    <col min="1026" max="1026" width="14" style="232" customWidth="1"/>
    <col min="1027" max="1027" width="12.5546875" style="232" customWidth="1"/>
    <col min="1028" max="1028" width="16.33203125" style="232" bestFit="1" customWidth="1"/>
    <col min="1029" max="1029" width="1.5546875" style="232" customWidth="1"/>
    <col min="1030" max="1030" width="12.44140625" style="232" customWidth="1"/>
    <col min="1031" max="1031" width="1.5546875" style="232" customWidth="1"/>
    <col min="1032" max="1032" width="12.88671875" style="232" customWidth="1"/>
    <col min="1033" max="1033" width="1.5546875" style="232" customWidth="1"/>
    <col min="1034" max="1034" width="14.88671875" style="232" customWidth="1"/>
    <col min="1035" max="1035" width="2.109375" style="232" customWidth="1"/>
    <col min="1036" max="1036" width="18" style="232" bestFit="1" customWidth="1"/>
    <col min="1037" max="1037" width="2.109375" style="232" customWidth="1"/>
    <col min="1038" max="1038" width="10.109375" style="232" customWidth="1"/>
    <col min="1039" max="1039" width="2.109375" style="232" customWidth="1"/>
    <col min="1040" max="1040" width="15.109375" style="232" customWidth="1"/>
    <col min="1041" max="1041" width="2.109375" style="232" customWidth="1"/>
    <col min="1042" max="1042" width="15.5546875" style="232" customWidth="1"/>
    <col min="1043" max="1043" width="17.88671875" style="232" customWidth="1"/>
    <col min="1044" max="1044" width="10.5546875" style="232" customWidth="1"/>
    <col min="1045" max="1046" width="17.88671875" style="232" customWidth="1"/>
    <col min="1047" max="1047" width="12.109375" style="232" customWidth="1"/>
    <col min="1048" max="1048" width="1.88671875" style="232" customWidth="1"/>
    <col min="1049" max="1049" width="12.109375" style="232" customWidth="1"/>
    <col min="1050" max="1050" width="1.88671875" style="232" customWidth="1"/>
    <col min="1051" max="1051" width="12.109375" style="232" customWidth="1"/>
    <col min="1052" max="1052" width="1.88671875" style="232" customWidth="1"/>
    <col min="1053" max="1053" width="12.109375" style="232" customWidth="1"/>
    <col min="1054" max="1054" width="1.88671875" style="232" customWidth="1"/>
    <col min="1055" max="1055" width="12.109375" style="232" customWidth="1"/>
    <col min="1056" max="1056" width="1.88671875" style="232" customWidth="1"/>
    <col min="1057" max="1057" width="13.33203125" style="232" customWidth="1"/>
    <col min="1058" max="1058" width="11" style="232" customWidth="1"/>
    <col min="1059" max="1059" width="21.33203125" style="232" customWidth="1"/>
    <col min="1060" max="1062" width="11" style="232" customWidth="1"/>
    <col min="1063" max="1063" width="6.44140625" style="232" customWidth="1"/>
    <col min="1064" max="1065" width="14.44140625" style="232" customWidth="1"/>
    <col min="1066" max="1280" width="11" style="232"/>
    <col min="1281" max="1281" width="36.5546875" style="232" customWidth="1"/>
    <col min="1282" max="1282" width="14" style="232" customWidth="1"/>
    <col min="1283" max="1283" width="12.5546875" style="232" customWidth="1"/>
    <col min="1284" max="1284" width="16.33203125" style="232" bestFit="1" customWidth="1"/>
    <col min="1285" max="1285" width="1.5546875" style="232" customWidth="1"/>
    <col min="1286" max="1286" width="12.44140625" style="232" customWidth="1"/>
    <col min="1287" max="1287" width="1.5546875" style="232" customWidth="1"/>
    <col min="1288" max="1288" width="12.88671875" style="232" customWidth="1"/>
    <col min="1289" max="1289" width="1.5546875" style="232" customWidth="1"/>
    <col min="1290" max="1290" width="14.88671875" style="232" customWidth="1"/>
    <col min="1291" max="1291" width="2.109375" style="232" customWidth="1"/>
    <col min="1292" max="1292" width="18" style="232" bestFit="1" customWidth="1"/>
    <col min="1293" max="1293" width="2.109375" style="232" customWidth="1"/>
    <col min="1294" max="1294" width="10.109375" style="232" customWidth="1"/>
    <col min="1295" max="1295" width="2.109375" style="232" customWidth="1"/>
    <col min="1296" max="1296" width="15.109375" style="232" customWidth="1"/>
    <col min="1297" max="1297" width="2.109375" style="232" customWidth="1"/>
    <col min="1298" max="1298" width="15.5546875" style="232" customWidth="1"/>
    <col min="1299" max="1299" width="17.88671875" style="232" customWidth="1"/>
    <col min="1300" max="1300" width="10.5546875" style="232" customWidth="1"/>
    <col min="1301" max="1302" width="17.88671875" style="232" customWidth="1"/>
    <col min="1303" max="1303" width="12.109375" style="232" customWidth="1"/>
    <col min="1304" max="1304" width="1.88671875" style="232" customWidth="1"/>
    <col min="1305" max="1305" width="12.109375" style="232" customWidth="1"/>
    <col min="1306" max="1306" width="1.88671875" style="232" customWidth="1"/>
    <col min="1307" max="1307" width="12.109375" style="232" customWidth="1"/>
    <col min="1308" max="1308" width="1.88671875" style="232" customWidth="1"/>
    <col min="1309" max="1309" width="12.109375" style="232" customWidth="1"/>
    <col min="1310" max="1310" width="1.88671875" style="232" customWidth="1"/>
    <col min="1311" max="1311" width="12.109375" style="232" customWidth="1"/>
    <col min="1312" max="1312" width="1.88671875" style="232" customWidth="1"/>
    <col min="1313" max="1313" width="13.33203125" style="232" customWidth="1"/>
    <col min="1314" max="1314" width="11" style="232" customWidth="1"/>
    <col min="1315" max="1315" width="21.33203125" style="232" customWidth="1"/>
    <col min="1316" max="1318" width="11" style="232" customWidth="1"/>
    <col min="1319" max="1319" width="6.44140625" style="232" customWidth="1"/>
    <col min="1320" max="1321" width="14.44140625" style="232" customWidth="1"/>
    <col min="1322" max="1536" width="11" style="232"/>
    <col min="1537" max="1537" width="36.5546875" style="232" customWidth="1"/>
    <col min="1538" max="1538" width="14" style="232" customWidth="1"/>
    <col min="1539" max="1539" width="12.5546875" style="232" customWidth="1"/>
    <col min="1540" max="1540" width="16.33203125" style="232" bestFit="1" customWidth="1"/>
    <col min="1541" max="1541" width="1.5546875" style="232" customWidth="1"/>
    <col min="1542" max="1542" width="12.44140625" style="232" customWidth="1"/>
    <col min="1543" max="1543" width="1.5546875" style="232" customWidth="1"/>
    <col min="1544" max="1544" width="12.88671875" style="232" customWidth="1"/>
    <col min="1545" max="1545" width="1.5546875" style="232" customWidth="1"/>
    <col min="1546" max="1546" width="14.88671875" style="232" customWidth="1"/>
    <col min="1547" max="1547" width="2.109375" style="232" customWidth="1"/>
    <col min="1548" max="1548" width="18" style="232" bestFit="1" customWidth="1"/>
    <col min="1549" max="1549" width="2.109375" style="232" customWidth="1"/>
    <col min="1550" max="1550" width="10.109375" style="232" customWidth="1"/>
    <col min="1551" max="1551" width="2.109375" style="232" customWidth="1"/>
    <col min="1552" max="1552" width="15.109375" style="232" customWidth="1"/>
    <col min="1553" max="1553" width="2.109375" style="232" customWidth="1"/>
    <col min="1554" max="1554" width="15.5546875" style="232" customWidth="1"/>
    <col min="1555" max="1555" width="17.88671875" style="232" customWidth="1"/>
    <col min="1556" max="1556" width="10.5546875" style="232" customWidth="1"/>
    <col min="1557" max="1558" width="17.88671875" style="232" customWidth="1"/>
    <col min="1559" max="1559" width="12.109375" style="232" customWidth="1"/>
    <col min="1560" max="1560" width="1.88671875" style="232" customWidth="1"/>
    <col min="1561" max="1561" width="12.109375" style="232" customWidth="1"/>
    <col min="1562" max="1562" width="1.88671875" style="232" customWidth="1"/>
    <col min="1563" max="1563" width="12.109375" style="232" customWidth="1"/>
    <col min="1564" max="1564" width="1.88671875" style="232" customWidth="1"/>
    <col min="1565" max="1565" width="12.109375" style="232" customWidth="1"/>
    <col min="1566" max="1566" width="1.88671875" style="232" customWidth="1"/>
    <col min="1567" max="1567" width="12.109375" style="232" customWidth="1"/>
    <col min="1568" max="1568" width="1.88671875" style="232" customWidth="1"/>
    <col min="1569" max="1569" width="13.33203125" style="232" customWidth="1"/>
    <col min="1570" max="1570" width="11" style="232" customWidth="1"/>
    <col min="1571" max="1571" width="21.33203125" style="232" customWidth="1"/>
    <col min="1572" max="1574" width="11" style="232" customWidth="1"/>
    <col min="1575" max="1575" width="6.44140625" style="232" customWidth="1"/>
    <col min="1576" max="1577" width="14.44140625" style="232" customWidth="1"/>
    <col min="1578" max="1792" width="11" style="232"/>
    <col min="1793" max="1793" width="36.5546875" style="232" customWidth="1"/>
    <col min="1794" max="1794" width="14" style="232" customWidth="1"/>
    <col min="1795" max="1795" width="12.5546875" style="232" customWidth="1"/>
    <col min="1796" max="1796" width="16.33203125" style="232" bestFit="1" customWidth="1"/>
    <col min="1797" max="1797" width="1.5546875" style="232" customWidth="1"/>
    <col min="1798" max="1798" width="12.44140625" style="232" customWidth="1"/>
    <col min="1799" max="1799" width="1.5546875" style="232" customWidth="1"/>
    <col min="1800" max="1800" width="12.88671875" style="232" customWidth="1"/>
    <col min="1801" max="1801" width="1.5546875" style="232" customWidth="1"/>
    <col min="1802" max="1802" width="14.88671875" style="232" customWidth="1"/>
    <col min="1803" max="1803" width="2.109375" style="232" customWidth="1"/>
    <col min="1804" max="1804" width="18" style="232" bestFit="1" customWidth="1"/>
    <col min="1805" max="1805" width="2.109375" style="232" customWidth="1"/>
    <col min="1806" max="1806" width="10.109375" style="232" customWidth="1"/>
    <col min="1807" max="1807" width="2.109375" style="232" customWidth="1"/>
    <col min="1808" max="1808" width="15.109375" style="232" customWidth="1"/>
    <col min="1809" max="1809" width="2.109375" style="232" customWidth="1"/>
    <col min="1810" max="1810" width="15.5546875" style="232" customWidth="1"/>
    <col min="1811" max="1811" width="17.88671875" style="232" customWidth="1"/>
    <col min="1812" max="1812" width="10.5546875" style="232" customWidth="1"/>
    <col min="1813" max="1814" width="17.88671875" style="232" customWidth="1"/>
    <col min="1815" max="1815" width="12.109375" style="232" customWidth="1"/>
    <col min="1816" max="1816" width="1.88671875" style="232" customWidth="1"/>
    <col min="1817" max="1817" width="12.109375" style="232" customWidth="1"/>
    <col min="1818" max="1818" width="1.88671875" style="232" customWidth="1"/>
    <col min="1819" max="1819" width="12.109375" style="232" customWidth="1"/>
    <col min="1820" max="1820" width="1.88671875" style="232" customWidth="1"/>
    <col min="1821" max="1821" width="12.109375" style="232" customWidth="1"/>
    <col min="1822" max="1822" width="1.88671875" style="232" customWidth="1"/>
    <col min="1823" max="1823" width="12.109375" style="232" customWidth="1"/>
    <col min="1824" max="1824" width="1.88671875" style="232" customWidth="1"/>
    <col min="1825" max="1825" width="13.33203125" style="232" customWidth="1"/>
    <col min="1826" max="1826" width="11" style="232" customWidth="1"/>
    <col min="1827" max="1827" width="21.33203125" style="232" customWidth="1"/>
    <col min="1828" max="1830" width="11" style="232" customWidth="1"/>
    <col min="1831" max="1831" width="6.44140625" style="232" customWidth="1"/>
    <col min="1832" max="1833" width="14.44140625" style="232" customWidth="1"/>
    <col min="1834" max="2048" width="11" style="232"/>
    <col min="2049" max="2049" width="36.5546875" style="232" customWidth="1"/>
    <col min="2050" max="2050" width="14" style="232" customWidth="1"/>
    <col min="2051" max="2051" width="12.5546875" style="232" customWidth="1"/>
    <col min="2052" max="2052" width="16.33203125" style="232" bestFit="1" customWidth="1"/>
    <col min="2053" max="2053" width="1.5546875" style="232" customWidth="1"/>
    <col min="2054" max="2054" width="12.44140625" style="232" customWidth="1"/>
    <col min="2055" max="2055" width="1.5546875" style="232" customWidth="1"/>
    <col min="2056" max="2056" width="12.88671875" style="232" customWidth="1"/>
    <col min="2057" max="2057" width="1.5546875" style="232" customWidth="1"/>
    <col min="2058" max="2058" width="14.88671875" style="232" customWidth="1"/>
    <col min="2059" max="2059" width="2.109375" style="232" customWidth="1"/>
    <col min="2060" max="2060" width="18" style="232" bestFit="1" customWidth="1"/>
    <col min="2061" max="2061" width="2.109375" style="232" customWidth="1"/>
    <col min="2062" max="2062" width="10.109375" style="232" customWidth="1"/>
    <col min="2063" max="2063" width="2.109375" style="232" customWidth="1"/>
    <col min="2064" max="2064" width="15.109375" style="232" customWidth="1"/>
    <col min="2065" max="2065" width="2.109375" style="232" customWidth="1"/>
    <col min="2066" max="2066" width="15.5546875" style="232" customWidth="1"/>
    <col min="2067" max="2067" width="17.88671875" style="232" customWidth="1"/>
    <col min="2068" max="2068" width="10.5546875" style="232" customWidth="1"/>
    <col min="2069" max="2070" width="17.88671875" style="232" customWidth="1"/>
    <col min="2071" max="2071" width="12.109375" style="232" customWidth="1"/>
    <col min="2072" max="2072" width="1.88671875" style="232" customWidth="1"/>
    <col min="2073" max="2073" width="12.109375" style="232" customWidth="1"/>
    <col min="2074" max="2074" width="1.88671875" style="232" customWidth="1"/>
    <col min="2075" max="2075" width="12.109375" style="232" customWidth="1"/>
    <col min="2076" max="2076" width="1.88671875" style="232" customWidth="1"/>
    <col min="2077" max="2077" width="12.109375" style="232" customWidth="1"/>
    <col min="2078" max="2078" width="1.88671875" style="232" customWidth="1"/>
    <col min="2079" max="2079" width="12.109375" style="232" customWidth="1"/>
    <col min="2080" max="2080" width="1.88671875" style="232" customWidth="1"/>
    <col min="2081" max="2081" width="13.33203125" style="232" customWidth="1"/>
    <col min="2082" max="2082" width="11" style="232" customWidth="1"/>
    <col min="2083" max="2083" width="21.33203125" style="232" customWidth="1"/>
    <col min="2084" max="2086" width="11" style="232" customWidth="1"/>
    <col min="2087" max="2087" width="6.44140625" style="232" customWidth="1"/>
    <col min="2088" max="2089" width="14.44140625" style="232" customWidth="1"/>
    <col min="2090" max="2304" width="11" style="232"/>
    <col min="2305" max="2305" width="36.5546875" style="232" customWidth="1"/>
    <col min="2306" max="2306" width="14" style="232" customWidth="1"/>
    <col min="2307" max="2307" width="12.5546875" style="232" customWidth="1"/>
    <col min="2308" max="2308" width="16.33203125" style="232" bestFit="1" customWidth="1"/>
    <col min="2309" max="2309" width="1.5546875" style="232" customWidth="1"/>
    <col min="2310" max="2310" width="12.44140625" style="232" customWidth="1"/>
    <col min="2311" max="2311" width="1.5546875" style="232" customWidth="1"/>
    <col min="2312" max="2312" width="12.88671875" style="232" customWidth="1"/>
    <col min="2313" max="2313" width="1.5546875" style="232" customWidth="1"/>
    <col min="2314" max="2314" width="14.88671875" style="232" customWidth="1"/>
    <col min="2315" max="2315" width="2.109375" style="232" customWidth="1"/>
    <col min="2316" max="2316" width="18" style="232" bestFit="1" customWidth="1"/>
    <col min="2317" max="2317" width="2.109375" style="232" customWidth="1"/>
    <col min="2318" max="2318" width="10.109375" style="232" customWidth="1"/>
    <col min="2319" max="2319" width="2.109375" style="232" customWidth="1"/>
    <col min="2320" max="2320" width="15.109375" style="232" customWidth="1"/>
    <col min="2321" max="2321" width="2.109375" style="232" customWidth="1"/>
    <col min="2322" max="2322" width="15.5546875" style="232" customWidth="1"/>
    <col min="2323" max="2323" width="17.88671875" style="232" customWidth="1"/>
    <col min="2324" max="2324" width="10.5546875" style="232" customWidth="1"/>
    <col min="2325" max="2326" width="17.88671875" style="232" customWidth="1"/>
    <col min="2327" max="2327" width="12.109375" style="232" customWidth="1"/>
    <col min="2328" max="2328" width="1.88671875" style="232" customWidth="1"/>
    <col min="2329" max="2329" width="12.109375" style="232" customWidth="1"/>
    <col min="2330" max="2330" width="1.88671875" style="232" customWidth="1"/>
    <col min="2331" max="2331" width="12.109375" style="232" customWidth="1"/>
    <col min="2332" max="2332" width="1.88671875" style="232" customWidth="1"/>
    <col min="2333" max="2333" width="12.109375" style="232" customWidth="1"/>
    <col min="2334" max="2334" width="1.88671875" style="232" customWidth="1"/>
    <col min="2335" max="2335" width="12.109375" style="232" customWidth="1"/>
    <col min="2336" max="2336" width="1.88671875" style="232" customWidth="1"/>
    <col min="2337" max="2337" width="13.33203125" style="232" customWidth="1"/>
    <col min="2338" max="2338" width="11" style="232" customWidth="1"/>
    <col min="2339" max="2339" width="21.33203125" style="232" customWidth="1"/>
    <col min="2340" max="2342" width="11" style="232" customWidth="1"/>
    <col min="2343" max="2343" width="6.44140625" style="232" customWidth="1"/>
    <col min="2344" max="2345" width="14.44140625" style="232" customWidth="1"/>
    <col min="2346" max="2560" width="11" style="232"/>
    <col min="2561" max="2561" width="36.5546875" style="232" customWidth="1"/>
    <col min="2562" max="2562" width="14" style="232" customWidth="1"/>
    <col min="2563" max="2563" width="12.5546875" style="232" customWidth="1"/>
    <col min="2564" max="2564" width="16.33203125" style="232" bestFit="1" customWidth="1"/>
    <col min="2565" max="2565" width="1.5546875" style="232" customWidth="1"/>
    <col min="2566" max="2566" width="12.44140625" style="232" customWidth="1"/>
    <col min="2567" max="2567" width="1.5546875" style="232" customWidth="1"/>
    <col min="2568" max="2568" width="12.88671875" style="232" customWidth="1"/>
    <col min="2569" max="2569" width="1.5546875" style="232" customWidth="1"/>
    <col min="2570" max="2570" width="14.88671875" style="232" customWidth="1"/>
    <col min="2571" max="2571" width="2.109375" style="232" customWidth="1"/>
    <col min="2572" max="2572" width="18" style="232" bestFit="1" customWidth="1"/>
    <col min="2573" max="2573" width="2.109375" style="232" customWidth="1"/>
    <col min="2574" max="2574" width="10.109375" style="232" customWidth="1"/>
    <col min="2575" max="2575" width="2.109375" style="232" customWidth="1"/>
    <col min="2576" max="2576" width="15.109375" style="232" customWidth="1"/>
    <col min="2577" max="2577" width="2.109375" style="232" customWidth="1"/>
    <col min="2578" max="2578" width="15.5546875" style="232" customWidth="1"/>
    <col min="2579" max="2579" width="17.88671875" style="232" customWidth="1"/>
    <col min="2580" max="2580" width="10.5546875" style="232" customWidth="1"/>
    <col min="2581" max="2582" width="17.88671875" style="232" customWidth="1"/>
    <col min="2583" max="2583" width="12.109375" style="232" customWidth="1"/>
    <col min="2584" max="2584" width="1.88671875" style="232" customWidth="1"/>
    <col min="2585" max="2585" width="12.109375" style="232" customWidth="1"/>
    <col min="2586" max="2586" width="1.88671875" style="232" customWidth="1"/>
    <col min="2587" max="2587" width="12.109375" style="232" customWidth="1"/>
    <col min="2588" max="2588" width="1.88671875" style="232" customWidth="1"/>
    <col min="2589" max="2589" width="12.109375" style="232" customWidth="1"/>
    <col min="2590" max="2590" width="1.88671875" style="232" customWidth="1"/>
    <col min="2591" max="2591" width="12.109375" style="232" customWidth="1"/>
    <col min="2592" max="2592" width="1.88671875" style="232" customWidth="1"/>
    <col min="2593" max="2593" width="13.33203125" style="232" customWidth="1"/>
    <col min="2594" max="2594" width="11" style="232" customWidth="1"/>
    <col min="2595" max="2595" width="21.33203125" style="232" customWidth="1"/>
    <col min="2596" max="2598" width="11" style="232" customWidth="1"/>
    <col min="2599" max="2599" width="6.44140625" style="232" customWidth="1"/>
    <col min="2600" max="2601" width="14.44140625" style="232" customWidth="1"/>
    <col min="2602" max="2816" width="11" style="232"/>
    <col min="2817" max="2817" width="36.5546875" style="232" customWidth="1"/>
    <col min="2818" max="2818" width="14" style="232" customWidth="1"/>
    <col min="2819" max="2819" width="12.5546875" style="232" customWidth="1"/>
    <col min="2820" max="2820" width="16.33203125" style="232" bestFit="1" customWidth="1"/>
    <col min="2821" max="2821" width="1.5546875" style="232" customWidth="1"/>
    <col min="2822" max="2822" width="12.44140625" style="232" customWidth="1"/>
    <col min="2823" max="2823" width="1.5546875" style="232" customWidth="1"/>
    <col min="2824" max="2824" width="12.88671875" style="232" customWidth="1"/>
    <col min="2825" max="2825" width="1.5546875" style="232" customWidth="1"/>
    <col min="2826" max="2826" width="14.88671875" style="232" customWidth="1"/>
    <col min="2827" max="2827" width="2.109375" style="232" customWidth="1"/>
    <col min="2828" max="2828" width="18" style="232" bestFit="1" customWidth="1"/>
    <col min="2829" max="2829" width="2.109375" style="232" customWidth="1"/>
    <col min="2830" max="2830" width="10.109375" style="232" customWidth="1"/>
    <col min="2831" max="2831" width="2.109375" style="232" customWidth="1"/>
    <col min="2832" max="2832" width="15.109375" style="232" customWidth="1"/>
    <col min="2833" max="2833" width="2.109375" style="232" customWidth="1"/>
    <col min="2834" max="2834" width="15.5546875" style="232" customWidth="1"/>
    <col min="2835" max="2835" width="17.88671875" style="232" customWidth="1"/>
    <col min="2836" max="2836" width="10.5546875" style="232" customWidth="1"/>
    <col min="2837" max="2838" width="17.88671875" style="232" customWidth="1"/>
    <col min="2839" max="2839" width="12.109375" style="232" customWidth="1"/>
    <col min="2840" max="2840" width="1.88671875" style="232" customWidth="1"/>
    <col min="2841" max="2841" width="12.109375" style="232" customWidth="1"/>
    <col min="2842" max="2842" width="1.88671875" style="232" customWidth="1"/>
    <col min="2843" max="2843" width="12.109375" style="232" customWidth="1"/>
    <col min="2844" max="2844" width="1.88671875" style="232" customWidth="1"/>
    <col min="2845" max="2845" width="12.109375" style="232" customWidth="1"/>
    <col min="2846" max="2846" width="1.88671875" style="232" customWidth="1"/>
    <col min="2847" max="2847" width="12.109375" style="232" customWidth="1"/>
    <col min="2848" max="2848" width="1.88671875" style="232" customWidth="1"/>
    <col min="2849" max="2849" width="13.33203125" style="232" customWidth="1"/>
    <col min="2850" max="2850" width="11" style="232" customWidth="1"/>
    <col min="2851" max="2851" width="21.33203125" style="232" customWidth="1"/>
    <col min="2852" max="2854" width="11" style="232" customWidth="1"/>
    <col min="2855" max="2855" width="6.44140625" style="232" customWidth="1"/>
    <col min="2856" max="2857" width="14.44140625" style="232" customWidth="1"/>
    <col min="2858" max="3072" width="11" style="232"/>
    <col min="3073" max="3073" width="36.5546875" style="232" customWidth="1"/>
    <col min="3074" max="3074" width="14" style="232" customWidth="1"/>
    <col min="3075" max="3075" width="12.5546875" style="232" customWidth="1"/>
    <col min="3076" max="3076" width="16.33203125" style="232" bestFit="1" customWidth="1"/>
    <col min="3077" max="3077" width="1.5546875" style="232" customWidth="1"/>
    <col min="3078" max="3078" width="12.44140625" style="232" customWidth="1"/>
    <col min="3079" max="3079" width="1.5546875" style="232" customWidth="1"/>
    <col min="3080" max="3080" width="12.88671875" style="232" customWidth="1"/>
    <col min="3081" max="3081" width="1.5546875" style="232" customWidth="1"/>
    <col min="3082" max="3082" width="14.88671875" style="232" customWidth="1"/>
    <col min="3083" max="3083" width="2.109375" style="232" customWidth="1"/>
    <col min="3084" max="3084" width="18" style="232" bestFit="1" customWidth="1"/>
    <col min="3085" max="3085" width="2.109375" style="232" customWidth="1"/>
    <col min="3086" max="3086" width="10.109375" style="232" customWidth="1"/>
    <col min="3087" max="3087" width="2.109375" style="232" customWidth="1"/>
    <col min="3088" max="3088" width="15.109375" style="232" customWidth="1"/>
    <col min="3089" max="3089" width="2.109375" style="232" customWidth="1"/>
    <col min="3090" max="3090" width="15.5546875" style="232" customWidth="1"/>
    <col min="3091" max="3091" width="17.88671875" style="232" customWidth="1"/>
    <col min="3092" max="3092" width="10.5546875" style="232" customWidth="1"/>
    <col min="3093" max="3094" width="17.88671875" style="232" customWidth="1"/>
    <col min="3095" max="3095" width="12.109375" style="232" customWidth="1"/>
    <col min="3096" max="3096" width="1.88671875" style="232" customWidth="1"/>
    <col min="3097" max="3097" width="12.109375" style="232" customWidth="1"/>
    <col min="3098" max="3098" width="1.88671875" style="232" customWidth="1"/>
    <col min="3099" max="3099" width="12.109375" style="232" customWidth="1"/>
    <col min="3100" max="3100" width="1.88671875" style="232" customWidth="1"/>
    <col min="3101" max="3101" width="12.109375" style="232" customWidth="1"/>
    <col min="3102" max="3102" width="1.88671875" style="232" customWidth="1"/>
    <col min="3103" max="3103" width="12.109375" style="232" customWidth="1"/>
    <col min="3104" max="3104" width="1.88671875" style="232" customWidth="1"/>
    <col min="3105" max="3105" width="13.33203125" style="232" customWidth="1"/>
    <col min="3106" max="3106" width="11" style="232" customWidth="1"/>
    <col min="3107" max="3107" width="21.33203125" style="232" customWidth="1"/>
    <col min="3108" max="3110" width="11" style="232" customWidth="1"/>
    <col min="3111" max="3111" width="6.44140625" style="232" customWidth="1"/>
    <col min="3112" max="3113" width="14.44140625" style="232" customWidth="1"/>
    <col min="3114" max="3328" width="11" style="232"/>
    <col min="3329" max="3329" width="36.5546875" style="232" customWidth="1"/>
    <col min="3330" max="3330" width="14" style="232" customWidth="1"/>
    <col min="3331" max="3331" width="12.5546875" style="232" customWidth="1"/>
    <col min="3332" max="3332" width="16.33203125" style="232" bestFit="1" customWidth="1"/>
    <col min="3333" max="3333" width="1.5546875" style="232" customWidth="1"/>
    <col min="3334" max="3334" width="12.44140625" style="232" customWidth="1"/>
    <col min="3335" max="3335" width="1.5546875" style="232" customWidth="1"/>
    <col min="3336" max="3336" width="12.88671875" style="232" customWidth="1"/>
    <col min="3337" max="3337" width="1.5546875" style="232" customWidth="1"/>
    <col min="3338" max="3338" width="14.88671875" style="232" customWidth="1"/>
    <col min="3339" max="3339" width="2.109375" style="232" customWidth="1"/>
    <col min="3340" max="3340" width="18" style="232" bestFit="1" customWidth="1"/>
    <col min="3341" max="3341" width="2.109375" style="232" customWidth="1"/>
    <col min="3342" max="3342" width="10.109375" style="232" customWidth="1"/>
    <col min="3343" max="3343" width="2.109375" style="232" customWidth="1"/>
    <col min="3344" max="3344" width="15.109375" style="232" customWidth="1"/>
    <col min="3345" max="3345" width="2.109375" style="232" customWidth="1"/>
    <col min="3346" max="3346" width="15.5546875" style="232" customWidth="1"/>
    <col min="3347" max="3347" width="17.88671875" style="232" customWidth="1"/>
    <col min="3348" max="3348" width="10.5546875" style="232" customWidth="1"/>
    <col min="3349" max="3350" width="17.88671875" style="232" customWidth="1"/>
    <col min="3351" max="3351" width="12.109375" style="232" customWidth="1"/>
    <col min="3352" max="3352" width="1.88671875" style="232" customWidth="1"/>
    <col min="3353" max="3353" width="12.109375" style="232" customWidth="1"/>
    <col min="3354" max="3354" width="1.88671875" style="232" customWidth="1"/>
    <col min="3355" max="3355" width="12.109375" style="232" customWidth="1"/>
    <col min="3356" max="3356" width="1.88671875" style="232" customWidth="1"/>
    <col min="3357" max="3357" width="12.109375" style="232" customWidth="1"/>
    <col min="3358" max="3358" width="1.88671875" style="232" customWidth="1"/>
    <col min="3359" max="3359" width="12.109375" style="232" customWidth="1"/>
    <col min="3360" max="3360" width="1.88671875" style="232" customWidth="1"/>
    <col min="3361" max="3361" width="13.33203125" style="232" customWidth="1"/>
    <col min="3362" max="3362" width="11" style="232" customWidth="1"/>
    <col min="3363" max="3363" width="21.33203125" style="232" customWidth="1"/>
    <col min="3364" max="3366" width="11" style="232" customWidth="1"/>
    <col min="3367" max="3367" width="6.44140625" style="232" customWidth="1"/>
    <col min="3368" max="3369" width="14.44140625" style="232" customWidth="1"/>
    <col min="3370" max="3584" width="11" style="232"/>
    <col min="3585" max="3585" width="36.5546875" style="232" customWidth="1"/>
    <col min="3586" max="3586" width="14" style="232" customWidth="1"/>
    <col min="3587" max="3587" width="12.5546875" style="232" customWidth="1"/>
    <col min="3588" max="3588" width="16.33203125" style="232" bestFit="1" customWidth="1"/>
    <col min="3589" max="3589" width="1.5546875" style="232" customWidth="1"/>
    <col min="3590" max="3590" width="12.44140625" style="232" customWidth="1"/>
    <col min="3591" max="3591" width="1.5546875" style="232" customWidth="1"/>
    <col min="3592" max="3592" width="12.88671875" style="232" customWidth="1"/>
    <col min="3593" max="3593" width="1.5546875" style="232" customWidth="1"/>
    <col min="3594" max="3594" width="14.88671875" style="232" customWidth="1"/>
    <col min="3595" max="3595" width="2.109375" style="232" customWidth="1"/>
    <col min="3596" max="3596" width="18" style="232" bestFit="1" customWidth="1"/>
    <col min="3597" max="3597" width="2.109375" style="232" customWidth="1"/>
    <col min="3598" max="3598" width="10.109375" style="232" customWidth="1"/>
    <col min="3599" max="3599" width="2.109375" style="232" customWidth="1"/>
    <col min="3600" max="3600" width="15.109375" style="232" customWidth="1"/>
    <col min="3601" max="3601" width="2.109375" style="232" customWidth="1"/>
    <col min="3602" max="3602" width="15.5546875" style="232" customWidth="1"/>
    <col min="3603" max="3603" width="17.88671875" style="232" customWidth="1"/>
    <col min="3604" max="3604" width="10.5546875" style="232" customWidth="1"/>
    <col min="3605" max="3606" width="17.88671875" style="232" customWidth="1"/>
    <col min="3607" max="3607" width="12.109375" style="232" customWidth="1"/>
    <col min="3608" max="3608" width="1.88671875" style="232" customWidth="1"/>
    <col min="3609" max="3609" width="12.109375" style="232" customWidth="1"/>
    <col min="3610" max="3610" width="1.88671875" style="232" customWidth="1"/>
    <col min="3611" max="3611" width="12.109375" style="232" customWidth="1"/>
    <col min="3612" max="3612" width="1.88671875" style="232" customWidth="1"/>
    <col min="3613" max="3613" width="12.109375" style="232" customWidth="1"/>
    <col min="3614" max="3614" width="1.88671875" style="232" customWidth="1"/>
    <col min="3615" max="3615" width="12.109375" style="232" customWidth="1"/>
    <col min="3616" max="3616" width="1.88671875" style="232" customWidth="1"/>
    <col min="3617" max="3617" width="13.33203125" style="232" customWidth="1"/>
    <col min="3618" max="3618" width="11" style="232" customWidth="1"/>
    <col min="3619" max="3619" width="21.33203125" style="232" customWidth="1"/>
    <col min="3620" max="3622" width="11" style="232" customWidth="1"/>
    <col min="3623" max="3623" width="6.44140625" style="232" customWidth="1"/>
    <col min="3624" max="3625" width="14.44140625" style="232" customWidth="1"/>
    <col min="3626" max="3840" width="11" style="232"/>
    <col min="3841" max="3841" width="36.5546875" style="232" customWidth="1"/>
    <col min="3842" max="3842" width="14" style="232" customWidth="1"/>
    <col min="3843" max="3843" width="12.5546875" style="232" customWidth="1"/>
    <col min="3844" max="3844" width="16.33203125" style="232" bestFit="1" customWidth="1"/>
    <col min="3845" max="3845" width="1.5546875" style="232" customWidth="1"/>
    <col min="3846" max="3846" width="12.44140625" style="232" customWidth="1"/>
    <col min="3847" max="3847" width="1.5546875" style="232" customWidth="1"/>
    <col min="3848" max="3848" width="12.88671875" style="232" customWidth="1"/>
    <col min="3849" max="3849" width="1.5546875" style="232" customWidth="1"/>
    <col min="3850" max="3850" width="14.88671875" style="232" customWidth="1"/>
    <col min="3851" max="3851" width="2.109375" style="232" customWidth="1"/>
    <col min="3852" max="3852" width="18" style="232" bestFit="1" customWidth="1"/>
    <col min="3853" max="3853" width="2.109375" style="232" customWidth="1"/>
    <col min="3854" max="3854" width="10.109375" style="232" customWidth="1"/>
    <col min="3855" max="3855" width="2.109375" style="232" customWidth="1"/>
    <col min="3856" max="3856" width="15.109375" style="232" customWidth="1"/>
    <col min="3857" max="3857" width="2.109375" style="232" customWidth="1"/>
    <col min="3858" max="3858" width="15.5546875" style="232" customWidth="1"/>
    <col min="3859" max="3859" width="17.88671875" style="232" customWidth="1"/>
    <col min="3860" max="3860" width="10.5546875" style="232" customWidth="1"/>
    <col min="3861" max="3862" width="17.88671875" style="232" customWidth="1"/>
    <col min="3863" max="3863" width="12.109375" style="232" customWidth="1"/>
    <col min="3864" max="3864" width="1.88671875" style="232" customWidth="1"/>
    <col min="3865" max="3865" width="12.109375" style="232" customWidth="1"/>
    <col min="3866" max="3866" width="1.88671875" style="232" customWidth="1"/>
    <col min="3867" max="3867" width="12.109375" style="232" customWidth="1"/>
    <col min="3868" max="3868" width="1.88671875" style="232" customWidth="1"/>
    <col min="3869" max="3869" width="12.109375" style="232" customWidth="1"/>
    <col min="3870" max="3870" width="1.88671875" style="232" customWidth="1"/>
    <col min="3871" max="3871" width="12.109375" style="232" customWidth="1"/>
    <col min="3872" max="3872" width="1.88671875" style="232" customWidth="1"/>
    <col min="3873" max="3873" width="13.33203125" style="232" customWidth="1"/>
    <col min="3874" max="3874" width="11" style="232" customWidth="1"/>
    <col min="3875" max="3875" width="21.33203125" style="232" customWidth="1"/>
    <col min="3876" max="3878" width="11" style="232" customWidth="1"/>
    <col min="3879" max="3879" width="6.44140625" style="232" customWidth="1"/>
    <col min="3880" max="3881" width="14.44140625" style="232" customWidth="1"/>
    <col min="3882" max="4096" width="11" style="232"/>
    <col min="4097" max="4097" width="36.5546875" style="232" customWidth="1"/>
    <col min="4098" max="4098" width="14" style="232" customWidth="1"/>
    <col min="4099" max="4099" width="12.5546875" style="232" customWidth="1"/>
    <col min="4100" max="4100" width="16.33203125" style="232" bestFit="1" customWidth="1"/>
    <col min="4101" max="4101" width="1.5546875" style="232" customWidth="1"/>
    <col min="4102" max="4102" width="12.44140625" style="232" customWidth="1"/>
    <col min="4103" max="4103" width="1.5546875" style="232" customWidth="1"/>
    <col min="4104" max="4104" width="12.88671875" style="232" customWidth="1"/>
    <col min="4105" max="4105" width="1.5546875" style="232" customWidth="1"/>
    <col min="4106" max="4106" width="14.88671875" style="232" customWidth="1"/>
    <col min="4107" max="4107" width="2.109375" style="232" customWidth="1"/>
    <col min="4108" max="4108" width="18" style="232" bestFit="1" customWidth="1"/>
    <col min="4109" max="4109" width="2.109375" style="232" customWidth="1"/>
    <col min="4110" max="4110" width="10.109375" style="232" customWidth="1"/>
    <col min="4111" max="4111" width="2.109375" style="232" customWidth="1"/>
    <col min="4112" max="4112" width="15.109375" style="232" customWidth="1"/>
    <col min="4113" max="4113" width="2.109375" style="232" customWidth="1"/>
    <col min="4114" max="4114" width="15.5546875" style="232" customWidth="1"/>
    <col min="4115" max="4115" width="17.88671875" style="232" customWidth="1"/>
    <col min="4116" max="4116" width="10.5546875" style="232" customWidth="1"/>
    <col min="4117" max="4118" width="17.88671875" style="232" customWidth="1"/>
    <col min="4119" max="4119" width="12.109375" style="232" customWidth="1"/>
    <col min="4120" max="4120" width="1.88671875" style="232" customWidth="1"/>
    <col min="4121" max="4121" width="12.109375" style="232" customWidth="1"/>
    <col min="4122" max="4122" width="1.88671875" style="232" customWidth="1"/>
    <col min="4123" max="4123" width="12.109375" style="232" customWidth="1"/>
    <col min="4124" max="4124" width="1.88671875" style="232" customWidth="1"/>
    <col min="4125" max="4125" width="12.109375" style="232" customWidth="1"/>
    <col min="4126" max="4126" width="1.88671875" style="232" customWidth="1"/>
    <col min="4127" max="4127" width="12.109375" style="232" customWidth="1"/>
    <col min="4128" max="4128" width="1.88671875" style="232" customWidth="1"/>
    <col min="4129" max="4129" width="13.33203125" style="232" customWidth="1"/>
    <col min="4130" max="4130" width="11" style="232" customWidth="1"/>
    <col min="4131" max="4131" width="21.33203125" style="232" customWidth="1"/>
    <col min="4132" max="4134" width="11" style="232" customWidth="1"/>
    <col min="4135" max="4135" width="6.44140625" style="232" customWidth="1"/>
    <col min="4136" max="4137" width="14.44140625" style="232" customWidth="1"/>
    <col min="4138" max="4352" width="11" style="232"/>
    <col min="4353" max="4353" width="36.5546875" style="232" customWidth="1"/>
    <col min="4354" max="4354" width="14" style="232" customWidth="1"/>
    <col min="4355" max="4355" width="12.5546875" style="232" customWidth="1"/>
    <col min="4356" max="4356" width="16.33203125" style="232" bestFit="1" customWidth="1"/>
    <col min="4357" max="4357" width="1.5546875" style="232" customWidth="1"/>
    <col min="4358" max="4358" width="12.44140625" style="232" customWidth="1"/>
    <col min="4359" max="4359" width="1.5546875" style="232" customWidth="1"/>
    <col min="4360" max="4360" width="12.88671875" style="232" customWidth="1"/>
    <col min="4361" max="4361" width="1.5546875" style="232" customWidth="1"/>
    <col min="4362" max="4362" width="14.88671875" style="232" customWidth="1"/>
    <col min="4363" max="4363" width="2.109375" style="232" customWidth="1"/>
    <col min="4364" max="4364" width="18" style="232" bestFit="1" customWidth="1"/>
    <col min="4365" max="4365" width="2.109375" style="232" customWidth="1"/>
    <col min="4366" max="4366" width="10.109375" style="232" customWidth="1"/>
    <col min="4367" max="4367" width="2.109375" style="232" customWidth="1"/>
    <col min="4368" max="4368" width="15.109375" style="232" customWidth="1"/>
    <col min="4369" max="4369" width="2.109375" style="232" customWidth="1"/>
    <col min="4370" max="4370" width="15.5546875" style="232" customWidth="1"/>
    <col min="4371" max="4371" width="17.88671875" style="232" customWidth="1"/>
    <col min="4372" max="4372" width="10.5546875" style="232" customWidth="1"/>
    <col min="4373" max="4374" width="17.88671875" style="232" customWidth="1"/>
    <col min="4375" max="4375" width="12.109375" style="232" customWidth="1"/>
    <col min="4376" max="4376" width="1.88671875" style="232" customWidth="1"/>
    <col min="4377" max="4377" width="12.109375" style="232" customWidth="1"/>
    <col min="4378" max="4378" width="1.88671875" style="232" customWidth="1"/>
    <col min="4379" max="4379" width="12.109375" style="232" customWidth="1"/>
    <col min="4380" max="4380" width="1.88671875" style="232" customWidth="1"/>
    <col min="4381" max="4381" width="12.109375" style="232" customWidth="1"/>
    <col min="4382" max="4382" width="1.88671875" style="232" customWidth="1"/>
    <col min="4383" max="4383" width="12.109375" style="232" customWidth="1"/>
    <col min="4384" max="4384" width="1.88671875" style="232" customWidth="1"/>
    <col min="4385" max="4385" width="13.33203125" style="232" customWidth="1"/>
    <col min="4386" max="4386" width="11" style="232" customWidth="1"/>
    <col min="4387" max="4387" width="21.33203125" style="232" customWidth="1"/>
    <col min="4388" max="4390" width="11" style="232" customWidth="1"/>
    <col min="4391" max="4391" width="6.44140625" style="232" customWidth="1"/>
    <col min="4392" max="4393" width="14.44140625" style="232" customWidth="1"/>
    <col min="4394" max="4608" width="11" style="232"/>
    <col min="4609" max="4609" width="36.5546875" style="232" customWidth="1"/>
    <col min="4610" max="4610" width="14" style="232" customWidth="1"/>
    <col min="4611" max="4611" width="12.5546875" style="232" customWidth="1"/>
    <col min="4612" max="4612" width="16.33203125" style="232" bestFit="1" customWidth="1"/>
    <col min="4613" max="4613" width="1.5546875" style="232" customWidth="1"/>
    <col min="4614" max="4614" width="12.44140625" style="232" customWidth="1"/>
    <col min="4615" max="4615" width="1.5546875" style="232" customWidth="1"/>
    <col min="4616" max="4616" width="12.88671875" style="232" customWidth="1"/>
    <col min="4617" max="4617" width="1.5546875" style="232" customWidth="1"/>
    <col min="4618" max="4618" width="14.88671875" style="232" customWidth="1"/>
    <col min="4619" max="4619" width="2.109375" style="232" customWidth="1"/>
    <col min="4620" max="4620" width="18" style="232" bestFit="1" customWidth="1"/>
    <col min="4621" max="4621" width="2.109375" style="232" customWidth="1"/>
    <col min="4622" max="4622" width="10.109375" style="232" customWidth="1"/>
    <col min="4623" max="4623" width="2.109375" style="232" customWidth="1"/>
    <col min="4624" max="4624" width="15.109375" style="232" customWidth="1"/>
    <col min="4625" max="4625" width="2.109375" style="232" customWidth="1"/>
    <col min="4626" max="4626" width="15.5546875" style="232" customWidth="1"/>
    <col min="4627" max="4627" width="17.88671875" style="232" customWidth="1"/>
    <col min="4628" max="4628" width="10.5546875" style="232" customWidth="1"/>
    <col min="4629" max="4630" width="17.88671875" style="232" customWidth="1"/>
    <col min="4631" max="4631" width="12.109375" style="232" customWidth="1"/>
    <col min="4632" max="4632" width="1.88671875" style="232" customWidth="1"/>
    <col min="4633" max="4633" width="12.109375" style="232" customWidth="1"/>
    <col min="4634" max="4634" width="1.88671875" style="232" customWidth="1"/>
    <col min="4635" max="4635" width="12.109375" style="232" customWidth="1"/>
    <col min="4636" max="4636" width="1.88671875" style="232" customWidth="1"/>
    <col min="4637" max="4637" width="12.109375" style="232" customWidth="1"/>
    <col min="4638" max="4638" width="1.88671875" style="232" customWidth="1"/>
    <col min="4639" max="4639" width="12.109375" style="232" customWidth="1"/>
    <col min="4640" max="4640" width="1.88671875" style="232" customWidth="1"/>
    <col min="4641" max="4641" width="13.33203125" style="232" customWidth="1"/>
    <col min="4642" max="4642" width="11" style="232" customWidth="1"/>
    <col min="4643" max="4643" width="21.33203125" style="232" customWidth="1"/>
    <col min="4644" max="4646" width="11" style="232" customWidth="1"/>
    <col min="4647" max="4647" width="6.44140625" style="232" customWidth="1"/>
    <col min="4648" max="4649" width="14.44140625" style="232" customWidth="1"/>
    <col min="4650" max="4864" width="11" style="232"/>
    <col min="4865" max="4865" width="36.5546875" style="232" customWidth="1"/>
    <col min="4866" max="4866" width="14" style="232" customWidth="1"/>
    <col min="4867" max="4867" width="12.5546875" style="232" customWidth="1"/>
    <col min="4868" max="4868" width="16.33203125" style="232" bestFit="1" customWidth="1"/>
    <col min="4869" max="4869" width="1.5546875" style="232" customWidth="1"/>
    <col min="4870" max="4870" width="12.44140625" style="232" customWidth="1"/>
    <col min="4871" max="4871" width="1.5546875" style="232" customWidth="1"/>
    <col min="4872" max="4872" width="12.88671875" style="232" customWidth="1"/>
    <col min="4873" max="4873" width="1.5546875" style="232" customWidth="1"/>
    <col min="4874" max="4874" width="14.88671875" style="232" customWidth="1"/>
    <col min="4875" max="4875" width="2.109375" style="232" customWidth="1"/>
    <col min="4876" max="4876" width="18" style="232" bestFit="1" customWidth="1"/>
    <col min="4877" max="4877" width="2.109375" style="232" customWidth="1"/>
    <col min="4878" max="4878" width="10.109375" style="232" customWidth="1"/>
    <col min="4879" max="4879" width="2.109375" style="232" customWidth="1"/>
    <col min="4880" max="4880" width="15.109375" style="232" customWidth="1"/>
    <col min="4881" max="4881" width="2.109375" style="232" customWidth="1"/>
    <col min="4882" max="4882" width="15.5546875" style="232" customWidth="1"/>
    <col min="4883" max="4883" width="17.88671875" style="232" customWidth="1"/>
    <col min="4884" max="4884" width="10.5546875" style="232" customWidth="1"/>
    <col min="4885" max="4886" width="17.88671875" style="232" customWidth="1"/>
    <col min="4887" max="4887" width="12.109375" style="232" customWidth="1"/>
    <col min="4888" max="4888" width="1.88671875" style="232" customWidth="1"/>
    <col min="4889" max="4889" width="12.109375" style="232" customWidth="1"/>
    <col min="4890" max="4890" width="1.88671875" style="232" customWidth="1"/>
    <col min="4891" max="4891" width="12.109375" style="232" customWidth="1"/>
    <col min="4892" max="4892" width="1.88671875" style="232" customWidth="1"/>
    <col min="4893" max="4893" width="12.109375" style="232" customWidth="1"/>
    <col min="4894" max="4894" width="1.88671875" style="232" customWidth="1"/>
    <col min="4895" max="4895" width="12.109375" style="232" customWidth="1"/>
    <col min="4896" max="4896" width="1.88671875" style="232" customWidth="1"/>
    <col min="4897" max="4897" width="13.33203125" style="232" customWidth="1"/>
    <col min="4898" max="4898" width="11" style="232" customWidth="1"/>
    <col min="4899" max="4899" width="21.33203125" style="232" customWidth="1"/>
    <col min="4900" max="4902" width="11" style="232" customWidth="1"/>
    <col min="4903" max="4903" width="6.44140625" style="232" customWidth="1"/>
    <col min="4904" max="4905" width="14.44140625" style="232" customWidth="1"/>
    <col min="4906" max="5120" width="11" style="232"/>
    <col min="5121" max="5121" width="36.5546875" style="232" customWidth="1"/>
    <col min="5122" max="5122" width="14" style="232" customWidth="1"/>
    <col min="5123" max="5123" width="12.5546875" style="232" customWidth="1"/>
    <col min="5124" max="5124" width="16.33203125" style="232" bestFit="1" customWidth="1"/>
    <col min="5125" max="5125" width="1.5546875" style="232" customWidth="1"/>
    <col min="5126" max="5126" width="12.44140625" style="232" customWidth="1"/>
    <col min="5127" max="5127" width="1.5546875" style="232" customWidth="1"/>
    <col min="5128" max="5128" width="12.88671875" style="232" customWidth="1"/>
    <col min="5129" max="5129" width="1.5546875" style="232" customWidth="1"/>
    <col min="5130" max="5130" width="14.88671875" style="232" customWidth="1"/>
    <col min="5131" max="5131" width="2.109375" style="232" customWidth="1"/>
    <col min="5132" max="5132" width="18" style="232" bestFit="1" customWidth="1"/>
    <col min="5133" max="5133" width="2.109375" style="232" customWidth="1"/>
    <col min="5134" max="5134" width="10.109375" style="232" customWidth="1"/>
    <col min="5135" max="5135" width="2.109375" style="232" customWidth="1"/>
    <col min="5136" max="5136" width="15.109375" style="232" customWidth="1"/>
    <col min="5137" max="5137" width="2.109375" style="232" customWidth="1"/>
    <col min="5138" max="5138" width="15.5546875" style="232" customWidth="1"/>
    <col min="5139" max="5139" width="17.88671875" style="232" customWidth="1"/>
    <col min="5140" max="5140" width="10.5546875" style="232" customWidth="1"/>
    <col min="5141" max="5142" width="17.88671875" style="232" customWidth="1"/>
    <col min="5143" max="5143" width="12.109375" style="232" customWidth="1"/>
    <col min="5144" max="5144" width="1.88671875" style="232" customWidth="1"/>
    <col min="5145" max="5145" width="12.109375" style="232" customWidth="1"/>
    <col min="5146" max="5146" width="1.88671875" style="232" customWidth="1"/>
    <col min="5147" max="5147" width="12.109375" style="232" customWidth="1"/>
    <col min="5148" max="5148" width="1.88671875" style="232" customWidth="1"/>
    <col min="5149" max="5149" width="12.109375" style="232" customWidth="1"/>
    <col min="5150" max="5150" width="1.88671875" style="232" customWidth="1"/>
    <col min="5151" max="5151" width="12.109375" style="232" customWidth="1"/>
    <col min="5152" max="5152" width="1.88671875" style="232" customWidth="1"/>
    <col min="5153" max="5153" width="13.33203125" style="232" customWidth="1"/>
    <col min="5154" max="5154" width="11" style="232" customWidth="1"/>
    <col min="5155" max="5155" width="21.33203125" style="232" customWidth="1"/>
    <col min="5156" max="5158" width="11" style="232" customWidth="1"/>
    <col min="5159" max="5159" width="6.44140625" style="232" customWidth="1"/>
    <col min="5160" max="5161" width="14.44140625" style="232" customWidth="1"/>
    <col min="5162" max="5376" width="11" style="232"/>
    <col min="5377" max="5377" width="36.5546875" style="232" customWidth="1"/>
    <col min="5378" max="5378" width="14" style="232" customWidth="1"/>
    <col min="5379" max="5379" width="12.5546875" style="232" customWidth="1"/>
    <col min="5380" max="5380" width="16.33203125" style="232" bestFit="1" customWidth="1"/>
    <col min="5381" max="5381" width="1.5546875" style="232" customWidth="1"/>
    <col min="5382" max="5382" width="12.44140625" style="232" customWidth="1"/>
    <col min="5383" max="5383" width="1.5546875" style="232" customWidth="1"/>
    <col min="5384" max="5384" width="12.88671875" style="232" customWidth="1"/>
    <col min="5385" max="5385" width="1.5546875" style="232" customWidth="1"/>
    <col min="5386" max="5386" width="14.88671875" style="232" customWidth="1"/>
    <col min="5387" max="5387" width="2.109375" style="232" customWidth="1"/>
    <col min="5388" max="5388" width="18" style="232" bestFit="1" customWidth="1"/>
    <col min="5389" max="5389" width="2.109375" style="232" customWidth="1"/>
    <col min="5390" max="5390" width="10.109375" style="232" customWidth="1"/>
    <col min="5391" max="5391" width="2.109375" style="232" customWidth="1"/>
    <col min="5392" max="5392" width="15.109375" style="232" customWidth="1"/>
    <col min="5393" max="5393" width="2.109375" style="232" customWidth="1"/>
    <col min="5394" max="5394" width="15.5546875" style="232" customWidth="1"/>
    <col min="5395" max="5395" width="17.88671875" style="232" customWidth="1"/>
    <col min="5396" max="5396" width="10.5546875" style="232" customWidth="1"/>
    <col min="5397" max="5398" width="17.88671875" style="232" customWidth="1"/>
    <col min="5399" max="5399" width="12.109375" style="232" customWidth="1"/>
    <col min="5400" max="5400" width="1.88671875" style="232" customWidth="1"/>
    <col min="5401" max="5401" width="12.109375" style="232" customWidth="1"/>
    <col min="5402" max="5402" width="1.88671875" style="232" customWidth="1"/>
    <col min="5403" max="5403" width="12.109375" style="232" customWidth="1"/>
    <col min="5404" max="5404" width="1.88671875" style="232" customWidth="1"/>
    <col min="5405" max="5405" width="12.109375" style="232" customWidth="1"/>
    <col min="5406" max="5406" width="1.88671875" style="232" customWidth="1"/>
    <col min="5407" max="5407" width="12.109375" style="232" customWidth="1"/>
    <col min="5408" max="5408" width="1.88671875" style="232" customWidth="1"/>
    <col min="5409" max="5409" width="13.33203125" style="232" customWidth="1"/>
    <col min="5410" max="5410" width="11" style="232" customWidth="1"/>
    <col min="5411" max="5411" width="21.33203125" style="232" customWidth="1"/>
    <col min="5412" max="5414" width="11" style="232" customWidth="1"/>
    <col min="5415" max="5415" width="6.44140625" style="232" customWidth="1"/>
    <col min="5416" max="5417" width="14.44140625" style="232" customWidth="1"/>
    <col min="5418" max="5632" width="11" style="232"/>
    <col min="5633" max="5633" width="36.5546875" style="232" customWidth="1"/>
    <col min="5634" max="5634" width="14" style="232" customWidth="1"/>
    <col min="5635" max="5635" width="12.5546875" style="232" customWidth="1"/>
    <col min="5636" max="5636" width="16.33203125" style="232" bestFit="1" customWidth="1"/>
    <col min="5637" max="5637" width="1.5546875" style="232" customWidth="1"/>
    <col min="5638" max="5638" width="12.44140625" style="232" customWidth="1"/>
    <col min="5639" max="5639" width="1.5546875" style="232" customWidth="1"/>
    <col min="5640" max="5640" width="12.88671875" style="232" customWidth="1"/>
    <col min="5641" max="5641" width="1.5546875" style="232" customWidth="1"/>
    <col min="5642" max="5642" width="14.88671875" style="232" customWidth="1"/>
    <col min="5643" max="5643" width="2.109375" style="232" customWidth="1"/>
    <col min="5644" max="5644" width="18" style="232" bestFit="1" customWidth="1"/>
    <col min="5645" max="5645" width="2.109375" style="232" customWidth="1"/>
    <col min="5646" max="5646" width="10.109375" style="232" customWidth="1"/>
    <col min="5647" max="5647" width="2.109375" style="232" customWidth="1"/>
    <col min="5648" max="5648" width="15.109375" style="232" customWidth="1"/>
    <col min="5649" max="5649" width="2.109375" style="232" customWidth="1"/>
    <col min="5650" max="5650" width="15.5546875" style="232" customWidth="1"/>
    <col min="5651" max="5651" width="17.88671875" style="232" customWidth="1"/>
    <col min="5652" max="5652" width="10.5546875" style="232" customWidth="1"/>
    <col min="5653" max="5654" width="17.88671875" style="232" customWidth="1"/>
    <col min="5655" max="5655" width="12.109375" style="232" customWidth="1"/>
    <col min="5656" max="5656" width="1.88671875" style="232" customWidth="1"/>
    <col min="5657" max="5657" width="12.109375" style="232" customWidth="1"/>
    <col min="5658" max="5658" width="1.88671875" style="232" customWidth="1"/>
    <col min="5659" max="5659" width="12.109375" style="232" customWidth="1"/>
    <col min="5660" max="5660" width="1.88671875" style="232" customWidth="1"/>
    <col min="5661" max="5661" width="12.109375" style="232" customWidth="1"/>
    <col min="5662" max="5662" width="1.88671875" style="232" customWidth="1"/>
    <col min="5663" max="5663" width="12.109375" style="232" customWidth="1"/>
    <col min="5664" max="5664" width="1.88671875" style="232" customWidth="1"/>
    <col min="5665" max="5665" width="13.33203125" style="232" customWidth="1"/>
    <col min="5666" max="5666" width="11" style="232" customWidth="1"/>
    <col min="5667" max="5667" width="21.33203125" style="232" customWidth="1"/>
    <col min="5668" max="5670" width="11" style="232" customWidth="1"/>
    <col min="5671" max="5671" width="6.44140625" style="232" customWidth="1"/>
    <col min="5672" max="5673" width="14.44140625" style="232" customWidth="1"/>
    <col min="5674" max="5888" width="11" style="232"/>
    <col min="5889" max="5889" width="36.5546875" style="232" customWidth="1"/>
    <col min="5890" max="5890" width="14" style="232" customWidth="1"/>
    <col min="5891" max="5891" width="12.5546875" style="232" customWidth="1"/>
    <col min="5892" max="5892" width="16.33203125" style="232" bestFit="1" customWidth="1"/>
    <col min="5893" max="5893" width="1.5546875" style="232" customWidth="1"/>
    <col min="5894" max="5894" width="12.44140625" style="232" customWidth="1"/>
    <col min="5895" max="5895" width="1.5546875" style="232" customWidth="1"/>
    <col min="5896" max="5896" width="12.88671875" style="232" customWidth="1"/>
    <col min="5897" max="5897" width="1.5546875" style="232" customWidth="1"/>
    <col min="5898" max="5898" width="14.88671875" style="232" customWidth="1"/>
    <col min="5899" max="5899" width="2.109375" style="232" customWidth="1"/>
    <col min="5900" max="5900" width="18" style="232" bestFit="1" customWidth="1"/>
    <col min="5901" max="5901" width="2.109375" style="232" customWidth="1"/>
    <col min="5902" max="5902" width="10.109375" style="232" customWidth="1"/>
    <col min="5903" max="5903" width="2.109375" style="232" customWidth="1"/>
    <col min="5904" max="5904" width="15.109375" style="232" customWidth="1"/>
    <col min="5905" max="5905" width="2.109375" style="232" customWidth="1"/>
    <col min="5906" max="5906" width="15.5546875" style="232" customWidth="1"/>
    <col min="5907" max="5907" width="17.88671875" style="232" customWidth="1"/>
    <col min="5908" max="5908" width="10.5546875" style="232" customWidth="1"/>
    <col min="5909" max="5910" width="17.88671875" style="232" customWidth="1"/>
    <col min="5911" max="5911" width="12.109375" style="232" customWidth="1"/>
    <col min="5912" max="5912" width="1.88671875" style="232" customWidth="1"/>
    <col min="5913" max="5913" width="12.109375" style="232" customWidth="1"/>
    <col min="5914" max="5914" width="1.88671875" style="232" customWidth="1"/>
    <col min="5915" max="5915" width="12.109375" style="232" customWidth="1"/>
    <col min="5916" max="5916" width="1.88671875" style="232" customWidth="1"/>
    <col min="5917" max="5917" width="12.109375" style="232" customWidth="1"/>
    <col min="5918" max="5918" width="1.88671875" style="232" customWidth="1"/>
    <col min="5919" max="5919" width="12.109375" style="232" customWidth="1"/>
    <col min="5920" max="5920" width="1.88671875" style="232" customWidth="1"/>
    <col min="5921" max="5921" width="13.33203125" style="232" customWidth="1"/>
    <col min="5922" max="5922" width="11" style="232" customWidth="1"/>
    <col min="5923" max="5923" width="21.33203125" style="232" customWidth="1"/>
    <col min="5924" max="5926" width="11" style="232" customWidth="1"/>
    <col min="5927" max="5927" width="6.44140625" style="232" customWidth="1"/>
    <col min="5928" max="5929" width="14.44140625" style="232" customWidth="1"/>
    <col min="5930" max="6144" width="11" style="232"/>
    <col min="6145" max="6145" width="36.5546875" style="232" customWidth="1"/>
    <col min="6146" max="6146" width="14" style="232" customWidth="1"/>
    <col min="6147" max="6147" width="12.5546875" style="232" customWidth="1"/>
    <col min="6148" max="6148" width="16.33203125" style="232" bestFit="1" customWidth="1"/>
    <col min="6149" max="6149" width="1.5546875" style="232" customWidth="1"/>
    <col min="6150" max="6150" width="12.44140625" style="232" customWidth="1"/>
    <col min="6151" max="6151" width="1.5546875" style="232" customWidth="1"/>
    <col min="6152" max="6152" width="12.88671875" style="232" customWidth="1"/>
    <col min="6153" max="6153" width="1.5546875" style="232" customWidth="1"/>
    <col min="6154" max="6154" width="14.88671875" style="232" customWidth="1"/>
    <col min="6155" max="6155" width="2.109375" style="232" customWidth="1"/>
    <col min="6156" max="6156" width="18" style="232" bestFit="1" customWidth="1"/>
    <col min="6157" max="6157" width="2.109375" style="232" customWidth="1"/>
    <col min="6158" max="6158" width="10.109375" style="232" customWidth="1"/>
    <col min="6159" max="6159" width="2.109375" style="232" customWidth="1"/>
    <col min="6160" max="6160" width="15.109375" style="232" customWidth="1"/>
    <col min="6161" max="6161" width="2.109375" style="232" customWidth="1"/>
    <col min="6162" max="6162" width="15.5546875" style="232" customWidth="1"/>
    <col min="6163" max="6163" width="17.88671875" style="232" customWidth="1"/>
    <col min="6164" max="6164" width="10.5546875" style="232" customWidth="1"/>
    <col min="6165" max="6166" width="17.88671875" style="232" customWidth="1"/>
    <col min="6167" max="6167" width="12.109375" style="232" customWidth="1"/>
    <col min="6168" max="6168" width="1.88671875" style="232" customWidth="1"/>
    <col min="6169" max="6169" width="12.109375" style="232" customWidth="1"/>
    <col min="6170" max="6170" width="1.88671875" style="232" customWidth="1"/>
    <col min="6171" max="6171" width="12.109375" style="232" customWidth="1"/>
    <col min="6172" max="6172" width="1.88671875" style="232" customWidth="1"/>
    <col min="6173" max="6173" width="12.109375" style="232" customWidth="1"/>
    <col min="6174" max="6174" width="1.88671875" style="232" customWidth="1"/>
    <col min="6175" max="6175" width="12.109375" style="232" customWidth="1"/>
    <col min="6176" max="6176" width="1.88671875" style="232" customWidth="1"/>
    <col min="6177" max="6177" width="13.33203125" style="232" customWidth="1"/>
    <col min="6178" max="6178" width="11" style="232" customWidth="1"/>
    <col min="6179" max="6179" width="21.33203125" style="232" customWidth="1"/>
    <col min="6180" max="6182" width="11" style="232" customWidth="1"/>
    <col min="6183" max="6183" width="6.44140625" style="232" customWidth="1"/>
    <col min="6184" max="6185" width="14.44140625" style="232" customWidth="1"/>
    <col min="6186" max="6400" width="11" style="232"/>
    <col min="6401" max="6401" width="36.5546875" style="232" customWidth="1"/>
    <col min="6402" max="6402" width="14" style="232" customWidth="1"/>
    <col min="6403" max="6403" width="12.5546875" style="232" customWidth="1"/>
    <col min="6404" max="6404" width="16.33203125" style="232" bestFit="1" customWidth="1"/>
    <col min="6405" max="6405" width="1.5546875" style="232" customWidth="1"/>
    <col min="6406" max="6406" width="12.44140625" style="232" customWidth="1"/>
    <col min="6407" max="6407" width="1.5546875" style="232" customWidth="1"/>
    <col min="6408" max="6408" width="12.88671875" style="232" customWidth="1"/>
    <col min="6409" max="6409" width="1.5546875" style="232" customWidth="1"/>
    <col min="6410" max="6410" width="14.88671875" style="232" customWidth="1"/>
    <col min="6411" max="6411" width="2.109375" style="232" customWidth="1"/>
    <col min="6412" max="6412" width="18" style="232" bestFit="1" customWidth="1"/>
    <col min="6413" max="6413" width="2.109375" style="232" customWidth="1"/>
    <col min="6414" max="6414" width="10.109375" style="232" customWidth="1"/>
    <col min="6415" max="6415" width="2.109375" style="232" customWidth="1"/>
    <col min="6416" max="6416" width="15.109375" style="232" customWidth="1"/>
    <col min="6417" max="6417" width="2.109375" style="232" customWidth="1"/>
    <col min="6418" max="6418" width="15.5546875" style="232" customWidth="1"/>
    <col min="6419" max="6419" width="17.88671875" style="232" customWidth="1"/>
    <col min="6420" max="6420" width="10.5546875" style="232" customWidth="1"/>
    <col min="6421" max="6422" width="17.88671875" style="232" customWidth="1"/>
    <col min="6423" max="6423" width="12.109375" style="232" customWidth="1"/>
    <col min="6424" max="6424" width="1.88671875" style="232" customWidth="1"/>
    <col min="6425" max="6425" width="12.109375" style="232" customWidth="1"/>
    <col min="6426" max="6426" width="1.88671875" style="232" customWidth="1"/>
    <col min="6427" max="6427" width="12.109375" style="232" customWidth="1"/>
    <col min="6428" max="6428" width="1.88671875" style="232" customWidth="1"/>
    <col min="6429" max="6429" width="12.109375" style="232" customWidth="1"/>
    <col min="6430" max="6430" width="1.88671875" style="232" customWidth="1"/>
    <col min="6431" max="6431" width="12.109375" style="232" customWidth="1"/>
    <col min="6432" max="6432" width="1.88671875" style="232" customWidth="1"/>
    <col min="6433" max="6433" width="13.33203125" style="232" customWidth="1"/>
    <col min="6434" max="6434" width="11" style="232" customWidth="1"/>
    <col min="6435" max="6435" width="21.33203125" style="232" customWidth="1"/>
    <col min="6436" max="6438" width="11" style="232" customWidth="1"/>
    <col min="6439" max="6439" width="6.44140625" style="232" customWidth="1"/>
    <col min="6440" max="6441" width="14.44140625" style="232" customWidth="1"/>
    <col min="6442" max="6656" width="11" style="232"/>
    <col min="6657" max="6657" width="36.5546875" style="232" customWidth="1"/>
    <col min="6658" max="6658" width="14" style="232" customWidth="1"/>
    <col min="6659" max="6659" width="12.5546875" style="232" customWidth="1"/>
    <col min="6660" max="6660" width="16.33203125" style="232" bestFit="1" customWidth="1"/>
    <col min="6661" max="6661" width="1.5546875" style="232" customWidth="1"/>
    <col min="6662" max="6662" width="12.44140625" style="232" customWidth="1"/>
    <col min="6663" max="6663" width="1.5546875" style="232" customWidth="1"/>
    <col min="6664" max="6664" width="12.88671875" style="232" customWidth="1"/>
    <col min="6665" max="6665" width="1.5546875" style="232" customWidth="1"/>
    <col min="6666" max="6666" width="14.88671875" style="232" customWidth="1"/>
    <col min="6667" max="6667" width="2.109375" style="232" customWidth="1"/>
    <col min="6668" max="6668" width="18" style="232" bestFit="1" customWidth="1"/>
    <col min="6669" max="6669" width="2.109375" style="232" customWidth="1"/>
    <col min="6670" max="6670" width="10.109375" style="232" customWidth="1"/>
    <col min="6671" max="6671" width="2.109375" style="232" customWidth="1"/>
    <col min="6672" max="6672" width="15.109375" style="232" customWidth="1"/>
    <col min="6673" max="6673" width="2.109375" style="232" customWidth="1"/>
    <col min="6674" max="6674" width="15.5546875" style="232" customWidth="1"/>
    <col min="6675" max="6675" width="17.88671875" style="232" customWidth="1"/>
    <col min="6676" max="6676" width="10.5546875" style="232" customWidth="1"/>
    <col min="6677" max="6678" width="17.88671875" style="232" customWidth="1"/>
    <col min="6679" max="6679" width="12.109375" style="232" customWidth="1"/>
    <col min="6680" max="6680" width="1.88671875" style="232" customWidth="1"/>
    <col min="6681" max="6681" width="12.109375" style="232" customWidth="1"/>
    <col min="6682" max="6682" width="1.88671875" style="232" customWidth="1"/>
    <col min="6683" max="6683" width="12.109375" style="232" customWidth="1"/>
    <col min="6684" max="6684" width="1.88671875" style="232" customWidth="1"/>
    <col min="6685" max="6685" width="12.109375" style="232" customWidth="1"/>
    <col min="6686" max="6686" width="1.88671875" style="232" customWidth="1"/>
    <col min="6687" max="6687" width="12.109375" style="232" customWidth="1"/>
    <col min="6688" max="6688" width="1.88671875" style="232" customWidth="1"/>
    <col min="6689" max="6689" width="13.33203125" style="232" customWidth="1"/>
    <col min="6690" max="6690" width="11" style="232" customWidth="1"/>
    <col min="6691" max="6691" width="21.33203125" style="232" customWidth="1"/>
    <col min="6692" max="6694" width="11" style="232" customWidth="1"/>
    <col min="6695" max="6695" width="6.44140625" style="232" customWidth="1"/>
    <col min="6696" max="6697" width="14.44140625" style="232" customWidth="1"/>
    <col min="6698" max="6912" width="11" style="232"/>
    <col min="6913" max="6913" width="36.5546875" style="232" customWidth="1"/>
    <col min="6914" max="6914" width="14" style="232" customWidth="1"/>
    <col min="6915" max="6915" width="12.5546875" style="232" customWidth="1"/>
    <col min="6916" max="6916" width="16.33203125" style="232" bestFit="1" customWidth="1"/>
    <col min="6917" max="6917" width="1.5546875" style="232" customWidth="1"/>
    <col min="6918" max="6918" width="12.44140625" style="232" customWidth="1"/>
    <col min="6919" max="6919" width="1.5546875" style="232" customWidth="1"/>
    <col min="6920" max="6920" width="12.88671875" style="232" customWidth="1"/>
    <col min="6921" max="6921" width="1.5546875" style="232" customWidth="1"/>
    <col min="6922" max="6922" width="14.88671875" style="232" customWidth="1"/>
    <col min="6923" max="6923" width="2.109375" style="232" customWidth="1"/>
    <col min="6924" max="6924" width="18" style="232" bestFit="1" customWidth="1"/>
    <col min="6925" max="6925" width="2.109375" style="232" customWidth="1"/>
    <col min="6926" max="6926" width="10.109375" style="232" customWidth="1"/>
    <col min="6927" max="6927" width="2.109375" style="232" customWidth="1"/>
    <col min="6928" max="6928" width="15.109375" style="232" customWidth="1"/>
    <col min="6929" max="6929" width="2.109375" style="232" customWidth="1"/>
    <col min="6930" max="6930" width="15.5546875" style="232" customWidth="1"/>
    <col min="6931" max="6931" width="17.88671875" style="232" customWidth="1"/>
    <col min="6932" max="6932" width="10.5546875" style="232" customWidth="1"/>
    <col min="6933" max="6934" width="17.88671875" style="232" customWidth="1"/>
    <col min="6935" max="6935" width="12.109375" style="232" customWidth="1"/>
    <col min="6936" max="6936" width="1.88671875" style="232" customWidth="1"/>
    <col min="6937" max="6937" width="12.109375" style="232" customWidth="1"/>
    <col min="6938" max="6938" width="1.88671875" style="232" customWidth="1"/>
    <col min="6939" max="6939" width="12.109375" style="232" customWidth="1"/>
    <col min="6940" max="6940" width="1.88671875" style="232" customWidth="1"/>
    <col min="6941" max="6941" width="12.109375" style="232" customWidth="1"/>
    <col min="6942" max="6942" width="1.88671875" style="232" customWidth="1"/>
    <col min="6943" max="6943" width="12.109375" style="232" customWidth="1"/>
    <col min="6944" max="6944" width="1.88671875" style="232" customWidth="1"/>
    <col min="6945" max="6945" width="13.33203125" style="232" customWidth="1"/>
    <col min="6946" max="6946" width="11" style="232" customWidth="1"/>
    <col min="6947" max="6947" width="21.33203125" style="232" customWidth="1"/>
    <col min="6948" max="6950" width="11" style="232" customWidth="1"/>
    <col min="6951" max="6951" width="6.44140625" style="232" customWidth="1"/>
    <col min="6952" max="6953" width="14.44140625" style="232" customWidth="1"/>
    <col min="6954" max="7168" width="11" style="232"/>
    <col min="7169" max="7169" width="36.5546875" style="232" customWidth="1"/>
    <col min="7170" max="7170" width="14" style="232" customWidth="1"/>
    <col min="7171" max="7171" width="12.5546875" style="232" customWidth="1"/>
    <col min="7172" max="7172" width="16.33203125" style="232" bestFit="1" customWidth="1"/>
    <col min="7173" max="7173" width="1.5546875" style="232" customWidth="1"/>
    <col min="7174" max="7174" width="12.44140625" style="232" customWidth="1"/>
    <col min="7175" max="7175" width="1.5546875" style="232" customWidth="1"/>
    <col min="7176" max="7176" width="12.88671875" style="232" customWidth="1"/>
    <col min="7177" max="7177" width="1.5546875" style="232" customWidth="1"/>
    <col min="7178" max="7178" width="14.88671875" style="232" customWidth="1"/>
    <col min="7179" max="7179" width="2.109375" style="232" customWidth="1"/>
    <col min="7180" max="7180" width="18" style="232" bestFit="1" customWidth="1"/>
    <col min="7181" max="7181" width="2.109375" style="232" customWidth="1"/>
    <col min="7182" max="7182" width="10.109375" style="232" customWidth="1"/>
    <col min="7183" max="7183" width="2.109375" style="232" customWidth="1"/>
    <col min="7184" max="7184" width="15.109375" style="232" customWidth="1"/>
    <col min="7185" max="7185" width="2.109375" style="232" customWidth="1"/>
    <col min="7186" max="7186" width="15.5546875" style="232" customWidth="1"/>
    <col min="7187" max="7187" width="17.88671875" style="232" customWidth="1"/>
    <col min="7188" max="7188" width="10.5546875" style="232" customWidth="1"/>
    <col min="7189" max="7190" width="17.88671875" style="232" customWidth="1"/>
    <col min="7191" max="7191" width="12.109375" style="232" customWidth="1"/>
    <col min="7192" max="7192" width="1.88671875" style="232" customWidth="1"/>
    <col min="7193" max="7193" width="12.109375" style="232" customWidth="1"/>
    <col min="7194" max="7194" width="1.88671875" style="232" customWidth="1"/>
    <col min="7195" max="7195" width="12.109375" style="232" customWidth="1"/>
    <col min="7196" max="7196" width="1.88671875" style="232" customWidth="1"/>
    <col min="7197" max="7197" width="12.109375" style="232" customWidth="1"/>
    <col min="7198" max="7198" width="1.88671875" style="232" customWidth="1"/>
    <col min="7199" max="7199" width="12.109375" style="232" customWidth="1"/>
    <col min="7200" max="7200" width="1.88671875" style="232" customWidth="1"/>
    <col min="7201" max="7201" width="13.33203125" style="232" customWidth="1"/>
    <col min="7202" max="7202" width="11" style="232" customWidth="1"/>
    <col min="7203" max="7203" width="21.33203125" style="232" customWidth="1"/>
    <col min="7204" max="7206" width="11" style="232" customWidth="1"/>
    <col min="7207" max="7207" width="6.44140625" style="232" customWidth="1"/>
    <col min="7208" max="7209" width="14.44140625" style="232" customWidth="1"/>
    <col min="7210" max="7424" width="11" style="232"/>
    <col min="7425" max="7425" width="36.5546875" style="232" customWidth="1"/>
    <col min="7426" max="7426" width="14" style="232" customWidth="1"/>
    <col min="7427" max="7427" width="12.5546875" style="232" customWidth="1"/>
    <col min="7428" max="7428" width="16.33203125" style="232" bestFit="1" customWidth="1"/>
    <col min="7429" max="7429" width="1.5546875" style="232" customWidth="1"/>
    <col min="7430" max="7430" width="12.44140625" style="232" customWidth="1"/>
    <col min="7431" max="7431" width="1.5546875" style="232" customWidth="1"/>
    <col min="7432" max="7432" width="12.88671875" style="232" customWidth="1"/>
    <col min="7433" max="7433" width="1.5546875" style="232" customWidth="1"/>
    <col min="7434" max="7434" width="14.88671875" style="232" customWidth="1"/>
    <col min="7435" max="7435" width="2.109375" style="232" customWidth="1"/>
    <col min="7436" max="7436" width="18" style="232" bestFit="1" customWidth="1"/>
    <col min="7437" max="7437" width="2.109375" style="232" customWidth="1"/>
    <col min="7438" max="7438" width="10.109375" style="232" customWidth="1"/>
    <col min="7439" max="7439" width="2.109375" style="232" customWidth="1"/>
    <col min="7440" max="7440" width="15.109375" style="232" customWidth="1"/>
    <col min="7441" max="7441" width="2.109375" style="232" customWidth="1"/>
    <col min="7442" max="7442" width="15.5546875" style="232" customWidth="1"/>
    <col min="7443" max="7443" width="17.88671875" style="232" customWidth="1"/>
    <col min="7444" max="7444" width="10.5546875" style="232" customWidth="1"/>
    <col min="7445" max="7446" width="17.88671875" style="232" customWidth="1"/>
    <col min="7447" max="7447" width="12.109375" style="232" customWidth="1"/>
    <col min="7448" max="7448" width="1.88671875" style="232" customWidth="1"/>
    <col min="7449" max="7449" width="12.109375" style="232" customWidth="1"/>
    <col min="7450" max="7450" width="1.88671875" style="232" customWidth="1"/>
    <col min="7451" max="7451" width="12.109375" style="232" customWidth="1"/>
    <col min="7452" max="7452" width="1.88671875" style="232" customWidth="1"/>
    <col min="7453" max="7453" width="12.109375" style="232" customWidth="1"/>
    <col min="7454" max="7454" width="1.88671875" style="232" customWidth="1"/>
    <col min="7455" max="7455" width="12.109375" style="232" customWidth="1"/>
    <col min="7456" max="7456" width="1.88671875" style="232" customWidth="1"/>
    <col min="7457" max="7457" width="13.33203125" style="232" customWidth="1"/>
    <col min="7458" max="7458" width="11" style="232" customWidth="1"/>
    <col min="7459" max="7459" width="21.33203125" style="232" customWidth="1"/>
    <col min="7460" max="7462" width="11" style="232" customWidth="1"/>
    <col min="7463" max="7463" width="6.44140625" style="232" customWidth="1"/>
    <col min="7464" max="7465" width="14.44140625" style="232" customWidth="1"/>
    <col min="7466" max="7680" width="11" style="232"/>
    <col min="7681" max="7681" width="36.5546875" style="232" customWidth="1"/>
    <col min="7682" max="7682" width="14" style="232" customWidth="1"/>
    <col min="7683" max="7683" width="12.5546875" style="232" customWidth="1"/>
    <col min="7684" max="7684" width="16.33203125" style="232" bestFit="1" customWidth="1"/>
    <col min="7685" max="7685" width="1.5546875" style="232" customWidth="1"/>
    <col min="7686" max="7686" width="12.44140625" style="232" customWidth="1"/>
    <col min="7687" max="7687" width="1.5546875" style="232" customWidth="1"/>
    <col min="7688" max="7688" width="12.88671875" style="232" customWidth="1"/>
    <col min="7689" max="7689" width="1.5546875" style="232" customWidth="1"/>
    <col min="7690" max="7690" width="14.88671875" style="232" customWidth="1"/>
    <col min="7691" max="7691" width="2.109375" style="232" customWidth="1"/>
    <col min="7692" max="7692" width="18" style="232" bestFit="1" customWidth="1"/>
    <col min="7693" max="7693" width="2.109375" style="232" customWidth="1"/>
    <col min="7694" max="7694" width="10.109375" style="232" customWidth="1"/>
    <col min="7695" max="7695" width="2.109375" style="232" customWidth="1"/>
    <col min="7696" max="7696" width="15.109375" style="232" customWidth="1"/>
    <col min="7697" max="7697" width="2.109375" style="232" customWidth="1"/>
    <col min="7698" max="7698" width="15.5546875" style="232" customWidth="1"/>
    <col min="7699" max="7699" width="17.88671875" style="232" customWidth="1"/>
    <col min="7700" max="7700" width="10.5546875" style="232" customWidth="1"/>
    <col min="7701" max="7702" width="17.88671875" style="232" customWidth="1"/>
    <col min="7703" max="7703" width="12.109375" style="232" customWidth="1"/>
    <col min="7704" max="7704" width="1.88671875" style="232" customWidth="1"/>
    <col min="7705" max="7705" width="12.109375" style="232" customWidth="1"/>
    <col min="7706" max="7706" width="1.88671875" style="232" customWidth="1"/>
    <col min="7707" max="7707" width="12.109375" style="232" customWidth="1"/>
    <col min="7708" max="7708" width="1.88671875" style="232" customWidth="1"/>
    <col min="7709" max="7709" width="12.109375" style="232" customWidth="1"/>
    <col min="7710" max="7710" width="1.88671875" style="232" customWidth="1"/>
    <col min="7711" max="7711" width="12.109375" style="232" customWidth="1"/>
    <col min="7712" max="7712" width="1.88671875" style="232" customWidth="1"/>
    <col min="7713" max="7713" width="13.33203125" style="232" customWidth="1"/>
    <col min="7714" max="7714" width="11" style="232" customWidth="1"/>
    <col min="7715" max="7715" width="21.33203125" style="232" customWidth="1"/>
    <col min="7716" max="7718" width="11" style="232" customWidth="1"/>
    <col min="7719" max="7719" width="6.44140625" style="232" customWidth="1"/>
    <col min="7720" max="7721" width="14.44140625" style="232" customWidth="1"/>
    <col min="7722" max="7936" width="11" style="232"/>
    <col min="7937" max="7937" width="36.5546875" style="232" customWidth="1"/>
    <col min="7938" max="7938" width="14" style="232" customWidth="1"/>
    <col min="7939" max="7939" width="12.5546875" style="232" customWidth="1"/>
    <col min="7940" max="7940" width="16.33203125" style="232" bestFit="1" customWidth="1"/>
    <col min="7941" max="7941" width="1.5546875" style="232" customWidth="1"/>
    <col min="7942" max="7942" width="12.44140625" style="232" customWidth="1"/>
    <col min="7943" max="7943" width="1.5546875" style="232" customWidth="1"/>
    <col min="7944" max="7944" width="12.88671875" style="232" customWidth="1"/>
    <col min="7945" max="7945" width="1.5546875" style="232" customWidth="1"/>
    <col min="7946" max="7946" width="14.88671875" style="232" customWidth="1"/>
    <col min="7947" max="7947" width="2.109375" style="232" customWidth="1"/>
    <col min="7948" max="7948" width="18" style="232" bestFit="1" customWidth="1"/>
    <col min="7949" max="7949" width="2.109375" style="232" customWidth="1"/>
    <col min="7950" max="7950" width="10.109375" style="232" customWidth="1"/>
    <col min="7951" max="7951" width="2.109375" style="232" customWidth="1"/>
    <col min="7952" max="7952" width="15.109375" style="232" customWidth="1"/>
    <col min="7953" max="7953" width="2.109375" style="232" customWidth="1"/>
    <col min="7954" max="7954" width="15.5546875" style="232" customWidth="1"/>
    <col min="7955" max="7955" width="17.88671875" style="232" customWidth="1"/>
    <col min="7956" max="7956" width="10.5546875" style="232" customWidth="1"/>
    <col min="7957" max="7958" width="17.88671875" style="232" customWidth="1"/>
    <col min="7959" max="7959" width="12.109375" style="232" customWidth="1"/>
    <col min="7960" max="7960" width="1.88671875" style="232" customWidth="1"/>
    <col min="7961" max="7961" width="12.109375" style="232" customWidth="1"/>
    <col min="7962" max="7962" width="1.88671875" style="232" customWidth="1"/>
    <col min="7963" max="7963" width="12.109375" style="232" customWidth="1"/>
    <col min="7964" max="7964" width="1.88671875" style="232" customWidth="1"/>
    <col min="7965" max="7965" width="12.109375" style="232" customWidth="1"/>
    <col min="7966" max="7966" width="1.88671875" style="232" customWidth="1"/>
    <col min="7967" max="7967" width="12.109375" style="232" customWidth="1"/>
    <col min="7968" max="7968" width="1.88671875" style="232" customWidth="1"/>
    <col min="7969" max="7969" width="13.33203125" style="232" customWidth="1"/>
    <col min="7970" max="7970" width="11" style="232" customWidth="1"/>
    <col min="7971" max="7971" width="21.33203125" style="232" customWidth="1"/>
    <col min="7972" max="7974" width="11" style="232" customWidth="1"/>
    <col min="7975" max="7975" width="6.44140625" style="232" customWidth="1"/>
    <col min="7976" max="7977" width="14.44140625" style="232" customWidth="1"/>
    <col min="7978" max="8192" width="11" style="232"/>
    <col min="8193" max="8193" width="36.5546875" style="232" customWidth="1"/>
    <col min="8194" max="8194" width="14" style="232" customWidth="1"/>
    <col min="8195" max="8195" width="12.5546875" style="232" customWidth="1"/>
    <col min="8196" max="8196" width="16.33203125" style="232" bestFit="1" customWidth="1"/>
    <col min="8197" max="8197" width="1.5546875" style="232" customWidth="1"/>
    <col min="8198" max="8198" width="12.44140625" style="232" customWidth="1"/>
    <col min="8199" max="8199" width="1.5546875" style="232" customWidth="1"/>
    <col min="8200" max="8200" width="12.88671875" style="232" customWidth="1"/>
    <col min="8201" max="8201" width="1.5546875" style="232" customWidth="1"/>
    <col min="8202" max="8202" width="14.88671875" style="232" customWidth="1"/>
    <col min="8203" max="8203" width="2.109375" style="232" customWidth="1"/>
    <col min="8204" max="8204" width="18" style="232" bestFit="1" customWidth="1"/>
    <col min="8205" max="8205" width="2.109375" style="232" customWidth="1"/>
    <col min="8206" max="8206" width="10.109375" style="232" customWidth="1"/>
    <col min="8207" max="8207" width="2.109375" style="232" customWidth="1"/>
    <col min="8208" max="8208" width="15.109375" style="232" customWidth="1"/>
    <col min="8209" max="8209" width="2.109375" style="232" customWidth="1"/>
    <col min="8210" max="8210" width="15.5546875" style="232" customWidth="1"/>
    <col min="8211" max="8211" width="17.88671875" style="232" customWidth="1"/>
    <col min="8212" max="8212" width="10.5546875" style="232" customWidth="1"/>
    <col min="8213" max="8214" width="17.88671875" style="232" customWidth="1"/>
    <col min="8215" max="8215" width="12.109375" style="232" customWidth="1"/>
    <col min="8216" max="8216" width="1.88671875" style="232" customWidth="1"/>
    <col min="8217" max="8217" width="12.109375" style="232" customWidth="1"/>
    <col min="8218" max="8218" width="1.88671875" style="232" customWidth="1"/>
    <col min="8219" max="8219" width="12.109375" style="232" customWidth="1"/>
    <col min="8220" max="8220" width="1.88671875" style="232" customWidth="1"/>
    <col min="8221" max="8221" width="12.109375" style="232" customWidth="1"/>
    <col min="8222" max="8222" width="1.88671875" style="232" customWidth="1"/>
    <col min="8223" max="8223" width="12.109375" style="232" customWidth="1"/>
    <col min="8224" max="8224" width="1.88671875" style="232" customWidth="1"/>
    <col min="8225" max="8225" width="13.33203125" style="232" customWidth="1"/>
    <col min="8226" max="8226" width="11" style="232" customWidth="1"/>
    <col min="8227" max="8227" width="21.33203125" style="232" customWidth="1"/>
    <col min="8228" max="8230" width="11" style="232" customWidth="1"/>
    <col min="8231" max="8231" width="6.44140625" style="232" customWidth="1"/>
    <col min="8232" max="8233" width="14.44140625" style="232" customWidth="1"/>
    <col min="8234" max="8448" width="11" style="232"/>
    <col min="8449" max="8449" width="36.5546875" style="232" customWidth="1"/>
    <col min="8450" max="8450" width="14" style="232" customWidth="1"/>
    <col min="8451" max="8451" width="12.5546875" style="232" customWidth="1"/>
    <col min="8452" max="8452" width="16.33203125" style="232" bestFit="1" customWidth="1"/>
    <col min="8453" max="8453" width="1.5546875" style="232" customWidth="1"/>
    <col min="8454" max="8454" width="12.44140625" style="232" customWidth="1"/>
    <col min="8455" max="8455" width="1.5546875" style="232" customWidth="1"/>
    <col min="8456" max="8456" width="12.88671875" style="232" customWidth="1"/>
    <col min="8457" max="8457" width="1.5546875" style="232" customWidth="1"/>
    <col min="8458" max="8458" width="14.88671875" style="232" customWidth="1"/>
    <col min="8459" max="8459" width="2.109375" style="232" customWidth="1"/>
    <col min="8460" max="8460" width="18" style="232" bestFit="1" customWidth="1"/>
    <col min="8461" max="8461" width="2.109375" style="232" customWidth="1"/>
    <col min="8462" max="8462" width="10.109375" style="232" customWidth="1"/>
    <col min="8463" max="8463" width="2.109375" style="232" customWidth="1"/>
    <col min="8464" max="8464" width="15.109375" style="232" customWidth="1"/>
    <col min="8465" max="8465" width="2.109375" style="232" customWidth="1"/>
    <col min="8466" max="8466" width="15.5546875" style="232" customWidth="1"/>
    <col min="8467" max="8467" width="17.88671875" style="232" customWidth="1"/>
    <col min="8468" max="8468" width="10.5546875" style="232" customWidth="1"/>
    <col min="8469" max="8470" width="17.88671875" style="232" customWidth="1"/>
    <col min="8471" max="8471" width="12.109375" style="232" customWidth="1"/>
    <col min="8472" max="8472" width="1.88671875" style="232" customWidth="1"/>
    <col min="8473" max="8473" width="12.109375" style="232" customWidth="1"/>
    <col min="8474" max="8474" width="1.88671875" style="232" customWidth="1"/>
    <col min="8475" max="8475" width="12.109375" style="232" customWidth="1"/>
    <col min="8476" max="8476" width="1.88671875" style="232" customWidth="1"/>
    <col min="8477" max="8477" width="12.109375" style="232" customWidth="1"/>
    <col min="8478" max="8478" width="1.88671875" style="232" customWidth="1"/>
    <col min="8479" max="8479" width="12.109375" style="232" customWidth="1"/>
    <col min="8480" max="8480" width="1.88671875" style="232" customWidth="1"/>
    <col min="8481" max="8481" width="13.33203125" style="232" customWidth="1"/>
    <col min="8482" max="8482" width="11" style="232" customWidth="1"/>
    <col min="8483" max="8483" width="21.33203125" style="232" customWidth="1"/>
    <col min="8484" max="8486" width="11" style="232" customWidth="1"/>
    <col min="8487" max="8487" width="6.44140625" style="232" customWidth="1"/>
    <col min="8488" max="8489" width="14.44140625" style="232" customWidth="1"/>
    <col min="8490" max="8704" width="11" style="232"/>
    <col min="8705" max="8705" width="36.5546875" style="232" customWidth="1"/>
    <col min="8706" max="8706" width="14" style="232" customWidth="1"/>
    <col min="8707" max="8707" width="12.5546875" style="232" customWidth="1"/>
    <col min="8708" max="8708" width="16.33203125" style="232" bestFit="1" customWidth="1"/>
    <col min="8709" max="8709" width="1.5546875" style="232" customWidth="1"/>
    <col min="8710" max="8710" width="12.44140625" style="232" customWidth="1"/>
    <col min="8711" max="8711" width="1.5546875" style="232" customWidth="1"/>
    <col min="8712" max="8712" width="12.88671875" style="232" customWidth="1"/>
    <col min="8713" max="8713" width="1.5546875" style="232" customWidth="1"/>
    <col min="8714" max="8714" width="14.88671875" style="232" customWidth="1"/>
    <col min="8715" max="8715" width="2.109375" style="232" customWidth="1"/>
    <col min="8716" max="8716" width="18" style="232" bestFit="1" customWidth="1"/>
    <col min="8717" max="8717" width="2.109375" style="232" customWidth="1"/>
    <col min="8718" max="8718" width="10.109375" style="232" customWidth="1"/>
    <col min="8719" max="8719" width="2.109375" style="232" customWidth="1"/>
    <col min="8720" max="8720" width="15.109375" style="232" customWidth="1"/>
    <col min="8721" max="8721" width="2.109375" style="232" customWidth="1"/>
    <col min="8722" max="8722" width="15.5546875" style="232" customWidth="1"/>
    <col min="8723" max="8723" width="17.88671875" style="232" customWidth="1"/>
    <col min="8724" max="8724" width="10.5546875" style="232" customWidth="1"/>
    <col min="8725" max="8726" width="17.88671875" style="232" customWidth="1"/>
    <col min="8727" max="8727" width="12.109375" style="232" customWidth="1"/>
    <col min="8728" max="8728" width="1.88671875" style="232" customWidth="1"/>
    <col min="8729" max="8729" width="12.109375" style="232" customWidth="1"/>
    <col min="8730" max="8730" width="1.88671875" style="232" customWidth="1"/>
    <col min="8731" max="8731" width="12.109375" style="232" customWidth="1"/>
    <col min="8732" max="8732" width="1.88671875" style="232" customWidth="1"/>
    <col min="8733" max="8733" width="12.109375" style="232" customWidth="1"/>
    <col min="8734" max="8734" width="1.88671875" style="232" customWidth="1"/>
    <col min="8735" max="8735" width="12.109375" style="232" customWidth="1"/>
    <col min="8736" max="8736" width="1.88671875" style="232" customWidth="1"/>
    <col min="8737" max="8737" width="13.33203125" style="232" customWidth="1"/>
    <col min="8738" max="8738" width="11" style="232" customWidth="1"/>
    <col min="8739" max="8739" width="21.33203125" style="232" customWidth="1"/>
    <col min="8740" max="8742" width="11" style="232" customWidth="1"/>
    <col min="8743" max="8743" width="6.44140625" style="232" customWidth="1"/>
    <col min="8744" max="8745" width="14.44140625" style="232" customWidth="1"/>
    <col min="8746" max="8960" width="11" style="232"/>
    <col min="8961" max="8961" width="36.5546875" style="232" customWidth="1"/>
    <col min="8962" max="8962" width="14" style="232" customWidth="1"/>
    <col min="8963" max="8963" width="12.5546875" style="232" customWidth="1"/>
    <col min="8964" max="8964" width="16.33203125" style="232" bestFit="1" customWidth="1"/>
    <col min="8965" max="8965" width="1.5546875" style="232" customWidth="1"/>
    <col min="8966" max="8966" width="12.44140625" style="232" customWidth="1"/>
    <col min="8967" max="8967" width="1.5546875" style="232" customWidth="1"/>
    <col min="8968" max="8968" width="12.88671875" style="232" customWidth="1"/>
    <col min="8969" max="8969" width="1.5546875" style="232" customWidth="1"/>
    <col min="8970" max="8970" width="14.88671875" style="232" customWidth="1"/>
    <col min="8971" max="8971" width="2.109375" style="232" customWidth="1"/>
    <col min="8972" max="8972" width="18" style="232" bestFit="1" customWidth="1"/>
    <col min="8973" max="8973" width="2.109375" style="232" customWidth="1"/>
    <col min="8974" max="8974" width="10.109375" style="232" customWidth="1"/>
    <col min="8975" max="8975" width="2.109375" style="232" customWidth="1"/>
    <col min="8976" max="8976" width="15.109375" style="232" customWidth="1"/>
    <col min="8977" max="8977" width="2.109375" style="232" customWidth="1"/>
    <col min="8978" max="8978" width="15.5546875" style="232" customWidth="1"/>
    <col min="8979" max="8979" width="17.88671875" style="232" customWidth="1"/>
    <col min="8980" max="8980" width="10.5546875" style="232" customWidth="1"/>
    <col min="8981" max="8982" width="17.88671875" style="232" customWidth="1"/>
    <col min="8983" max="8983" width="12.109375" style="232" customWidth="1"/>
    <col min="8984" max="8984" width="1.88671875" style="232" customWidth="1"/>
    <col min="8985" max="8985" width="12.109375" style="232" customWidth="1"/>
    <col min="8986" max="8986" width="1.88671875" style="232" customWidth="1"/>
    <col min="8987" max="8987" width="12.109375" style="232" customWidth="1"/>
    <col min="8988" max="8988" width="1.88671875" style="232" customWidth="1"/>
    <col min="8989" max="8989" width="12.109375" style="232" customWidth="1"/>
    <col min="8990" max="8990" width="1.88671875" style="232" customWidth="1"/>
    <col min="8991" max="8991" width="12.109375" style="232" customWidth="1"/>
    <col min="8992" max="8992" width="1.88671875" style="232" customWidth="1"/>
    <col min="8993" max="8993" width="13.33203125" style="232" customWidth="1"/>
    <col min="8994" max="8994" width="11" style="232" customWidth="1"/>
    <col min="8995" max="8995" width="21.33203125" style="232" customWidth="1"/>
    <col min="8996" max="8998" width="11" style="232" customWidth="1"/>
    <col min="8999" max="8999" width="6.44140625" style="232" customWidth="1"/>
    <col min="9000" max="9001" width="14.44140625" style="232" customWidth="1"/>
    <col min="9002" max="9216" width="11" style="232"/>
    <col min="9217" max="9217" width="36.5546875" style="232" customWidth="1"/>
    <col min="9218" max="9218" width="14" style="232" customWidth="1"/>
    <col min="9219" max="9219" width="12.5546875" style="232" customWidth="1"/>
    <col min="9220" max="9220" width="16.33203125" style="232" bestFit="1" customWidth="1"/>
    <col min="9221" max="9221" width="1.5546875" style="232" customWidth="1"/>
    <col min="9222" max="9222" width="12.44140625" style="232" customWidth="1"/>
    <col min="9223" max="9223" width="1.5546875" style="232" customWidth="1"/>
    <col min="9224" max="9224" width="12.88671875" style="232" customWidth="1"/>
    <col min="9225" max="9225" width="1.5546875" style="232" customWidth="1"/>
    <col min="9226" max="9226" width="14.88671875" style="232" customWidth="1"/>
    <col min="9227" max="9227" width="2.109375" style="232" customWidth="1"/>
    <col min="9228" max="9228" width="18" style="232" bestFit="1" customWidth="1"/>
    <col min="9229" max="9229" width="2.109375" style="232" customWidth="1"/>
    <col min="9230" max="9230" width="10.109375" style="232" customWidth="1"/>
    <col min="9231" max="9231" width="2.109375" style="232" customWidth="1"/>
    <col min="9232" max="9232" width="15.109375" style="232" customWidth="1"/>
    <col min="9233" max="9233" width="2.109375" style="232" customWidth="1"/>
    <col min="9234" max="9234" width="15.5546875" style="232" customWidth="1"/>
    <col min="9235" max="9235" width="17.88671875" style="232" customWidth="1"/>
    <col min="9236" max="9236" width="10.5546875" style="232" customWidth="1"/>
    <col min="9237" max="9238" width="17.88671875" style="232" customWidth="1"/>
    <col min="9239" max="9239" width="12.109375" style="232" customWidth="1"/>
    <col min="9240" max="9240" width="1.88671875" style="232" customWidth="1"/>
    <col min="9241" max="9241" width="12.109375" style="232" customWidth="1"/>
    <col min="9242" max="9242" width="1.88671875" style="232" customWidth="1"/>
    <col min="9243" max="9243" width="12.109375" style="232" customWidth="1"/>
    <col min="9244" max="9244" width="1.88671875" style="232" customWidth="1"/>
    <col min="9245" max="9245" width="12.109375" style="232" customWidth="1"/>
    <col min="9246" max="9246" width="1.88671875" style="232" customWidth="1"/>
    <col min="9247" max="9247" width="12.109375" style="232" customWidth="1"/>
    <col min="9248" max="9248" width="1.88671875" style="232" customWidth="1"/>
    <col min="9249" max="9249" width="13.33203125" style="232" customWidth="1"/>
    <col min="9250" max="9250" width="11" style="232" customWidth="1"/>
    <col min="9251" max="9251" width="21.33203125" style="232" customWidth="1"/>
    <col min="9252" max="9254" width="11" style="232" customWidth="1"/>
    <col min="9255" max="9255" width="6.44140625" style="232" customWidth="1"/>
    <col min="9256" max="9257" width="14.44140625" style="232" customWidth="1"/>
    <col min="9258" max="9472" width="11" style="232"/>
    <col min="9473" max="9473" width="36.5546875" style="232" customWidth="1"/>
    <col min="9474" max="9474" width="14" style="232" customWidth="1"/>
    <col min="9475" max="9475" width="12.5546875" style="232" customWidth="1"/>
    <col min="9476" max="9476" width="16.33203125" style="232" bestFit="1" customWidth="1"/>
    <col min="9477" max="9477" width="1.5546875" style="232" customWidth="1"/>
    <col min="9478" max="9478" width="12.44140625" style="232" customWidth="1"/>
    <col min="9479" max="9479" width="1.5546875" style="232" customWidth="1"/>
    <col min="9480" max="9480" width="12.88671875" style="232" customWidth="1"/>
    <col min="9481" max="9481" width="1.5546875" style="232" customWidth="1"/>
    <col min="9482" max="9482" width="14.88671875" style="232" customWidth="1"/>
    <col min="9483" max="9483" width="2.109375" style="232" customWidth="1"/>
    <col min="9484" max="9484" width="18" style="232" bestFit="1" customWidth="1"/>
    <col min="9485" max="9485" width="2.109375" style="232" customWidth="1"/>
    <col min="9486" max="9486" width="10.109375" style="232" customWidth="1"/>
    <col min="9487" max="9487" width="2.109375" style="232" customWidth="1"/>
    <col min="9488" max="9488" width="15.109375" style="232" customWidth="1"/>
    <col min="9489" max="9489" width="2.109375" style="232" customWidth="1"/>
    <col min="9490" max="9490" width="15.5546875" style="232" customWidth="1"/>
    <col min="9491" max="9491" width="17.88671875" style="232" customWidth="1"/>
    <col min="9492" max="9492" width="10.5546875" style="232" customWidth="1"/>
    <col min="9493" max="9494" width="17.88671875" style="232" customWidth="1"/>
    <col min="9495" max="9495" width="12.109375" style="232" customWidth="1"/>
    <col min="9496" max="9496" width="1.88671875" style="232" customWidth="1"/>
    <col min="9497" max="9497" width="12.109375" style="232" customWidth="1"/>
    <col min="9498" max="9498" width="1.88671875" style="232" customWidth="1"/>
    <col min="9499" max="9499" width="12.109375" style="232" customWidth="1"/>
    <col min="9500" max="9500" width="1.88671875" style="232" customWidth="1"/>
    <col min="9501" max="9501" width="12.109375" style="232" customWidth="1"/>
    <col min="9502" max="9502" width="1.88671875" style="232" customWidth="1"/>
    <col min="9503" max="9503" width="12.109375" style="232" customWidth="1"/>
    <col min="9504" max="9504" width="1.88671875" style="232" customWidth="1"/>
    <col min="9505" max="9505" width="13.33203125" style="232" customWidth="1"/>
    <col min="9506" max="9506" width="11" style="232" customWidth="1"/>
    <col min="9507" max="9507" width="21.33203125" style="232" customWidth="1"/>
    <col min="9508" max="9510" width="11" style="232" customWidth="1"/>
    <col min="9511" max="9511" width="6.44140625" style="232" customWidth="1"/>
    <col min="9512" max="9513" width="14.44140625" style="232" customWidth="1"/>
    <col min="9514" max="9728" width="11" style="232"/>
    <col min="9729" max="9729" width="36.5546875" style="232" customWidth="1"/>
    <col min="9730" max="9730" width="14" style="232" customWidth="1"/>
    <col min="9731" max="9731" width="12.5546875" style="232" customWidth="1"/>
    <col min="9732" max="9732" width="16.33203125" style="232" bestFit="1" customWidth="1"/>
    <col min="9733" max="9733" width="1.5546875" style="232" customWidth="1"/>
    <col min="9734" max="9734" width="12.44140625" style="232" customWidth="1"/>
    <col min="9735" max="9735" width="1.5546875" style="232" customWidth="1"/>
    <col min="9736" max="9736" width="12.88671875" style="232" customWidth="1"/>
    <col min="9737" max="9737" width="1.5546875" style="232" customWidth="1"/>
    <col min="9738" max="9738" width="14.88671875" style="232" customWidth="1"/>
    <col min="9739" max="9739" width="2.109375" style="232" customWidth="1"/>
    <col min="9740" max="9740" width="18" style="232" bestFit="1" customWidth="1"/>
    <col min="9741" max="9741" width="2.109375" style="232" customWidth="1"/>
    <col min="9742" max="9742" width="10.109375" style="232" customWidth="1"/>
    <col min="9743" max="9743" width="2.109375" style="232" customWidth="1"/>
    <col min="9744" max="9744" width="15.109375" style="232" customWidth="1"/>
    <col min="9745" max="9745" width="2.109375" style="232" customWidth="1"/>
    <col min="9746" max="9746" width="15.5546875" style="232" customWidth="1"/>
    <col min="9747" max="9747" width="17.88671875" style="232" customWidth="1"/>
    <col min="9748" max="9748" width="10.5546875" style="232" customWidth="1"/>
    <col min="9749" max="9750" width="17.88671875" style="232" customWidth="1"/>
    <col min="9751" max="9751" width="12.109375" style="232" customWidth="1"/>
    <col min="9752" max="9752" width="1.88671875" style="232" customWidth="1"/>
    <col min="9753" max="9753" width="12.109375" style="232" customWidth="1"/>
    <col min="9754" max="9754" width="1.88671875" style="232" customWidth="1"/>
    <col min="9755" max="9755" width="12.109375" style="232" customWidth="1"/>
    <col min="9756" max="9756" width="1.88671875" style="232" customWidth="1"/>
    <col min="9757" max="9757" width="12.109375" style="232" customWidth="1"/>
    <col min="9758" max="9758" width="1.88671875" style="232" customWidth="1"/>
    <col min="9759" max="9759" width="12.109375" style="232" customWidth="1"/>
    <col min="9760" max="9760" width="1.88671875" style="232" customWidth="1"/>
    <col min="9761" max="9761" width="13.33203125" style="232" customWidth="1"/>
    <col min="9762" max="9762" width="11" style="232" customWidth="1"/>
    <col min="9763" max="9763" width="21.33203125" style="232" customWidth="1"/>
    <col min="9764" max="9766" width="11" style="232" customWidth="1"/>
    <col min="9767" max="9767" width="6.44140625" style="232" customWidth="1"/>
    <col min="9768" max="9769" width="14.44140625" style="232" customWidth="1"/>
    <col min="9770" max="9984" width="11" style="232"/>
    <col min="9985" max="9985" width="36.5546875" style="232" customWidth="1"/>
    <col min="9986" max="9986" width="14" style="232" customWidth="1"/>
    <col min="9987" max="9987" width="12.5546875" style="232" customWidth="1"/>
    <col min="9988" max="9988" width="16.33203125" style="232" bestFit="1" customWidth="1"/>
    <col min="9989" max="9989" width="1.5546875" style="232" customWidth="1"/>
    <col min="9990" max="9990" width="12.44140625" style="232" customWidth="1"/>
    <col min="9991" max="9991" width="1.5546875" style="232" customWidth="1"/>
    <col min="9992" max="9992" width="12.88671875" style="232" customWidth="1"/>
    <col min="9993" max="9993" width="1.5546875" style="232" customWidth="1"/>
    <col min="9994" max="9994" width="14.88671875" style="232" customWidth="1"/>
    <col min="9995" max="9995" width="2.109375" style="232" customWidth="1"/>
    <col min="9996" max="9996" width="18" style="232" bestFit="1" customWidth="1"/>
    <col min="9997" max="9997" width="2.109375" style="232" customWidth="1"/>
    <col min="9998" max="9998" width="10.109375" style="232" customWidth="1"/>
    <col min="9999" max="9999" width="2.109375" style="232" customWidth="1"/>
    <col min="10000" max="10000" width="15.109375" style="232" customWidth="1"/>
    <col min="10001" max="10001" width="2.109375" style="232" customWidth="1"/>
    <col min="10002" max="10002" width="15.5546875" style="232" customWidth="1"/>
    <col min="10003" max="10003" width="17.88671875" style="232" customWidth="1"/>
    <col min="10004" max="10004" width="10.5546875" style="232" customWidth="1"/>
    <col min="10005" max="10006" width="17.88671875" style="232" customWidth="1"/>
    <col min="10007" max="10007" width="12.109375" style="232" customWidth="1"/>
    <col min="10008" max="10008" width="1.88671875" style="232" customWidth="1"/>
    <col min="10009" max="10009" width="12.109375" style="232" customWidth="1"/>
    <col min="10010" max="10010" width="1.88671875" style="232" customWidth="1"/>
    <col min="10011" max="10011" width="12.109375" style="232" customWidth="1"/>
    <col min="10012" max="10012" width="1.88671875" style="232" customWidth="1"/>
    <col min="10013" max="10013" width="12.109375" style="232" customWidth="1"/>
    <col min="10014" max="10014" width="1.88671875" style="232" customWidth="1"/>
    <col min="10015" max="10015" width="12.109375" style="232" customWidth="1"/>
    <col min="10016" max="10016" width="1.88671875" style="232" customWidth="1"/>
    <col min="10017" max="10017" width="13.33203125" style="232" customWidth="1"/>
    <col min="10018" max="10018" width="11" style="232" customWidth="1"/>
    <col min="10019" max="10019" width="21.33203125" style="232" customWidth="1"/>
    <col min="10020" max="10022" width="11" style="232" customWidth="1"/>
    <col min="10023" max="10023" width="6.44140625" style="232" customWidth="1"/>
    <col min="10024" max="10025" width="14.44140625" style="232" customWidth="1"/>
    <col min="10026" max="10240" width="11" style="232"/>
    <col min="10241" max="10241" width="36.5546875" style="232" customWidth="1"/>
    <col min="10242" max="10242" width="14" style="232" customWidth="1"/>
    <col min="10243" max="10243" width="12.5546875" style="232" customWidth="1"/>
    <col min="10244" max="10244" width="16.33203125" style="232" bestFit="1" customWidth="1"/>
    <col min="10245" max="10245" width="1.5546875" style="232" customWidth="1"/>
    <col min="10246" max="10246" width="12.44140625" style="232" customWidth="1"/>
    <col min="10247" max="10247" width="1.5546875" style="232" customWidth="1"/>
    <col min="10248" max="10248" width="12.88671875" style="232" customWidth="1"/>
    <col min="10249" max="10249" width="1.5546875" style="232" customWidth="1"/>
    <col min="10250" max="10250" width="14.88671875" style="232" customWidth="1"/>
    <col min="10251" max="10251" width="2.109375" style="232" customWidth="1"/>
    <col min="10252" max="10252" width="18" style="232" bestFit="1" customWidth="1"/>
    <col min="10253" max="10253" width="2.109375" style="232" customWidth="1"/>
    <col min="10254" max="10254" width="10.109375" style="232" customWidth="1"/>
    <col min="10255" max="10255" width="2.109375" style="232" customWidth="1"/>
    <col min="10256" max="10256" width="15.109375" style="232" customWidth="1"/>
    <col min="10257" max="10257" width="2.109375" style="232" customWidth="1"/>
    <col min="10258" max="10258" width="15.5546875" style="232" customWidth="1"/>
    <col min="10259" max="10259" width="17.88671875" style="232" customWidth="1"/>
    <col min="10260" max="10260" width="10.5546875" style="232" customWidth="1"/>
    <col min="10261" max="10262" width="17.88671875" style="232" customWidth="1"/>
    <col min="10263" max="10263" width="12.109375" style="232" customWidth="1"/>
    <col min="10264" max="10264" width="1.88671875" style="232" customWidth="1"/>
    <col min="10265" max="10265" width="12.109375" style="232" customWidth="1"/>
    <col min="10266" max="10266" width="1.88671875" style="232" customWidth="1"/>
    <col min="10267" max="10267" width="12.109375" style="232" customWidth="1"/>
    <col min="10268" max="10268" width="1.88671875" style="232" customWidth="1"/>
    <col min="10269" max="10269" width="12.109375" style="232" customWidth="1"/>
    <col min="10270" max="10270" width="1.88671875" style="232" customWidth="1"/>
    <col min="10271" max="10271" width="12.109375" style="232" customWidth="1"/>
    <col min="10272" max="10272" width="1.88671875" style="232" customWidth="1"/>
    <col min="10273" max="10273" width="13.33203125" style="232" customWidth="1"/>
    <col min="10274" max="10274" width="11" style="232" customWidth="1"/>
    <col min="10275" max="10275" width="21.33203125" style="232" customWidth="1"/>
    <col min="10276" max="10278" width="11" style="232" customWidth="1"/>
    <col min="10279" max="10279" width="6.44140625" style="232" customWidth="1"/>
    <col min="10280" max="10281" width="14.44140625" style="232" customWidth="1"/>
    <col min="10282" max="10496" width="11" style="232"/>
    <col min="10497" max="10497" width="36.5546875" style="232" customWidth="1"/>
    <col min="10498" max="10498" width="14" style="232" customWidth="1"/>
    <col min="10499" max="10499" width="12.5546875" style="232" customWidth="1"/>
    <col min="10500" max="10500" width="16.33203125" style="232" bestFit="1" customWidth="1"/>
    <col min="10501" max="10501" width="1.5546875" style="232" customWidth="1"/>
    <col min="10502" max="10502" width="12.44140625" style="232" customWidth="1"/>
    <col min="10503" max="10503" width="1.5546875" style="232" customWidth="1"/>
    <col min="10504" max="10504" width="12.88671875" style="232" customWidth="1"/>
    <col min="10505" max="10505" width="1.5546875" style="232" customWidth="1"/>
    <col min="10506" max="10506" width="14.88671875" style="232" customWidth="1"/>
    <col min="10507" max="10507" width="2.109375" style="232" customWidth="1"/>
    <col min="10508" max="10508" width="18" style="232" bestFit="1" customWidth="1"/>
    <col min="10509" max="10509" width="2.109375" style="232" customWidth="1"/>
    <col min="10510" max="10510" width="10.109375" style="232" customWidth="1"/>
    <col min="10511" max="10511" width="2.109375" style="232" customWidth="1"/>
    <col min="10512" max="10512" width="15.109375" style="232" customWidth="1"/>
    <col min="10513" max="10513" width="2.109375" style="232" customWidth="1"/>
    <col min="10514" max="10514" width="15.5546875" style="232" customWidth="1"/>
    <col min="10515" max="10515" width="17.88671875" style="232" customWidth="1"/>
    <col min="10516" max="10516" width="10.5546875" style="232" customWidth="1"/>
    <col min="10517" max="10518" width="17.88671875" style="232" customWidth="1"/>
    <col min="10519" max="10519" width="12.109375" style="232" customWidth="1"/>
    <col min="10520" max="10520" width="1.88671875" style="232" customWidth="1"/>
    <col min="10521" max="10521" width="12.109375" style="232" customWidth="1"/>
    <col min="10522" max="10522" width="1.88671875" style="232" customWidth="1"/>
    <col min="10523" max="10523" width="12.109375" style="232" customWidth="1"/>
    <col min="10524" max="10524" width="1.88671875" style="232" customWidth="1"/>
    <col min="10525" max="10525" width="12.109375" style="232" customWidth="1"/>
    <col min="10526" max="10526" width="1.88671875" style="232" customWidth="1"/>
    <col min="10527" max="10527" width="12.109375" style="232" customWidth="1"/>
    <col min="10528" max="10528" width="1.88671875" style="232" customWidth="1"/>
    <col min="10529" max="10529" width="13.33203125" style="232" customWidth="1"/>
    <col min="10530" max="10530" width="11" style="232" customWidth="1"/>
    <col min="10531" max="10531" width="21.33203125" style="232" customWidth="1"/>
    <col min="10532" max="10534" width="11" style="232" customWidth="1"/>
    <col min="10535" max="10535" width="6.44140625" style="232" customWidth="1"/>
    <col min="10536" max="10537" width="14.44140625" style="232" customWidth="1"/>
    <col min="10538" max="10752" width="11" style="232"/>
    <col min="10753" max="10753" width="36.5546875" style="232" customWidth="1"/>
    <col min="10754" max="10754" width="14" style="232" customWidth="1"/>
    <col min="10755" max="10755" width="12.5546875" style="232" customWidth="1"/>
    <col min="10756" max="10756" width="16.33203125" style="232" bestFit="1" customWidth="1"/>
    <col min="10757" max="10757" width="1.5546875" style="232" customWidth="1"/>
    <col min="10758" max="10758" width="12.44140625" style="232" customWidth="1"/>
    <col min="10759" max="10759" width="1.5546875" style="232" customWidth="1"/>
    <col min="10760" max="10760" width="12.88671875" style="232" customWidth="1"/>
    <col min="10761" max="10761" width="1.5546875" style="232" customWidth="1"/>
    <col min="10762" max="10762" width="14.88671875" style="232" customWidth="1"/>
    <col min="10763" max="10763" width="2.109375" style="232" customWidth="1"/>
    <col min="10764" max="10764" width="18" style="232" bestFit="1" customWidth="1"/>
    <col min="10765" max="10765" width="2.109375" style="232" customWidth="1"/>
    <col min="10766" max="10766" width="10.109375" style="232" customWidth="1"/>
    <col min="10767" max="10767" width="2.109375" style="232" customWidth="1"/>
    <col min="10768" max="10768" width="15.109375" style="232" customWidth="1"/>
    <col min="10769" max="10769" width="2.109375" style="232" customWidth="1"/>
    <col min="10770" max="10770" width="15.5546875" style="232" customWidth="1"/>
    <col min="10771" max="10771" width="17.88671875" style="232" customWidth="1"/>
    <col min="10772" max="10772" width="10.5546875" style="232" customWidth="1"/>
    <col min="10773" max="10774" width="17.88671875" style="232" customWidth="1"/>
    <col min="10775" max="10775" width="12.109375" style="232" customWidth="1"/>
    <col min="10776" max="10776" width="1.88671875" style="232" customWidth="1"/>
    <col min="10777" max="10777" width="12.109375" style="232" customWidth="1"/>
    <col min="10778" max="10778" width="1.88671875" style="232" customWidth="1"/>
    <col min="10779" max="10779" width="12.109375" style="232" customWidth="1"/>
    <col min="10780" max="10780" width="1.88671875" style="232" customWidth="1"/>
    <col min="10781" max="10781" width="12.109375" style="232" customWidth="1"/>
    <col min="10782" max="10782" width="1.88671875" style="232" customWidth="1"/>
    <col min="10783" max="10783" width="12.109375" style="232" customWidth="1"/>
    <col min="10784" max="10784" width="1.88671875" style="232" customWidth="1"/>
    <col min="10785" max="10785" width="13.33203125" style="232" customWidth="1"/>
    <col min="10786" max="10786" width="11" style="232" customWidth="1"/>
    <col min="10787" max="10787" width="21.33203125" style="232" customWidth="1"/>
    <col min="10788" max="10790" width="11" style="232" customWidth="1"/>
    <col min="10791" max="10791" width="6.44140625" style="232" customWidth="1"/>
    <col min="10792" max="10793" width="14.44140625" style="232" customWidth="1"/>
    <col min="10794" max="11008" width="11" style="232"/>
    <col min="11009" max="11009" width="36.5546875" style="232" customWidth="1"/>
    <col min="11010" max="11010" width="14" style="232" customWidth="1"/>
    <col min="11011" max="11011" width="12.5546875" style="232" customWidth="1"/>
    <col min="11012" max="11012" width="16.33203125" style="232" bestFit="1" customWidth="1"/>
    <col min="11013" max="11013" width="1.5546875" style="232" customWidth="1"/>
    <col min="11014" max="11014" width="12.44140625" style="232" customWidth="1"/>
    <col min="11015" max="11015" width="1.5546875" style="232" customWidth="1"/>
    <col min="11016" max="11016" width="12.88671875" style="232" customWidth="1"/>
    <col min="11017" max="11017" width="1.5546875" style="232" customWidth="1"/>
    <col min="11018" max="11018" width="14.88671875" style="232" customWidth="1"/>
    <col min="11019" max="11019" width="2.109375" style="232" customWidth="1"/>
    <col min="11020" max="11020" width="18" style="232" bestFit="1" customWidth="1"/>
    <col min="11021" max="11021" width="2.109375" style="232" customWidth="1"/>
    <col min="11022" max="11022" width="10.109375" style="232" customWidth="1"/>
    <col min="11023" max="11023" width="2.109375" style="232" customWidth="1"/>
    <col min="11024" max="11024" width="15.109375" style="232" customWidth="1"/>
    <col min="11025" max="11025" width="2.109375" style="232" customWidth="1"/>
    <col min="11026" max="11026" width="15.5546875" style="232" customWidth="1"/>
    <col min="11027" max="11027" width="17.88671875" style="232" customWidth="1"/>
    <col min="11028" max="11028" width="10.5546875" style="232" customWidth="1"/>
    <col min="11029" max="11030" width="17.88671875" style="232" customWidth="1"/>
    <col min="11031" max="11031" width="12.109375" style="232" customWidth="1"/>
    <col min="11032" max="11032" width="1.88671875" style="232" customWidth="1"/>
    <col min="11033" max="11033" width="12.109375" style="232" customWidth="1"/>
    <col min="11034" max="11034" width="1.88671875" style="232" customWidth="1"/>
    <col min="11035" max="11035" width="12.109375" style="232" customWidth="1"/>
    <col min="11036" max="11036" width="1.88671875" style="232" customWidth="1"/>
    <col min="11037" max="11037" width="12.109375" style="232" customWidth="1"/>
    <col min="11038" max="11038" width="1.88671875" style="232" customWidth="1"/>
    <col min="11039" max="11039" width="12.109375" style="232" customWidth="1"/>
    <col min="11040" max="11040" width="1.88671875" style="232" customWidth="1"/>
    <col min="11041" max="11041" width="13.33203125" style="232" customWidth="1"/>
    <col min="11042" max="11042" width="11" style="232" customWidth="1"/>
    <col min="11043" max="11043" width="21.33203125" style="232" customWidth="1"/>
    <col min="11044" max="11046" width="11" style="232" customWidth="1"/>
    <col min="11047" max="11047" width="6.44140625" style="232" customWidth="1"/>
    <col min="11048" max="11049" width="14.44140625" style="232" customWidth="1"/>
    <col min="11050" max="11264" width="11" style="232"/>
    <col min="11265" max="11265" width="36.5546875" style="232" customWidth="1"/>
    <col min="11266" max="11266" width="14" style="232" customWidth="1"/>
    <col min="11267" max="11267" width="12.5546875" style="232" customWidth="1"/>
    <col min="11268" max="11268" width="16.33203125" style="232" bestFit="1" customWidth="1"/>
    <col min="11269" max="11269" width="1.5546875" style="232" customWidth="1"/>
    <col min="11270" max="11270" width="12.44140625" style="232" customWidth="1"/>
    <col min="11271" max="11271" width="1.5546875" style="232" customWidth="1"/>
    <col min="11272" max="11272" width="12.88671875" style="232" customWidth="1"/>
    <col min="11273" max="11273" width="1.5546875" style="232" customWidth="1"/>
    <col min="11274" max="11274" width="14.88671875" style="232" customWidth="1"/>
    <col min="11275" max="11275" width="2.109375" style="232" customWidth="1"/>
    <col min="11276" max="11276" width="18" style="232" bestFit="1" customWidth="1"/>
    <col min="11277" max="11277" width="2.109375" style="232" customWidth="1"/>
    <col min="11278" max="11278" width="10.109375" style="232" customWidth="1"/>
    <col min="11279" max="11279" width="2.109375" style="232" customWidth="1"/>
    <col min="11280" max="11280" width="15.109375" style="232" customWidth="1"/>
    <col min="11281" max="11281" width="2.109375" style="232" customWidth="1"/>
    <col min="11282" max="11282" width="15.5546875" style="232" customWidth="1"/>
    <col min="11283" max="11283" width="17.88671875" style="232" customWidth="1"/>
    <col min="11284" max="11284" width="10.5546875" style="232" customWidth="1"/>
    <col min="11285" max="11286" width="17.88671875" style="232" customWidth="1"/>
    <col min="11287" max="11287" width="12.109375" style="232" customWidth="1"/>
    <col min="11288" max="11288" width="1.88671875" style="232" customWidth="1"/>
    <col min="11289" max="11289" width="12.109375" style="232" customWidth="1"/>
    <col min="11290" max="11290" width="1.88671875" style="232" customWidth="1"/>
    <col min="11291" max="11291" width="12.109375" style="232" customWidth="1"/>
    <col min="11292" max="11292" width="1.88671875" style="232" customWidth="1"/>
    <col min="11293" max="11293" width="12.109375" style="232" customWidth="1"/>
    <col min="11294" max="11294" width="1.88671875" style="232" customWidth="1"/>
    <col min="11295" max="11295" width="12.109375" style="232" customWidth="1"/>
    <col min="11296" max="11296" width="1.88671875" style="232" customWidth="1"/>
    <col min="11297" max="11297" width="13.33203125" style="232" customWidth="1"/>
    <col min="11298" max="11298" width="11" style="232" customWidth="1"/>
    <col min="11299" max="11299" width="21.33203125" style="232" customWidth="1"/>
    <col min="11300" max="11302" width="11" style="232" customWidth="1"/>
    <col min="11303" max="11303" width="6.44140625" style="232" customWidth="1"/>
    <col min="11304" max="11305" width="14.44140625" style="232" customWidth="1"/>
    <col min="11306" max="11520" width="11" style="232"/>
    <col min="11521" max="11521" width="36.5546875" style="232" customWidth="1"/>
    <col min="11522" max="11522" width="14" style="232" customWidth="1"/>
    <col min="11523" max="11523" width="12.5546875" style="232" customWidth="1"/>
    <col min="11524" max="11524" width="16.33203125" style="232" bestFit="1" customWidth="1"/>
    <col min="11525" max="11525" width="1.5546875" style="232" customWidth="1"/>
    <col min="11526" max="11526" width="12.44140625" style="232" customWidth="1"/>
    <col min="11527" max="11527" width="1.5546875" style="232" customWidth="1"/>
    <col min="11528" max="11528" width="12.88671875" style="232" customWidth="1"/>
    <col min="11529" max="11529" width="1.5546875" style="232" customWidth="1"/>
    <col min="11530" max="11530" width="14.88671875" style="232" customWidth="1"/>
    <col min="11531" max="11531" width="2.109375" style="232" customWidth="1"/>
    <col min="11532" max="11532" width="18" style="232" bestFit="1" customWidth="1"/>
    <col min="11533" max="11533" width="2.109375" style="232" customWidth="1"/>
    <col min="11534" max="11534" width="10.109375" style="232" customWidth="1"/>
    <col min="11535" max="11535" width="2.109375" style="232" customWidth="1"/>
    <col min="11536" max="11536" width="15.109375" style="232" customWidth="1"/>
    <col min="11537" max="11537" width="2.109375" style="232" customWidth="1"/>
    <col min="11538" max="11538" width="15.5546875" style="232" customWidth="1"/>
    <col min="11539" max="11539" width="17.88671875" style="232" customWidth="1"/>
    <col min="11540" max="11540" width="10.5546875" style="232" customWidth="1"/>
    <col min="11541" max="11542" width="17.88671875" style="232" customWidth="1"/>
    <col min="11543" max="11543" width="12.109375" style="232" customWidth="1"/>
    <col min="11544" max="11544" width="1.88671875" style="232" customWidth="1"/>
    <col min="11545" max="11545" width="12.109375" style="232" customWidth="1"/>
    <col min="11546" max="11546" width="1.88671875" style="232" customWidth="1"/>
    <col min="11547" max="11547" width="12.109375" style="232" customWidth="1"/>
    <col min="11548" max="11548" width="1.88671875" style="232" customWidth="1"/>
    <col min="11549" max="11549" width="12.109375" style="232" customWidth="1"/>
    <col min="11550" max="11550" width="1.88671875" style="232" customWidth="1"/>
    <col min="11551" max="11551" width="12.109375" style="232" customWidth="1"/>
    <col min="11552" max="11552" width="1.88671875" style="232" customWidth="1"/>
    <col min="11553" max="11553" width="13.33203125" style="232" customWidth="1"/>
    <col min="11554" max="11554" width="11" style="232" customWidth="1"/>
    <col min="11555" max="11555" width="21.33203125" style="232" customWidth="1"/>
    <col min="11556" max="11558" width="11" style="232" customWidth="1"/>
    <col min="11559" max="11559" width="6.44140625" style="232" customWidth="1"/>
    <col min="11560" max="11561" width="14.44140625" style="232" customWidth="1"/>
    <col min="11562" max="11776" width="11" style="232"/>
    <col min="11777" max="11777" width="36.5546875" style="232" customWidth="1"/>
    <col min="11778" max="11778" width="14" style="232" customWidth="1"/>
    <col min="11779" max="11779" width="12.5546875" style="232" customWidth="1"/>
    <col min="11780" max="11780" width="16.33203125" style="232" bestFit="1" customWidth="1"/>
    <col min="11781" max="11781" width="1.5546875" style="232" customWidth="1"/>
    <col min="11782" max="11782" width="12.44140625" style="232" customWidth="1"/>
    <col min="11783" max="11783" width="1.5546875" style="232" customWidth="1"/>
    <col min="11784" max="11784" width="12.88671875" style="232" customWidth="1"/>
    <col min="11785" max="11785" width="1.5546875" style="232" customWidth="1"/>
    <col min="11786" max="11786" width="14.88671875" style="232" customWidth="1"/>
    <col min="11787" max="11787" width="2.109375" style="232" customWidth="1"/>
    <col min="11788" max="11788" width="18" style="232" bestFit="1" customWidth="1"/>
    <col min="11789" max="11789" width="2.109375" style="232" customWidth="1"/>
    <col min="11790" max="11790" width="10.109375" style="232" customWidth="1"/>
    <col min="11791" max="11791" width="2.109375" style="232" customWidth="1"/>
    <col min="11792" max="11792" width="15.109375" style="232" customWidth="1"/>
    <col min="11793" max="11793" width="2.109375" style="232" customWidth="1"/>
    <col min="11794" max="11794" width="15.5546875" style="232" customWidth="1"/>
    <col min="11795" max="11795" width="17.88671875" style="232" customWidth="1"/>
    <col min="11796" max="11796" width="10.5546875" style="232" customWidth="1"/>
    <col min="11797" max="11798" width="17.88671875" style="232" customWidth="1"/>
    <col min="11799" max="11799" width="12.109375" style="232" customWidth="1"/>
    <col min="11800" max="11800" width="1.88671875" style="232" customWidth="1"/>
    <col min="11801" max="11801" width="12.109375" style="232" customWidth="1"/>
    <col min="11802" max="11802" width="1.88671875" style="232" customWidth="1"/>
    <col min="11803" max="11803" width="12.109375" style="232" customWidth="1"/>
    <col min="11804" max="11804" width="1.88671875" style="232" customWidth="1"/>
    <col min="11805" max="11805" width="12.109375" style="232" customWidth="1"/>
    <col min="11806" max="11806" width="1.88671875" style="232" customWidth="1"/>
    <col min="11807" max="11807" width="12.109375" style="232" customWidth="1"/>
    <col min="11808" max="11808" width="1.88671875" style="232" customWidth="1"/>
    <col min="11809" max="11809" width="13.33203125" style="232" customWidth="1"/>
    <col min="11810" max="11810" width="11" style="232" customWidth="1"/>
    <col min="11811" max="11811" width="21.33203125" style="232" customWidth="1"/>
    <col min="11812" max="11814" width="11" style="232" customWidth="1"/>
    <col min="11815" max="11815" width="6.44140625" style="232" customWidth="1"/>
    <col min="11816" max="11817" width="14.44140625" style="232" customWidth="1"/>
    <col min="11818" max="12032" width="11" style="232"/>
    <col min="12033" max="12033" width="36.5546875" style="232" customWidth="1"/>
    <col min="12034" max="12034" width="14" style="232" customWidth="1"/>
    <col min="12035" max="12035" width="12.5546875" style="232" customWidth="1"/>
    <col min="12036" max="12036" width="16.33203125" style="232" bestFit="1" customWidth="1"/>
    <col min="12037" max="12037" width="1.5546875" style="232" customWidth="1"/>
    <col min="12038" max="12038" width="12.44140625" style="232" customWidth="1"/>
    <col min="12039" max="12039" width="1.5546875" style="232" customWidth="1"/>
    <col min="12040" max="12040" width="12.88671875" style="232" customWidth="1"/>
    <col min="12041" max="12041" width="1.5546875" style="232" customWidth="1"/>
    <col min="12042" max="12042" width="14.88671875" style="232" customWidth="1"/>
    <col min="12043" max="12043" width="2.109375" style="232" customWidth="1"/>
    <col min="12044" max="12044" width="18" style="232" bestFit="1" customWidth="1"/>
    <col min="12045" max="12045" width="2.109375" style="232" customWidth="1"/>
    <col min="12046" max="12046" width="10.109375" style="232" customWidth="1"/>
    <col min="12047" max="12047" width="2.109375" style="232" customWidth="1"/>
    <col min="12048" max="12048" width="15.109375" style="232" customWidth="1"/>
    <col min="12049" max="12049" width="2.109375" style="232" customWidth="1"/>
    <col min="12050" max="12050" width="15.5546875" style="232" customWidth="1"/>
    <col min="12051" max="12051" width="17.88671875" style="232" customWidth="1"/>
    <col min="12052" max="12052" width="10.5546875" style="232" customWidth="1"/>
    <col min="12053" max="12054" width="17.88671875" style="232" customWidth="1"/>
    <col min="12055" max="12055" width="12.109375" style="232" customWidth="1"/>
    <col min="12056" max="12056" width="1.88671875" style="232" customWidth="1"/>
    <col min="12057" max="12057" width="12.109375" style="232" customWidth="1"/>
    <col min="12058" max="12058" width="1.88671875" style="232" customWidth="1"/>
    <col min="12059" max="12059" width="12.109375" style="232" customWidth="1"/>
    <col min="12060" max="12060" width="1.88671875" style="232" customWidth="1"/>
    <col min="12061" max="12061" width="12.109375" style="232" customWidth="1"/>
    <col min="12062" max="12062" width="1.88671875" style="232" customWidth="1"/>
    <col min="12063" max="12063" width="12.109375" style="232" customWidth="1"/>
    <col min="12064" max="12064" width="1.88671875" style="232" customWidth="1"/>
    <col min="12065" max="12065" width="13.33203125" style="232" customWidth="1"/>
    <col min="12066" max="12066" width="11" style="232" customWidth="1"/>
    <col min="12067" max="12067" width="21.33203125" style="232" customWidth="1"/>
    <col min="12068" max="12070" width="11" style="232" customWidth="1"/>
    <col min="12071" max="12071" width="6.44140625" style="232" customWidth="1"/>
    <col min="12072" max="12073" width="14.44140625" style="232" customWidth="1"/>
    <col min="12074" max="12288" width="11" style="232"/>
    <col min="12289" max="12289" width="36.5546875" style="232" customWidth="1"/>
    <col min="12290" max="12290" width="14" style="232" customWidth="1"/>
    <col min="12291" max="12291" width="12.5546875" style="232" customWidth="1"/>
    <col min="12292" max="12292" width="16.33203125" style="232" bestFit="1" customWidth="1"/>
    <col min="12293" max="12293" width="1.5546875" style="232" customWidth="1"/>
    <col min="12294" max="12294" width="12.44140625" style="232" customWidth="1"/>
    <col min="12295" max="12295" width="1.5546875" style="232" customWidth="1"/>
    <col min="12296" max="12296" width="12.88671875" style="232" customWidth="1"/>
    <col min="12297" max="12297" width="1.5546875" style="232" customWidth="1"/>
    <col min="12298" max="12298" width="14.88671875" style="232" customWidth="1"/>
    <col min="12299" max="12299" width="2.109375" style="232" customWidth="1"/>
    <col min="12300" max="12300" width="18" style="232" bestFit="1" customWidth="1"/>
    <col min="12301" max="12301" width="2.109375" style="232" customWidth="1"/>
    <col min="12302" max="12302" width="10.109375" style="232" customWidth="1"/>
    <col min="12303" max="12303" width="2.109375" style="232" customWidth="1"/>
    <col min="12304" max="12304" width="15.109375" style="232" customWidth="1"/>
    <col min="12305" max="12305" width="2.109375" style="232" customWidth="1"/>
    <col min="12306" max="12306" width="15.5546875" style="232" customWidth="1"/>
    <col min="12307" max="12307" width="17.88671875" style="232" customWidth="1"/>
    <col min="12308" max="12308" width="10.5546875" style="232" customWidth="1"/>
    <col min="12309" max="12310" width="17.88671875" style="232" customWidth="1"/>
    <col min="12311" max="12311" width="12.109375" style="232" customWidth="1"/>
    <col min="12312" max="12312" width="1.88671875" style="232" customWidth="1"/>
    <col min="12313" max="12313" width="12.109375" style="232" customWidth="1"/>
    <col min="12314" max="12314" width="1.88671875" style="232" customWidth="1"/>
    <col min="12315" max="12315" width="12.109375" style="232" customWidth="1"/>
    <col min="12316" max="12316" width="1.88671875" style="232" customWidth="1"/>
    <col min="12317" max="12317" width="12.109375" style="232" customWidth="1"/>
    <col min="12318" max="12318" width="1.88671875" style="232" customWidth="1"/>
    <col min="12319" max="12319" width="12.109375" style="232" customWidth="1"/>
    <col min="12320" max="12320" width="1.88671875" style="232" customWidth="1"/>
    <col min="12321" max="12321" width="13.33203125" style="232" customWidth="1"/>
    <col min="12322" max="12322" width="11" style="232" customWidth="1"/>
    <col min="12323" max="12323" width="21.33203125" style="232" customWidth="1"/>
    <col min="12324" max="12326" width="11" style="232" customWidth="1"/>
    <col min="12327" max="12327" width="6.44140625" style="232" customWidth="1"/>
    <col min="12328" max="12329" width="14.44140625" style="232" customWidth="1"/>
    <col min="12330" max="12544" width="11" style="232"/>
    <col min="12545" max="12545" width="36.5546875" style="232" customWidth="1"/>
    <col min="12546" max="12546" width="14" style="232" customWidth="1"/>
    <col min="12547" max="12547" width="12.5546875" style="232" customWidth="1"/>
    <col min="12548" max="12548" width="16.33203125" style="232" bestFit="1" customWidth="1"/>
    <col min="12549" max="12549" width="1.5546875" style="232" customWidth="1"/>
    <col min="12550" max="12550" width="12.44140625" style="232" customWidth="1"/>
    <col min="12551" max="12551" width="1.5546875" style="232" customWidth="1"/>
    <col min="12552" max="12552" width="12.88671875" style="232" customWidth="1"/>
    <col min="12553" max="12553" width="1.5546875" style="232" customWidth="1"/>
    <col min="12554" max="12554" width="14.88671875" style="232" customWidth="1"/>
    <col min="12555" max="12555" width="2.109375" style="232" customWidth="1"/>
    <col min="12556" max="12556" width="18" style="232" bestFit="1" customWidth="1"/>
    <col min="12557" max="12557" width="2.109375" style="232" customWidth="1"/>
    <col min="12558" max="12558" width="10.109375" style="232" customWidth="1"/>
    <col min="12559" max="12559" width="2.109375" style="232" customWidth="1"/>
    <col min="12560" max="12560" width="15.109375" style="232" customWidth="1"/>
    <col min="12561" max="12561" width="2.109375" style="232" customWidth="1"/>
    <col min="12562" max="12562" width="15.5546875" style="232" customWidth="1"/>
    <col min="12563" max="12563" width="17.88671875" style="232" customWidth="1"/>
    <col min="12564" max="12564" width="10.5546875" style="232" customWidth="1"/>
    <col min="12565" max="12566" width="17.88671875" style="232" customWidth="1"/>
    <col min="12567" max="12567" width="12.109375" style="232" customWidth="1"/>
    <col min="12568" max="12568" width="1.88671875" style="232" customWidth="1"/>
    <col min="12569" max="12569" width="12.109375" style="232" customWidth="1"/>
    <col min="12570" max="12570" width="1.88671875" style="232" customWidth="1"/>
    <col min="12571" max="12571" width="12.109375" style="232" customWidth="1"/>
    <col min="12572" max="12572" width="1.88671875" style="232" customWidth="1"/>
    <col min="12573" max="12573" width="12.109375" style="232" customWidth="1"/>
    <col min="12574" max="12574" width="1.88671875" style="232" customWidth="1"/>
    <col min="12575" max="12575" width="12.109375" style="232" customWidth="1"/>
    <col min="12576" max="12576" width="1.88671875" style="232" customWidth="1"/>
    <col min="12577" max="12577" width="13.33203125" style="232" customWidth="1"/>
    <col min="12578" max="12578" width="11" style="232" customWidth="1"/>
    <col min="12579" max="12579" width="21.33203125" style="232" customWidth="1"/>
    <col min="12580" max="12582" width="11" style="232" customWidth="1"/>
    <col min="12583" max="12583" width="6.44140625" style="232" customWidth="1"/>
    <col min="12584" max="12585" width="14.44140625" style="232" customWidth="1"/>
    <col min="12586" max="12800" width="11" style="232"/>
    <col min="12801" max="12801" width="36.5546875" style="232" customWidth="1"/>
    <col min="12802" max="12802" width="14" style="232" customWidth="1"/>
    <col min="12803" max="12803" width="12.5546875" style="232" customWidth="1"/>
    <col min="12804" max="12804" width="16.33203125" style="232" bestFit="1" customWidth="1"/>
    <col min="12805" max="12805" width="1.5546875" style="232" customWidth="1"/>
    <col min="12806" max="12806" width="12.44140625" style="232" customWidth="1"/>
    <col min="12807" max="12807" width="1.5546875" style="232" customWidth="1"/>
    <col min="12808" max="12808" width="12.88671875" style="232" customWidth="1"/>
    <col min="12809" max="12809" width="1.5546875" style="232" customWidth="1"/>
    <col min="12810" max="12810" width="14.88671875" style="232" customWidth="1"/>
    <col min="12811" max="12811" width="2.109375" style="232" customWidth="1"/>
    <col min="12812" max="12812" width="18" style="232" bestFit="1" customWidth="1"/>
    <col min="12813" max="12813" width="2.109375" style="232" customWidth="1"/>
    <col min="12814" max="12814" width="10.109375" style="232" customWidth="1"/>
    <col min="12815" max="12815" width="2.109375" style="232" customWidth="1"/>
    <col min="12816" max="12816" width="15.109375" style="232" customWidth="1"/>
    <col min="12817" max="12817" width="2.109375" style="232" customWidth="1"/>
    <col min="12818" max="12818" width="15.5546875" style="232" customWidth="1"/>
    <col min="12819" max="12819" width="17.88671875" style="232" customWidth="1"/>
    <col min="12820" max="12820" width="10.5546875" style="232" customWidth="1"/>
    <col min="12821" max="12822" width="17.88671875" style="232" customWidth="1"/>
    <col min="12823" max="12823" width="12.109375" style="232" customWidth="1"/>
    <col min="12824" max="12824" width="1.88671875" style="232" customWidth="1"/>
    <col min="12825" max="12825" width="12.109375" style="232" customWidth="1"/>
    <col min="12826" max="12826" width="1.88671875" style="232" customWidth="1"/>
    <col min="12827" max="12827" width="12.109375" style="232" customWidth="1"/>
    <col min="12828" max="12828" width="1.88671875" style="232" customWidth="1"/>
    <col min="12829" max="12829" width="12.109375" style="232" customWidth="1"/>
    <col min="12830" max="12830" width="1.88671875" style="232" customWidth="1"/>
    <col min="12831" max="12831" width="12.109375" style="232" customWidth="1"/>
    <col min="12832" max="12832" width="1.88671875" style="232" customWidth="1"/>
    <col min="12833" max="12833" width="13.33203125" style="232" customWidth="1"/>
    <col min="12834" max="12834" width="11" style="232" customWidth="1"/>
    <col min="12835" max="12835" width="21.33203125" style="232" customWidth="1"/>
    <col min="12836" max="12838" width="11" style="232" customWidth="1"/>
    <col min="12839" max="12839" width="6.44140625" style="232" customWidth="1"/>
    <col min="12840" max="12841" width="14.44140625" style="232" customWidth="1"/>
    <col min="12842" max="13056" width="11" style="232"/>
    <col min="13057" max="13057" width="36.5546875" style="232" customWidth="1"/>
    <col min="13058" max="13058" width="14" style="232" customWidth="1"/>
    <col min="13059" max="13059" width="12.5546875" style="232" customWidth="1"/>
    <col min="13060" max="13060" width="16.33203125" style="232" bestFit="1" customWidth="1"/>
    <col min="13061" max="13061" width="1.5546875" style="232" customWidth="1"/>
    <col min="13062" max="13062" width="12.44140625" style="232" customWidth="1"/>
    <col min="13063" max="13063" width="1.5546875" style="232" customWidth="1"/>
    <col min="13064" max="13064" width="12.88671875" style="232" customWidth="1"/>
    <col min="13065" max="13065" width="1.5546875" style="232" customWidth="1"/>
    <col min="13066" max="13066" width="14.88671875" style="232" customWidth="1"/>
    <col min="13067" max="13067" width="2.109375" style="232" customWidth="1"/>
    <col min="13068" max="13068" width="18" style="232" bestFit="1" customWidth="1"/>
    <col min="13069" max="13069" width="2.109375" style="232" customWidth="1"/>
    <col min="13070" max="13070" width="10.109375" style="232" customWidth="1"/>
    <col min="13071" max="13071" width="2.109375" style="232" customWidth="1"/>
    <col min="13072" max="13072" width="15.109375" style="232" customWidth="1"/>
    <col min="13073" max="13073" width="2.109375" style="232" customWidth="1"/>
    <col min="13074" max="13074" width="15.5546875" style="232" customWidth="1"/>
    <col min="13075" max="13075" width="17.88671875" style="232" customWidth="1"/>
    <col min="13076" max="13076" width="10.5546875" style="232" customWidth="1"/>
    <col min="13077" max="13078" width="17.88671875" style="232" customWidth="1"/>
    <col min="13079" max="13079" width="12.109375" style="232" customWidth="1"/>
    <col min="13080" max="13080" width="1.88671875" style="232" customWidth="1"/>
    <col min="13081" max="13081" width="12.109375" style="232" customWidth="1"/>
    <col min="13082" max="13082" width="1.88671875" style="232" customWidth="1"/>
    <col min="13083" max="13083" width="12.109375" style="232" customWidth="1"/>
    <col min="13084" max="13084" width="1.88671875" style="232" customWidth="1"/>
    <col min="13085" max="13085" width="12.109375" style="232" customWidth="1"/>
    <col min="13086" max="13086" width="1.88671875" style="232" customWidth="1"/>
    <col min="13087" max="13087" width="12.109375" style="232" customWidth="1"/>
    <col min="13088" max="13088" width="1.88671875" style="232" customWidth="1"/>
    <col min="13089" max="13089" width="13.33203125" style="232" customWidth="1"/>
    <col min="13090" max="13090" width="11" style="232" customWidth="1"/>
    <col min="13091" max="13091" width="21.33203125" style="232" customWidth="1"/>
    <col min="13092" max="13094" width="11" style="232" customWidth="1"/>
    <col min="13095" max="13095" width="6.44140625" style="232" customWidth="1"/>
    <col min="13096" max="13097" width="14.44140625" style="232" customWidth="1"/>
    <col min="13098" max="13312" width="11" style="232"/>
    <col min="13313" max="13313" width="36.5546875" style="232" customWidth="1"/>
    <col min="13314" max="13314" width="14" style="232" customWidth="1"/>
    <col min="13315" max="13315" width="12.5546875" style="232" customWidth="1"/>
    <col min="13316" max="13316" width="16.33203125" style="232" bestFit="1" customWidth="1"/>
    <col min="13317" max="13317" width="1.5546875" style="232" customWidth="1"/>
    <col min="13318" max="13318" width="12.44140625" style="232" customWidth="1"/>
    <col min="13319" max="13319" width="1.5546875" style="232" customWidth="1"/>
    <col min="13320" max="13320" width="12.88671875" style="232" customWidth="1"/>
    <col min="13321" max="13321" width="1.5546875" style="232" customWidth="1"/>
    <col min="13322" max="13322" width="14.88671875" style="232" customWidth="1"/>
    <col min="13323" max="13323" width="2.109375" style="232" customWidth="1"/>
    <col min="13324" max="13324" width="18" style="232" bestFit="1" customWidth="1"/>
    <col min="13325" max="13325" width="2.109375" style="232" customWidth="1"/>
    <col min="13326" max="13326" width="10.109375" style="232" customWidth="1"/>
    <col min="13327" max="13327" width="2.109375" style="232" customWidth="1"/>
    <col min="13328" max="13328" width="15.109375" style="232" customWidth="1"/>
    <col min="13329" max="13329" width="2.109375" style="232" customWidth="1"/>
    <col min="13330" max="13330" width="15.5546875" style="232" customWidth="1"/>
    <col min="13331" max="13331" width="17.88671875" style="232" customWidth="1"/>
    <col min="13332" max="13332" width="10.5546875" style="232" customWidth="1"/>
    <col min="13333" max="13334" width="17.88671875" style="232" customWidth="1"/>
    <col min="13335" max="13335" width="12.109375" style="232" customWidth="1"/>
    <col min="13336" max="13336" width="1.88671875" style="232" customWidth="1"/>
    <col min="13337" max="13337" width="12.109375" style="232" customWidth="1"/>
    <col min="13338" max="13338" width="1.88671875" style="232" customWidth="1"/>
    <col min="13339" max="13339" width="12.109375" style="232" customWidth="1"/>
    <col min="13340" max="13340" width="1.88671875" style="232" customWidth="1"/>
    <col min="13341" max="13341" width="12.109375" style="232" customWidth="1"/>
    <col min="13342" max="13342" width="1.88671875" style="232" customWidth="1"/>
    <col min="13343" max="13343" width="12.109375" style="232" customWidth="1"/>
    <col min="13344" max="13344" width="1.88671875" style="232" customWidth="1"/>
    <col min="13345" max="13345" width="13.33203125" style="232" customWidth="1"/>
    <col min="13346" max="13346" width="11" style="232" customWidth="1"/>
    <col min="13347" max="13347" width="21.33203125" style="232" customWidth="1"/>
    <col min="13348" max="13350" width="11" style="232" customWidth="1"/>
    <col min="13351" max="13351" width="6.44140625" style="232" customWidth="1"/>
    <col min="13352" max="13353" width="14.44140625" style="232" customWidth="1"/>
    <col min="13354" max="13568" width="11" style="232"/>
    <col min="13569" max="13569" width="36.5546875" style="232" customWidth="1"/>
    <col min="13570" max="13570" width="14" style="232" customWidth="1"/>
    <col min="13571" max="13571" width="12.5546875" style="232" customWidth="1"/>
    <col min="13572" max="13572" width="16.33203125" style="232" bestFit="1" customWidth="1"/>
    <col min="13573" max="13573" width="1.5546875" style="232" customWidth="1"/>
    <col min="13574" max="13574" width="12.44140625" style="232" customWidth="1"/>
    <col min="13575" max="13575" width="1.5546875" style="232" customWidth="1"/>
    <col min="13576" max="13576" width="12.88671875" style="232" customWidth="1"/>
    <col min="13577" max="13577" width="1.5546875" style="232" customWidth="1"/>
    <col min="13578" max="13578" width="14.88671875" style="232" customWidth="1"/>
    <col min="13579" max="13579" width="2.109375" style="232" customWidth="1"/>
    <col min="13580" max="13580" width="18" style="232" bestFit="1" customWidth="1"/>
    <col min="13581" max="13581" width="2.109375" style="232" customWidth="1"/>
    <col min="13582" max="13582" width="10.109375" style="232" customWidth="1"/>
    <col min="13583" max="13583" width="2.109375" style="232" customWidth="1"/>
    <col min="13584" max="13584" width="15.109375" style="232" customWidth="1"/>
    <col min="13585" max="13585" width="2.109375" style="232" customWidth="1"/>
    <col min="13586" max="13586" width="15.5546875" style="232" customWidth="1"/>
    <col min="13587" max="13587" width="17.88671875" style="232" customWidth="1"/>
    <col min="13588" max="13588" width="10.5546875" style="232" customWidth="1"/>
    <col min="13589" max="13590" width="17.88671875" style="232" customWidth="1"/>
    <col min="13591" max="13591" width="12.109375" style="232" customWidth="1"/>
    <col min="13592" max="13592" width="1.88671875" style="232" customWidth="1"/>
    <col min="13593" max="13593" width="12.109375" style="232" customWidth="1"/>
    <col min="13594" max="13594" width="1.88671875" style="232" customWidth="1"/>
    <col min="13595" max="13595" width="12.109375" style="232" customWidth="1"/>
    <col min="13596" max="13596" width="1.88671875" style="232" customWidth="1"/>
    <col min="13597" max="13597" width="12.109375" style="232" customWidth="1"/>
    <col min="13598" max="13598" width="1.88671875" style="232" customWidth="1"/>
    <col min="13599" max="13599" width="12.109375" style="232" customWidth="1"/>
    <col min="13600" max="13600" width="1.88671875" style="232" customWidth="1"/>
    <col min="13601" max="13601" width="13.33203125" style="232" customWidth="1"/>
    <col min="13602" max="13602" width="11" style="232" customWidth="1"/>
    <col min="13603" max="13603" width="21.33203125" style="232" customWidth="1"/>
    <col min="13604" max="13606" width="11" style="232" customWidth="1"/>
    <col min="13607" max="13607" width="6.44140625" style="232" customWidth="1"/>
    <col min="13608" max="13609" width="14.44140625" style="232" customWidth="1"/>
    <col min="13610" max="13824" width="11" style="232"/>
    <col min="13825" max="13825" width="36.5546875" style="232" customWidth="1"/>
    <col min="13826" max="13826" width="14" style="232" customWidth="1"/>
    <col min="13827" max="13827" width="12.5546875" style="232" customWidth="1"/>
    <col min="13828" max="13828" width="16.33203125" style="232" bestFit="1" customWidth="1"/>
    <col min="13829" max="13829" width="1.5546875" style="232" customWidth="1"/>
    <col min="13830" max="13830" width="12.44140625" style="232" customWidth="1"/>
    <col min="13831" max="13831" width="1.5546875" style="232" customWidth="1"/>
    <col min="13832" max="13832" width="12.88671875" style="232" customWidth="1"/>
    <col min="13833" max="13833" width="1.5546875" style="232" customWidth="1"/>
    <col min="13834" max="13834" width="14.88671875" style="232" customWidth="1"/>
    <col min="13835" max="13835" width="2.109375" style="232" customWidth="1"/>
    <col min="13836" max="13836" width="18" style="232" bestFit="1" customWidth="1"/>
    <col min="13837" max="13837" width="2.109375" style="232" customWidth="1"/>
    <col min="13838" max="13838" width="10.109375" style="232" customWidth="1"/>
    <col min="13839" max="13839" width="2.109375" style="232" customWidth="1"/>
    <col min="13840" max="13840" width="15.109375" style="232" customWidth="1"/>
    <col min="13841" max="13841" width="2.109375" style="232" customWidth="1"/>
    <col min="13842" max="13842" width="15.5546875" style="232" customWidth="1"/>
    <col min="13843" max="13843" width="17.88671875" style="232" customWidth="1"/>
    <col min="13844" max="13844" width="10.5546875" style="232" customWidth="1"/>
    <col min="13845" max="13846" width="17.88671875" style="232" customWidth="1"/>
    <col min="13847" max="13847" width="12.109375" style="232" customWidth="1"/>
    <col min="13848" max="13848" width="1.88671875" style="232" customWidth="1"/>
    <col min="13849" max="13849" width="12.109375" style="232" customWidth="1"/>
    <col min="13850" max="13850" width="1.88671875" style="232" customWidth="1"/>
    <col min="13851" max="13851" width="12.109375" style="232" customWidth="1"/>
    <col min="13852" max="13852" width="1.88671875" style="232" customWidth="1"/>
    <col min="13853" max="13853" width="12.109375" style="232" customWidth="1"/>
    <col min="13854" max="13854" width="1.88671875" style="232" customWidth="1"/>
    <col min="13855" max="13855" width="12.109375" style="232" customWidth="1"/>
    <col min="13856" max="13856" width="1.88671875" style="232" customWidth="1"/>
    <col min="13857" max="13857" width="13.33203125" style="232" customWidth="1"/>
    <col min="13858" max="13858" width="11" style="232" customWidth="1"/>
    <col min="13859" max="13859" width="21.33203125" style="232" customWidth="1"/>
    <col min="13860" max="13862" width="11" style="232" customWidth="1"/>
    <col min="13863" max="13863" width="6.44140625" style="232" customWidth="1"/>
    <col min="13864" max="13865" width="14.44140625" style="232" customWidth="1"/>
    <col min="13866" max="14080" width="11" style="232"/>
    <col min="14081" max="14081" width="36.5546875" style="232" customWidth="1"/>
    <col min="14082" max="14082" width="14" style="232" customWidth="1"/>
    <col min="14083" max="14083" width="12.5546875" style="232" customWidth="1"/>
    <col min="14084" max="14084" width="16.33203125" style="232" bestFit="1" customWidth="1"/>
    <col min="14085" max="14085" width="1.5546875" style="232" customWidth="1"/>
    <col min="14086" max="14086" width="12.44140625" style="232" customWidth="1"/>
    <col min="14087" max="14087" width="1.5546875" style="232" customWidth="1"/>
    <col min="14088" max="14088" width="12.88671875" style="232" customWidth="1"/>
    <col min="14089" max="14089" width="1.5546875" style="232" customWidth="1"/>
    <col min="14090" max="14090" width="14.88671875" style="232" customWidth="1"/>
    <col min="14091" max="14091" width="2.109375" style="232" customWidth="1"/>
    <col min="14092" max="14092" width="18" style="232" bestFit="1" customWidth="1"/>
    <col min="14093" max="14093" width="2.109375" style="232" customWidth="1"/>
    <col min="14094" max="14094" width="10.109375" style="232" customWidth="1"/>
    <col min="14095" max="14095" width="2.109375" style="232" customWidth="1"/>
    <col min="14096" max="14096" width="15.109375" style="232" customWidth="1"/>
    <col min="14097" max="14097" width="2.109375" style="232" customWidth="1"/>
    <col min="14098" max="14098" width="15.5546875" style="232" customWidth="1"/>
    <col min="14099" max="14099" width="17.88671875" style="232" customWidth="1"/>
    <col min="14100" max="14100" width="10.5546875" style="232" customWidth="1"/>
    <col min="14101" max="14102" width="17.88671875" style="232" customWidth="1"/>
    <col min="14103" max="14103" width="12.109375" style="232" customWidth="1"/>
    <col min="14104" max="14104" width="1.88671875" style="232" customWidth="1"/>
    <col min="14105" max="14105" width="12.109375" style="232" customWidth="1"/>
    <col min="14106" max="14106" width="1.88671875" style="232" customWidth="1"/>
    <col min="14107" max="14107" width="12.109375" style="232" customWidth="1"/>
    <col min="14108" max="14108" width="1.88671875" style="232" customWidth="1"/>
    <col min="14109" max="14109" width="12.109375" style="232" customWidth="1"/>
    <col min="14110" max="14110" width="1.88671875" style="232" customWidth="1"/>
    <col min="14111" max="14111" width="12.109375" style="232" customWidth="1"/>
    <col min="14112" max="14112" width="1.88671875" style="232" customWidth="1"/>
    <col min="14113" max="14113" width="13.33203125" style="232" customWidth="1"/>
    <col min="14114" max="14114" width="11" style="232" customWidth="1"/>
    <col min="14115" max="14115" width="21.33203125" style="232" customWidth="1"/>
    <col min="14116" max="14118" width="11" style="232" customWidth="1"/>
    <col min="14119" max="14119" width="6.44140625" style="232" customWidth="1"/>
    <col min="14120" max="14121" width="14.44140625" style="232" customWidth="1"/>
    <col min="14122" max="14336" width="11" style="232"/>
    <col min="14337" max="14337" width="36.5546875" style="232" customWidth="1"/>
    <col min="14338" max="14338" width="14" style="232" customWidth="1"/>
    <col min="14339" max="14339" width="12.5546875" style="232" customWidth="1"/>
    <col min="14340" max="14340" width="16.33203125" style="232" bestFit="1" customWidth="1"/>
    <col min="14341" max="14341" width="1.5546875" style="232" customWidth="1"/>
    <col min="14342" max="14342" width="12.44140625" style="232" customWidth="1"/>
    <col min="14343" max="14343" width="1.5546875" style="232" customWidth="1"/>
    <col min="14344" max="14344" width="12.88671875" style="232" customWidth="1"/>
    <col min="14345" max="14345" width="1.5546875" style="232" customWidth="1"/>
    <col min="14346" max="14346" width="14.88671875" style="232" customWidth="1"/>
    <col min="14347" max="14347" width="2.109375" style="232" customWidth="1"/>
    <col min="14348" max="14348" width="18" style="232" bestFit="1" customWidth="1"/>
    <col min="14349" max="14349" width="2.109375" style="232" customWidth="1"/>
    <col min="14350" max="14350" width="10.109375" style="232" customWidth="1"/>
    <col min="14351" max="14351" width="2.109375" style="232" customWidth="1"/>
    <col min="14352" max="14352" width="15.109375" style="232" customWidth="1"/>
    <col min="14353" max="14353" width="2.109375" style="232" customWidth="1"/>
    <col min="14354" max="14354" width="15.5546875" style="232" customWidth="1"/>
    <col min="14355" max="14355" width="17.88671875" style="232" customWidth="1"/>
    <col min="14356" max="14356" width="10.5546875" style="232" customWidth="1"/>
    <col min="14357" max="14358" width="17.88671875" style="232" customWidth="1"/>
    <col min="14359" max="14359" width="12.109375" style="232" customWidth="1"/>
    <col min="14360" max="14360" width="1.88671875" style="232" customWidth="1"/>
    <col min="14361" max="14361" width="12.109375" style="232" customWidth="1"/>
    <col min="14362" max="14362" width="1.88671875" style="232" customWidth="1"/>
    <col min="14363" max="14363" width="12.109375" style="232" customWidth="1"/>
    <col min="14364" max="14364" width="1.88671875" style="232" customWidth="1"/>
    <col min="14365" max="14365" width="12.109375" style="232" customWidth="1"/>
    <col min="14366" max="14366" width="1.88671875" style="232" customWidth="1"/>
    <col min="14367" max="14367" width="12.109375" style="232" customWidth="1"/>
    <col min="14368" max="14368" width="1.88671875" style="232" customWidth="1"/>
    <col min="14369" max="14369" width="13.33203125" style="232" customWidth="1"/>
    <col min="14370" max="14370" width="11" style="232" customWidth="1"/>
    <col min="14371" max="14371" width="21.33203125" style="232" customWidth="1"/>
    <col min="14372" max="14374" width="11" style="232" customWidth="1"/>
    <col min="14375" max="14375" width="6.44140625" style="232" customWidth="1"/>
    <col min="14376" max="14377" width="14.44140625" style="232" customWidth="1"/>
    <col min="14378" max="14592" width="11" style="232"/>
    <col min="14593" max="14593" width="36.5546875" style="232" customWidth="1"/>
    <col min="14594" max="14594" width="14" style="232" customWidth="1"/>
    <col min="14595" max="14595" width="12.5546875" style="232" customWidth="1"/>
    <col min="14596" max="14596" width="16.33203125" style="232" bestFit="1" customWidth="1"/>
    <col min="14597" max="14597" width="1.5546875" style="232" customWidth="1"/>
    <col min="14598" max="14598" width="12.44140625" style="232" customWidth="1"/>
    <col min="14599" max="14599" width="1.5546875" style="232" customWidth="1"/>
    <col min="14600" max="14600" width="12.88671875" style="232" customWidth="1"/>
    <col min="14601" max="14601" width="1.5546875" style="232" customWidth="1"/>
    <col min="14602" max="14602" width="14.88671875" style="232" customWidth="1"/>
    <col min="14603" max="14603" width="2.109375" style="232" customWidth="1"/>
    <col min="14604" max="14604" width="18" style="232" bestFit="1" customWidth="1"/>
    <col min="14605" max="14605" width="2.109375" style="232" customWidth="1"/>
    <col min="14606" max="14606" width="10.109375" style="232" customWidth="1"/>
    <col min="14607" max="14607" width="2.109375" style="232" customWidth="1"/>
    <col min="14608" max="14608" width="15.109375" style="232" customWidth="1"/>
    <col min="14609" max="14609" width="2.109375" style="232" customWidth="1"/>
    <col min="14610" max="14610" width="15.5546875" style="232" customWidth="1"/>
    <col min="14611" max="14611" width="17.88671875" style="232" customWidth="1"/>
    <col min="14612" max="14612" width="10.5546875" style="232" customWidth="1"/>
    <col min="14613" max="14614" width="17.88671875" style="232" customWidth="1"/>
    <col min="14615" max="14615" width="12.109375" style="232" customWidth="1"/>
    <col min="14616" max="14616" width="1.88671875" style="232" customWidth="1"/>
    <col min="14617" max="14617" width="12.109375" style="232" customWidth="1"/>
    <col min="14618" max="14618" width="1.88671875" style="232" customWidth="1"/>
    <col min="14619" max="14619" width="12.109375" style="232" customWidth="1"/>
    <col min="14620" max="14620" width="1.88671875" style="232" customWidth="1"/>
    <col min="14621" max="14621" width="12.109375" style="232" customWidth="1"/>
    <col min="14622" max="14622" width="1.88671875" style="232" customWidth="1"/>
    <col min="14623" max="14623" width="12.109375" style="232" customWidth="1"/>
    <col min="14624" max="14624" width="1.88671875" style="232" customWidth="1"/>
    <col min="14625" max="14625" width="13.33203125" style="232" customWidth="1"/>
    <col min="14626" max="14626" width="11" style="232" customWidth="1"/>
    <col min="14627" max="14627" width="21.33203125" style="232" customWidth="1"/>
    <col min="14628" max="14630" width="11" style="232" customWidth="1"/>
    <col min="14631" max="14631" width="6.44140625" style="232" customWidth="1"/>
    <col min="14632" max="14633" width="14.44140625" style="232" customWidth="1"/>
    <col min="14634" max="14848" width="11" style="232"/>
    <col min="14849" max="14849" width="36.5546875" style="232" customWidth="1"/>
    <col min="14850" max="14850" width="14" style="232" customWidth="1"/>
    <col min="14851" max="14851" width="12.5546875" style="232" customWidth="1"/>
    <col min="14852" max="14852" width="16.33203125" style="232" bestFit="1" customWidth="1"/>
    <col min="14853" max="14853" width="1.5546875" style="232" customWidth="1"/>
    <col min="14854" max="14854" width="12.44140625" style="232" customWidth="1"/>
    <col min="14855" max="14855" width="1.5546875" style="232" customWidth="1"/>
    <col min="14856" max="14856" width="12.88671875" style="232" customWidth="1"/>
    <col min="14857" max="14857" width="1.5546875" style="232" customWidth="1"/>
    <col min="14858" max="14858" width="14.88671875" style="232" customWidth="1"/>
    <col min="14859" max="14859" width="2.109375" style="232" customWidth="1"/>
    <col min="14860" max="14860" width="18" style="232" bestFit="1" customWidth="1"/>
    <col min="14861" max="14861" width="2.109375" style="232" customWidth="1"/>
    <col min="14862" max="14862" width="10.109375" style="232" customWidth="1"/>
    <col min="14863" max="14863" width="2.109375" style="232" customWidth="1"/>
    <col min="14864" max="14864" width="15.109375" style="232" customWidth="1"/>
    <col min="14865" max="14865" width="2.109375" style="232" customWidth="1"/>
    <col min="14866" max="14866" width="15.5546875" style="232" customWidth="1"/>
    <col min="14867" max="14867" width="17.88671875" style="232" customWidth="1"/>
    <col min="14868" max="14868" width="10.5546875" style="232" customWidth="1"/>
    <col min="14869" max="14870" width="17.88671875" style="232" customWidth="1"/>
    <col min="14871" max="14871" width="12.109375" style="232" customWidth="1"/>
    <col min="14872" max="14872" width="1.88671875" style="232" customWidth="1"/>
    <col min="14873" max="14873" width="12.109375" style="232" customWidth="1"/>
    <col min="14874" max="14874" width="1.88671875" style="232" customWidth="1"/>
    <col min="14875" max="14875" width="12.109375" style="232" customWidth="1"/>
    <col min="14876" max="14876" width="1.88671875" style="232" customWidth="1"/>
    <col min="14877" max="14877" width="12.109375" style="232" customWidth="1"/>
    <col min="14878" max="14878" width="1.88671875" style="232" customWidth="1"/>
    <col min="14879" max="14879" width="12.109375" style="232" customWidth="1"/>
    <col min="14880" max="14880" width="1.88671875" style="232" customWidth="1"/>
    <col min="14881" max="14881" width="13.33203125" style="232" customWidth="1"/>
    <col min="14882" max="14882" width="11" style="232" customWidth="1"/>
    <col min="14883" max="14883" width="21.33203125" style="232" customWidth="1"/>
    <col min="14884" max="14886" width="11" style="232" customWidth="1"/>
    <col min="14887" max="14887" width="6.44140625" style="232" customWidth="1"/>
    <col min="14888" max="14889" width="14.44140625" style="232" customWidth="1"/>
    <col min="14890" max="15104" width="11" style="232"/>
    <col min="15105" max="15105" width="36.5546875" style="232" customWidth="1"/>
    <col min="15106" max="15106" width="14" style="232" customWidth="1"/>
    <col min="15107" max="15107" width="12.5546875" style="232" customWidth="1"/>
    <col min="15108" max="15108" width="16.33203125" style="232" bestFit="1" customWidth="1"/>
    <col min="15109" max="15109" width="1.5546875" style="232" customWidth="1"/>
    <col min="15110" max="15110" width="12.44140625" style="232" customWidth="1"/>
    <col min="15111" max="15111" width="1.5546875" style="232" customWidth="1"/>
    <col min="15112" max="15112" width="12.88671875" style="232" customWidth="1"/>
    <col min="15113" max="15113" width="1.5546875" style="232" customWidth="1"/>
    <col min="15114" max="15114" width="14.88671875" style="232" customWidth="1"/>
    <col min="15115" max="15115" width="2.109375" style="232" customWidth="1"/>
    <col min="15116" max="15116" width="18" style="232" bestFit="1" customWidth="1"/>
    <col min="15117" max="15117" width="2.109375" style="232" customWidth="1"/>
    <col min="15118" max="15118" width="10.109375" style="232" customWidth="1"/>
    <col min="15119" max="15119" width="2.109375" style="232" customWidth="1"/>
    <col min="15120" max="15120" width="15.109375" style="232" customWidth="1"/>
    <col min="15121" max="15121" width="2.109375" style="232" customWidth="1"/>
    <col min="15122" max="15122" width="15.5546875" style="232" customWidth="1"/>
    <col min="15123" max="15123" width="17.88671875" style="232" customWidth="1"/>
    <col min="15124" max="15124" width="10.5546875" style="232" customWidth="1"/>
    <col min="15125" max="15126" width="17.88671875" style="232" customWidth="1"/>
    <col min="15127" max="15127" width="12.109375" style="232" customWidth="1"/>
    <col min="15128" max="15128" width="1.88671875" style="232" customWidth="1"/>
    <col min="15129" max="15129" width="12.109375" style="232" customWidth="1"/>
    <col min="15130" max="15130" width="1.88671875" style="232" customWidth="1"/>
    <col min="15131" max="15131" width="12.109375" style="232" customWidth="1"/>
    <col min="15132" max="15132" width="1.88671875" style="232" customWidth="1"/>
    <col min="15133" max="15133" width="12.109375" style="232" customWidth="1"/>
    <col min="15134" max="15134" width="1.88671875" style="232" customWidth="1"/>
    <col min="15135" max="15135" width="12.109375" style="232" customWidth="1"/>
    <col min="15136" max="15136" width="1.88671875" style="232" customWidth="1"/>
    <col min="15137" max="15137" width="13.33203125" style="232" customWidth="1"/>
    <col min="15138" max="15138" width="11" style="232" customWidth="1"/>
    <col min="15139" max="15139" width="21.33203125" style="232" customWidth="1"/>
    <col min="15140" max="15142" width="11" style="232" customWidth="1"/>
    <col min="15143" max="15143" width="6.44140625" style="232" customWidth="1"/>
    <col min="15144" max="15145" width="14.44140625" style="232" customWidth="1"/>
    <col min="15146" max="15360" width="11" style="232"/>
    <col min="15361" max="15361" width="36.5546875" style="232" customWidth="1"/>
    <col min="15362" max="15362" width="14" style="232" customWidth="1"/>
    <col min="15363" max="15363" width="12.5546875" style="232" customWidth="1"/>
    <col min="15364" max="15364" width="16.33203125" style="232" bestFit="1" customWidth="1"/>
    <col min="15365" max="15365" width="1.5546875" style="232" customWidth="1"/>
    <col min="15366" max="15366" width="12.44140625" style="232" customWidth="1"/>
    <col min="15367" max="15367" width="1.5546875" style="232" customWidth="1"/>
    <col min="15368" max="15368" width="12.88671875" style="232" customWidth="1"/>
    <col min="15369" max="15369" width="1.5546875" style="232" customWidth="1"/>
    <col min="15370" max="15370" width="14.88671875" style="232" customWidth="1"/>
    <col min="15371" max="15371" width="2.109375" style="232" customWidth="1"/>
    <col min="15372" max="15372" width="18" style="232" bestFit="1" customWidth="1"/>
    <col min="15373" max="15373" width="2.109375" style="232" customWidth="1"/>
    <col min="15374" max="15374" width="10.109375" style="232" customWidth="1"/>
    <col min="15375" max="15375" width="2.109375" style="232" customWidth="1"/>
    <col min="15376" max="15376" width="15.109375" style="232" customWidth="1"/>
    <col min="15377" max="15377" width="2.109375" style="232" customWidth="1"/>
    <col min="15378" max="15378" width="15.5546875" style="232" customWidth="1"/>
    <col min="15379" max="15379" width="17.88671875" style="232" customWidth="1"/>
    <col min="15380" max="15380" width="10.5546875" style="232" customWidth="1"/>
    <col min="15381" max="15382" width="17.88671875" style="232" customWidth="1"/>
    <col min="15383" max="15383" width="12.109375" style="232" customWidth="1"/>
    <col min="15384" max="15384" width="1.88671875" style="232" customWidth="1"/>
    <col min="15385" max="15385" width="12.109375" style="232" customWidth="1"/>
    <col min="15386" max="15386" width="1.88671875" style="232" customWidth="1"/>
    <col min="15387" max="15387" width="12.109375" style="232" customWidth="1"/>
    <col min="15388" max="15388" width="1.88671875" style="232" customWidth="1"/>
    <col min="15389" max="15389" width="12.109375" style="232" customWidth="1"/>
    <col min="15390" max="15390" width="1.88671875" style="232" customWidth="1"/>
    <col min="15391" max="15391" width="12.109375" style="232" customWidth="1"/>
    <col min="15392" max="15392" width="1.88671875" style="232" customWidth="1"/>
    <col min="15393" max="15393" width="13.33203125" style="232" customWidth="1"/>
    <col min="15394" max="15394" width="11" style="232" customWidth="1"/>
    <col min="15395" max="15395" width="21.33203125" style="232" customWidth="1"/>
    <col min="15396" max="15398" width="11" style="232" customWidth="1"/>
    <col min="15399" max="15399" width="6.44140625" style="232" customWidth="1"/>
    <col min="15400" max="15401" width="14.44140625" style="232" customWidth="1"/>
    <col min="15402" max="15616" width="11" style="232"/>
    <col min="15617" max="15617" width="36.5546875" style="232" customWidth="1"/>
    <col min="15618" max="15618" width="14" style="232" customWidth="1"/>
    <col min="15619" max="15619" width="12.5546875" style="232" customWidth="1"/>
    <col min="15620" max="15620" width="16.33203125" style="232" bestFit="1" customWidth="1"/>
    <col min="15621" max="15621" width="1.5546875" style="232" customWidth="1"/>
    <col min="15622" max="15622" width="12.44140625" style="232" customWidth="1"/>
    <col min="15623" max="15623" width="1.5546875" style="232" customWidth="1"/>
    <col min="15624" max="15624" width="12.88671875" style="232" customWidth="1"/>
    <col min="15625" max="15625" width="1.5546875" style="232" customWidth="1"/>
    <col min="15626" max="15626" width="14.88671875" style="232" customWidth="1"/>
    <col min="15627" max="15627" width="2.109375" style="232" customWidth="1"/>
    <col min="15628" max="15628" width="18" style="232" bestFit="1" customWidth="1"/>
    <col min="15629" max="15629" width="2.109375" style="232" customWidth="1"/>
    <col min="15630" max="15630" width="10.109375" style="232" customWidth="1"/>
    <col min="15631" max="15631" width="2.109375" style="232" customWidth="1"/>
    <col min="15632" max="15632" width="15.109375" style="232" customWidth="1"/>
    <col min="15633" max="15633" width="2.109375" style="232" customWidth="1"/>
    <col min="15634" max="15634" width="15.5546875" style="232" customWidth="1"/>
    <col min="15635" max="15635" width="17.88671875" style="232" customWidth="1"/>
    <col min="15636" max="15636" width="10.5546875" style="232" customWidth="1"/>
    <col min="15637" max="15638" width="17.88671875" style="232" customWidth="1"/>
    <col min="15639" max="15639" width="12.109375" style="232" customWidth="1"/>
    <col min="15640" max="15640" width="1.88671875" style="232" customWidth="1"/>
    <col min="15641" max="15641" width="12.109375" style="232" customWidth="1"/>
    <col min="15642" max="15642" width="1.88671875" style="232" customWidth="1"/>
    <col min="15643" max="15643" width="12.109375" style="232" customWidth="1"/>
    <col min="15644" max="15644" width="1.88671875" style="232" customWidth="1"/>
    <col min="15645" max="15645" width="12.109375" style="232" customWidth="1"/>
    <col min="15646" max="15646" width="1.88671875" style="232" customWidth="1"/>
    <col min="15647" max="15647" width="12.109375" style="232" customWidth="1"/>
    <col min="15648" max="15648" width="1.88671875" style="232" customWidth="1"/>
    <col min="15649" max="15649" width="13.33203125" style="232" customWidth="1"/>
    <col min="15650" max="15650" width="11" style="232" customWidth="1"/>
    <col min="15651" max="15651" width="21.33203125" style="232" customWidth="1"/>
    <col min="15652" max="15654" width="11" style="232" customWidth="1"/>
    <col min="15655" max="15655" width="6.44140625" style="232" customWidth="1"/>
    <col min="15656" max="15657" width="14.44140625" style="232" customWidth="1"/>
    <col min="15658" max="15872" width="11" style="232"/>
    <col min="15873" max="15873" width="36.5546875" style="232" customWidth="1"/>
    <col min="15874" max="15874" width="14" style="232" customWidth="1"/>
    <col min="15875" max="15875" width="12.5546875" style="232" customWidth="1"/>
    <col min="15876" max="15876" width="16.33203125" style="232" bestFit="1" customWidth="1"/>
    <col min="15877" max="15877" width="1.5546875" style="232" customWidth="1"/>
    <col min="15878" max="15878" width="12.44140625" style="232" customWidth="1"/>
    <col min="15879" max="15879" width="1.5546875" style="232" customWidth="1"/>
    <col min="15880" max="15880" width="12.88671875" style="232" customWidth="1"/>
    <col min="15881" max="15881" width="1.5546875" style="232" customWidth="1"/>
    <col min="15882" max="15882" width="14.88671875" style="232" customWidth="1"/>
    <col min="15883" max="15883" width="2.109375" style="232" customWidth="1"/>
    <col min="15884" max="15884" width="18" style="232" bestFit="1" customWidth="1"/>
    <col min="15885" max="15885" width="2.109375" style="232" customWidth="1"/>
    <col min="15886" max="15886" width="10.109375" style="232" customWidth="1"/>
    <col min="15887" max="15887" width="2.109375" style="232" customWidth="1"/>
    <col min="15888" max="15888" width="15.109375" style="232" customWidth="1"/>
    <col min="15889" max="15889" width="2.109375" style="232" customWidth="1"/>
    <col min="15890" max="15890" width="15.5546875" style="232" customWidth="1"/>
    <col min="15891" max="15891" width="17.88671875" style="232" customWidth="1"/>
    <col min="15892" max="15892" width="10.5546875" style="232" customWidth="1"/>
    <col min="15893" max="15894" width="17.88671875" style="232" customWidth="1"/>
    <col min="15895" max="15895" width="12.109375" style="232" customWidth="1"/>
    <col min="15896" max="15896" width="1.88671875" style="232" customWidth="1"/>
    <col min="15897" max="15897" width="12.109375" style="232" customWidth="1"/>
    <col min="15898" max="15898" width="1.88671875" style="232" customWidth="1"/>
    <col min="15899" max="15899" width="12.109375" style="232" customWidth="1"/>
    <col min="15900" max="15900" width="1.88671875" style="232" customWidth="1"/>
    <col min="15901" max="15901" width="12.109375" style="232" customWidth="1"/>
    <col min="15902" max="15902" width="1.88671875" style="232" customWidth="1"/>
    <col min="15903" max="15903" width="12.109375" style="232" customWidth="1"/>
    <col min="15904" max="15904" width="1.88671875" style="232" customWidth="1"/>
    <col min="15905" max="15905" width="13.33203125" style="232" customWidth="1"/>
    <col min="15906" max="15906" width="11" style="232" customWidth="1"/>
    <col min="15907" max="15907" width="21.33203125" style="232" customWidth="1"/>
    <col min="15908" max="15910" width="11" style="232" customWidth="1"/>
    <col min="15911" max="15911" width="6.44140625" style="232" customWidth="1"/>
    <col min="15912" max="15913" width="14.44140625" style="232" customWidth="1"/>
    <col min="15914" max="16128" width="11" style="232"/>
    <col min="16129" max="16129" width="36.5546875" style="232" customWidth="1"/>
    <col min="16130" max="16130" width="14" style="232" customWidth="1"/>
    <col min="16131" max="16131" width="12.5546875" style="232" customWidth="1"/>
    <col min="16132" max="16132" width="16.33203125" style="232" bestFit="1" customWidth="1"/>
    <col min="16133" max="16133" width="1.5546875" style="232" customWidth="1"/>
    <col min="16134" max="16134" width="12.44140625" style="232" customWidth="1"/>
    <col min="16135" max="16135" width="1.5546875" style="232" customWidth="1"/>
    <col min="16136" max="16136" width="12.88671875" style="232" customWidth="1"/>
    <col min="16137" max="16137" width="1.5546875" style="232" customWidth="1"/>
    <col min="16138" max="16138" width="14.88671875" style="232" customWidth="1"/>
    <col min="16139" max="16139" width="2.109375" style="232" customWidth="1"/>
    <col min="16140" max="16140" width="18" style="232" bestFit="1" customWidth="1"/>
    <col min="16141" max="16141" width="2.109375" style="232" customWidth="1"/>
    <col min="16142" max="16142" width="10.109375" style="232" customWidth="1"/>
    <col min="16143" max="16143" width="2.109375" style="232" customWidth="1"/>
    <col min="16144" max="16144" width="15.109375" style="232" customWidth="1"/>
    <col min="16145" max="16145" width="2.109375" style="232" customWidth="1"/>
    <col min="16146" max="16146" width="15.5546875" style="232" customWidth="1"/>
    <col min="16147" max="16147" width="17.88671875" style="232" customWidth="1"/>
    <col min="16148" max="16148" width="10.5546875" style="232" customWidth="1"/>
    <col min="16149" max="16150" width="17.88671875" style="232" customWidth="1"/>
    <col min="16151" max="16151" width="12.109375" style="232" customWidth="1"/>
    <col min="16152" max="16152" width="1.88671875" style="232" customWidth="1"/>
    <col min="16153" max="16153" width="12.109375" style="232" customWidth="1"/>
    <col min="16154" max="16154" width="1.88671875" style="232" customWidth="1"/>
    <col min="16155" max="16155" width="12.109375" style="232" customWidth="1"/>
    <col min="16156" max="16156" width="1.88671875" style="232" customWidth="1"/>
    <col min="16157" max="16157" width="12.109375" style="232" customWidth="1"/>
    <col min="16158" max="16158" width="1.88671875" style="232" customWidth="1"/>
    <col min="16159" max="16159" width="12.109375" style="232" customWidth="1"/>
    <col min="16160" max="16160" width="1.88671875" style="232" customWidth="1"/>
    <col min="16161" max="16161" width="13.33203125" style="232" customWidth="1"/>
    <col min="16162" max="16162" width="11" style="232" customWidth="1"/>
    <col min="16163" max="16163" width="21.33203125" style="232" customWidth="1"/>
    <col min="16164" max="16166" width="11" style="232" customWidth="1"/>
    <col min="16167" max="16167" width="6.44140625" style="232" customWidth="1"/>
    <col min="16168" max="16169" width="14.44140625" style="232" customWidth="1"/>
    <col min="16170" max="16384" width="11" style="232"/>
  </cols>
  <sheetData>
    <row r="1" spans="1:41" s="67" customFormat="1" ht="65.400000000000006" customHeight="1" x14ac:dyDescent="0.3">
      <c r="P1" s="505" t="s">
        <v>111</v>
      </c>
      <c r="Q1" s="506"/>
      <c r="R1" s="506"/>
    </row>
    <row r="2" spans="1:41" s="67" customFormat="1" ht="46.8" customHeight="1" x14ac:dyDescent="0.25">
      <c r="A2" s="217" t="s">
        <v>143</v>
      </c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18"/>
      <c r="R2" s="219"/>
    </row>
    <row r="3" spans="1:41" s="67" customFormat="1" ht="15.6" thickBot="1" x14ac:dyDescent="0.3">
      <c r="N3" s="189"/>
      <c r="P3" s="70"/>
      <c r="R3" s="220"/>
    </row>
    <row r="4" spans="1:41" s="227" customFormat="1" ht="33" customHeight="1" thickTop="1" x14ac:dyDescent="0.3">
      <c r="A4" s="221" t="s">
        <v>144</v>
      </c>
      <c r="B4" s="221"/>
      <c r="C4" s="221" t="s">
        <v>145</v>
      </c>
      <c r="D4" s="221" t="s">
        <v>146</v>
      </c>
      <c r="E4" s="222"/>
      <c r="F4" s="221" t="s">
        <v>147</v>
      </c>
      <c r="G4" s="222"/>
      <c r="H4" s="221" t="s">
        <v>148</v>
      </c>
      <c r="I4" s="222"/>
      <c r="J4" s="221" t="s">
        <v>149</v>
      </c>
      <c r="K4" s="221"/>
      <c r="L4" s="221" t="s">
        <v>150</v>
      </c>
      <c r="M4" s="221"/>
      <c r="N4" s="223" t="s">
        <v>151</v>
      </c>
      <c r="O4" s="224"/>
      <c r="P4" s="225"/>
      <c r="Q4" s="222"/>
      <c r="R4" s="226" t="s">
        <v>152</v>
      </c>
    </row>
    <row r="5" spans="1:41" ht="70.8" customHeight="1" thickBot="1" x14ac:dyDescent="0.35">
      <c r="A5" s="228" t="s">
        <v>153</v>
      </c>
      <c r="B5" s="228"/>
      <c r="C5" s="228" t="s">
        <v>132</v>
      </c>
      <c r="D5" s="228" t="s">
        <v>154</v>
      </c>
      <c r="E5" s="229"/>
      <c r="F5" s="228" t="s">
        <v>155</v>
      </c>
      <c r="G5" s="229"/>
      <c r="H5" s="228" t="s">
        <v>156</v>
      </c>
      <c r="I5" s="229"/>
      <c r="J5" s="228" t="s">
        <v>157</v>
      </c>
      <c r="K5" s="228"/>
      <c r="L5" s="228" t="s">
        <v>158</v>
      </c>
      <c r="M5" s="228"/>
      <c r="N5" s="230" t="s">
        <v>159</v>
      </c>
      <c r="O5" s="229"/>
      <c r="P5" s="231" t="s">
        <v>8</v>
      </c>
      <c r="Q5" s="229"/>
      <c r="R5" s="231" t="s">
        <v>160</v>
      </c>
    </row>
    <row r="6" spans="1:41" ht="25.05" customHeight="1" x14ac:dyDescent="0.3">
      <c r="A6" s="233" t="s">
        <v>12</v>
      </c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5"/>
      <c r="Q6" s="234"/>
      <c r="R6" s="235"/>
      <c r="S6" s="234"/>
      <c r="T6" s="234"/>
      <c r="U6" s="234"/>
      <c r="V6" s="234"/>
      <c r="W6" s="234"/>
      <c r="X6" s="234"/>
      <c r="Y6" s="235"/>
      <c r="Z6" s="234"/>
      <c r="AA6" s="235"/>
      <c r="AB6" s="234"/>
      <c r="AC6" s="235"/>
      <c r="AD6" s="234"/>
      <c r="AE6" s="235"/>
      <c r="AF6" s="234"/>
      <c r="AG6" s="236"/>
      <c r="AH6" s="234"/>
      <c r="AI6" s="234"/>
      <c r="AJ6" s="234"/>
      <c r="AK6" s="234"/>
      <c r="AL6" s="234"/>
      <c r="AM6" s="234"/>
      <c r="AN6" s="234"/>
      <c r="AO6" s="234"/>
    </row>
    <row r="7" spans="1:41" ht="25.05" customHeight="1" x14ac:dyDescent="0.2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234"/>
      <c r="R7" s="235"/>
      <c r="S7" s="234"/>
      <c r="T7" s="234"/>
      <c r="U7" s="234"/>
      <c r="V7" s="234"/>
      <c r="W7" s="234"/>
      <c r="X7" s="234"/>
      <c r="Y7" s="235"/>
      <c r="Z7" s="234"/>
      <c r="AA7" s="235"/>
      <c r="AB7" s="234"/>
      <c r="AC7" s="235"/>
      <c r="AD7" s="234"/>
      <c r="AE7" s="235"/>
      <c r="AF7" s="234"/>
      <c r="AG7" s="235"/>
      <c r="AH7" s="234"/>
      <c r="AI7" s="234"/>
      <c r="AJ7" s="234"/>
      <c r="AK7" s="234"/>
      <c r="AL7" s="234"/>
      <c r="AM7" s="234"/>
      <c r="AN7" s="234"/>
      <c r="AO7" s="234"/>
    </row>
    <row r="8" spans="1:41" ht="25.05" customHeight="1" x14ac:dyDescent="0.25">
      <c r="A8" s="237" t="s">
        <v>16</v>
      </c>
      <c r="B8" s="237"/>
      <c r="C8" s="238" t="s">
        <v>161</v>
      </c>
      <c r="D8" s="239">
        <v>291570</v>
      </c>
      <c r="E8" s="240"/>
      <c r="F8" s="239">
        <v>0</v>
      </c>
      <c r="G8" s="240"/>
      <c r="H8" s="239">
        <f>+D8-F8</f>
        <v>291570</v>
      </c>
      <c r="I8" s="240"/>
      <c r="J8" s="241">
        <f>IF(H8&lt;&gt;0,+L8/H8)/10</f>
        <v>4.640484274788216</v>
      </c>
      <c r="K8" s="240"/>
      <c r="L8" s="242">
        <v>13530260</v>
      </c>
      <c r="M8" s="240"/>
      <c r="N8" s="241">
        <f>IF(H8&lt;&gt;0,+P8/H8)/10</f>
        <v>4.640484274788216</v>
      </c>
      <c r="O8" s="240"/>
      <c r="P8" s="242">
        <v>13530260</v>
      </c>
      <c r="Q8" s="240"/>
      <c r="R8" s="242">
        <f>+P8-L8</f>
        <v>0</v>
      </c>
      <c r="S8" s="234"/>
      <c r="T8" s="234"/>
      <c r="U8" s="234"/>
      <c r="V8" s="234"/>
      <c r="W8" s="234"/>
      <c r="X8" s="234"/>
      <c r="Y8" s="235"/>
      <c r="Z8" s="234"/>
      <c r="AA8" s="235"/>
      <c r="AB8" s="234"/>
      <c r="AC8" s="235"/>
      <c r="AD8" s="234"/>
      <c r="AE8" s="235"/>
      <c r="AF8" s="234"/>
      <c r="AG8" s="235"/>
      <c r="AH8" s="234"/>
      <c r="AI8" s="234"/>
      <c r="AJ8" s="234"/>
      <c r="AK8" s="234"/>
      <c r="AL8" s="234"/>
      <c r="AM8" s="234"/>
      <c r="AN8" s="234"/>
      <c r="AO8" s="234"/>
    </row>
    <row r="9" spans="1:41" s="249" customFormat="1" ht="25.05" customHeight="1" thickBot="1" x14ac:dyDescent="0.35">
      <c r="A9" s="243" t="s">
        <v>62</v>
      </c>
      <c r="B9" s="243"/>
      <c r="C9" s="233"/>
      <c r="D9" s="244">
        <f>+D8</f>
        <v>291570</v>
      </c>
      <c r="E9" s="233"/>
      <c r="F9" s="244">
        <f>+F8</f>
        <v>0</v>
      </c>
      <c r="G9" s="233"/>
      <c r="H9" s="244">
        <f>+D9-F9</f>
        <v>291570</v>
      </c>
      <c r="I9" s="233"/>
      <c r="J9" s="245">
        <f>+J8</f>
        <v>4.640484274788216</v>
      </c>
      <c r="K9" s="233"/>
      <c r="L9" s="246">
        <f>+L8</f>
        <v>13530260</v>
      </c>
      <c r="M9" s="233"/>
      <c r="N9" s="245">
        <f>+N8</f>
        <v>4.640484274788216</v>
      </c>
      <c r="O9" s="233"/>
      <c r="P9" s="246">
        <f>+P8</f>
        <v>13530260</v>
      </c>
      <c r="Q9" s="233"/>
      <c r="R9" s="246">
        <f>+R8</f>
        <v>0</v>
      </c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47"/>
      <c r="AO9" s="248"/>
    </row>
    <row r="10" spans="1:41" ht="25.05" customHeight="1" thickTop="1" x14ac:dyDescent="0.2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5"/>
      <c r="Q10" s="234"/>
      <c r="R10" s="235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50"/>
      <c r="AO10" s="251"/>
    </row>
    <row r="11" spans="1:41" ht="25.05" customHeight="1" x14ac:dyDescent="0.3">
      <c r="A11" s="252" t="s">
        <v>19</v>
      </c>
      <c r="B11" s="233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5"/>
      <c r="Q11" s="234"/>
      <c r="R11" s="235"/>
      <c r="S11" s="234"/>
      <c r="T11" s="234"/>
      <c r="U11" s="234"/>
      <c r="V11" s="234"/>
      <c r="W11" s="234"/>
      <c r="X11" s="234"/>
      <c r="Y11" s="235"/>
      <c r="Z11" s="234"/>
      <c r="AA11" s="235"/>
      <c r="AB11" s="234"/>
      <c r="AC11" s="235"/>
      <c r="AD11" s="234"/>
      <c r="AE11" s="235"/>
      <c r="AF11" s="234"/>
      <c r="AG11" s="235"/>
      <c r="AH11" s="234"/>
      <c r="AI11" s="234"/>
      <c r="AJ11" s="234"/>
      <c r="AK11" s="234"/>
      <c r="AL11" s="234"/>
      <c r="AM11" s="234"/>
      <c r="AN11" s="250"/>
      <c r="AO11" s="251"/>
    </row>
    <row r="12" spans="1:41" ht="30" customHeight="1" x14ac:dyDescent="0.3">
      <c r="A12" s="253" t="s">
        <v>67</v>
      </c>
      <c r="B12" s="233"/>
      <c r="C12" s="238" t="s">
        <v>73</v>
      </c>
      <c r="D12" s="254">
        <v>6749</v>
      </c>
      <c r="E12" s="254"/>
      <c r="F12" s="254">
        <v>0</v>
      </c>
      <c r="G12" s="234"/>
      <c r="H12" s="254">
        <f>+D12-F12</f>
        <v>6749</v>
      </c>
      <c r="I12" s="254"/>
      <c r="J12" s="255">
        <f>IF(H12&lt;&gt;0,+L12/H12)/10</f>
        <v>4.6862942658171587</v>
      </c>
      <c r="K12" s="234"/>
      <c r="L12" s="256">
        <v>316278</v>
      </c>
      <c r="M12" s="234"/>
      <c r="N12" s="255">
        <f>IF(H12&lt;&gt;0,+P12/H12)/10</f>
        <v>5.2556922507037758</v>
      </c>
      <c r="O12" s="234"/>
      <c r="P12" s="257">
        <f t="shared" ref="P12:P34" si="0">+R12+L12</f>
        <v>354706.66999999783</v>
      </c>
      <c r="Q12" s="234"/>
      <c r="R12" s="256">
        <v>38428.669999997808</v>
      </c>
      <c r="S12" s="234"/>
      <c r="T12" s="234"/>
      <c r="U12" s="234"/>
      <c r="V12" s="234"/>
      <c r="W12" s="234"/>
      <c r="X12" s="234"/>
      <c r="Y12" s="235"/>
      <c r="Z12" s="234"/>
      <c r="AA12" s="235"/>
      <c r="AB12" s="234"/>
      <c r="AC12" s="235"/>
      <c r="AD12" s="234"/>
      <c r="AE12" s="235"/>
      <c r="AF12" s="234"/>
      <c r="AG12" s="235"/>
      <c r="AH12" s="234"/>
      <c r="AI12" s="234"/>
      <c r="AJ12" s="234"/>
      <c r="AK12" s="234"/>
      <c r="AL12" s="234"/>
      <c r="AM12" s="234"/>
      <c r="AN12" s="250"/>
      <c r="AO12" s="251"/>
    </row>
    <row r="13" spans="1:41" ht="30" customHeight="1" x14ac:dyDescent="0.25">
      <c r="A13" s="258" t="s">
        <v>33</v>
      </c>
      <c r="B13" s="259"/>
      <c r="C13" s="238" t="s">
        <v>87</v>
      </c>
      <c r="D13" s="254">
        <v>5</v>
      </c>
      <c r="E13" s="254"/>
      <c r="F13" s="254">
        <v>0</v>
      </c>
      <c r="G13" s="234"/>
      <c r="H13" s="254">
        <f t="shared" ref="H13:H18" si="1">+D13-F13</f>
        <v>5</v>
      </c>
      <c r="I13" s="254"/>
      <c r="J13" s="255">
        <f>IF(D13&lt;&gt;0,+L13/H13)/10</f>
        <v>5.447000000000001</v>
      </c>
      <c r="K13" s="234"/>
      <c r="L13" s="256">
        <v>272.35000000000002</v>
      </c>
      <c r="M13" s="234"/>
      <c r="N13" s="255">
        <f>IF(D13&lt;&gt;0,+P13/H13)/10</f>
        <v>6.3040000000000003</v>
      </c>
      <c r="O13" s="234"/>
      <c r="P13" s="257">
        <f t="shared" si="0"/>
        <v>315.20000000000005</v>
      </c>
      <c r="Q13" s="234"/>
      <c r="R13" s="256">
        <v>42.85</v>
      </c>
      <c r="S13" s="234"/>
      <c r="T13" s="234"/>
      <c r="U13" s="234"/>
      <c r="V13" s="234"/>
      <c r="W13" s="234"/>
      <c r="X13" s="234"/>
      <c r="Y13" s="235"/>
      <c r="Z13" s="234"/>
      <c r="AA13" s="235"/>
      <c r="AB13" s="234"/>
      <c r="AC13" s="235"/>
      <c r="AD13" s="234"/>
      <c r="AE13" s="235"/>
      <c r="AF13" s="234"/>
      <c r="AG13" s="235"/>
      <c r="AH13" s="234"/>
      <c r="AI13" s="234"/>
      <c r="AJ13" s="234"/>
      <c r="AK13" s="234"/>
      <c r="AL13" s="234"/>
      <c r="AM13" s="234"/>
      <c r="AN13" s="250"/>
      <c r="AO13" s="251"/>
    </row>
    <row r="14" spans="1:41" ht="30" customHeight="1" x14ac:dyDescent="0.25">
      <c r="A14" s="258" t="s">
        <v>65</v>
      </c>
      <c r="B14" s="259"/>
      <c r="C14" s="238" t="s">
        <v>87</v>
      </c>
      <c r="D14" s="254">
        <v>7043</v>
      </c>
      <c r="E14" s="254"/>
      <c r="F14" s="254">
        <v>0</v>
      </c>
      <c r="G14" s="234"/>
      <c r="H14" s="254">
        <f t="shared" si="1"/>
        <v>7043</v>
      </c>
      <c r="I14" s="254"/>
      <c r="J14" s="255">
        <f t="shared" ref="J14:J34" si="2">IF(H14&lt;&gt;0,+L14/H14)/10</f>
        <v>3.8521441147238393</v>
      </c>
      <c r="K14" s="234"/>
      <c r="L14" s="256">
        <v>271306.51</v>
      </c>
      <c r="M14" s="234"/>
      <c r="N14" s="255">
        <f t="shared" ref="N14:N34" si="3">IF(H14&lt;&gt;0,+P14/H14)/10</f>
        <v>5.1013129348289086</v>
      </c>
      <c r="O14" s="234"/>
      <c r="P14" s="257">
        <f t="shared" si="0"/>
        <v>359285.47000000003</v>
      </c>
      <c r="Q14" s="234"/>
      <c r="R14" s="256">
        <v>87978.96</v>
      </c>
      <c r="S14" s="234"/>
      <c r="T14" s="234"/>
      <c r="U14" s="234"/>
      <c r="V14" s="234"/>
      <c r="W14" s="234"/>
      <c r="X14" s="234"/>
      <c r="Y14" s="235"/>
      <c r="Z14" s="234"/>
      <c r="AA14" s="235"/>
      <c r="AB14" s="234"/>
      <c r="AC14" s="235"/>
      <c r="AD14" s="234"/>
      <c r="AE14" s="235"/>
      <c r="AF14" s="234"/>
      <c r="AG14" s="235"/>
      <c r="AH14" s="234"/>
      <c r="AI14" s="234"/>
      <c r="AJ14" s="234"/>
      <c r="AK14" s="234"/>
      <c r="AL14" s="234"/>
      <c r="AM14" s="234"/>
      <c r="AN14" s="250"/>
      <c r="AO14" s="251"/>
    </row>
    <row r="15" spans="1:41" ht="30" customHeight="1" x14ac:dyDescent="0.25">
      <c r="A15" s="253" t="s">
        <v>66</v>
      </c>
      <c r="B15" s="259"/>
      <c r="C15" s="238" t="s">
        <v>87</v>
      </c>
      <c r="D15" s="254">
        <v>1855</v>
      </c>
      <c r="E15" s="254"/>
      <c r="F15" s="254">
        <v>0</v>
      </c>
      <c r="G15" s="234"/>
      <c r="H15" s="254">
        <f>+D15-F15</f>
        <v>1855</v>
      </c>
      <c r="I15" s="254"/>
      <c r="J15" s="255">
        <f t="shared" si="2"/>
        <v>4.7563951482479787</v>
      </c>
      <c r="K15" s="234"/>
      <c r="L15" s="256">
        <v>88231.13</v>
      </c>
      <c r="M15" s="234"/>
      <c r="N15" s="255">
        <f t="shared" si="3"/>
        <v>5.5712911051212943</v>
      </c>
      <c r="O15" s="234"/>
      <c r="P15" s="257">
        <f t="shared" si="0"/>
        <v>103347.45000000001</v>
      </c>
      <c r="Q15" s="234"/>
      <c r="R15" s="256">
        <v>15116.32</v>
      </c>
      <c r="S15" s="234"/>
      <c r="T15" s="234"/>
      <c r="U15" s="234"/>
      <c r="V15" s="234"/>
      <c r="W15" s="234"/>
      <c r="X15" s="234"/>
      <c r="Y15" s="235"/>
      <c r="Z15" s="234"/>
      <c r="AA15" s="235"/>
      <c r="AB15" s="234"/>
      <c r="AC15" s="235"/>
      <c r="AD15" s="234"/>
      <c r="AE15" s="235"/>
      <c r="AF15" s="234"/>
      <c r="AG15" s="235"/>
      <c r="AH15" s="234"/>
      <c r="AI15" s="234"/>
      <c r="AJ15" s="234"/>
      <c r="AK15" s="234"/>
      <c r="AL15" s="234"/>
      <c r="AM15" s="234"/>
      <c r="AN15" s="250"/>
      <c r="AO15" s="251"/>
    </row>
    <row r="16" spans="1:41" ht="30" customHeight="1" x14ac:dyDescent="0.25">
      <c r="A16" s="258" t="s">
        <v>63</v>
      </c>
      <c r="B16" s="259"/>
      <c r="C16" s="238" t="s">
        <v>87</v>
      </c>
      <c r="D16" s="254">
        <v>377</v>
      </c>
      <c r="E16" s="254"/>
      <c r="F16" s="254">
        <v>0</v>
      </c>
      <c r="G16" s="234"/>
      <c r="H16" s="254">
        <f t="shared" si="1"/>
        <v>377</v>
      </c>
      <c r="I16" s="254"/>
      <c r="J16" s="255">
        <f t="shared" si="2"/>
        <v>4.1677082228116706</v>
      </c>
      <c r="K16" s="234"/>
      <c r="L16" s="256">
        <v>15712.26</v>
      </c>
      <c r="M16" s="234"/>
      <c r="N16" s="255">
        <f t="shared" si="3"/>
        <v>5.2155915119363394</v>
      </c>
      <c r="O16" s="234"/>
      <c r="P16" s="257">
        <f t="shared" si="0"/>
        <v>19662.78</v>
      </c>
      <c r="Q16" s="234"/>
      <c r="R16" s="256">
        <v>3950.52</v>
      </c>
      <c r="S16" s="234"/>
      <c r="T16" s="234"/>
      <c r="U16" s="234"/>
      <c r="V16" s="234"/>
      <c r="W16" s="234"/>
      <c r="X16" s="234"/>
      <c r="Y16" s="235"/>
      <c r="Z16" s="234"/>
      <c r="AA16" s="235"/>
      <c r="AB16" s="234"/>
      <c r="AC16" s="235"/>
      <c r="AD16" s="234"/>
      <c r="AE16" s="235"/>
      <c r="AF16" s="234"/>
      <c r="AG16" s="235"/>
      <c r="AH16" s="234"/>
      <c r="AI16" s="234"/>
      <c r="AJ16" s="234"/>
      <c r="AK16" s="234"/>
      <c r="AL16" s="234"/>
      <c r="AM16" s="234"/>
      <c r="AN16" s="250"/>
      <c r="AO16" s="251"/>
    </row>
    <row r="17" spans="1:41" ht="30" customHeight="1" x14ac:dyDescent="0.25">
      <c r="A17" s="259" t="s">
        <v>37</v>
      </c>
      <c r="B17" s="259"/>
      <c r="C17" s="238" t="s">
        <v>87</v>
      </c>
      <c r="D17" s="254">
        <v>207</v>
      </c>
      <c r="E17" s="254"/>
      <c r="F17" s="254">
        <v>0</v>
      </c>
      <c r="G17" s="234"/>
      <c r="H17" s="254">
        <f t="shared" si="1"/>
        <v>207</v>
      </c>
      <c r="I17" s="254"/>
      <c r="J17" s="255">
        <f t="shared" si="2"/>
        <v>4.4811449275362314</v>
      </c>
      <c r="K17" s="234"/>
      <c r="L17" s="256">
        <v>9275.9699999999993</v>
      </c>
      <c r="M17" s="234"/>
      <c r="N17" s="255">
        <f t="shared" si="3"/>
        <v>5.7530386473429953</v>
      </c>
      <c r="O17" s="234"/>
      <c r="P17" s="257">
        <f t="shared" si="0"/>
        <v>11908.789999999999</v>
      </c>
      <c r="Q17" s="234"/>
      <c r="R17" s="256">
        <v>2632.82</v>
      </c>
      <c r="S17" s="234"/>
      <c r="T17" s="234"/>
      <c r="U17" s="234"/>
      <c r="V17" s="234"/>
      <c r="W17" s="234"/>
      <c r="X17" s="234"/>
      <c r="Y17" s="235"/>
      <c r="Z17" s="234"/>
      <c r="AA17" s="235"/>
      <c r="AB17" s="234"/>
      <c r="AC17" s="235"/>
      <c r="AD17" s="234"/>
      <c r="AE17" s="235"/>
      <c r="AF17" s="234"/>
      <c r="AG17" s="235"/>
      <c r="AH17" s="234"/>
      <c r="AI17" s="234"/>
      <c r="AJ17" s="234"/>
      <c r="AK17" s="234"/>
      <c r="AL17" s="234"/>
      <c r="AM17" s="234"/>
      <c r="AN17" s="250"/>
      <c r="AO17" s="251"/>
    </row>
    <row r="18" spans="1:41" ht="30" customHeight="1" x14ac:dyDescent="0.25">
      <c r="A18" s="258" t="s">
        <v>63</v>
      </c>
      <c r="B18" s="258"/>
      <c r="C18" s="238" t="s">
        <v>64</v>
      </c>
      <c r="D18" s="254">
        <v>9364</v>
      </c>
      <c r="E18" s="254"/>
      <c r="F18" s="254">
        <v>0</v>
      </c>
      <c r="G18" s="254"/>
      <c r="H18" s="254">
        <f t="shared" si="1"/>
        <v>9364</v>
      </c>
      <c r="I18" s="254"/>
      <c r="J18" s="255">
        <f t="shared" si="2"/>
        <v>4.1535668517727462</v>
      </c>
      <c r="K18" s="254"/>
      <c r="L18" s="256">
        <v>388940</v>
      </c>
      <c r="M18" s="254"/>
      <c r="N18" s="255">
        <f t="shared" si="3"/>
        <v>4.7966044425459211</v>
      </c>
      <c r="O18" s="238"/>
      <c r="P18" s="257">
        <f t="shared" si="0"/>
        <v>449154.04000000004</v>
      </c>
      <c r="Q18" s="260"/>
      <c r="R18" s="256">
        <v>60214.040000000008</v>
      </c>
      <c r="S18" s="261"/>
      <c r="T18" s="256"/>
      <c r="U18" s="234"/>
      <c r="V18" s="234"/>
      <c r="W18" s="234"/>
      <c r="X18" s="234"/>
      <c r="Y18" s="235"/>
      <c r="Z18" s="234"/>
      <c r="AA18" s="235"/>
      <c r="AB18" s="234"/>
      <c r="AC18" s="235"/>
      <c r="AD18" s="234"/>
      <c r="AE18" s="235"/>
      <c r="AF18" s="234"/>
      <c r="AG18" s="235"/>
      <c r="AH18" s="234"/>
      <c r="AI18" s="234"/>
      <c r="AJ18" s="234"/>
      <c r="AK18" s="234"/>
      <c r="AL18" s="234"/>
      <c r="AM18" s="234"/>
      <c r="AN18" s="250"/>
      <c r="AO18" s="251"/>
    </row>
    <row r="19" spans="1:41" ht="30" customHeight="1" x14ac:dyDescent="0.25">
      <c r="A19" s="258" t="s">
        <v>117</v>
      </c>
      <c r="B19" s="258"/>
      <c r="C19" s="238" t="s">
        <v>64</v>
      </c>
      <c r="D19" s="254">
        <v>14881</v>
      </c>
      <c r="E19" s="254"/>
      <c r="F19" s="254">
        <v>0</v>
      </c>
      <c r="G19" s="254"/>
      <c r="H19" s="254">
        <f>+D19-F19</f>
        <v>14881</v>
      </c>
      <c r="I19" s="254"/>
      <c r="J19" s="255">
        <f t="shared" si="2"/>
        <v>4.1272495128015594</v>
      </c>
      <c r="K19" s="254"/>
      <c r="L19" s="256">
        <v>614176</v>
      </c>
      <c r="M19" s="254"/>
      <c r="N19" s="255">
        <f t="shared" si="3"/>
        <v>5.5624803440628998</v>
      </c>
      <c r="O19" s="238"/>
      <c r="P19" s="257">
        <f t="shared" si="0"/>
        <v>827752.70000000007</v>
      </c>
      <c r="Q19" s="260"/>
      <c r="R19" s="256">
        <v>213576.70000000007</v>
      </c>
      <c r="S19" s="261"/>
      <c r="T19" s="256"/>
      <c r="U19" s="234"/>
      <c r="V19" s="234"/>
      <c r="W19" s="234"/>
      <c r="X19" s="234"/>
      <c r="Y19" s="235"/>
      <c r="Z19" s="234"/>
      <c r="AA19" s="235"/>
      <c r="AB19" s="234"/>
      <c r="AC19" s="235"/>
      <c r="AD19" s="234"/>
      <c r="AE19" s="235"/>
      <c r="AF19" s="234"/>
      <c r="AG19" s="235"/>
      <c r="AH19" s="234"/>
      <c r="AI19" s="234"/>
      <c r="AJ19" s="234"/>
      <c r="AK19" s="234"/>
      <c r="AL19" s="234"/>
      <c r="AM19" s="234"/>
      <c r="AN19" s="250"/>
      <c r="AO19" s="251"/>
    </row>
    <row r="20" spans="1:41" ht="30" customHeight="1" x14ac:dyDescent="0.25">
      <c r="A20" s="258" t="s">
        <v>65</v>
      </c>
      <c r="B20" s="258"/>
      <c r="C20" s="238" t="s">
        <v>64</v>
      </c>
      <c r="D20" s="254">
        <v>31114</v>
      </c>
      <c r="E20" s="254"/>
      <c r="F20" s="254">
        <v>0</v>
      </c>
      <c r="G20" s="254"/>
      <c r="H20" s="254">
        <f t="shared" ref="H20:H31" si="4">+D20-F20</f>
        <v>31114</v>
      </c>
      <c r="I20" s="254"/>
      <c r="J20" s="255">
        <f t="shared" si="2"/>
        <v>4.6547084913543744</v>
      </c>
      <c r="K20" s="254"/>
      <c r="L20" s="256">
        <v>1448266</v>
      </c>
      <c r="M20" s="254"/>
      <c r="N20" s="255">
        <f t="shared" si="3"/>
        <v>5.3162955582695908</v>
      </c>
      <c r="O20" s="238"/>
      <c r="P20" s="257">
        <f t="shared" si="0"/>
        <v>1654112.2000000004</v>
      </c>
      <c r="Q20" s="260"/>
      <c r="R20" s="256">
        <v>205846.20000000042</v>
      </c>
      <c r="S20" s="238"/>
      <c r="T20" s="256"/>
      <c r="U20" s="234"/>
      <c r="V20" s="234"/>
      <c r="W20" s="234"/>
      <c r="X20" s="234"/>
      <c r="Y20" s="235"/>
      <c r="Z20" s="234"/>
      <c r="AA20" s="235"/>
      <c r="AB20" s="234"/>
      <c r="AC20" s="235"/>
      <c r="AD20" s="234"/>
      <c r="AE20" s="235"/>
      <c r="AF20" s="234"/>
      <c r="AG20" s="235"/>
      <c r="AH20" s="234"/>
      <c r="AI20" s="234"/>
      <c r="AJ20" s="234"/>
      <c r="AK20" s="234"/>
      <c r="AL20" s="234"/>
      <c r="AM20" s="234"/>
      <c r="AN20" s="234"/>
      <c r="AO20" s="234"/>
    </row>
    <row r="21" spans="1:41" ht="30" customHeight="1" x14ac:dyDescent="0.25">
      <c r="A21" s="253" t="s">
        <v>66</v>
      </c>
      <c r="B21" s="253"/>
      <c r="C21" s="238" t="s">
        <v>64</v>
      </c>
      <c r="D21" s="254">
        <v>24635</v>
      </c>
      <c r="E21" s="254"/>
      <c r="F21" s="254">
        <v>0</v>
      </c>
      <c r="G21" s="254"/>
      <c r="H21" s="254">
        <f t="shared" si="4"/>
        <v>24635</v>
      </c>
      <c r="I21" s="254"/>
      <c r="J21" s="255">
        <f t="shared" si="2"/>
        <v>7.1376435965090321</v>
      </c>
      <c r="K21" s="254"/>
      <c r="L21" s="256">
        <v>1758358.5</v>
      </c>
      <c r="M21" s="254"/>
      <c r="N21" s="255">
        <f t="shared" si="3"/>
        <v>7.4702503348893874</v>
      </c>
      <c r="O21" s="238"/>
      <c r="P21" s="257">
        <f t="shared" si="0"/>
        <v>1840296.1700000004</v>
      </c>
      <c r="Q21" s="260"/>
      <c r="R21" s="256">
        <v>81937.670000000304</v>
      </c>
      <c r="S21" s="238"/>
      <c r="T21" s="256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</row>
    <row r="22" spans="1:41" ht="30" customHeight="1" x14ac:dyDescent="0.25">
      <c r="A22" s="259" t="s">
        <v>37</v>
      </c>
      <c r="B22" s="259"/>
      <c r="C22" s="238" t="s">
        <v>64</v>
      </c>
      <c r="D22" s="254">
        <v>6697</v>
      </c>
      <c r="E22" s="254"/>
      <c r="F22" s="254">
        <v>0</v>
      </c>
      <c r="G22" s="254"/>
      <c r="H22" s="254">
        <f t="shared" si="4"/>
        <v>6697</v>
      </c>
      <c r="I22" s="254"/>
      <c r="J22" s="255">
        <f t="shared" si="2"/>
        <v>5.9143049126474541</v>
      </c>
      <c r="K22" s="254"/>
      <c r="L22" s="256">
        <v>396081</v>
      </c>
      <c r="M22" s="254"/>
      <c r="N22" s="255">
        <f t="shared" si="3"/>
        <v>6.5767828878601975</v>
      </c>
      <c r="O22" s="238"/>
      <c r="P22" s="257">
        <f t="shared" si="0"/>
        <v>440447.1499999974</v>
      </c>
      <c r="Q22" s="260"/>
      <c r="R22" s="256">
        <v>44366.149999997404</v>
      </c>
      <c r="S22" s="238"/>
      <c r="T22" s="256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</row>
    <row r="23" spans="1:41" ht="30" customHeight="1" x14ac:dyDescent="0.25">
      <c r="A23" s="253" t="s">
        <v>67</v>
      </c>
      <c r="B23" s="253"/>
      <c r="C23" s="238" t="s">
        <v>64</v>
      </c>
      <c r="D23" s="254">
        <v>16</v>
      </c>
      <c r="E23" s="254"/>
      <c r="F23" s="254">
        <v>0</v>
      </c>
      <c r="G23" s="254"/>
      <c r="H23" s="254">
        <f t="shared" si="4"/>
        <v>16</v>
      </c>
      <c r="I23" s="254"/>
      <c r="J23" s="255">
        <f t="shared" si="2"/>
        <v>4.15625</v>
      </c>
      <c r="K23" s="254"/>
      <c r="L23" s="256">
        <v>665</v>
      </c>
      <c r="M23" s="254"/>
      <c r="N23" s="255">
        <f t="shared" si="3"/>
        <v>4.15625</v>
      </c>
      <c r="O23" s="238"/>
      <c r="P23" s="257">
        <f t="shared" si="0"/>
        <v>665</v>
      </c>
      <c r="Q23" s="260"/>
      <c r="R23" s="256">
        <v>0</v>
      </c>
      <c r="S23" s="238"/>
      <c r="T23" s="256"/>
      <c r="U23" s="234"/>
      <c r="V23" s="234"/>
      <c r="W23" s="234"/>
      <c r="X23" s="234"/>
      <c r="Y23" s="235"/>
      <c r="Z23" s="234"/>
      <c r="AA23" s="235"/>
      <c r="AB23" s="234"/>
      <c r="AC23" s="235"/>
      <c r="AD23" s="234"/>
      <c r="AE23" s="235"/>
      <c r="AF23" s="234"/>
      <c r="AG23" s="235"/>
      <c r="AH23" s="234"/>
      <c r="AI23" s="234"/>
      <c r="AJ23" s="234"/>
      <c r="AK23" s="234"/>
      <c r="AL23" s="234"/>
      <c r="AM23" s="234"/>
      <c r="AN23" s="234"/>
      <c r="AO23" s="234"/>
    </row>
    <row r="24" spans="1:41" ht="30" customHeight="1" x14ac:dyDescent="0.25">
      <c r="A24" s="253" t="s">
        <v>68</v>
      </c>
      <c r="B24" s="253"/>
      <c r="C24" s="238" t="s">
        <v>64</v>
      </c>
      <c r="D24" s="254">
        <v>4620</v>
      </c>
      <c r="E24" s="254"/>
      <c r="F24" s="254">
        <v>0</v>
      </c>
      <c r="G24" s="254"/>
      <c r="H24" s="254">
        <f t="shared" si="4"/>
        <v>4620</v>
      </c>
      <c r="I24" s="254"/>
      <c r="J24" s="255">
        <f t="shared" si="2"/>
        <v>3.2638528138528136</v>
      </c>
      <c r="K24" s="254"/>
      <c r="L24" s="256">
        <v>150790</v>
      </c>
      <c r="M24" s="254"/>
      <c r="N24" s="255">
        <f t="shared" si="3"/>
        <v>3.5750173160173153</v>
      </c>
      <c r="O24" s="238"/>
      <c r="P24" s="257">
        <f t="shared" si="0"/>
        <v>165165.79999999999</v>
      </c>
      <c r="Q24" s="260"/>
      <c r="R24" s="256">
        <v>14375.8</v>
      </c>
      <c r="S24" s="238"/>
      <c r="T24" s="256"/>
      <c r="U24" s="234"/>
      <c r="V24" s="234"/>
      <c r="W24" s="234"/>
      <c r="X24" s="234"/>
      <c r="Y24" s="235"/>
      <c r="Z24" s="234"/>
      <c r="AA24" s="235"/>
      <c r="AB24" s="234"/>
      <c r="AC24" s="235"/>
      <c r="AD24" s="234"/>
      <c r="AE24" s="235"/>
      <c r="AF24" s="234"/>
      <c r="AG24" s="235"/>
      <c r="AH24" s="234"/>
      <c r="AI24" s="234"/>
      <c r="AJ24" s="234"/>
      <c r="AK24" s="234"/>
      <c r="AL24" s="234"/>
      <c r="AM24" s="234"/>
      <c r="AN24" s="234"/>
      <c r="AO24" s="234"/>
    </row>
    <row r="25" spans="1:41" ht="30" customHeight="1" x14ac:dyDescent="0.25">
      <c r="A25" s="253" t="s">
        <v>69</v>
      </c>
      <c r="B25" s="253"/>
      <c r="C25" s="238" t="s">
        <v>64</v>
      </c>
      <c r="D25" s="254">
        <v>110557</v>
      </c>
      <c r="E25" s="254"/>
      <c r="F25" s="254">
        <v>0</v>
      </c>
      <c r="G25" s="254"/>
      <c r="H25" s="254">
        <f t="shared" si="4"/>
        <v>110557</v>
      </c>
      <c r="I25" s="254"/>
      <c r="J25" s="255">
        <f t="shared" si="2"/>
        <v>4.8262570438778187</v>
      </c>
      <c r="K25" s="254"/>
      <c r="L25" s="256">
        <v>5335765</v>
      </c>
      <c r="M25" s="254"/>
      <c r="N25" s="255">
        <f t="shared" si="3"/>
        <v>5.69694845192977</v>
      </c>
      <c r="O25" s="262"/>
      <c r="P25" s="257">
        <f t="shared" si="0"/>
        <v>6298375.2999999961</v>
      </c>
      <c r="Q25" s="260"/>
      <c r="R25" s="256">
        <v>962610.29999999586</v>
      </c>
      <c r="S25" s="262"/>
      <c r="T25" s="256"/>
      <c r="U25" s="234"/>
      <c r="V25" s="234"/>
      <c r="W25" s="234"/>
      <c r="X25" s="234"/>
      <c r="Y25" s="235"/>
      <c r="Z25" s="234"/>
      <c r="AA25" s="235"/>
      <c r="AB25" s="234"/>
      <c r="AC25" s="235"/>
      <c r="AD25" s="234"/>
      <c r="AE25" s="235"/>
      <c r="AF25" s="234"/>
      <c r="AG25" s="235"/>
      <c r="AH25" s="234"/>
      <c r="AI25" s="234"/>
      <c r="AJ25" s="234"/>
      <c r="AK25" s="234"/>
      <c r="AL25" s="234"/>
      <c r="AM25" s="234"/>
      <c r="AN25" s="234"/>
      <c r="AO25" s="234"/>
    </row>
    <row r="26" spans="1:41" ht="30" customHeight="1" x14ac:dyDescent="0.25">
      <c r="A26" s="253" t="s">
        <v>25</v>
      </c>
      <c r="B26" s="263"/>
      <c r="C26" s="238" t="s">
        <v>64</v>
      </c>
      <c r="D26" s="254">
        <v>2375</v>
      </c>
      <c r="E26" s="254"/>
      <c r="F26" s="254">
        <v>0</v>
      </c>
      <c r="G26" s="254"/>
      <c r="H26" s="254">
        <f t="shared" si="4"/>
        <v>2375</v>
      </c>
      <c r="I26" s="254"/>
      <c r="J26" s="255">
        <f t="shared" si="2"/>
        <v>7.8684210526315796</v>
      </c>
      <c r="K26" s="254"/>
      <c r="L26" s="256">
        <v>186875</v>
      </c>
      <c r="M26" s="254"/>
      <c r="N26" s="255">
        <f t="shared" si="3"/>
        <v>11.504484210526316</v>
      </c>
      <c r="O26" s="262"/>
      <c r="P26" s="257">
        <f t="shared" si="0"/>
        <v>273231.5</v>
      </c>
      <c r="Q26" s="260"/>
      <c r="R26" s="256">
        <v>86356.5</v>
      </c>
      <c r="S26" s="262"/>
      <c r="T26" s="256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</row>
    <row r="27" spans="1:41" ht="30" customHeight="1" x14ac:dyDescent="0.25">
      <c r="A27" s="258" t="s">
        <v>70</v>
      </c>
      <c r="B27" s="263"/>
      <c r="C27" s="238" t="s">
        <v>64</v>
      </c>
      <c r="D27" s="254">
        <v>3887</v>
      </c>
      <c r="E27" s="254"/>
      <c r="F27" s="254">
        <v>0</v>
      </c>
      <c r="G27" s="254"/>
      <c r="H27" s="254">
        <f t="shared" si="4"/>
        <v>3887</v>
      </c>
      <c r="I27" s="254"/>
      <c r="J27" s="255">
        <f t="shared" si="2"/>
        <v>10.339593516851043</v>
      </c>
      <c r="K27" s="254"/>
      <c r="L27" s="256">
        <v>401900</v>
      </c>
      <c r="M27" s="254"/>
      <c r="N27" s="255">
        <f t="shared" si="3"/>
        <v>10.339593516851043</v>
      </c>
      <c r="O27" s="262"/>
      <c r="P27" s="257">
        <f t="shared" si="0"/>
        <v>401900</v>
      </c>
      <c r="Q27" s="260"/>
      <c r="R27" s="256">
        <v>0</v>
      </c>
      <c r="S27" s="262"/>
      <c r="T27" s="256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</row>
    <row r="28" spans="1:41" ht="30" customHeight="1" x14ac:dyDescent="0.25">
      <c r="A28" s="258" t="s">
        <v>33</v>
      </c>
      <c r="B28" s="259"/>
      <c r="C28" s="238" t="s">
        <v>64</v>
      </c>
      <c r="D28" s="254">
        <v>450</v>
      </c>
      <c r="E28" s="254"/>
      <c r="F28" s="254">
        <v>0</v>
      </c>
      <c r="G28" s="254"/>
      <c r="H28" s="254">
        <f t="shared" si="4"/>
        <v>450</v>
      </c>
      <c r="I28" s="254"/>
      <c r="J28" s="255">
        <f t="shared" si="2"/>
        <v>9.0733333333333341</v>
      </c>
      <c r="K28" s="254"/>
      <c r="L28" s="256">
        <v>40830</v>
      </c>
      <c r="M28" s="254"/>
      <c r="N28" s="255">
        <f t="shared" si="3"/>
        <v>10.304133333333333</v>
      </c>
      <c r="O28" s="238"/>
      <c r="P28" s="257">
        <f t="shared" si="0"/>
        <v>46368.6</v>
      </c>
      <c r="Q28" s="260"/>
      <c r="R28" s="256">
        <v>5538.6</v>
      </c>
      <c r="S28" s="262"/>
      <c r="T28" s="256"/>
      <c r="U28" s="234"/>
      <c r="V28" s="234"/>
      <c r="W28" s="234"/>
      <c r="X28" s="234"/>
      <c r="Y28" s="235"/>
      <c r="Z28" s="234"/>
      <c r="AA28" s="235"/>
      <c r="AB28" s="234"/>
      <c r="AC28" s="235"/>
      <c r="AD28" s="234"/>
      <c r="AE28" s="235"/>
      <c r="AF28" s="234"/>
      <c r="AG28" s="264"/>
    </row>
    <row r="29" spans="1:41" ht="30" customHeight="1" x14ac:dyDescent="0.25">
      <c r="A29" s="253" t="s">
        <v>13</v>
      </c>
      <c r="B29" s="259"/>
      <c r="C29" s="238" t="s">
        <v>64</v>
      </c>
      <c r="D29" s="254">
        <v>31248</v>
      </c>
      <c r="E29" s="254"/>
      <c r="F29" s="254">
        <v>0</v>
      </c>
      <c r="G29" s="254"/>
      <c r="H29" s="254">
        <f t="shared" si="4"/>
        <v>31248</v>
      </c>
      <c r="I29" s="254"/>
      <c r="J29" s="255">
        <f t="shared" si="2"/>
        <v>6.0755360343061957</v>
      </c>
      <c r="K29" s="254"/>
      <c r="L29" s="256">
        <v>1898483.5</v>
      </c>
      <c r="M29" s="254"/>
      <c r="N29" s="255">
        <f t="shared" si="3"/>
        <v>6.4139908794162919</v>
      </c>
      <c r="O29" s="262"/>
      <c r="P29" s="257">
        <f t="shared" si="0"/>
        <v>2004243.8700000031</v>
      </c>
      <c r="Q29" s="260"/>
      <c r="R29" s="256">
        <v>105760.37000000309</v>
      </c>
      <c r="S29" s="262"/>
      <c r="T29" s="256"/>
      <c r="U29" s="234"/>
      <c r="V29" s="234"/>
      <c r="W29" s="234"/>
      <c r="X29" s="234"/>
      <c r="Y29" s="235"/>
      <c r="Z29" s="234"/>
      <c r="AA29" s="235"/>
      <c r="AB29" s="234"/>
      <c r="AC29" s="235"/>
      <c r="AD29" s="234"/>
      <c r="AE29" s="235"/>
      <c r="AF29" s="234"/>
      <c r="AG29" s="264"/>
    </row>
    <row r="30" spans="1:41" ht="30" customHeight="1" x14ac:dyDescent="0.25">
      <c r="A30" s="253" t="s">
        <v>81</v>
      </c>
      <c r="B30" s="259"/>
      <c r="C30" s="238" t="s">
        <v>64</v>
      </c>
      <c r="D30" s="265">
        <v>19253</v>
      </c>
      <c r="E30" s="265"/>
      <c r="F30" s="265">
        <v>0</v>
      </c>
      <c r="G30" s="265"/>
      <c r="H30" s="254">
        <f t="shared" si="4"/>
        <v>19253</v>
      </c>
      <c r="I30" s="265"/>
      <c r="J30" s="255">
        <f t="shared" si="2"/>
        <v>4.1072612060458109</v>
      </c>
      <c r="K30" s="265"/>
      <c r="L30" s="266">
        <v>790771</v>
      </c>
      <c r="M30" s="265"/>
      <c r="N30" s="255">
        <f t="shared" si="3"/>
        <v>5.0592234976367347</v>
      </c>
      <c r="O30" s="267"/>
      <c r="P30" s="257">
        <f t="shared" si="0"/>
        <v>974052.30000000051</v>
      </c>
      <c r="Q30" s="268"/>
      <c r="R30" s="266">
        <v>183281.30000000057</v>
      </c>
      <c r="S30" s="262"/>
      <c r="T30" s="256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</row>
    <row r="31" spans="1:41" ht="30" customHeight="1" x14ac:dyDescent="0.25">
      <c r="A31" s="259" t="s">
        <v>141</v>
      </c>
      <c r="B31" s="259"/>
      <c r="C31" s="238" t="s">
        <v>64</v>
      </c>
      <c r="D31" s="254">
        <v>815</v>
      </c>
      <c r="E31" s="254"/>
      <c r="F31" s="254">
        <v>0</v>
      </c>
      <c r="G31" s="265"/>
      <c r="H31" s="254">
        <f t="shared" si="4"/>
        <v>815</v>
      </c>
      <c r="I31" s="265"/>
      <c r="J31" s="255">
        <f t="shared" si="2"/>
        <v>3.8314110429447852</v>
      </c>
      <c r="K31" s="265"/>
      <c r="L31" s="256">
        <v>31226</v>
      </c>
      <c r="M31" s="265"/>
      <c r="N31" s="255">
        <f t="shared" si="3"/>
        <v>4.8885177914110427</v>
      </c>
      <c r="O31" s="267"/>
      <c r="P31" s="257">
        <f t="shared" si="0"/>
        <v>39841.42</v>
      </c>
      <c r="Q31" s="268"/>
      <c r="R31" s="256">
        <v>8615.4199999999983</v>
      </c>
      <c r="S31" s="262"/>
      <c r="T31" s="256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</row>
    <row r="32" spans="1:41" ht="30" customHeight="1" x14ac:dyDescent="0.25">
      <c r="A32" s="253" t="s">
        <v>27</v>
      </c>
      <c r="B32" s="259"/>
      <c r="C32" s="238" t="s">
        <v>64</v>
      </c>
      <c r="D32" s="254">
        <v>14723</v>
      </c>
      <c r="E32" s="254"/>
      <c r="F32" s="254">
        <v>0</v>
      </c>
      <c r="G32" s="265"/>
      <c r="H32" s="265">
        <f>+D32-F32</f>
        <v>14723</v>
      </c>
      <c r="I32" s="265"/>
      <c r="J32" s="255">
        <f t="shared" si="2"/>
        <v>4.6326020512123893</v>
      </c>
      <c r="K32" s="265"/>
      <c r="L32" s="256">
        <v>682058</v>
      </c>
      <c r="M32" s="265"/>
      <c r="N32" s="255">
        <f t="shared" si="3"/>
        <v>6.5796923860626233</v>
      </c>
      <c r="O32" s="267"/>
      <c r="P32" s="257">
        <f t="shared" si="0"/>
        <v>968728.1100000001</v>
      </c>
      <c r="Q32" s="268"/>
      <c r="R32" s="256">
        <v>286670.11000000016</v>
      </c>
      <c r="S32" s="262"/>
      <c r="T32" s="256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</row>
    <row r="33" spans="1:33" ht="30" customHeight="1" x14ac:dyDescent="0.25">
      <c r="A33" s="253" t="s">
        <v>72</v>
      </c>
      <c r="B33" s="259"/>
      <c r="C33" s="238" t="s">
        <v>64</v>
      </c>
      <c r="D33" s="254">
        <v>11970</v>
      </c>
      <c r="E33" s="254"/>
      <c r="F33" s="254">
        <v>0</v>
      </c>
      <c r="G33" s="265"/>
      <c r="H33" s="265">
        <f>+D33-F33</f>
        <v>11970</v>
      </c>
      <c r="I33" s="265"/>
      <c r="J33" s="255">
        <f t="shared" si="2"/>
        <v>7.7713032581453634</v>
      </c>
      <c r="K33" s="265"/>
      <c r="L33" s="256">
        <v>930225</v>
      </c>
      <c r="M33" s="265"/>
      <c r="N33" s="255">
        <f t="shared" si="3"/>
        <v>9.9489097744360908</v>
      </c>
      <c r="O33" s="267"/>
      <c r="P33" s="257">
        <f t="shared" si="0"/>
        <v>1190884.5</v>
      </c>
      <c r="Q33" s="268"/>
      <c r="R33" s="256">
        <v>260659.5</v>
      </c>
      <c r="S33" s="262"/>
      <c r="T33" s="256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</row>
    <row r="34" spans="1:33" ht="30" customHeight="1" x14ac:dyDescent="0.25">
      <c r="A34" s="253" t="s">
        <v>35</v>
      </c>
      <c r="B34" s="259"/>
      <c r="C34" s="238" t="s">
        <v>64</v>
      </c>
      <c r="D34" s="269">
        <v>6135</v>
      </c>
      <c r="E34" s="265"/>
      <c r="F34" s="269">
        <v>0</v>
      </c>
      <c r="G34" s="265"/>
      <c r="H34" s="269">
        <f>+D34-F34</f>
        <v>6135</v>
      </c>
      <c r="I34" s="265"/>
      <c r="J34" s="241">
        <f t="shared" si="2"/>
        <v>4.2608964955175228</v>
      </c>
      <c r="K34" s="265"/>
      <c r="L34" s="270">
        <v>261406</v>
      </c>
      <c r="M34" s="265"/>
      <c r="N34" s="241">
        <f t="shared" si="3"/>
        <v>5.0409427872860642</v>
      </c>
      <c r="O34" s="267"/>
      <c r="P34" s="271">
        <f t="shared" si="0"/>
        <v>309261.84000000003</v>
      </c>
      <c r="Q34" s="268"/>
      <c r="R34" s="270">
        <v>47855.840000000033</v>
      </c>
      <c r="S34" s="262"/>
      <c r="T34" s="256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</row>
    <row r="35" spans="1:33" ht="30" customHeight="1" x14ac:dyDescent="0.25">
      <c r="A35" s="253"/>
      <c r="B35" s="259"/>
      <c r="C35" s="238"/>
      <c r="D35" s="265"/>
      <c r="E35" s="265"/>
      <c r="F35" s="265"/>
      <c r="G35" s="265"/>
      <c r="H35" s="265"/>
      <c r="I35" s="265"/>
      <c r="J35" s="255"/>
      <c r="K35" s="265"/>
      <c r="L35" s="266"/>
      <c r="M35" s="265"/>
      <c r="N35" s="255"/>
      <c r="O35" s="267"/>
      <c r="P35" s="257"/>
      <c r="Q35" s="268"/>
      <c r="R35" s="266"/>
      <c r="S35" s="262"/>
      <c r="T35" s="256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</row>
    <row r="36" spans="1:33" s="249" customFormat="1" ht="30" customHeight="1" x14ac:dyDescent="0.3">
      <c r="A36" s="67" t="s">
        <v>118</v>
      </c>
      <c r="B36" s="272"/>
      <c r="C36" s="273"/>
      <c r="D36" s="274">
        <f>+D12</f>
        <v>6749</v>
      </c>
      <c r="E36" s="252"/>
      <c r="F36" s="274">
        <f>+F12</f>
        <v>0</v>
      </c>
      <c r="G36" s="252"/>
      <c r="H36" s="274">
        <f>+D36-F36</f>
        <v>6749</v>
      </c>
      <c r="I36" s="265"/>
      <c r="J36" s="255">
        <f>IF(H36&lt;&gt;0,+L36/H36)/10</f>
        <v>4.6862942658171587</v>
      </c>
      <c r="K36" s="252"/>
      <c r="L36" s="275">
        <f>+L12</f>
        <v>316278</v>
      </c>
      <c r="M36" s="252"/>
      <c r="N36" s="255">
        <f>IF(H36&lt;&gt;0,+P36/H36)/10</f>
        <v>5.2556922507037758</v>
      </c>
      <c r="O36" s="252"/>
      <c r="P36" s="275">
        <f>+P12</f>
        <v>354706.66999999783</v>
      </c>
      <c r="Q36" s="252"/>
      <c r="R36" s="275">
        <f>+R12</f>
        <v>38428.669999997808</v>
      </c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</row>
    <row r="37" spans="1:33" s="249" customFormat="1" ht="30" customHeight="1" x14ac:dyDescent="0.3">
      <c r="A37" s="67" t="s">
        <v>119</v>
      </c>
      <c r="B37" s="272"/>
      <c r="C37" s="273"/>
      <c r="D37" s="274">
        <f>SUM(D13:D17)</f>
        <v>9487</v>
      </c>
      <c r="E37" s="240"/>
      <c r="F37" s="274">
        <f>SUM(F13:F17)</f>
        <v>0</v>
      </c>
      <c r="G37" s="240"/>
      <c r="H37" s="274">
        <f>SUM(H13:H17)</f>
        <v>9487</v>
      </c>
      <c r="I37" s="265"/>
      <c r="J37" s="255">
        <f t="shared" ref="J37:J38" si="5">IF(H37&lt;&gt;0,+L37/H37)/10</f>
        <v>4.0560579740697795</v>
      </c>
      <c r="K37" s="240"/>
      <c r="L37" s="275">
        <f>SUM(L13:L17)</f>
        <v>384798.22</v>
      </c>
      <c r="M37" s="240"/>
      <c r="N37" s="255">
        <f>IF(H37&lt;&gt;0,+P37/H37)/10</f>
        <v>5.2126034573627065</v>
      </c>
      <c r="O37" s="240"/>
      <c r="P37" s="275">
        <f>SUM(P13:P17)</f>
        <v>494519.69</v>
      </c>
      <c r="Q37" s="240"/>
      <c r="R37" s="275">
        <f>SUM(R13:R17)</f>
        <v>109721.47000000002</v>
      </c>
      <c r="S37" s="234"/>
      <c r="T37" s="234"/>
      <c r="U37" s="234"/>
      <c r="V37" s="234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</row>
    <row r="38" spans="1:33" s="249" customFormat="1" ht="30" customHeight="1" x14ac:dyDescent="0.3">
      <c r="A38" s="67" t="s">
        <v>120</v>
      </c>
      <c r="B38" s="272"/>
      <c r="C38" s="273"/>
      <c r="D38" s="239">
        <f>SUM(D18:D34)</f>
        <v>292740</v>
      </c>
      <c r="E38" s="240"/>
      <c r="F38" s="239">
        <f>SUM(F18:F34)</f>
        <v>0</v>
      </c>
      <c r="G38" s="240"/>
      <c r="H38" s="239">
        <f>SUM(H18:H34)</f>
        <v>292740</v>
      </c>
      <c r="I38" s="265"/>
      <c r="J38" s="241">
        <f t="shared" si="5"/>
        <v>5.2322251827560295</v>
      </c>
      <c r="K38" s="240"/>
      <c r="L38" s="242">
        <f>SUM(L18:L34)</f>
        <v>15316816</v>
      </c>
      <c r="M38" s="240"/>
      <c r="N38" s="241">
        <f>IF(H38&lt;&gt;0,+P38/H38)/10</f>
        <v>6.1093395162943214</v>
      </c>
      <c r="O38" s="240"/>
      <c r="P38" s="242">
        <f>SUM(P18:P34)</f>
        <v>17884480.499999996</v>
      </c>
      <c r="Q38" s="240"/>
      <c r="R38" s="242">
        <f>SUM(R18:R34)</f>
        <v>2567664.4999999977</v>
      </c>
      <c r="S38" s="234"/>
      <c r="T38" s="234"/>
      <c r="U38" s="234"/>
      <c r="V38" s="234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</row>
    <row r="39" spans="1:33" ht="30" customHeight="1" thickBot="1" x14ac:dyDescent="0.35">
      <c r="A39" s="243" t="s">
        <v>62</v>
      </c>
      <c r="B39" s="243"/>
      <c r="C39" s="234"/>
      <c r="D39" s="276">
        <f>+D37+D38+D36</f>
        <v>308976</v>
      </c>
      <c r="E39" s="252"/>
      <c r="F39" s="276">
        <f>+F37+F38+F36</f>
        <v>0</v>
      </c>
      <c r="G39" s="252"/>
      <c r="H39" s="276">
        <f>+H37+H38+H36</f>
        <v>308976</v>
      </c>
      <c r="I39" s="252"/>
      <c r="J39" s="277">
        <f>IF(H39&lt;&gt;0,+L39/H39)/10</f>
        <v>5.1841865452332865</v>
      </c>
      <c r="K39" s="252"/>
      <c r="L39" s="278">
        <f>+L37+L38+L36</f>
        <v>16017892.220000001</v>
      </c>
      <c r="M39" s="252"/>
      <c r="N39" s="277">
        <f>IF(H39&lt;&gt;0,+P39/H39)/10</f>
        <v>6.0631592291957936</v>
      </c>
      <c r="O39" s="252"/>
      <c r="P39" s="278">
        <f>+P37+P38+P36</f>
        <v>18733706.859999996</v>
      </c>
      <c r="Q39" s="252"/>
      <c r="R39" s="278">
        <f>+R37+R38+R36</f>
        <v>2715814.6399999955</v>
      </c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</row>
    <row r="40" spans="1:33" ht="30" customHeight="1" thickTop="1" x14ac:dyDescent="0.3">
      <c r="A40" s="243"/>
      <c r="B40" s="243"/>
      <c r="C40" s="234"/>
      <c r="D40" s="279"/>
      <c r="E40" s="252"/>
      <c r="F40" s="279"/>
      <c r="G40" s="252"/>
      <c r="H40" s="279"/>
      <c r="I40" s="252"/>
      <c r="J40" s="280"/>
      <c r="K40" s="252"/>
      <c r="L40" s="281"/>
      <c r="M40" s="252"/>
      <c r="N40" s="280"/>
      <c r="O40" s="252"/>
      <c r="P40" s="281"/>
      <c r="Q40" s="252"/>
      <c r="R40" s="281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</row>
    <row r="41" spans="1:33" s="287" customFormat="1" ht="30" customHeight="1" x14ac:dyDescent="0.3">
      <c r="A41" s="282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4"/>
      <c r="M41" s="283"/>
      <c r="N41" s="283"/>
      <c r="O41" s="283"/>
      <c r="P41" s="285"/>
      <c r="Q41" s="286"/>
      <c r="R41" s="285"/>
      <c r="S41" s="283"/>
      <c r="T41" s="285"/>
    </row>
    <row r="42" spans="1:33" s="287" customFormat="1" ht="30" customHeight="1" x14ac:dyDescent="0.3">
      <c r="A42" s="288" t="s">
        <v>48</v>
      </c>
      <c r="B42" s="288"/>
      <c r="C42" s="289"/>
      <c r="D42" s="290">
        <f>+D39-D9</f>
        <v>17406</v>
      </c>
      <c r="E42" s="283"/>
      <c r="F42" s="290">
        <f>+F39-F9</f>
        <v>0</v>
      </c>
      <c r="G42" s="283"/>
      <c r="H42" s="290">
        <f>+H39-H9</f>
        <v>17406</v>
      </c>
      <c r="I42" s="283"/>
      <c r="J42" s="291">
        <f>+J39-J9</f>
        <v>0.54370227044507047</v>
      </c>
      <c r="K42" s="290"/>
      <c r="L42" s="285">
        <f>+L39-L9</f>
        <v>2487632.2200000007</v>
      </c>
      <c r="M42" s="290"/>
      <c r="N42" s="291">
        <f>+N39-N9</f>
        <v>1.4226749544075776</v>
      </c>
      <c r="O42" s="283"/>
      <c r="P42" s="285">
        <f>+P39-P9</f>
        <v>5203446.8599999957</v>
      </c>
      <c r="R42" s="285">
        <f>+R39-R9</f>
        <v>2715814.6399999955</v>
      </c>
    </row>
    <row r="43" spans="1:33" s="297" customFormat="1" ht="30" customHeight="1" x14ac:dyDescent="0.25">
      <c r="A43" s="237" t="s">
        <v>74</v>
      </c>
      <c r="B43" s="237"/>
      <c r="C43" s="292"/>
      <c r="D43" s="293">
        <f>IF(D9&lt;&gt;0,+D42/D9,D9)</f>
        <v>5.9697499742771887E-2</v>
      </c>
      <c r="E43" s="294"/>
      <c r="F43" s="293">
        <f>IF(F9&lt;&gt;0,+F42/F9,F9)</f>
        <v>0</v>
      </c>
      <c r="G43" s="294"/>
      <c r="H43" s="293">
        <f>IF(H9&lt;&gt;0,+H42/H9,H9)</f>
        <v>5.9697499742771887E-2</v>
      </c>
      <c r="I43" s="294"/>
      <c r="J43" s="293">
        <f>IF(J9&lt;&gt;0,+J42/J9,J9)</f>
        <v>0.11716498499930465</v>
      </c>
      <c r="K43" s="295"/>
      <c r="L43" s="293">
        <f>IF(L9&lt;&gt;0,+L42/L9,L9)</f>
        <v>0.18385694140393463</v>
      </c>
      <c r="M43" s="295"/>
      <c r="N43" s="293">
        <f>IF(N9&lt;&gt;0,+N42/N9,N9)</f>
        <v>0.30657898403771794</v>
      </c>
      <c r="O43" s="294"/>
      <c r="P43" s="293">
        <f>IF(P9&lt;&gt;0,+P42/P9,P9)</f>
        <v>0.38457848260122096</v>
      </c>
      <c r="Q43" s="296"/>
      <c r="R43" s="293">
        <f>IF(R9&lt;&gt;0,+R42/R9,R9)</f>
        <v>0</v>
      </c>
    </row>
    <row r="44" spans="1:33" s="297" customFormat="1" ht="25.05" customHeight="1" x14ac:dyDescent="0.25">
      <c r="A44" s="237"/>
      <c r="B44" s="237"/>
      <c r="C44" s="292"/>
      <c r="D44" s="293"/>
      <c r="E44" s="294"/>
      <c r="F44" s="293"/>
      <c r="G44" s="294"/>
      <c r="H44" s="293"/>
      <c r="I44" s="294"/>
      <c r="J44" s="293"/>
      <c r="K44" s="295"/>
      <c r="L44" s="293"/>
      <c r="M44" s="295"/>
      <c r="N44" s="293"/>
      <c r="O44" s="294"/>
      <c r="P44" s="293"/>
      <c r="Q44" s="296"/>
      <c r="R44" s="293"/>
    </row>
    <row r="45" spans="1:33" ht="25.05" customHeight="1" x14ac:dyDescent="0.25">
      <c r="A45" s="234"/>
      <c r="B45" s="234"/>
      <c r="C45" s="234"/>
      <c r="D45" s="264"/>
      <c r="E45" s="234"/>
      <c r="F45" s="264"/>
      <c r="G45" s="234"/>
      <c r="H45" s="264"/>
      <c r="I45" s="234"/>
      <c r="J45" s="236"/>
      <c r="K45" s="234"/>
      <c r="L45" s="235"/>
      <c r="M45" s="234"/>
      <c r="N45" s="236"/>
      <c r="O45" s="234"/>
      <c r="P45" s="235"/>
      <c r="Q45" s="234"/>
      <c r="R45" s="235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</row>
    <row r="46" spans="1:33" ht="25.05" customHeight="1" x14ac:dyDescent="0.25">
      <c r="A46" s="234"/>
      <c r="B46" s="234"/>
      <c r="C46" s="234"/>
      <c r="D46" s="298"/>
      <c r="E46" s="234"/>
      <c r="F46" s="298"/>
      <c r="G46" s="234"/>
      <c r="H46" s="298"/>
      <c r="I46" s="234"/>
      <c r="J46" s="298"/>
      <c r="K46" s="234"/>
      <c r="L46" s="298"/>
      <c r="M46" s="234"/>
      <c r="N46" s="298"/>
      <c r="O46" s="234"/>
      <c r="P46" s="299"/>
      <c r="Q46" s="234"/>
      <c r="R46" s="300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</row>
    <row r="47" spans="1:33" ht="25.05" customHeight="1" x14ac:dyDescent="0.25">
      <c r="A47" s="234"/>
      <c r="B47" s="234"/>
      <c r="C47" s="234"/>
      <c r="D47" s="264"/>
      <c r="E47" s="234"/>
      <c r="F47" s="264"/>
      <c r="G47" s="234"/>
      <c r="H47" s="264"/>
      <c r="I47" s="234"/>
      <c r="J47" s="236"/>
      <c r="K47" s="234"/>
      <c r="L47" s="235"/>
      <c r="M47" s="234"/>
      <c r="N47" s="236"/>
      <c r="O47" s="234"/>
      <c r="P47" s="235"/>
      <c r="Q47" s="234"/>
      <c r="R47" s="235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</row>
    <row r="48" spans="1:33" ht="25.05" customHeight="1" x14ac:dyDescent="0.25">
      <c r="A48" s="234"/>
      <c r="B48" s="234"/>
      <c r="C48" s="234"/>
      <c r="D48" s="298"/>
      <c r="E48" s="234"/>
      <c r="F48" s="298"/>
      <c r="G48" s="234"/>
      <c r="H48" s="298"/>
      <c r="I48" s="234"/>
      <c r="J48" s="298"/>
      <c r="K48" s="234"/>
      <c r="L48" s="298"/>
      <c r="M48" s="234"/>
      <c r="N48" s="298"/>
      <c r="O48" s="234"/>
      <c r="P48" s="299"/>
      <c r="Q48" s="234"/>
      <c r="R48" s="300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</row>
    <row r="49" spans="1:33" ht="25.05" customHeight="1" x14ac:dyDescent="0.25">
      <c r="A49" s="234"/>
      <c r="B49" s="234"/>
      <c r="C49" s="234"/>
      <c r="D49" s="264"/>
      <c r="E49" s="234"/>
      <c r="F49" s="264"/>
      <c r="G49" s="234"/>
      <c r="H49" s="264"/>
      <c r="I49" s="234"/>
      <c r="J49" s="236"/>
      <c r="K49" s="234"/>
      <c r="L49" s="235"/>
      <c r="M49" s="234"/>
      <c r="N49" s="236"/>
      <c r="O49" s="234"/>
      <c r="P49" s="235"/>
      <c r="Q49" s="234"/>
      <c r="R49" s="235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</row>
    <row r="50" spans="1:33" ht="25.05" customHeight="1" x14ac:dyDescent="0.25">
      <c r="A50" s="234"/>
      <c r="B50" s="234"/>
      <c r="C50" s="234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234"/>
      <c r="T50" s="234"/>
      <c r="U50" s="234"/>
      <c r="V50" s="234"/>
      <c r="W50" s="234"/>
      <c r="X50" s="234"/>
      <c r="Y50" s="235"/>
      <c r="Z50" s="234"/>
      <c r="AA50" s="235"/>
      <c r="AB50" s="234"/>
      <c r="AC50" s="235"/>
      <c r="AD50" s="234"/>
      <c r="AE50" s="235"/>
      <c r="AF50" s="234"/>
      <c r="AG50" s="235"/>
    </row>
    <row r="51" spans="1:33" ht="25.05" customHeight="1" x14ac:dyDescent="0.25">
      <c r="A51" s="234"/>
      <c r="B51" s="234"/>
      <c r="C51" s="23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34"/>
      <c r="T51" s="234"/>
      <c r="U51" s="234"/>
      <c r="V51" s="234"/>
      <c r="W51" s="234"/>
      <c r="X51" s="234"/>
      <c r="Y51" s="235"/>
      <c r="Z51" s="234"/>
      <c r="AA51" s="235"/>
      <c r="AB51" s="234"/>
      <c r="AC51" s="235"/>
      <c r="AD51" s="234"/>
      <c r="AE51" s="235"/>
      <c r="AF51" s="234"/>
      <c r="AG51" s="236"/>
    </row>
    <row r="52" spans="1:33" ht="25.05" customHeight="1" x14ac:dyDescent="0.25">
      <c r="A52" s="234"/>
      <c r="B52" s="234"/>
      <c r="C52" s="234"/>
      <c r="D52" s="298"/>
      <c r="E52" s="234"/>
      <c r="F52" s="298"/>
      <c r="G52" s="234"/>
      <c r="H52" s="298"/>
      <c r="I52" s="234"/>
      <c r="J52" s="298"/>
      <c r="K52" s="234"/>
      <c r="L52" s="298"/>
      <c r="M52" s="234"/>
      <c r="N52" s="298"/>
      <c r="O52" s="234"/>
      <c r="P52" s="299"/>
      <c r="Q52" s="234"/>
      <c r="R52" s="300"/>
      <c r="S52" s="234"/>
      <c r="T52" s="234"/>
      <c r="U52" s="234"/>
      <c r="V52" s="234"/>
      <c r="W52" s="234"/>
      <c r="X52" s="234"/>
      <c r="Y52" s="235"/>
      <c r="Z52" s="234"/>
      <c r="AA52" s="235"/>
      <c r="AB52" s="234"/>
      <c r="AC52" s="235"/>
      <c r="AD52" s="234"/>
      <c r="AE52" s="235"/>
      <c r="AF52" s="234"/>
      <c r="AG52" s="235"/>
    </row>
    <row r="53" spans="1:33" ht="25.05" customHeight="1" x14ac:dyDescent="0.25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3"/>
      <c r="Q53" s="302"/>
      <c r="R53" s="303"/>
      <c r="S53" s="234"/>
      <c r="T53" s="234"/>
      <c r="U53" s="234"/>
      <c r="V53" s="234"/>
      <c r="W53" s="234"/>
      <c r="X53" s="234"/>
      <c r="Y53" s="235"/>
      <c r="Z53" s="234"/>
      <c r="AA53" s="235"/>
      <c r="AB53" s="234"/>
      <c r="AC53" s="235"/>
      <c r="AD53" s="234"/>
      <c r="AE53" s="235"/>
      <c r="AF53" s="234"/>
      <c r="AG53" s="235"/>
    </row>
    <row r="54" spans="1:33" ht="25.05" customHeight="1" x14ac:dyDescent="0.25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3"/>
      <c r="Q54" s="302"/>
      <c r="R54" s="303"/>
      <c r="S54" s="234"/>
      <c r="T54" s="234"/>
      <c r="U54" s="234"/>
      <c r="V54" s="234"/>
      <c r="W54" s="234"/>
      <c r="X54" s="234"/>
      <c r="Y54" s="235"/>
      <c r="Z54" s="234"/>
      <c r="AA54" s="235"/>
      <c r="AB54" s="234"/>
      <c r="AC54" s="235"/>
      <c r="AD54" s="234"/>
      <c r="AE54" s="235"/>
      <c r="AF54" s="234"/>
      <c r="AG54" s="235"/>
    </row>
    <row r="55" spans="1:33" ht="25.05" customHeight="1" x14ac:dyDescent="0.25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3"/>
      <c r="Q55" s="302"/>
      <c r="R55" s="303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</row>
    <row r="56" spans="1:33" ht="25.05" customHeight="1" x14ac:dyDescent="0.25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3"/>
      <c r="Q56" s="302"/>
      <c r="R56" s="303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</row>
    <row r="57" spans="1:33" ht="25.05" customHeight="1" x14ac:dyDescent="0.2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3"/>
      <c r="Q57" s="302"/>
      <c r="R57" s="303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</row>
    <row r="58" spans="1:33" ht="25.05" customHeight="1" x14ac:dyDescent="0.25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302"/>
      <c r="R58" s="303"/>
      <c r="S58" s="234"/>
      <c r="T58" s="234"/>
      <c r="U58" s="234"/>
      <c r="V58" s="234"/>
      <c r="W58" s="234"/>
      <c r="X58" s="234"/>
      <c r="Y58" s="235"/>
      <c r="Z58" s="234"/>
      <c r="AA58" s="235"/>
      <c r="AB58" s="234"/>
      <c r="AC58" s="235"/>
      <c r="AD58" s="234"/>
      <c r="AE58" s="235"/>
      <c r="AF58" s="234"/>
      <c r="AG58" s="235"/>
    </row>
    <row r="59" spans="1:33" ht="25.05" customHeight="1" x14ac:dyDescent="0.2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234"/>
      <c r="R59" s="235"/>
      <c r="S59" s="234"/>
      <c r="T59" s="234"/>
      <c r="U59" s="234"/>
      <c r="V59" s="234"/>
      <c r="W59" s="234"/>
      <c r="X59" s="234"/>
      <c r="Y59" s="235"/>
      <c r="Z59" s="234"/>
      <c r="AA59" s="235"/>
      <c r="AB59" s="234"/>
      <c r="AC59" s="235"/>
      <c r="AD59" s="234"/>
      <c r="AE59" s="235"/>
      <c r="AF59" s="234"/>
      <c r="AG59" s="236"/>
    </row>
    <row r="60" spans="1:33" ht="25.05" customHeight="1" x14ac:dyDescent="0.2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5"/>
      <c r="Q60" s="234"/>
      <c r="R60" s="235"/>
      <c r="S60" s="234"/>
      <c r="T60" s="234"/>
      <c r="U60" s="234"/>
      <c r="V60" s="234"/>
      <c r="W60" s="234"/>
      <c r="X60" s="234"/>
      <c r="Y60" s="235"/>
      <c r="Z60" s="234"/>
      <c r="AA60" s="235"/>
      <c r="AB60" s="234"/>
      <c r="AC60" s="235"/>
      <c r="AD60" s="234"/>
      <c r="AE60" s="235"/>
      <c r="AF60" s="234"/>
      <c r="AG60" s="235"/>
    </row>
    <row r="61" spans="1:33" ht="25.05" customHeight="1" x14ac:dyDescent="0.2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5"/>
      <c r="Q61" s="234"/>
      <c r="R61" s="235"/>
      <c r="S61" s="234"/>
      <c r="T61" s="234"/>
      <c r="U61" s="234"/>
      <c r="V61" s="234"/>
      <c r="W61" s="234"/>
      <c r="X61" s="234"/>
      <c r="Y61" s="235"/>
      <c r="Z61" s="234"/>
      <c r="AA61" s="235"/>
      <c r="AB61" s="234"/>
      <c r="AC61" s="235"/>
      <c r="AD61" s="234"/>
      <c r="AE61" s="235"/>
      <c r="AF61" s="234"/>
      <c r="AG61" s="235"/>
    </row>
    <row r="62" spans="1:33" ht="25.05" customHeight="1" x14ac:dyDescent="0.2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5"/>
      <c r="Q62" s="234"/>
      <c r="R62" s="235"/>
      <c r="S62" s="234"/>
      <c r="T62" s="234"/>
      <c r="U62" s="234"/>
      <c r="V62" s="234"/>
      <c r="W62" s="234"/>
      <c r="X62" s="234"/>
      <c r="Y62" s="235"/>
      <c r="Z62" s="234"/>
      <c r="AA62" s="235"/>
      <c r="AB62" s="234"/>
      <c r="AC62" s="235"/>
      <c r="AD62" s="234"/>
      <c r="AE62" s="235"/>
      <c r="AF62" s="234"/>
      <c r="AG62" s="235"/>
    </row>
    <row r="63" spans="1:33" ht="25.05" customHeight="1" x14ac:dyDescent="0.2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5"/>
      <c r="Q63" s="234"/>
      <c r="R63" s="235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</row>
    <row r="64" spans="1:33" ht="25.05" customHeight="1" x14ac:dyDescent="0.2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5"/>
      <c r="Q64" s="234"/>
      <c r="R64" s="235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</row>
    <row r="65" spans="1:33" ht="25.05" customHeight="1" x14ac:dyDescent="0.2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5"/>
      <c r="Q65" s="234"/>
      <c r="R65" s="235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</row>
    <row r="66" spans="1:33" ht="25.05" customHeight="1" x14ac:dyDescent="0.2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  <c r="Q66" s="234"/>
      <c r="R66" s="235"/>
      <c r="S66" s="234"/>
      <c r="T66" s="234"/>
      <c r="U66" s="234"/>
      <c r="V66" s="234"/>
      <c r="W66" s="234"/>
      <c r="X66" s="234"/>
      <c r="Y66" s="235"/>
      <c r="Z66" s="234"/>
      <c r="AA66" s="235"/>
      <c r="AB66" s="234"/>
      <c r="AC66" s="235"/>
      <c r="AD66" s="234"/>
      <c r="AE66" s="235"/>
      <c r="AF66" s="234"/>
      <c r="AG66" s="235"/>
    </row>
    <row r="67" spans="1:33" ht="25.05" customHeight="1" x14ac:dyDescent="0.2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5"/>
      <c r="Q67" s="234"/>
      <c r="R67" s="235"/>
      <c r="S67" s="234"/>
      <c r="T67" s="234"/>
      <c r="U67" s="234"/>
      <c r="V67" s="234"/>
      <c r="W67" s="234"/>
      <c r="X67" s="234"/>
      <c r="Y67" s="235"/>
      <c r="Z67" s="234"/>
      <c r="AA67" s="235"/>
      <c r="AB67" s="234"/>
      <c r="AC67" s="235"/>
      <c r="AD67" s="234"/>
      <c r="AE67" s="235"/>
      <c r="AF67" s="234"/>
      <c r="AG67" s="235"/>
    </row>
    <row r="68" spans="1:33" ht="25.05" customHeight="1" x14ac:dyDescent="0.2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5"/>
      <c r="Q68" s="234"/>
      <c r="R68" s="235"/>
      <c r="S68" s="234"/>
      <c r="T68" s="234"/>
      <c r="U68" s="234"/>
      <c r="V68" s="234"/>
      <c r="W68" s="234"/>
      <c r="X68" s="234"/>
      <c r="Y68" s="235"/>
      <c r="Z68" s="234"/>
      <c r="AA68" s="235"/>
      <c r="AB68" s="234"/>
      <c r="AC68" s="235"/>
      <c r="AD68" s="234"/>
      <c r="AE68" s="235"/>
      <c r="AF68" s="234"/>
      <c r="AG68" s="235"/>
    </row>
    <row r="69" spans="1:33" ht="25.05" customHeight="1" x14ac:dyDescent="0.25"/>
    <row r="70" spans="1:33" ht="25.05" customHeight="1" x14ac:dyDescent="0.25"/>
    <row r="71" spans="1:33" ht="25.05" customHeight="1" x14ac:dyDescent="0.25"/>
    <row r="72" spans="1:33" ht="25.05" customHeight="1" x14ac:dyDescent="0.25"/>
    <row r="73" spans="1:33" ht="25.05" customHeight="1" x14ac:dyDescent="0.25"/>
    <row r="74" spans="1:33" ht="25.05" customHeight="1" x14ac:dyDescent="0.25"/>
    <row r="75" spans="1:33" ht="25.05" customHeight="1" x14ac:dyDescent="0.25"/>
    <row r="76" spans="1:33" ht="25.05" customHeight="1" x14ac:dyDescent="0.25"/>
    <row r="77" spans="1:33" ht="25.05" customHeight="1" x14ac:dyDescent="0.25"/>
    <row r="78" spans="1:33" ht="25.05" customHeight="1" x14ac:dyDescent="0.25"/>
    <row r="79" spans="1:33" ht="25.05" customHeight="1" x14ac:dyDescent="0.25"/>
    <row r="80" spans="1:33" ht="25.05" customHeight="1" x14ac:dyDescent="0.25"/>
    <row r="81" s="232" customFormat="1" ht="25.05" customHeight="1" x14ac:dyDescent="0.25"/>
    <row r="82" s="232" customFormat="1" ht="25.05" customHeight="1" x14ac:dyDescent="0.25"/>
    <row r="83" s="232" customFormat="1" ht="25.05" customHeight="1" x14ac:dyDescent="0.25"/>
    <row r="84" s="232" customFormat="1" ht="25.05" customHeight="1" x14ac:dyDescent="0.25"/>
    <row r="85" s="232" customFormat="1" ht="25.05" customHeight="1" x14ac:dyDescent="0.25"/>
    <row r="86" s="232" customFormat="1" ht="25.05" customHeight="1" x14ac:dyDescent="0.25"/>
    <row r="87" s="232" customFormat="1" ht="25.05" customHeight="1" x14ac:dyDescent="0.25"/>
    <row r="88" s="232" customFormat="1" ht="25.05" customHeight="1" x14ac:dyDescent="0.25"/>
    <row r="89" s="232" customFormat="1" ht="25.05" customHeight="1" x14ac:dyDescent="0.25"/>
    <row r="90" s="232" customFormat="1" ht="25.05" customHeight="1" x14ac:dyDescent="0.25"/>
    <row r="91" s="232" customFormat="1" ht="25.05" customHeight="1" x14ac:dyDescent="0.25"/>
    <row r="92" s="232" customFormat="1" ht="25.05" customHeight="1" x14ac:dyDescent="0.25"/>
    <row r="93" s="232" customFormat="1" ht="25.05" customHeight="1" x14ac:dyDescent="0.25"/>
    <row r="94" s="232" customFormat="1" ht="25.05" customHeight="1" x14ac:dyDescent="0.25"/>
    <row r="95" s="232" customFormat="1" ht="25.05" customHeight="1" x14ac:dyDescent="0.25"/>
    <row r="96" s="232" customFormat="1" ht="25.05" customHeight="1" x14ac:dyDescent="0.25"/>
    <row r="97" s="232" customFormat="1" ht="25.05" customHeight="1" x14ac:dyDescent="0.25"/>
    <row r="98" s="232" customFormat="1" ht="25.05" customHeight="1" x14ac:dyDescent="0.25"/>
    <row r="99" s="232" customFormat="1" ht="25.05" customHeight="1" x14ac:dyDescent="0.25"/>
    <row r="100" s="232" customFormat="1" ht="25.05" customHeight="1" x14ac:dyDescent="0.25"/>
    <row r="101" s="232" customFormat="1" ht="25.05" customHeight="1" x14ac:dyDescent="0.25"/>
    <row r="102" s="232" customFormat="1" ht="25.05" customHeight="1" x14ac:dyDescent="0.25"/>
    <row r="103" s="232" customFormat="1" ht="25.05" customHeight="1" x14ac:dyDescent="0.25"/>
    <row r="104" s="232" customFormat="1" ht="25.05" customHeight="1" x14ac:dyDescent="0.25"/>
    <row r="105" s="232" customFormat="1" ht="25.05" customHeight="1" x14ac:dyDescent="0.25"/>
    <row r="106" s="232" customFormat="1" ht="25.05" customHeight="1" x14ac:dyDescent="0.25"/>
    <row r="107" s="232" customFormat="1" ht="25.05" customHeight="1" x14ac:dyDescent="0.25"/>
    <row r="108" s="232" customFormat="1" ht="25.05" customHeight="1" x14ac:dyDescent="0.25"/>
    <row r="109" s="232" customFormat="1" ht="25.05" customHeight="1" x14ac:dyDescent="0.25"/>
    <row r="110" s="232" customFormat="1" ht="25.05" customHeight="1" x14ac:dyDescent="0.25"/>
    <row r="111" s="232" customFormat="1" ht="25.05" customHeight="1" x14ac:dyDescent="0.25"/>
    <row r="112" s="232" customFormat="1" ht="25.05" customHeight="1" x14ac:dyDescent="0.25"/>
    <row r="113" s="232" customFormat="1" ht="25.05" customHeight="1" x14ac:dyDescent="0.25"/>
    <row r="114" s="232" customFormat="1" ht="25.05" customHeight="1" x14ac:dyDescent="0.25"/>
    <row r="115" s="232" customFormat="1" ht="25.05" customHeight="1" x14ac:dyDescent="0.25"/>
    <row r="116" s="232" customFormat="1" ht="25.05" customHeight="1" x14ac:dyDescent="0.25"/>
    <row r="117" s="232" customFormat="1" ht="25.05" customHeight="1" x14ac:dyDescent="0.25"/>
    <row r="118" s="232" customFormat="1" ht="25.05" customHeight="1" x14ac:dyDescent="0.25"/>
    <row r="119" s="232" customFormat="1" ht="25.05" customHeight="1" x14ac:dyDescent="0.25"/>
    <row r="120" s="232" customFormat="1" ht="25.05" customHeight="1" x14ac:dyDescent="0.25"/>
  </sheetData>
  <mergeCells count="1">
    <mergeCell ref="P1:R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B111"/>
  <sheetViews>
    <sheetView showGridLines="0" workbookViewId="0"/>
  </sheetViews>
  <sheetFormatPr defaultColWidth="9.6640625" defaultRowHeight="20.399999999999999" x14ac:dyDescent="0.35"/>
  <cols>
    <col min="1" max="1" width="33.88671875" style="1" customWidth="1"/>
    <col min="2" max="2" width="12.44140625" style="1" bestFit="1" customWidth="1"/>
    <col min="3" max="3" width="11.88671875" style="1" customWidth="1"/>
    <col min="4" max="4" width="0.77734375" style="1" customWidth="1"/>
    <col min="5" max="5" width="11" style="1" customWidth="1"/>
    <col min="6" max="6" width="1.33203125" style="305" customWidth="1"/>
    <col min="7" max="7" width="10.109375" style="1" customWidth="1"/>
    <col min="8" max="8" width="2.21875" style="305" customWidth="1"/>
    <col min="9" max="9" width="13.44140625" style="1" customWidth="1"/>
    <col min="10" max="10" width="1.88671875" style="305" customWidth="1"/>
    <col min="11" max="11" width="8.77734375" style="1" customWidth="1"/>
    <col min="12" max="12" width="1.109375" style="305" customWidth="1"/>
    <col min="13" max="13" width="9.44140625" style="1" bestFit="1" customWidth="1"/>
    <col min="14" max="14" width="1.33203125" style="305" customWidth="1"/>
    <col min="15" max="15" width="15.77734375" style="2" customWidth="1"/>
    <col min="16" max="16" width="1.6640625" style="305" customWidth="1"/>
    <col min="17" max="17" width="14.109375" style="2" customWidth="1"/>
    <col min="18" max="18" width="2" style="305" customWidth="1"/>
    <col min="19" max="19" width="13.21875" style="1" customWidth="1"/>
    <col min="20" max="20" width="10.109375" style="3" bestFit="1" customWidth="1"/>
    <col min="21" max="21" width="12.33203125" style="1" bestFit="1" customWidth="1"/>
    <col min="22" max="256" width="9.6640625" style="1"/>
    <col min="257" max="257" width="33.88671875" style="1" customWidth="1"/>
    <col min="258" max="258" width="12.44140625" style="1" bestFit="1" customWidth="1"/>
    <col min="259" max="259" width="11.88671875" style="1" customWidth="1"/>
    <col min="260" max="260" width="0.77734375" style="1" customWidth="1"/>
    <col min="261" max="261" width="11" style="1" customWidth="1"/>
    <col min="262" max="262" width="1.33203125" style="1" customWidth="1"/>
    <col min="263" max="263" width="10.109375" style="1" customWidth="1"/>
    <col min="264" max="264" width="2.21875" style="1" customWidth="1"/>
    <col min="265" max="265" width="13.44140625" style="1" customWidth="1"/>
    <col min="266" max="266" width="1.88671875" style="1" customWidth="1"/>
    <col min="267" max="267" width="8.77734375" style="1" customWidth="1"/>
    <col min="268" max="268" width="1.109375" style="1" customWidth="1"/>
    <col min="269" max="269" width="9.44140625" style="1" bestFit="1" customWidth="1"/>
    <col min="270" max="270" width="1.33203125" style="1" customWidth="1"/>
    <col min="271" max="271" width="15.77734375" style="1" customWidth="1"/>
    <col min="272" max="272" width="1.6640625" style="1" customWidth="1"/>
    <col min="273" max="273" width="14.109375" style="1" customWidth="1"/>
    <col min="274" max="274" width="2" style="1" customWidth="1"/>
    <col min="275" max="275" width="13.21875" style="1" customWidth="1"/>
    <col min="276" max="276" width="10.109375" style="1" bestFit="1" customWidth="1"/>
    <col min="277" max="277" width="12.33203125" style="1" bestFit="1" customWidth="1"/>
    <col min="278" max="512" width="9.6640625" style="1"/>
    <col min="513" max="513" width="33.88671875" style="1" customWidth="1"/>
    <col min="514" max="514" width="12.44140625" style="1" bestFit="1" customWidth="1"/>
    <col min="515" max="515" width="11.88671875" style="1" customWidth="1"/>
    <col min="516" max="516" width="0.77734375" style="1" customWidth="1"/>
    <col min="517" max="517" width="11" style="1" customWidth="1"/>
    <col min="518" max="518" width="1.33203125" style="1" customWidth="1"/>
    <col min="519" max="519" width="10.109375" style="1" customWidth="1"/>
    <col min="520" max="520" width="2.21875" style="1" customWidth="1"/>
    <col min="521" max="521" width="13.44140625" style="1" customWidth="1"/>
    <col min="522" max="522" width="1.88671875" style="1" customWidth="1"/>
    <col min="523" max="523" width="8.77734375" style="1" customWidth="1"/>
    <col min="524" max="524" width="1.109375" style="1" customWidth="1"/>
    <col min="525" max="525" width="9.44140625" style="1" bestFit="1" customWidth="1"/>
    <col min="526" max="526" width="1.33203125" style="1" customWidth="1"/>
    <col min="527" max="527" width="15.77734375" style="1" customWidth="1"/>
    <col min="528" max="528" width="1.6640625" style="1" customWidth="1"/>
    <col min="529" max="529" width="14.109375" style="1" customWidth="1"/>
    <col min="530" max="530" width="2" style="1" customWidth="1"/>
    <col min="531" max="531" width="13.21875" style="1" customWidth="1"/>
    <col min="532" max="532" width="10.109375" style="1" bestFit="1" customWidth="1"/>
    <col min="533" max="533" width="12.33203125" style="1" bestFit="1" customWidth="1"/>
    <col min="534" max="768" width="9.6640625" style="1"/>
    <col min="769" max="769" width="33.88671875" style="1" customWidth="1"/>
    <col min="770" max="770" width="12.44140625" style="1" bestFit="1" customWidth="1"/>
    <col min="771" max="771" width="11.88671875" style="1" customWidth="1"/>
    <col min="772" max="772" width="0.77734375" style="1" customWidth="1"/>
    <col min="773" max="773" width="11" style="1" customWidth="1"/>
    <col min="774" max="774" width="1.33203125" style="1" customWidth="1"/>
    <col min="775" max="775" width="10.109375" style="1" customWidth="1"/>
    <col min="776" max="776" width="2.21875" style="1" customWidth="1"/>
    <col min="777" max="777" width="13.44140625" style="1" customWidth="1"/>
    <col min="778" max="778" width="1.88671875" style="1" customWidth="1"/>
    <col min="779" max="779" width="8.77734375" style="1" customWidth="1"/>
    <col min="780" max="780" width="1.109375" style="1" customWidth="1"/>
    <col min="781" max="781" width="9.44140625" style="1" bestFit="1" customWidth="1"/>
    <col min="782" max="782" width="1.33203125" style="1" customWidth="1"/>
    <col min="783" max="783" width="15.77734375" style="1" customWidth="1"/>
    <col min="784" max="784" width="1.6640625" style="1" customWidth="1"/>
    <col min="785" max="785" width="14.109375" style="1" customWidth="1"/>
    <col min="786" max="786" width="2" style="1" customWidth="1"/>
    <col min="787" max="787" width="13.21875" style="1" customWidth="1"/>
    <col min="788" max="788" width="10.109375" style="1" bestFit="1" customWidth="1"/>
    <col min="789" max="789" width="12.33203125" style="1" bestFit="1" customWidth="1"/>
    <col min="790" max="1024" width="9.6640625" style="1"/>
    <col min="1025" max="1025" width="33.88671875" style="1" customWidth="1"/>
    <col min="1026" max="1026" width="12.44140625" style="1" bestFit="1" customWidth="1"/>
    <col min="1027" max="1027" width="11.88671875" style="1" customWidth="1"/>
    <col min="1028" max="1028" width="0.77734375" style="1" customWidth="1"/>
    <col min="1029" max="1029" width="11" style="1" customWidth="1"/>
    <col min="1030" max="1030" width="1.33203125" style="1" customWidth="1"/>
    <col min="1031" max="1031" width="10.109375" style="1" customWidth="1"/>
    <col min="1032" max="1032" width="2.21875" style="1" customWidth="1"/>
    <col min="1033" max="1033" width="13.44140625" style="1" customWidth="1"/>
    <col min="1034" max="1034" width="1.88671875" style="1" customWidth="1"/>
    <col min="1035" max="1035" width="8.77734375" style="1" customWidth="1"/>
    <col min="1036" max="1036" width="1.109375" style="1" customWidth="1"/>
    <col min="1037" max="1037" width="9.44140625" style="1" bestFit="1" customWidth="1"/>
    <col min="1038" max="1038" width="1.33203125" style="1" customWidth="1"/>
    <col min="1039" max="1039" width="15.77734375" style="1" customWidth="1"/>
    <col min="1040" max="1040" width="1.6640625" style="1" customWidth="1"/>
    <col min="1041" max="1041" width="14.109375" style="1" customWidth="1"/>
    <col min="1042" max="1042" width="2" style="1" customWidth="1"/>
    <col min="1043" max="1043" width="13.21875" style="1" customWidth="1"/>
    <col min="1044" max="1044" width="10.109375" style="1" bestFit="1" customWidth="1"/>
    <col min="1045" max="1045" width="12.33203125" style="1" bestFit="1" customWidth="1"/>
    <col min="1046" max="1280" width="9.6640625" style="1"/>
    <col min="1281" max="1281" width="33.88671875" style="1" customWidth="1"/>
    <col min="1282" max="1282" width="12.44140625" style="1" bestFit="1" customWidth="1"/>
    <col min="1283" max="1283" width="11.88671875" style="1" customWidth="1"/>
    <col min="1284" max="1284" width="0.77734375" style="1" customWidth="1"/>
    <col min="1285" max="1285" width="11" style="1" customWidth="1"/>
    <col min="1286" max="1286" width="1.33203125" style="1" customWidth="1"/>
    <col min="1287" max="1287" width="10.109375" style="1" customWidth="1"/>
    <col min="1288" max="1288" width="2.21875" style="1" customWidth="1"/>
    <col min="1289" max="1289" width="13.44140625" style="1" customWidth="1"/>
    <col min="1290" max="1290" width="1.88671875" style="1" customWidth="1"/>
    <col min="1291" max="1291" width="8.77734375" style="1" customWidth="1"/>
    <col min="1292" max="1292" width="1.109375" style="1" customWidth="1"/>
    <col min="1293" max="1293" width="9.44140625" style="1" bestFit="1" customWidth="1"/>
    <col min="1294" max="1294" width="1.33203125" style="1" customWidth="1"/>
    <col min="1295" max="1295" width="15.77734375" style="1" customWidth="1"/>
    <col min="1296" max="1296" width="1.6640625" style="1" customWidth="1"/>
    <col min="1297" max="1297" width="14.109375" style="1" customWidth="1"/>
    <col min="1298" max="1298" width="2" style="1" customWidth="1"/>
    <col min="1299" max="1299" width="13.21875" style="1" customWidth="1"/>
    <col min="1300" max="1300" width="10.109375" style="1" bestFit="1" customWidth="1"/>
    <col min="1301" max="1301" width="12.33203125" style="1" bestFit="1" customWidth="1"/>
    <col min="1302" max="1536" width="9.6640625" style="1"/>
    <col min="1537" max="1537" width="33.88671875" style="1" customWidth="1"/>
    <col min="1538" max="1538" width="12.44140625" style="1" bestFit="1" customWidth="1"/>
    <col min="1539" max="1539" width="11.88671875" style="1" customWidth="1"/>
    <col min="1540" max="1540" width="0.77734375" style="1" customWidth="1"/>
    <col min="1541" max="1541" width="11" style="1" customWidth="1"/>
    <col min="1542" max="1542" width="1.33203125" style="1" customWidth="1"/>
    <col min="1543" max="1543" width="10.109375" style="1" customWidth="1"/>
    <col min="1544" max="1544" width="2.21875" style="1" customWidth="1"/>
    <col min="1545" max="1545" width="13.44140625" style="1" customWidth="1"/>
    <col min="1546" max="1546" width="1.88671875" style="1" customWidth="1"/>
    <col min="1547" max="1547" width="8.77734375" style="1" customWidth="1"/>
    <col min="1548" max="1548" width="1.109375" style="1" customWidth="1"/>
    <col min="1549" max="1549" width="9.44140625" style="1" bestFit="1" customWidth="1"/>
    <col min="1550" max="1550" width="1.33203125" style="1" customWidth="1"/>
    <col min="1551" max="1551" width="15.77734375" style="1" customWidth="1"/>
    <col min="1552" max="1552" width="1.6640625" style="1" customWidth="1"/>
    <col min="1553" max="1553" width="14.109375" style="1" customWidth="1"/>
    <col min="1554" max="1554" width="2" style="1" customWidth="1"/>
    <col min="1555" max="1555" width="13.21875" style="1" customWidth="1"/>
    <col min="1556" max="1556" width="10.109375" style="1" bestFit="1" customWidth="1"/>
    <col min="1557" max="1557" width="12.33203125" style="1" bestFit="1" customWidth="1"/>
    <col min="1558" max="1792" width="9.6640625" style="1"/>
    <col min="1793" max="1793" width="33.88671875" style="1" customWidth="1"/>
    <col min="1794" max="1794" width="12.44140625" style="1" bestFit="1" customWidth="1"/>
    <col min="1795" max="1795" width="11.88671875" style="1" customWidth="1"/>
    <col min="1796" max="1796" width="0.77734375" style="1" customWidth="1"/>
    <col min="1797" max="1797" width="11" style="1" customWidth="1"/>
    <col min="1798" max="1798" width="1.33203125" style="1" customWidth="1"/>
    <col min="1799" max="1799" width="10.109375" style="1" customWidth="1"/>
    <col min="1800" max="1800" width="2.21875" style="1" customWidth="1"/>
    <col min="1801" max="1801" width="13.44140625" style="1" customWidth="1"/>
    <col min="1802" max="1802" width="1.88671875" style="1" customWidth="1"/>
    <col min="1803" max="1803" width="8.77734375" style="1" customWidth="1"/>
    <col min="1804" max="1804" width="1.109375" style="1" customWidth="1"/>
    <col min="1805" max="1805" width="9.44140625" style="1" bestFit="1" customWidth="1"/>
    <col min="1806" max="1806" width="1.33203125" style="1" customWidth="1"/>
    <col min="1807" max="1807" width="15.77734375" style="1" customWidth="1"/>
    <col min="1808" max="1808" width="1.6640625" style="1" customWidth="1"/>
    <col min="1809" max="1809" width="14.109375" style="1" customWidth="1"/>
    <col min="1810" max="1810" width="2" style="1" customWidth="1"/>
    <col min="1811" max="1811" width="13.21875" style="1" customWidth="1"/>
    <col min="1812" max="1812" width="10.109375" style="1" bestFit="1" customWidth="1"/>
    <col min="1813" max="1813" width="12.33203125" style="1" bestFit="1" customWidth="1"/>
    <col min="1814" max="2048" width="9.6640625" style="1"/>
    <col min="2049" max="2049" width="33.88671875" style="1" customWidth="1"/>
    <col min="2050" max="2050" width="12.44140625" style="1" bestFit="1" customWidth="1"/>
    <col min="2051" max="2051" width="11.88671875" style="1" customWidth="1"/>
    <col min="2052" max="2052" width="0.77734375" style="1" customWidth="1"/>
    <col min="2053" max="2053" width="11" style="1" customWidth="1"/>
    <col min="2054" max="2054" width="1.33203125" style="1" customWidth="1"/>
    <col min="2055" max="2055" width="10.109375" style="1" customWidth="1"/>
    <col min="2056" max="2056" width="2.21875" style="1" customWidth="1"/>
    <col min="2057" max="2057" width="13.44140625" style="1" customWidth="1"/>
    <col min="2058" max="2058" width="1.88671875" style="1" customWidth="1"/>
    <col min="2059" max="2059" width="8.77734375" style="1" customWidth="1"/>
    <col min="2060" max="2060" width="1.109375" style="1" customWidth="1"/>
    <col min="2061" max="2061" width="9.44140625" style="1" bestFit="1" customWidth="1"/>
    <col min="2062" max="2062" width="1.33203125" style="1" customWidth="1"/>
    <col min="2063" max="2063" width="15.77734375" style="1" customWidth="1"/>
    <col min="2064" max="2064" width="1.6640625" style="1" customWidth="1"/>
    <col min="2065" max="2065" width="14.109375" style="1" customWidth="1"/>
    <col min="2066" max="2066" width="2" style="1" customWidth="1"/>
    <col min="2067" max="2067" width="13.21875" style="1" customWidth="1"/>
    <col min="2068" max="2068" width="10.109375" style="1" bestFit="1" customWidth="1"/>
    <col min="2069" max="2069" width="12.33203125" style="1" bestFit="1" customWidth="1"/>
    <col min="2070" max="2304" width="9.6640625" style="1"/>
    <col min="2305" max="2305" width="33.88671875" style="1" customWidth="1"/>
    <col min="2306" max="2306" width="12.44140625" style="1" bestFit="1" customWidth="1"/>
    <col min="2307" max="2307" width="11.88671875" style="1" customWidth="1"/>
    <col min="2308" max="2308" width="0.77734375" style="1" customWidth="1"/>
    <col min="2309" max="2309" width="11" style="1" customWidth="1"/>
    <col min="2310" max="2310" width="1.33203125" style="1" customWidth="1"/>
    <col min="2311" max="2311" width="10.109375" style="1" customWidth="1"/>
    <col min="2312" max="2312" width="2.21875" style="1" customWidth="1"/>
    <col min="2313" max="2313" width="13.44140625" style="1" customWidth="1"/>
    <col min="2314" max="2314" width="1.88671875" style="1" customWidth="1"/>
    <col min="2315" max="2315" width="8.77734375" style="1" customWidth="1"/>
    <col min="2316" max="2316" width="1.109375" style="1" customWidth="1"/>
    <col min="2317" max="2317" width="9.44140625" style="1" bestFit="1" customWidth="1"/>
    <col min="2318" max="2318" width="1.33203125" style="1" customWidth="1"/>
    <col min="2319" max="2319" width="15.77734375" style="1" customWidth="1"/>
    <col min="2320" max="2320" width="1.6640625" style="1" customWidth="1"/>
    <col min="2321" max="2321" width="14.109375" style="1" customWidth="1"/>
    <col min="2322" max="2322" width="2" style="1" customWidth="1"/>
    <col min="2323" max="2323" width="13.21875" style="1" customWidth="1"/>
    <col min="2324" max="2324" width="10.109375" style="1" bestFit="1" customWidth="1"/>
    <col min="2325" max="2325" width="12.33203125" style="1" bestFit="1" customWidth="1"/>
    <col min="2326" max="2560" width="9.6640625" style="1"/>
    <col min="2561" max="2561" width="33.88671875" style="1" customWidth="1"/>
    <col min="2562" max="2562" width="12.44140625" style="1" bestFit="1" customWidth="1"/>
    <col min="2563" max="2563" width="11.88671875" style="1" customWidth="1"/>
    <col min="2564" max="2564" width="0.77734375" style="1" customWidth="1"/>
    <col min="2565" max="2565" width="11" style="1" customWidth="1"/>
    <col min="2566" max="2566" width="1.33203125" style="1" customWidth="1"/>
    <col min="2567" max="2567" width="10.109375" style="1" customWidth="1"/>
    <col min="2568" max="2568" width="2.21875" style="1" customWidth="1"/>
    <col min="2569" max="2569" width="13.44140625" style="1" customWidth="1"/>
    <col min="2570" max="2570" width="1.88671875" style="1" customWidth="1"/>
    <col min="2571" max="2571" width="8.77734375" style="1" customWidth="1"/>
    <col min="2572" max="2572" width="1.109375" style="1" customWidth="1"/>
    <col min="2573" max="2573" width="9.44140625" style="1" bestFit="1" customWidth="1"/>
    <col min="2574" max="2574" width="1.33203125" style="1" customWidth="1"/>
    <col min="2575" max="2575" width="15.77734375" style="1" customWidth="1"/>
    <col min="2576" max="2576" width="1.6640625" style="1" customWidth="1"/>
    <col min="2577" max="2577" width="14.109375" style="1" customWidth="1"/>
    <col min="2578" max="2578" width="2" style="1" customWidth="1"/>
    <col min="2579" max="2579" width="13.21875" style="1" customWidth="1"/>
    <col min="2580" max="2580" width="10.109375" style="1" bestFit="1" customWidth="1"/>
    <col min="2581" max="2581" width="12.33203125" style="1" bestFit="1" customWidth="1"/>
    <col min="2582" max="2816" width="9.6640625" style="1"/>
    <col min="2817" max="2817" width="33.88671875" style="1" customWidth="1"/>
    <col min="2818" max="2818" width="12.44140625" style="1" bestFit="1" customWidth="1"/>
    <col min="2819" max="2819" width="11.88671875" style="1" customWidth="1"/>
    <col min="2820" max="2820" width="0.77734375" style="1" customWidth="1"/>
    <col min="2821" max="2821" width="11" style="1" customWidth="1"/>
    <col min="2822" max="2822" width="1.33203125" style="1" customWidth="1"/>
    <col min="2823" max="2823" width="10.109375" style="1" customWidth="1"/>
    <col min="2824" max="2824" width="2.21875" style="1" customWidth="1"/>
    <col min="2825" max="2825" width="13.44140625" style="1" customWidth="1"/>
    <col min="2826" max="2826" width="1.88671875" style="1" customWidth="1"/>
    <col min="2827" max="2827" width="8.77734375" style="1" customWidth="1"/>
    <col min="2828" max="2828" width="1.109375" style="1" customWidth="1"/>
    <col min="2829" max="2829" width="9.44140625" style="1" bestFit="1" customWidth="1"/>
    <col min="2830" max="2830" width="1.33203125" style="1" customWidth="1"/>
    <col min="2831" max="2831" width="15.77734375" style="1" customWidth="1"/>
    <col min="2832" max="2832" width="1.6640625" style="1" customWidth="1"/>
    <col min="2833" max="2833" width="14.109375" style="1" customWidth="1"/>
    <col min="2834" max="2834" width="2" style="1" customWidth="1"/>
    <col min="2835" max="2835" width="13.21875" style="1" customWidth="1"/>
    <col min="2836" max="2836" width="10.109375" style="1" bestFit="1" customWidth="1"/>
    <col min="2837" max="2837" width="12.33203125" style="1" bestFit="1" customWidth="1"/>
    <col min="2838" max="3072" width="9.6640625" style="1"/>
    <col min="3073" max="3073" width="33.88671875" style="1" customWidth="1"/>
    <col min="3074" max="3074" width="12.44140625" style="1" bestFit="1" customWidth="1"/>
    <col min="3075" max="3075" width="11.88671875" style="1" customWidth="1"/>
    <col min="3076" max="3076" width="0.77734375" style="1" customWidth="1"/>
    <col min="3077" max="3077" width="11" style="1" customWidth="1"/>
    <col min="3078" max="3078" width="1.33203125" style="1" customWidth="1"/>
    <col min="3079" max="3079" width="10.109375" style="1" customWidth="1"/>
    <col min="3080" max="3080" width="2.21875" style="1" customWidth="1"/>
    <col min="3081" max="3081" width="13.44140625" style="1" customWidth="1"/>
    <col min="3082" max="3082" width="1.88671875" style="1" customWidth="1"/>
    <col min="3083" max="3083" width="8.77734375" style="1" customWidth="1"/>
    <col min="3084" max="3084" width="1.109375" style="1" customWidth="1"/>
    <col min="3085" max="3085" width="9.44140625" style="1" bestFit="1" customWidth="1"/>
    <col min="3086" max="3086" width="1.33203125" style="1" customWidth="1"/>
    <col min="3087" max="3087" width="15.77734375" style="1" customWidth="1"/>
    <col min="3088" max="3088" width="1.6640625" style="1" customWidth="1"/>
    <col min="3089" max="3089" width="14.109375" style="1" customWidth="1"/>
    <col min="3090" max="3090" width="2" style="1" customWidth="1"/>
    <col min="3091" max="3091" width="13.21875" style="1" customWidth="1"/>
    <col min="3092" max="3092" width="10.109375" style="1" bestFit="1" customWidth="1"/>
    <col min="3093" max="3093" width="12.33203125" style="1" bestFit="1" customWidth="1"/>
    <col min="3094" max="3328" width="9.6640625" style="1"/>
    <col min="3329" max="3329" width="33.88671875" style="1" customWidth="1"/>
    <col min="3330" max="3330" width="12.44140625" style="1" bestFit="1" customWidth="1"/>
    <col min="3331" max="3331" width="11.88671875" style="1" customWidth="1"/>
    <col min="3332" max="3332" width="0.77734375" style="1" customWidth="1"/>
    <col min="3333" max="3333" width="11" style="1" customWidth="1"/>
    <col min="3334" max="3334" width="1.33203125" style="1" customWidth="1"/>
    <col min="3335" max="3335" width="10.109375" style="1" customWidth="1"/>
    <col min="3336" max="3336" width="2.21875" style="1" customWidth="1"/>
    <col min="3337" max="3337" width="13.44140625" style="1" customWidth="1"/>
    <col min="3338" max="3338" width="1.88671875" style="1" customWidth="1"/>
    <col min="3339" max="3339" width="8.77734375" style="1" customWidth="1"/>
    <col min="3340" max="3340" width="1.109375" style="1" customWidth="1"/>
    <col min="3341" max="3341" width="9.44140625" style="1" bestFit="1" customWidth="1"/>
    <col min="3342" max="3342" width="1.33203125" style="1" customWidth="1"/>
    <col min="3343" max="3343" width="15.77734375" style="1" customWidth="1"/>
    <col min="3344" max="3344" width="1.6640625" style="1" customWidth="1"/>
    <col min="3345" max="3345" width="14.109375" style="1" customWidth="1"/>
    <col min="3346" max="3346" width="2" style="1" customWidth="1"/>
    <col min="3347" max="3347" width="13.21875" style="1" customWidth="1"/>
    <col min="3348" max="3348" width="10.109375" style="1" bestFit="1" customWidth="1"/>
    <col min="3349" max="3349" width="12.33203125" style="1" bestFit="1" customWidth="1"/>
    <col min="3350" max="3584" width="9.6640625" style="1"/>
    <col min="3585" max="3585" width="33.88671875" style="1" customWidth="1"/>
    <col min="3586" max="3586" width="12.44140625" style="1" bestFit="1" customWidth="1"/>
    <col min="3587" max="3587" width="11.88671875" style="1" customWidth="1"/>
    <col min="3588" max="3588" width="0.77734375" style="1" customWidth="1"/>
    <col min="3589" max="3589" width="11" style="1" customWidth="1"/>
    <col min="3590" max="3590" width="1.33203125" style="1" customWidth="1"/>
    <col min="3591" max="3591" width="10.109375" style="1" customWidth="1"/>
    <col min="3592" max="3592" width="2.21875" style="1" customWidth="1"/>
    <col min="3593" max="3593" width="13.44140625" style="1" customWidth="1"/>
    <col min="3594" max="3594" width="1.88671875" style="1" customWidth="1"/>
    <col min="3595" max="3595" width="8.77734375" style="1" customWidth="1"/>
    <col min="3596" max="3596" width="1.109375" style="1" customWidth="1"/>
    <col min="3597" max="3597" width="9.44140625" style="1" bestFit="1" customWidth="1"/>
    <col min="3598" max="3598" width="1.33203125" style="1" customWidth="1"/>
    <col min="3599" max="3599" width="15.77734375" style="1" customWidth="1"/>
    <col min="3600" max="3600" width="1.6640625" style="1" customWidth="1"/>
    <col min="3601" max="3601" width="14.109375" style="1" customWidth="1"/>
    <col min="3602" max="3602" width="2" style="1" customWidth="1"/>
    <col min="3603" max="3603" width="13.21875" style="1" customWidth="1"/>
    <col min="3604" max="3604" width="10.109375" style="1" bestFit="1" customWidth="1"/>
    <col min="3605" max="3605" width="12.33203125" style="1" bestFit="1" customWidth="1"/>
    <col min="3606" max="3840" width="9.6640625" style="1"/>
    <col min="3841" max="3841" width="33.88671875" style="1" customWidth="1"/>
    <col min="3842" max="3842" width="12.44140625" style="1" bestFit="1" customWidth="1"/>
    <col min="3843" max="3843" width="11.88671875" style="1" customWidth="1"/>
    <col min="3844" max="3844" width="0.77734375" style="1" customWidth="1"/>
    <col min="3845" max="3845" width="11" style="1" customWidth="1"/>
    <col min="3846" max="3846" width="1.33203125" style="1" customWidth="1"/>
    <col min="3847" max="3847" width="10.109375" style="1" customWidth="1"/>
    <col min="3848" max="3848" width="2.21875" style="1" customWidth="1"/>
    <col min="3849" max="3849" width="13.44140625" style="1" customWidth="1"/>
    <col min="3850" max="3850" width="1.88671875" style="1" customWidth="1"/>
    <col min="3851" max="3851" width="8.77734375" style="1" customWidth="1"/>
    <col min="3852" max="3852" width="1.109375" style="1" customWidth="1"/>
    <col min="3853" max="3853" width="9.44140625" style="1" bestFit="1" customWidth="1"/>
    <col min="3854" max="3854" width="1.33203125" style="1" customWidth="1"/>
    <col min="3855" max="3855" width="15.77734375" style="1" customWidth="1"/>
    <col min="3856" max="3856" width="1.6640625" style="1" customWidth="1"/>
    <col min="3857" max="3857" width="14.109375" style="1" customWidth="1"/>
    <col min="3858" max="3858" width="2" style="1" customWidth="1"/>
    <col min="3859" max="3859" width="13.21875" style="1" customWidth="1"/>
    <col min="3860" max="3860" width="10.109375" style="1" bestFit="1" customWidth="1"/>
    <col min="3861" max="3861" width="12.33203125" style="1" bestFit="1" customWidth="1"/>
    <col min="3862" max="4096" width="9.6640625" style="1"/>
    <col min="4097" max="4097" width="33.88671875" style="1" customWidth="1"/>
    <col min="4098" max="4098" width="12.44140625" style="1" bestFit="1" customWidth="1"/>
    <col min="4099" max="4099" width="11.88671875" style="1" customWidth="1"/>
    <col min="4100" max="4100" width="0.77734375" style="1" customWidth="1"/>
    <col min="4101" max="4101" width="11" style="1" customWidth="1"/>
    <col min="4102" max="4102" width="1.33203125" style="1" customWidth="1"/>
    <col min="4103" max="4103" width="10.109375" style="1" customWidth="1"/>
    <col min="4104" max="4104" width="2.21875" style="1" customWidth="1"/>
    <col min="4105" max="4105" width="13.44140625" style="1" customWidth="1"/>
    <col min="4106" max="4106" width="1.88671875" style="1" customWidth="1"/>
    <col min="4107" max="4107" width="8.77734375" style="1" customWidth="1"/>
    <col min="4108" max="4108" width="1.109375" style="1" customWidth="1"/>
    <col min="4109" max="4109" width="9.44140625" style="1" bestFit="1" customWidth="1"/>
    <col min="4110" max="4110" width="1.33203125" style="1" customWidth="1"/>
    <col min="4111" max="4111" width="15.77734375" style="1" customWidth="1"/>
    <col min="4112" max="4112" width="1.6640625" style="1" customWidth="1"/>
    <col min="4113" max="4113" width="14.109375" style="1" customWidth="1"/>
    <col min="4114" max="4114" width="2" style="1" customWidth="1"/>
    <col min="4115" max="4115" width="13.21875" style="1" customWidth="1"/>
    <col min="4116" max="4116" width="10.109375" style="1" bestFit="1" customWidth="1"/>
    <col min="4117" max="4117" width="12.33203125" style="1" bestFit="1" customWidth="1"/>
    <col min="4118" max="4352" width="9.6640625" style="1"/>
    <col min="4353" max="4353" width="33.88671875" style="1" customWidth="1"/>
    <col min="4354" max="4354" width="12.44140625" style="1" bestFit="1" customWidth="1"/>
    <col min="4355" max="4355" width="11.88671875" style="1" customWidth="1"/>
    <col min="4356" max="4356" width="0.77734375" style="1" customWidth="1"/>
    <col min="4357" max="4357" width="11" style="1" customWidth="1"/>
    <col min="4358" max="4358" width="1.33203125" style="1" customWidth="1"/>
    <col min="4359" max="4359" width="10.109375" style="1" customWidth="1"/>
    <col min="4360" max="4360" width="2.21875" style="1" customWidth="1"/>
    <col min="4361" max="4361" width="13.44140625" style="1" customWidth="1"/>
    <col min="4362" max="4362" width="1.88671875" style="1" customWidth="1"/>
    <col min="4363" max="4363" width="8.77734375" style="1" customWidth="1"/>
    <col min="4364" max="4364" width="1.109375" style="1" customWidth="1"/>
    <col min="4365" max="4365" width="9.44140625" style="1" bestFit="1" customWidth="1"/>
    <col min="4366" max="4366" width="1.33203125" style="1" customWidth="1"/>
    <col min="4367" max="4367" width="15.77734375" style="1" customWidth="1"/>
    <col min="4368" max="4368" width="1.6640625" style="1" customWidth="1"/>
    <col min="4369" max="4369" width="14.109375" style="1" customWidth="1"/>
    <col min="4370" max="4370" width="2" style="1" customWidth="1"/>
    <col min="4371" max="4371" width="13.21875" style="1" customWidth="1"/>
    <col min="4372" max="4372" width="10.109375" style="1" bestFit="1" customWidth="1"/>
    <col min="4373" max="4373" width="12.33203125" style="1" bestFit="1" customWidth="1"/>
    <col min="4374" max="4608" width="9.6640625" style="1"/>
    <col min="4609" max="4609" width="33.88671875" style="1" customWidth="1"/>
    <col min="4610" max="4610" width="12.44140625" style="1" bestFit="1" customWidth="1"/>
    <col min="4611" max="4611" width="11.88671875" style="1" customWidth="1"/>
    <col min="4612" max="4612" width="0.77734375" style="1" customWidth="1"/>
    <col min="4613" max="4613" width="11" style="1" customWidth="1"/>
    <col min="4614" max="4614" width="1.33203125" style="1" customWidth="1"/>
    <col min="4615" max="4615" width="10.109375" style="1" customWidth="1"/>
    <col min="4616" max="4616" width="2.21875" style="1" customWidth="1"/>
    <col min="4617" max="4617" width="13.44140625" style="1" customWidth="1"/>
    <col min="4618" max="4618" width="1.88671875" style="1" customWidth="1"/>
    <col min="4619" max="4619" width="8.77734375" style="1" customWidth="1"/>
    <col min="4620" max="4620" width="1.109375" style="1" customWidth="1"/>
    <col min="4621" max="4621" width="9.44140625" style="1" bestFit="1" customWidth="1"/>
    <col min="4622" max="4622" width="1.33203125" style="1" customWidth="1"/>
    <col min="4623" max="4623" width="15.77734375" style="1" customWidth="1"/>
    <col min="4624" max="4624" width="1.6640625" style="1" customWidth="1"/>
    <col min="4625" max="4625" width="14.109375" style="1" customWidth="1"/>
    <col min="4626" max="4626" width="2" style="1" customWidth="1"/>
    <col min="4627" max="4627" width="13.21875" style="1" customWidth="1"/>
    <col min="4628" max="4628" width="10.109375" style="1" bestFit="1" customWidth="1"/>
    <col min="4629" max="4629" width="12.33203125" style="1" bestFit="1" customWidth="1"/>
    <col min="4630" max="4864" width="9.6640625" style="1"/>
    <col min="4865" max="4865" width="33.88671875" style="1" customWidth="1"/>
    <col min="4866" max="4866" width="12.44140625" style="1" bestFit="1" customWidth="1"/>
    <col min="4867" max="4867" width="11.88671875" style="1" customWidth="1"/>
    <col min="4868" max="4868" width="0.77734375" style="1" customWidth="1"/>
    <col min="4869" max="4869" width="11" style="1" customWidth="1"/>
    <col min="4870" max="4870" width="1.33203125" style="1" customWidth="1"/>
    <col min="4871" max="4871" width="10.109375" style="1" customWidth="1"/>
    <col min="4872" max="4872" width="2.21875" style="1" customWidth="1"/>
    <col min="4873" max="4873" width="13.44140625" style="1" customWidth="1"/>
    <col min="4874" max="4874" width="1.88671875" style="1" customWidth="1"/>
    <col min="4875" max="4875" width="8.77734375" style="1" customWidth="1"/>
    <col min="4876" max="4876" width="1.109375" style="1" customWidth="1"/>
    <col min="4877" max="4877" width="9.44140625" style="1" bestFit="1" customWidth="1"/>
    <col min="4878" max="4878" width="1.33203125" style="1" customWidth="1"/>
    <col min="4879" max="4879" width="15.77734375" style="1" customWidth="1"/>
    <col min="4880" max="4880" width="1.6640625" style="1" customWidth="1"/>
    <col min="4881" max="4881" width="14.109375" style="1" customWidth="1"/>
    <col min="4882" max="4882" width="2" style="1" customWidth="1"/>
    <col min="4883" max="4883" width="13.21875" style="1" customWidth="1"/>
    <col min="4884" max="4884" width="10.109375" style="1" bestFit="1" customWidth="1"/>
    <col min="4885" max="4885" width="12.33203125" style="1" bestFit="1" customWidth="1"/>
    <col min="4886" max="5120" width="9.6640625" style="1"/>
    <col min="5121" max="5121" width="33.88671875" style="1" customWidth="1"/>
    <col min="5122" max="5122" width="12.44140625" style="1" bestFit="1" customWidth="1"/>
    <col min="5123" max="5123" width="11.88671875" style="1" customWidth="1"/>
    <col min="5124" max="5124" width="0.77734375" style="1" customWidth="1"/>
    <col min="5125" max="5125" width="11" style="1" customWidth="1"/>
    <col min="5126" max="5126" width="1.33203125" style="1" customWidth="1"/>
    <col min="5127" max="5127" width="10.109375" style="1" customWidth="1"/>
    <col min="5128" max="5128" width="2.21875" style="1" customWidth="1"/>
    <col min="5129" max="5129" width="13.44140625" style="1" customWidth="1"/>
    <col min="5130" max="5130" width="1.88671875" style="1" customWidth="1"/>
    <col min="5131" max="5131" width="8.77734375" style="1" customWidth="1"/>
    <col min="5132" max="5132" width="1.109375" style="1" customWidth="1"/>
    <col min="5133" max="5133" width="9.44140625" style="1" bestFit="1" customWidth="1"/>
    <col min="5134" max="5134" width="1.33203125" style="1" customWidth="1"/>
    <col min="5135" max="5135" width="15.77734375" style="1" customWidth="1"/>
    <col min="5136" max="5136" width="1.6640625" style="1" customWidth="1"/>
    <col min="5137" max="5137" width="14.109375" style="1" customWidth="1"/>
    <col min="5138" max="5138" width="2" style="1" customWidth="1"/>
    <col min="5139" max="5139" width="13.21875" style="1" customWidth="1"/>
    <col min="5140" max="5140" width="10.109375" style="1" bestFit="1" customWidth="1"/>
    <col min="5141" max="5141" width="12.33203125" style="1" bestFit="1" customWidth="1"/>
    <col min="5142" max="5376" width="9.6640625" style="1"/>
    <col min="5377" max="5377" width="33.88671875" style="1" customWidth="1"/>
    <col min="5378" max="5378" width="12.44140625" style="1" bestFit="1" customWidth="1"/>
    <col min="5379" max="5379" width="11.88671875" style="1" customWidth="1"/>
    <col min="5380" max="5380" width="0.77734375" style="1" customWidth="1"/>
    <col min="5381" max="5381" width="11" style="1" customWidth="1"/>
    <col min="5382" max="5382" width="1.33203125" style="1" customWidth="1"/>
    <col min="5383" max="5383" width="10.109375" style="1" customWidth="1"/>
    <col min="5384" max="5384" width="2.21875" style="1" customWidth="1"/>
    <col min="5385" max="5385" width="13.44140625" style="1" customWidth="1"/>
    <col min="5386" max="5386" width="1.88671875" style="1" customWidth="1"/>
    <col min="5387" max="5387" width="8.77734375" style="1" customWidth="1"/>
    <col min="5388" max="5388" width="1.109375" style="1" customWidth="1"/>
    <col min="5389" max="5389" width="9.44140625" style="1" bestFit="1" customWidth="1"/>
    <col min="5390" max="5390" width="1.33203125" style="1" customWidth="1"/>
    <col min="5391" max="5391" width="15.77734375" style="1" customWidth="1"/>
    <col min="5392" max="5392" width="1.6640625" style="1" customWidth="1"/>
    <col min="5393" max="5393" width="14.109375" style="1" customWidth="1"/>
    <col min="5394" max="5394" width="2" style="1" customWidth="1"/>
    <col min="5395" max="5395" width="13.21875" style="1" customWidth="1"/>
    <col min="5396" max="5396" width="10.109375" style="1" bestFit="1" customWidth="1"/>
    <col min="5397" max="5397" width="12.33203125" style="1" bestFit="1" customWidth="1"/>
    <col min="5398" max="5632" width="9.6640625" style="1"/>
    <col min="5633" max="5633" width="33.88671875" style="1" customWidth="1"/>
    <col min="5634" max="5634" width="12.44140625" style="1" bestFit="1" customWidth="1"/>
    <col min="5635" max="5635" width="11.88671875" style="1" customWidth="1"/>
    <col min="5636" max="5636" width="0.77734375" style="1" customWidth="1"/>
    <col min="5637" max="5637" width="11" style="1" customWidth="1"/>
    <col min="5638" max="5638" width="1.33203125" style="1" customWidth="1"/>
    <col min="5639" max="5639" width="10.109375" style="1" customWidth="1"/>
    <col min="5640" max="5640" width="2.21875" style="1" customWidth="1"/>
    <col min="5641" max="5641" width="13.44140625" style="1" customWidth="1"/>
    <col min="5642" max="5642" width="1.88671875" style="1" customWidth="1"/>
    <col min="5643" max="5643" width="8.77734375" style="1" customWidth="1"/>
    <col min="5644" max="5644" width="1.109375" style="1" customWidth="1"/>
    <col min="5645" max="5645" width="9.44140625" style="1" bestFit="1" customWidth="1"/>
    <col min="5646" max="5646" width="1.33203125" style="1" customWidth="1"/>
    <col min="5647" max="5647" width="15.77734375" style="1" customWidth="1"/>
    <col min="5648" max="5648" width="1.6640625" style="1" customWidth="1"/>
    <col min="5649" max="5649" width="14.109375" style="1" customWidth="1"/>
    <col min="5650" max="5650" width="2" style="1" customWidth="1"/>
    <col min="5651" max="5651" width="13.21875" style="1" customWidth="1"/>
    <col min="5652" max="5652" width="10.109375" style="1" bestFit="1" customWidth="1"/>
    <col min="5653" max="5653" width="12.33203125" style="1" bestFit="1" customWidth="1"/>
    <col min="5654" max="5888" width="9.6640625" style="1"/>
    <col min="5889" max="5889" width="33.88671875" style="1" customWidth="1"/>
    <col min="5890" max="5890" width="12.44140625" style="1" bestFit="1" customWidth="1"/>
    <col min="5891" max="5891" width="11.88671875" style="1" customWidth="1"/>
    <col min="5892" max="5892" width="0.77734375" style="1" customWidth="1"/>
    <col min="5893" max="5893" width="11" style="1" customWidth="1"/>
    <col min="5894" max="5894" width="1.33203125" style="1" customWidth="1"/>
    <col min="5895" max="5895" width="10.109375" style="1" customWidth="1"/>
    <col min="5896" max="5896" width="2.21875" style="1" customWidth="1"/>
    <col min="5897" max="5897" width="13.44140625" style="1" customWidth="1"/>
    <col min="5898" max="5898" width="1.88671875" style="1" customWidth="1"/>
    <col min="5899" max="5899" width="8.77734375" style="1" customWidth="1"/>
    <col min="5900" max="5900" width="1.109375" style="1" customWidth="1"/>
    <col min="5901" max="5901" width="9.44140625" style="1" bestFit="1" customWidth="1"/>
    <col min="5902" max="5902" width="1.33203125" style="1" customWidth="1"/>
    <col min="5903" max="5903" width="15.77734375" style="1" customWidth="1"/>
    <col min="5904" max="5904" width="1.6640625" style="1" customWidth="1"/>
    <col min="5905" max="5905" width="14.109375" style="1" customWidth="1"/>
    <col min="5906" max="5906" width="2" style="1" customWidth="1"/>
    <col min="5907" max="5907" width="13.21875" style="1" customWidth="1"/>
    <col min="5908" max="5908" width="10.109375" style="1" bestFit="1" customWidth="1"/>
    <col min="5909" max="5909" width="12.33203125" style="1" bestFit="1" customWidth="1"/>
    <col min="5910" max="6144" width="9.6640625" style="1"/>
    <col min="6145" max="6145" width="33.88671875" style="1" customWidth="1"/>
    <col min="6146" max="6146" width="12.44140625" style="1" bestFit="1" customWidth="1"/>
    <col min="6147" max="6147" width="11.88671875" style="1" customWidth="1"/>
    <col min="6148" max="6148" width="0.77734375" style="1" customWidth="1"/>
    <col min="6149" max="6149" width="11" style="1" customWidth="1"/>
    <col min="6150" max="6150" width="1.33203125" style="1" customWidth="1"/>
    <col min="6151" max="6151" width="10.109375" style="1" customWidth="1"/>
    <col min="6152" max="6152" width="2.21875" style="1" customWidth="1"/>
    <col min="6153" max="6153" width="13.44140625" style="1" customWidth="1"/>
    <col min="6154" max="6154" width="1.88671875" style="1" customWidth="1"/>
    <col min="6155" max="6155" width="8.77734375" style="1" customWidth="1"/>
    <col min="6156" max="6156" width="1.109375" style="1" customWidth="1"/>
    <col min="6157" max="6157" width="9.44140625" style="1" bestFit="1" customWidth="1"/>
    <col min="6158" max="6158" width="1.33203125" style="1" customWidth="1"/>
    <col min="6159" max="6159" width="15.77734375" style="1" customWidth="1"/>
    <col min="6160" max="6160" width="1.6640625" style="1" customWidth="1"/>
    <col min="6161" max="6161" width="14.109375" style="1" customWidth="1"/>
    <col min="6162" max="6162" width="2" style="1" customWidth="1"/>
    <col min="6163" max="6163" width="13.21875" style="1" customWidth="1"/>
    <col min="6164" max="6164" width="10.109375" style="1" bestFit="1" customWidth="1"/>
    <col min="6165" max="6165" width="12.33203125" style="1" bestFit="1" customWidth="1"/>
    <col min="6166" max="6400" width="9.6640625" style="1"/>
    <col min="6401" max="6401" width="33.88671875" style="1" customWidth="1"/>
    <col min="6402" max="6402" width="12.44140625" style="1" bestFit="1" customWidth="1"/>
    <col min="6403" max="6403" width="11.88671875" style="1" customWidth="1"/>
    <col min="6404" max="6404" width="0.77734375" style="1" customWidth="1"/>
    <col min="6405" max="6405" width="11" style="1" customWidth="1"/>
    <col min="6406" max="6406" width="1.33203125" style="1" customWidth="1"/>
    <col min="6407" max="6407" width="10.109375" style="1" customWidth="1"/>
    <col min="6408" max="6408" width="2.21875" style="1" customWidth="1"/>
    <col min="6409" max="6409" width="13.44140625" style="1" customWidth="1"/>
    <col min="6410" max="6410" width="1.88671875" style="1" customWidth="1"/>
    <col min="6411" max="6411" width="8.77734375" style="1" customWidth="1"/>
    <col min="6412" max="6412" width="1.109375" style="1" customWidth="1"/>
    <col min="6413" max="6413" width="9.44140625" style="1" bestFit="1" customWidth="1"/>
    <col min="6414" max="6414" width="1.33203125" style="1" customWidth="1"/>
    <col min="6415" max="6415" width="15.77734375" style="1" customWidth="1"/>
    <col min="6416" max="6416" width="1.6640625" style="1" customWidth="1"/>
    <col min="6417" max="6417" width="14.109375" style="1" customWidth="1"/>
    <col min="6418" max="6418" width="2" style="1" customWidth="1"/>
    <col min="6419" max="6419" width="13.21875" style="1" customWidth="1"/>
    <col min="6420" max="6420" width="10.109375" style="1" bestFit="1" customWidth="1"/>
    <col min="6421" max="6421" width="12.33203125" style="1" bestFit="1" customWidth="1"/>
    <col min="6422" max="6656" width="9.6640625" style="1"/>
    <col min="6657" max="6657" width="33.88671875" style="1" customWidth="1"/>
    <col min="6658" max="6658" width="12.44140625" style="1" bestFit="1" customWidth="1"/>
    <col min="6659" max="6659" width="11.88671875" style="1" customWidth="1"/>
    <col min="6660" max="6660" width="0.77734375" style="1" customWidth="1"/>
    <col min="6661" max="6661" width="11" style="1" customWidth="1"/>
    <col min="6662" max="6662" width="1.33203125" style="1" customWidth="1"/>
    <col min="6663" max="6663" width="10.109375" style="1" customWidth="1"/>
    <col min="6664" max="6664" width="2.21875" style="1" customWidth="1"/>
    <col min="6665" max="6665" width="13.44140625" style="1" customWidth="1"/>
    <col min="6666" max="6666" width="1.88671875" style="1" customWidth="1"/>
    <col min="6667" max="6667" width="8.77734375" style="1" customWidth="1"/>
    <col min="6668" max="6668" width="1.109375" style="1" customWidth="1"/>
    <col min="6669" max="6669" width="9.44140625" style="1" bestFit="1" customWidth="1"/>
    <col min="6670" max="6670" width="1.33203125" style="1" customWidth="1"/>
    <col min="6671" max="6671" width="15.77734375" style="1" customWidth="1"/>
    <col min="6672" max="6672" width="1.6640625" style="1" customWidth="1"/>
    <col min="6673" max="6673" width="14.109375" style="1" customWidth="1"/>
    <col min="6674" max="6674" width="2" style="1" customWidth="1"/>
    <col min="6675" max="6675" width="13.21875" style="1" customWidth="1"/>
    <col min="6676" max="6676" width="10.109375" style="1" bestFit="1" customWidth="1"/>
    <col min="6677" max="6677" width="12.33203125" style="1" bestFit="1" customWidth="1"/>
    <col min="6678" max="6912" width="9.6640625" style="1"/>
    <col min="6913" max="6913" width="33.88671875" style="1" customWidth="1"/>
    <col min="6914" max="6914" width="12.44140625" style="1" bestFit="1" customWidth="1"/>
    <col min="6915" max="6915" width="11.88671875" style="1" customWidth="1"/>
    <col min="6916" max="6916" width="0.77734375" style="1" customWidth="1"/>
    <col min="6917" max="6917" width="11" style="1" customWidth="1"/>
    <col min="6918" max="6918" width="1.33203125" style="1" customWidth="1"/>
    <col min="6919" max="6919" width="10.109375" style="1" customWidth="1"/>
    <col min="6920" max="6920" width="2.21875" style="1" customWidth="1"/>
    <col min="6921" max="6921" width="13.44140625" style="1" customWidth="1"/>
    <col min="6922" max="6922" width="1.88671875" style="1" customWidth="1"/>
    <col min="6923" max="6923" width="8.77734375" style="1" customWidth="1"/>
    <col min="6924" max="6924" width="1.109375" style="1" customWidth="1"/>
    <col min="6925" max="6925" width="9.44140625" style="1" bestFit="1" customWidth="1"/>
    <col min="6926" max="6926" width="1.33203125" style="1" customWidth="1"/>
    <col min="6927" max="6927" width="15.77734375" style="1" customWidth="1"/>
    <col min="6928" max="6928" width="1.6640625" style="1" customWidth="1"/>
    <col min="6929" max="6929" width="14.109375" style="1" customWidth="1"/>
    <col min="6930" max="6930" width="2" style="1" customWidth="1"/>
    <col min="6931" max="6931" width="13.21875" style="1" customWidth="1"/>
    <col min="6932" max="6932" width="10.109375" style="1" bestFit="1" customWidth="1"/>
    <col min="6933" max="6933" width="12.33203125" style="1" bestFit="1" customWidth="1"/>
    <col min="6934" max="7168" width="9.6640625" style="1"/>
    <col min="7169" max="7169" width="33.88671875" style="1" customWidth="1"/>
    <col min="7170" max="7170" width="12.44140625" style="1" bestFit="1" customWidth="1"/>
    <col min="7171" max="7171" width="11.88671875" style="1" customWidth="1"/>
    <col min="7172" max="7172" width="0.77734375" style="1" customWidth="1"/>
    <col min="7173" max="7173" width="11" style="1" customWidth="1"/>
    <col min="7174" max="7174" width="1.33203125" style="1" customWidth="1"/>
    <col min="7175" max="7175" width="10.109375" style="1" customWidth="1"/>
    <col min="7176" max="7176" width="2.21875" style="1" customWidth="1"/>
    <col min="7177" max="7177" width="13.44140625" style="1" customWidth="1"/>
    <col min="7178" max="7178" width="1.88671875" style="1" customWidth="1"/>
    <col min="7179" max="7179" width="8.77734375" style="1" customWidth="1"/>
    <col min="7180" max="7180" width="1.109375" style="1" customWidth="1"/>
    <col min="7181" max="7181" width="9.44140625" style="1" bestFit="1" customWidth="1"/>
    <col min="7182" max="7182" width="1.33203125" style="1" customWidth="1"/>
    <col min="7183" max="7183" width="15.77734375" style="1" customWidth="1"/>
    <col min="7184" max="7184" width="1.6640625" style="1" customWidth="1"/>
    <col min="7185" max="7185" width="14.109375" style="1" customWidth="1"/>
    <col min="7186" max="7186" width="2" style="1" customWidth="1"/>
    <col min="7187" max="7187" width="13.21875" style="1" customWidth="1"/>
    <col min="7188" max="7188" width="10.109375" style="1" bestFit="1" customWidth="1"/>
    <col min="7189" max="7189" width="12.33203125" style="1" bestFit="1" customWidth="1"/>
    <col min="7190" max="7424" width="9.6640625" style="1"/>
    <col min="7425" max="7425" width="33.88671875" style="1" customWidth="1"/>
    <col min="7426" max="7426" width="12.44140625" style="1" bestFit="1" customWidth="1"/>
    <col min="7427" max="7427" width="11.88671875" style="1" customWidth="1"/>
    <col min="7428" max="7428" width="0.77734375" style="1" customWidth="1"/>
    <col min="7429" max="7429" width="11" style="1" customWidth="1"/>
    <col min="7430" max="7430" width="1.33203125" style="1" customWidth="1"/>
    <col min="7431" max="7431" width="10.109375" style="1" customWidth="1"/>
    <col min="7432" max="7432" width="2.21875" style="1" customWidth="1"/>
    <col min="7433" max="7433" width="13.44140625" style="1" customWidth="1"/>
    <col min="7434" max="7434" width="1.88671875" style="1" customWidth="1"/>
    <col min="7435" max="7435" width="8.77734375" style="1" customWidth="1"/>
    <col min="7436" max="7436" width="1.109375" style="1" customWidth="1"/>
    <col min="7437" max="7437" width="9.44140625" style="1" bestFit="1" customWidth="1"/>
    <col min="7438" max="7438" width="1.33203125" style="1" customWidth="1"/>
    <col min="7439" max="7439" width="15.77734375" style="1" customWidth="1"/>
    <col min="7440" max="7440" width="1.6640625" style="1" customWidth="1"/>
    <col min="7441" max="7441" width="14.109375" style="1" customWidth="1"/>
    <col min="7442" max="7442" width="2" style="1" customWidth="1"/>
    <col min="7443" max="7443" width="13.21875" style="1" customWidth="1"/>
    <col min="7444" max="7444" width="10.109375" style="1" bestFit="1" customWidth="1"/>
    <col min="7445" max="7445" width="12.33203125" style="1" bestFit="1" customWidth="1"/>
    <col min="7446" max="7680" width="9.6640625" style="1"/>
    <col min="7681" max="7681" width="33.88671875" style="1" customWidth="1"/>
    <col min="7682" max="7682" width="12.44140625" style="1" bestFit="1" customWidth="1"/>
    <col min="7683" max="7683" width="11.88671875" style="1" customWidth="1"/>
    <col min="7684" max="7684" width="0.77734375" style="1" customWidth="1"/>
    <col min="7685" max="7685" width="11" style="1" customWidth="1"/>
    <col min="7686" max="7686" width="1.33203125" style="1" customWidth="1"/>
    <col min="7687" max="7687" width="10.109375" style="1" customWidth="1"/>
    <col min="7688" max="7688" width="2.21875" style="1" customWidth="1"/>
    <col min="7689" max="7689" width="13.44140625" style="1" customWidth="1"/>
    <col min="7690" max="7690" width="1.88671875" style="1" customWidth="1"/>
    <col min="7691" max="7691" width="8.77734375" style="1" customWidth="1"/>
    <col min="7692" max="7692" width="1.109375" style="1" customWidth="1"/>
    <col min="7693" max="7693" width="9.44140625" style="1" bestFit="1" customWidth="1"/>
    <col min="7694" max="7694" width="1.33203125" style="1" customWidth="1"/>
    <col min="7695" max="7695" width="15.77734375" style="1" customWidth="1"/>
    <col min="7696" max="7696" width="1.6640625" style="1" customWidth="1"/>
    <col min="7697" max="7697" width="14.109375" style="1" customWidth="1"/>
    <col min="7698" max="7698" width="2" style="1" customWidth="1"/>
    <col min="7699" max="7699" width="13.21875" style="1" customWidth="1"/>
    <col min="7700" max="7700" width="10.109375" style="1" bestFit="1" customWidth="1"/>
    <col min="7701" max="7701" width="12.33203125" style="1" bestFit="1" customWidth="1"/>
    <col min="7702" max="7936" width="9.6640625" style="1"/>
    <col min="7937" max="7937" width="33.88671875" style="1" customWidth="1"/>
    <col min="7938" max="7938" width="12.44140625" style="1" bestFit="1" customWidth="1"/>
    <col min="7939" max="7939" width="11.88671875" style="1" customWidth="1"/>
    <col min="7940" max="7940" width="0.77734375" style="1" customWidth="1"/>
    <col min="7941" max="7941" width="11" style="1" customWidth="1"/>
    <col min="7942" max="7942" width="1.33203125" style="1" customWidth="1"/>
    <col min="7943" max="7943" width="10.109375" style="1" customWidth="1"/>
    <col min="7944" max="7944" width="2.21875" style="1" customWidth="1"/>
    <col min="7945" max="7945" width="13.44140625" style="1" customWidth="1"/>
    <col min="7946" max="7946" width="1.88671875" style="1" customWidth="1"/>
    <col min="7947" max="7947" width="8.77734375" style="1" customWidth="1"/>
    <col min="7948" max="7948" width="1.109375" style="1" customWidth="1"/>
    <col min="7949" max="7949" width="9.44140625" style="1" bestFit="1" customWidth="1"/>
    <col min="7950" max="7950" width="1.33203125" style="1" customWidth="1"/>
    <col min="7951" max="7951" width="15.77734375" style="1" customWidth="1"/>
    <col min="7952" max="7952" width="1.6640625" style="1" customWidth="1"/>
    <col min="7953" max="7953" width="14.109375" style="1" customWidth="1"/>
    <col min="7954" max="7954" width="2" style="1" customWidth="1"/>
    <col min="7955" max="7955" width="13.21875" style="1" customWidth="1"/>
    <col min="7956" max="7956" width="10.109375" style="1" bestFit="1" customWidth="1"/>
    <col min="7957" max="7957" width="12.33203125" style="1" bestFit="1" customWidth="1"/>
    <col min="7958" max="8192" width="9.6640625" style="1"/>
    <col min="8193" max="8193" width="33.88671875" style="1" customWidth="1"/>
    <col min="8194" max="8194" width="12.44140625" style="1" bestFit="1" customWidth="1"/>
    <col min="8195" max="8195" width="11.88671875" style="1" customWidth="1"/>
    <col min="8196" max="8196" width="0.77734375" style="1" customWidth="1"/>
    <col min="8197" max="8197" width="11" style="1" customWidth="1"/>
    <col min="8198" max="8198" width="1.33203125" style="1" customWidth="1"/>
    <col min="8199" max="8199" width="10.109375" style="1" customWidth="1"/>
    <col min="8200" max="8200" width="2.21875" style="1" customWidth="1"/>
    <col min="8201" max="8201" width="13.44140625" style="1" customWidth="1"/>
    <col min="8202" max="8202" width="1.88671875" style="1" customWidth="1"/>
    <col min="8203" max="8203" width="8.77734375" style="1" customWidth="1"/>
    <col min="8204" max="8204" width="1.109375" style="1" customWidth="1"/>
    <col min="8205" max="8205" width="9.44140625" style="1" bestFit="1" customWidth="1"/>
    <col min="8206" max="8206" width="1.33203125" style="1" customWidth="1"/>
    <col min="8207" max="8207" width="15.77734375" style="1" customWidth="1"/>
    <col min="8208" max="8208" width="1.6640625" style="1" customWidth="1"/>
    <col min="8209" max="8209" width="14.109375" style="1" customWidth="1"/>
    <col min="8210" max="8210" width="2" style="1" customWidth="1"/>
    <col min="8211" max="8211" width="13.21875" style="1" customWidth="1"/>
    <col min="8212" max="8212" width="10.109375" style="1" bestFit="1" customWidth="1"/>
    <col min="8213" max="8213" width="12.33203125" style="1" bestFit="1" customWidth="1"/>
    <col min="8214" max="8448" width="9.6640625" style="1"/>
    <col min="8449" max="8449" width="33.88671875" style="1" customWidth="1"/>
    <col min="8450" max="8450" width="12.44140625" style="1" bestFit="1" customWidth="1"/>
    <col min="8451" max="8451" width="11.88671875" style="1" customWidth="1"/>
    <col min="8452" max="8452" width="0.77734375" style="1" customWidth="1"/>
    <col min="8453" max="8453" width="11" style="1" customWidth="1"/>
    <col min="8454" max="8454" width="1.33203125" style="1" customWidth="1"/>
    <col min="8455" max="8455" width="10.109375" style="1" customWidth="1"/>
    <col min="8456" max="8456" width="2.21875" style="1" customWidth="1"/>
    <col min="8457" max="8457" width="13.44140625" style="1" customWidth="1"/>
    <col min="8458" max="8458" width="1.88671875" style="1" customWidth="1"/>
    <col min="8459" max="8459" width="8.77734375" style="1" customWidth="1"/>
    <col min="8460" max="8460" width="1.109375" style="1" customWidth="1"/>
    <col min="8461" max="8461" width="9.44140625" style="1" bestFit="1" customWidth="1"/>
    <col min="8462" max="8462" width="1.33203125" style="1" customWidth="1"/>
    <col min="8463" max="8463" width="15.77734375" style="1" customWidth="1"/>
    <col min="8464" max="8464" width="1.6640625" style="1" customWidth="1"/>
    <col min="8465" max="8465" width="14.109375" style="1" customWidth="1"/>
    <col min="8466" max="8466" width="2" style="1" customWidth="1"/>
    <col min="8467" max="8467" width="13.21875" style="1" customWidth="1"/>
    <col min="8468" max="8468" width="10.109375" style="1" bestFit="1" customWidth="1"/>
    <col min="8469" max="8469" width="12.33203125" style="1" bestFit="1" customWidth="1"/>
    <col min="8470" max="8704" width="9.6640625" style="1"/>
    <col min="8705" max="8705" width="33.88671875" style="1" customWidth="1"/>
    <col min="8706" max="8706" width="12.44140625" style="1" bestFit="1" customWidth="1"/>
    <col min="8707" max="8707" width="11.88671875" style="1" customWidth="1"/>
    <col min="8708" max="8708" width="0.77734375" style="1" customWidth="1"/>
    <col min="8709" max="8709" width="11" style="1" customWidth="1"/>
    <col min="8710" max="8710" width="1.33203125" style="1" customWidth="1"/>
    <col min="8711" max="8711" width="10.109375" style="1" customWidth="1"/>
    <col min="8712" max="8712" width="2.21875" style="1" customWidth="1"/>
    <col min="8713" max="8713" width="13.44140625" style="1" customWidth="1"/>
    <col min="8714" max="8714" width="1.88671875" style="1" customWidth="1"/>
    <col min="8715" max="8715" width="8.77734375" style="1" customWidth="1"/>
    <col min="8716" max="8716" width="1.109375" style="1" customWidth="1"/>
    <col min="8717" max="8717" width="9.44140625" style="1" bestFit="1" customWidth="1"/>
    <col min="8718" max="8718" width="1.33203125" style="1" customWidth="1"/>
    <col min="8719" max="8719" width="15.77734375" style="1" customWidth="1"/>
    <col min="8720" max="8720" width="1.6640625" style="1" customWidth="1"/>
    <col min="8721" max="8721" width="14.109375" style="1" customWidth="1"/>
    <col min="8722" max="8722" width="2" style="1" customWidth="1"/>
    <col min="8723" max="8723" width="13.21875" style="1" customWidth="1"/>
    <col min="8724" max="8724" width="10.109375" style="1" bestFit="1" customWidth="1"/>
    <col min="8725" max="8725" width="12.33203125" style="1" bestFit="1" customWidth="1"/>
    <col min="8726" max="8960" width="9.6640625" style="1"/>
    <col min="8961" max="8961" width="33.88671875" style="1" customWidth="1"/>
    <col min="8962" max="8962" width="12.44140625" style="1" bestFit="1" customWidth="1"/>
    <col min="8963" max="8963" width="11.88671875" style="1" customWidth="1"/>
    <col min="8964" max="8964" width="0.77734375" style="1" customWidth="1"/>
    <col min="8965" max="8965" width="11" style="1" customWidth="1"/>
    <col min="8966" max="8966" width="1.33203125" style="1" customWidth="1"/>
    <col min="8967" max="8967" width="10.109375" style="1" customWidth="1"/>
    <col min="8968" max="8968" width="2.21875" style="1" customWidth="1"/>
    <col min="8969" max="8969" width="13.44140625" style="1" customWidth="1"/>
    <col min="8970" max="8970" width="1.88671875" style="1" customWidth="1"/>
    <col min="8971" max="8971" width="8.77734375" style="1" customWidth="1"/>
    <col min="8972" max="8972" width="1.109375" style="1" customWidth="1"/>
    <col min="8973" max="8973" width="9.44140625" style="1" bestFit="1" customWidth="1"/>
    <col min="8974" max="8974" width="1.33203125" style="1" customWidth="1"/>
    <col min="8975" max="8975" width="15.77734375" style="1" customWidth="1"/>
    <col min="8976" max="8976" width="1.6640625" style="1" customWidth="1"/>
    <col min="8977" max="8977" width="14.109375" style="1" customWidth="1"/>
    <col min="8978" max="8978" width="2" style="1" customWidth="1"/>
    <col min="8979" max="8979" width="13.21875" style="1" customWidth="1"/>
    <col min="8980" max="8980" width="10.109375" style="1" bestFit="1" customWidth="1"/>
    <col min="8981" max="8981" width="12.33203125" style="1" bestFit="1" customWidth="1"/>
    <col min="8982" max="9216" width="9.6640625" style="1"/>
    <col min="9217" max="9217" width="33.88671875" style="1" customWidth="1"/>
    <col min="9218" max="9218" width="12.44140625" style="1" bestFit="1" customWidth="1"/>
    <col min="9219" max="9219" width="11.88671875" style="1" customWidth="1"/>
    <col min="9220" max="9220" width="0.77734375" style="1" customWidth="1"/>
    <col min="9221" max="9221" width="11" style="1" customWidth="1"/>
    <col min="9222" max="9222" width="1.33203125" style="1" customWidth="1"/>
    <col min="9223" max="9223" width="10.109375" style="1" customWidth="1"/>
    <col min="9224" max="9224" width="2.21875" style="1" customWidth="1"/>
    <col min="9225" max="9225" width="13.44140625" style="1" customWidth="1"/>
    <col min="9226" max="9226" width="1.88671875" style="1" customWidth="1"/>
    <col min="9227" max="9227" width="8.77734375" style="1" customWidth="1"/>
    <col min="9228" max="9228" width="1.109375" style="1" customWidth="1"/>
    <col min="9229" max="9229" width="9.44140625" style="1" bestFit="1" customWidth="1"/>
    <col min="9230" max="9230" width="1.33203125" style="1" customWidth="1"/>
    <col min="9231" max="9231" width="15.77734375" style="1" customWidth="1"/>
    <col min="9232" max="9232" width="1.6640625" style="1" customWidth="1"/>
    <col min="9233" max="9233" width="14.109375" style="1" customWidth="1"/>
    <col min="9234" max="9234" width="2" style="1" customWidth="1"/>
    <col min="9235" max="9235" width="13.21875" style="1" customWidth="1"/>
    <col min="9236" max="9236" width="10.109375" style="1" bestFit="1" customWidth="1"/>
    <col min="9237" max="9237" width="12.33203125" style="1" bestFit="1" customWidth="1"/>
    <col min="9238" max="9472" width="9.6640625" style="1"/>
    <col min="9473" max="9473" width="33.88671875" style="1" customWidth="1"/>
    <col min="9474" max="9474" width="12.44140625" style="1" bestFit="1" customWidth="1"/>
    <col min="9475" max="9475" width="11.88671875" style="1" customWidth="1"/>
    <col min="9476" max="9476" width="0.77734375" style="1" customWidth="1"/>
    <col min="9477" max="9477" width="11" style="1" customWidth="1"/>
    <col min="9478" max="9478" width="1.33203125" style="1" customWidth="1"/>
    <col min="9479" max="9479" width="10.109375" style="1" customWidth="1"/>
    <col min="9480" max="9480" width="2.21875" style="1" customWidth="1"/>
    <col min="9481" max="9481" width="13.44140625" style="1" customWidth="1"/>
    <col min="9482" max="9482" width="1.88671875" style="1" customWidth="1"/>
    <col min="9483" max="9483" width="8.77734375" style="1" customWidth="1"/>
    <col min="9484" max="9484" width="1.109375" style="1" customWidth="1"/>
    <col min="9485" max="9485" width="9.44140625" style="1" bestFit="1" customWidth="1"/>
    <col min="9486" max="9486" width="1.33203125" style="1" customWidth="1"/>
    <col min="9487" max="9487" width="15.77734375" style="1" customWidth="1"/>
    <col min="9488" max="9488" width="1.6640625" style="1" customWidth="1"/>
    <col min="9489" max="9489" width="14.109375" style="1" customWidth="1"/>
    <col min="9490" max="9490" width="2" style="1" customWidth="1"/>
    <col min="9491" max="9491" width="13.21875" style="1" customWidth="1"/>
    <col min="9492" max="9492" width="10.109375" style="1" bestFit="1" customWidth="1"/>
    <col min="9493" max="9493" width="12.33203125" style="1" bestFit="1" customWidth="1"/>
    <col min="9494" max="9728" width="9.6640625" style="1"/>
    <col min="9729" max="9729" width="33.88671875" style="1" customWidth="1"/>
    <col min="9730" max="9730" width="12.44140625" style="1" bestFit="1" customWidth="1"/>
    <col min="9731" max="9731" width="11.88671875" style="1" customWidth="1"/>
    <col min="9732" max="9732" width="0.77734375" style="1" customWidth="1"/>
    <col min="9733" max="9733" width="11" style="1" customWidth="1"/>
    <col min="9734" max="9734" width="1.33203125" style="1" customWidth="1"/>
    <col min="9735" max="9735" width="10.109375" style="1" customWidth="1"/>
    <col min="9736" max="9736" width="2.21875" style="1" customWidth="1"/>
    <col min="9737" max="9737" width="13.44140625" style="1" customWidth="1"/>
    <col min="9738" max="9738" width="1.88671875" style="1" customWidth="1"/>
    <col min="9739" max="9739" width="8.77734375" style="1" customWidth="1"/>
    <col min="9740" max="9740" width="1.109375" style="1" customWidth="1"/>
    <col min="9741" max="9741" width="9.44140625" style="1" bestFit="1" customWidth="1"/>
    <col min="9742" max="9742" width="1.33203125" style="1" customWidth="1"/>
    <col min="9743" max="9743" width="15.77734375" style="1" customWidth="1"/>
    <col min="9744" max="9744" width="1.6640625" style="1" customWidth="1"/>
    <col min="9745" max="9745" width="14.109375" style="1" customWidth="1"/>
    <col min="9746" max="9746" width="2" style="1" customWidth="1"/>
    <col min="9747" max="9747" width="13.21875" style="1" customWidth="1"/>
    <col min="9748" max="9748" width="10.109375" style="1" bestFit="1" customWidth="1"/>
    <col min="9749" max="9749" width="12.33203125" style="1" bestFit="1" customWidth="1"/>
    <col min="9750" max="9984" width="9.6640625" style="1"/>
    <col min="9985" max="9985" width="33.88671875" style="1" customWidth="1"/>
    <col min="9986" max="9986" width="12.44140625" style="1" bestFit="1" customWidth="1"/>
    <col min="9987" max="9987" width="11.88671875" style="1" customWidth="1"/>
    <col min="9988" max="9988" width="0.77734375" style="1" customWidth="1"/>
    <col min="9989" max="9989" width="11" style="1" customWidth="1"/>
    <col min="9990" max="9990" width="1.33203125" style="1" customWidth="1"/>
    <col min="9991" max="9991" width="10.109375" style="1" customWidth="1"/>
    <col min="9992" max="9992" width="2.21875" style="1" customWidth="1"/>
    <col min="9993" max="9993" width="13.44140625" style="1" customWidth="1"/>
    <col min="9994" max="9994" width="1.88671875" style="1" customWidth="1"/>
    <col min="9995" max="9995" width="8.77734375" style="1" customWidth="1"/>
    <col min="9996" max="9996" width="1.109375" style="1" customWidth="1"/>
    <col min="9997" max="9997" width="9.44140625" style="1" bestFit="1" customWidth="1"/>
    <col min="9998" max="9998" width="1.33203125" style="1" customWidth="1"/>
    <col min="9999" max="9999" width="15.77734375" style="1" customWidth="1"/>
    <col min="10000" max="10000" width="1.6640625" style="1" customWidth="1"/>
    <col min="10001" max="10001" width="14.109375" style="1" customWidth="1"/>
    <col min="10002" max="10002" width="2" style="1" customWidth="1"/>
    <col min="10003" max="10003" width="13.21875" style="1" customWidth="1"/>
    <col min="10004" max="10004" width="10.109375" style="1" bestFit="1" customWidth="1"/>
    <col min="10005" max="10005" width="12.33203125" style="1" bestFit="1" customWidth="1"/>
    <col min="10006" max="10240" width="9.6640625" style="1"/>
    <col min="10241" max="10241" width="33.88671875" style="1" customWidth="1"/>
    <col min="10242" max="10242" width="12.44140625" style="1" bestFit="1" customWidth="1"/>
    <col min="10243" max="10243" width="11.88671875" style="1" customWidth="1"/>
    <col min="10244" max="10244" width="0.77734375" style="1" customWidth="1"/>
    <col min="10245" max="10245" width="11" style="1" customWidth="1"/>
    <col min="10246" max="10246" width="1.33203125" style="1" customWidth="1"/>
    <col min="10247" max="10247" width="10.109375" style="1" customWidth="1"/>
    <col min="10248" max="10248" width="2.21875" style="1" customWidth="1"/>
    <col min="10249" max="10249" width="13.44140625" style="1" customWidth="1"/>
    <col min="10250" max="10250" width="1.88671875" style="1" customWidth="1"/>
    <col min="10251" max="10251" width="8.77734375" style="1" customWidth="1"/>
    <col min="10252" max="10252" width="1.109375" style="1" customWidth="1"/>
    <col min="10253" max="10253" width="9.44140625" style="1" bestFit="1" customWidth="1"/>
    <col min="10254" max="10254" width="1.33203125" style="1" customWidth="1"/>
    <col min="10255" max="10255" width="15.77734375" style="1" customWidth="1"/>
    <col min="10256" max="10256" width="1.6640625" style="1" customWidth="1"/>
    <col min="10257" max="10257" width="14.109375" style="1" customWidth="1"/>
    <col min="10258" max="10258" width="2" style="1" customWidth="1"/>
    <col min="10259" max="10259" width="13.21875" style="1" customWidth="1"/>
    <col min="10260" max="10260" width="10.109375" style="1" bestFit="1" customWidth="1"/>
    <col min="10261" max="10261" width="12.33203125" style="1" bestFit="1" customWidth="1"/>
    <col min="10262" max="10496" width="9.6640625" style="1"/>
    <col min="10497" max="10497" width="33.88671875" style="1" customWidth="1"/>
    <col min="10498" max="10498" width="12.44140625" style="1" bestFit="1" customWidth="1"/>
    <col min="10499" max="10499" width="11.88671875" style="1" customWidth="1"/>
    <col min="10500" max="10500" width="0.77734375" style="1" customWidth="1"/>
    <col min="10501" max="10501" width="11" style="1" customWidth="1"/>
    <col min="10502" max="10502" width="1.33203125" style="1" customWidth="1"/>
    <col min="10503" max="10503" width="10.109375" style="1" customWidth="1"/>
    <col min="10504" max="10504" width="2.21875" style="1" customWidth="1"/>
    <col min="10505" max="10505" width="13.44140625" style="1" customWidth="1"/>
    <col min="10506" max="10506" width="1.88671875" style="1" customWidth="1"/>
    <col min="10507" max="10507" width="8.77734375" style="1" customWidth="1"/>
    <col min="10508" max="10508" width="1.109375" style="1" customWidth="1"/>
    <col min="10509" max="10509" width="9.44140625" style="1" bestFit="1" customWidth="1"/>
    <col min="10510" max="10510" width="1.33203125" style="1" customWidth="1"/>
    <col min="10511" max="10511" width="15.77734375" style="1" customWidth="1"/>
    <col min="10512" max="10512" width="1.6640625" style="1" customWidth="1"/>
    <col min="10513" max="10513" width="14.109375" style="1" customWidth="1"/>
    <col min="10514" max="10514" width="2" style="1" customWidth="1"/>
    <col min="10515" max="10515" width="13.21875" style="1" customWidth="1"/>
    <col min="10516" max="10516" width="10.109375" style="1" bestFit="1" customWidth="1"/>
    <col min="10517" max="10517" width="12.33203125" style="1" bestFit="1" customWidth="1"/>
    <col min="10518" max="10752" width="9.6640625" style="1"/>
    <col min="10753" max="10753" width="33.88671875" style="1" customWidth="1"/>
    <col min="10754" max="10754" width="12.44140625" style="1" bestFit="1" customWidth="1"/>
    <col min="10755" max="10755" width="11.88671875" style="1" customWidth="1"/>
    <col min="10756" max="10756" width="0.77734375" style="1" customWidth="1"/>
    <col min="10757" max="10757" width="11" style="1" customWidth="1"/>
    <col min="10758" max="10758" width="1.33203125" style="1" customWidth="1"/>
    <col min="10759" max="10759" width="10.109375" style="1" customWidth="1"/>
    <col min="10760" max="10760" width="2.21875" style="1" customWidth="1"/>
    <col min="10761" max="10761" width="13.44140625" style="1" customWidth="1"/>
    <col min="10762" max="10762" width="1.88671875" style="1" customWidth="1"/>
    <col min="10763" max="10763" width="8.77734375" style="1" customWidth="1"/>
    <col min="10764" max="10764" width="1.109375" style="1" customWidth="1"/>
    <col min="10765" max="10765" width="9.44140625" style="1" bestFit="1" customWidth="1"/>
    <col min="10766" max="10766" width="1.33203125" style="1" customWidth="1"/>
    <col min="10767" max="10767" width="15.77734375" style="1" customWidth="1"/>
    <col min="10768" max="10768" width="1.6640625" style="1" customWidth="1"/>
    <col min="10769" max="10769" width="14.109375" style="1" customWidth="1"/>
    <col min="10770" max="10770" width="2" style="1" customWidth="1"/>
    <col min="10771" max="10771" width="13.21875" style="1" customWidth="1"/>
    <col min="10772" max="10772" width="10.109375" style="1" bestFit="1" customWidth="1"/>
    <col min="10773" max="10773" width="12.33203125" style="1" bestFit="1" customWidth="1"/>
    <col min="10774" max="11008" width="9.6640625" style="1"/>
    <col min="11009" max="11009" width="33.88671875" style="1" customWidth="1"/>
    <col min="11010" max="11010" width="12.44140625" style="1" bestFit="1" customWidth="1"/>
    <col min="11011" max="11011" width="11.88671875" style="1" customWidth="1"/>
    <col min="11012" max="11012" width="0.77734375" style="1" customWidth="1"/>
    <col min="11013" max="11013" width="11" style="1" customWidth="1"/>
    <col min="11014" max="11014" width="1.33203125" style="1" customWidth="1"/>
    <col min="11015" max="11015" width="10.109375" style="1" customWidth="1"/>
    <col min="11016" max="11016" width="2.21875" style="1" customWidth="1"/>
    <col min="11017" max="11017" width="13.44140625" style="1" customWidth="1"/>
    <col min="11018" max="11018" width="1.88671875" style="1" customWidth="1"/>
    <col min="11019" max="11019" width="8.77734375" style="1" customWidth="1"/>
    <col min="11020" max="11020" width="1.109375" style="1" customWidth="1"/>
    <col min="11021" max="11021" width="9.44140625" style="1" bestFit="1" customWidth="1"/>
    <col min="11022" max="11022" width="1.33203125" style="1" customWidth="1"/>
    <col min="11023" max="11023" width="15.77734375" style="1" customWidth="1"/>
    <col min="11024" max="11024" width="1.6640625" style="1" customWidth="1"/>
    <col min="11025" max="11025" width="14.109375" style="1" customWidth="1"/>
    <col min="11026" max="11026" width="2" style="1" customWidth="1"/>
    <col min="11027" max="11027" width="13.21875" style="1" customWidth="1"/>
    <col min="11028" max="11028" width="10.109375" style="1" bestFit="1" customWidth="1"/>
    <col min="11029" max="11029" width="12.33203125" style="1" bestFit="1" customWidth="1"/>
    <col min="11030" max="11264" width="9.6640625" style="1"/>
    <col min="11265" max="11265" width="33.88671875" style="1" customWidth="1"/>
    <col min="11266" max="11266" width="12.44140625" style="1" bestFit="1" customWidth="1"/>
    <col min="11267" max="11267" width="11.88671875" style="1" customWidth="1"/>
    <col min="11268" max="11268" width="0.77734375" style="1" customWidth="1"/>
    <col min="11269" max="11269" width="11" style="1" customWidth="1"/>
    <col min="11270" max="11270" width="1.33203125" style="1" customWidth="1"/>
    <col min="11271" max="11271" width="10.109375" style="1" customWidth="1"/>
    <col min="11272" max="11272" width="2.21875" style="1" customWidth="1"/>
    <col min="11273" max="11273" width="13.44140625" style="1" customWidth="1"/>
    <col min="11274" max="11274" width="1.88671875" style="1" customWidth="1"/>
    <col min="11275" max="11275" width="8.77734375" style="1" customWidth="1"/>
    <col min="11276" max="11276" width="1.109375" style="1" customWidth="1"/>
    <col min="11277" max="11277" width="9.44140625" style="1" bestFit="1" customWidth="1"/>
    <col min="11278" max="11278" width="1.33203125" style="1" customWidth="1"/>
    <col min="11279" max="11279" width="15.77734375" style="1" customWidth="1"/>
    <col min="11280" max="11280" width="1.6640625" style="1" customWidth="1"/>
    <col min="11281" max="11281" width="14.109375" style="1" customWidth="1"/>
    <col min="11282" max="11282" width="2" style="1" customWidth="1"/>
    <col min="11283" max="11283" width="13.21875" style="1" customWidth="1"/>
    <col min="11284" max="11284" width="10.109375" style="1" bestFit="1" customWidth="1"/>
    <col min="11285" max="11285" width="12.33203125" style="1" bestFit="1" customWidth="1"/>
    <col min="11286" max="11520" width="9.6640625" style="1"/>
    <col min="11521" max="11521" width="33.88671875" style="1" customWidth="1"/>
    <col min="11522" max="11522" width="12.44140625" style="1" bestFit="1" customWidth="1"/>
    <col min="11523" max="11523" width="11.88671875" style="1" customWidth="1"/>
    <col min="11524" max="11524" width="0.77734375" style="1" customWidth="1"/>
    <col min="11525" max="11525" width="11" style="1" customWidth="1"/>
    <col min="11526" max="11526" width="1.33203125" style="1" customWidth="1"/>
    <col min="11527" max="11527" width="10.109375" style="1" customWidth="1"/>
    <col min="11528" max="11528" width="2.21875" style="1" customWidth="1"/>
    <col min="11529" max="11529" width="13.44140625" style="1" customWidth="1"/>
    <col min="11530" max="11530" width="1.88671875" style="1" customWidth="1"/>
    <col min="11531" max="11531" width="8.77734375" style="1" customWidth="1"/>
    <col min="11532" max="11532" width="1.109375" style="1" customWidth="1"/>
    <col min="11533" max="11533" width="9.44140625" style="1" bestFit="1" customWidth="1"/>
    <col min="11534" max="11534" width="1.33203125" style="1" customWidth="1"/>
    <col min="11535" max="11535" width="15.77734375" style="1" customWidth="1"/>
    <col min="11536" max="11536" width="1.6640625" style="1" customWidth="1"/>
    <col min="11537" max="11537" width="14.109375" style="1" customWidth="1"/>
    <col min="11538" max="11538" width="2" style="1" customWidth="1"/>
    <col min="11539" max="11539" width="13.21875" style="1" customWidth="1"/>
    <col min="11540" max="11540" width="10.109375" style="1" bestFit="1" customWidth="1"/>
    <col min="11541" max="11541" width="12.33203125" style="1" bestFit="1" customWidth="1"/>
    <col min="11542" max="11776" width="9.6640625" style="1"/>
    <col min="11777" max="11777" width="33.88671875" style="1" customWidth="1"/>
    <col min="11778" max="11778" width="12.44140625" style="1" bestFit="1" customWidth="1"/>
    <col min="11779" max="11779" width="11.88671875" style="1" customWidth="1"/>
    <col min="11780" max="11780" width="0.77734375" style="1" customWidth="1"/>
    <col min="11781" max="11781" width="11" style="1" customWidth="1"/>
    <col min="11782" max="11782" width="1.33203125" style="1" customWidth="1"/>
    <col min="11783" max="11783" width="10.109375" style="1" customWidth="1"/>
    <col min="11784" max="11784" width="2.21875" style="1" customWidth="1"/>
    <col min="11785" max="11785" width="13.44140625" style="1" customWidth="1"/>
    <col min="11786" max="11786" width="1.88671875" style="1" customWidth="1"/>
    <col min="11787" max="11787" width="8.77734375" style="1" customWidth="1"/>
    <col min="11788" max="11788" width="1.109375" style="1" customWidth="1"/>
    <col min="11789" max="11789" width="9.44140625" style="1" bestFit="1" customWidth="1"/>
    <col min="11790" max="11790" width="1.33203125" style="1" customWidth="1"/>
    <col min="11791" max="11791" width="15.77734375" style="1" customWidth="1"/>
    <col min="11792" max="11792" width="1.6640625" style="1" customWidth="1"/>
    <col min="11793" max="11793" width="14.109375" style="1" customWidth="1"/>
    <col min="11794" max="11794" width="2" style="1" customWidth="1"/>
    <col min="11795" max="11795" width="13.21875" style="1" customWidth="1"/>
    <col min="11796" max="11796" width="10.109375" style="1" bestFit="1" customWidth="1"/>
    <col min="11797" max="11797" width="12.33203125" style="1" bestFit="1" customWidth="1"/>
    <col min="11798" max="12032" width="9.6640625" style="1"/>
    <col min="12033" max="12033" width="33.88671875" style="1" customWidth="1"/>
    <col min="12034" max="12034" width="12.44140625" style="1" bestFit="1" customWidth="1"/>
    <col min="12035" max="12035" width="11.88671875" style="1" customWidth="1"/>
    <col min="12036" max="12036" width="0.77734375" style="1" customWidth="1"/>
    <col min="12037" max="12037" width="11" style="1" customWidth="1"/>
    <col min="12038" max="12038" width="1.33203125" style="1" customWidth="1"/>
    <col min="12039" max="12039" width="10.109375" style="1" customWidth="1"/>
    <col min="12040" max="12040" width="2.21875" style="1" customWidth="1"/>
    <col min="12041" max="12041" width="13.44140625" style="1" customWidth="1"/>
    <col min="12042" max="12042" width="1.88671875" style="1" customWidth="1"/>
    <col min="12043" max="12043" width="8.77734375" style="1" customWidth="1"/>
    <col min="12044" max="12044" width="1.109375" style="1" customWidth="1"/>
    <col min="12045" max="12045" width="9.44140625" style="1" bestFit="1" customWidth="1"/>
    <col min="12046" max="12046" width="1.33203125" style="1" customWidth="1"/>
    <col min="12047" max="12047" width="15.77734375" style="1" customWidth="1"/>
    <col min="12048" max="12048" width="1.6640625" style="1" customWidth="1"/>
    <col min="12049" max="12049" width="14.109375" style="1" customWidth="1"/>
    <col min="12050" max="12050" width="2" style="1" customWidth="1"/>
    <col min="12051" max="12051" width="13.21875" style="1" customWidth="1"/>
    <col min="12052" max="12052" width="10.109375" style="1" bestFit="1" customWidth="1"/>
    <col min="12053" max="12053" width="12.33203125" style="1" bestFit="1" customWidth="1"/>
    <col min="12054" max="12288" width="9.6640625" style="1"/>
    <col min="12289" max="12289" width="33.88671875" style="1" customWidth="1"/>
    <col min="12290" max="12290" width="12.44140625" style="1" bestFit="1" customWidth="1"/>
    <col min="12291" max="12291" width="11.88671875" style="1" customWidth="1"/>
    <col min="12292" max="12292" width="0.77734375" style="1" customWidth="1"/>
    <col min="12293" max="12293" width="11" style="1" customWidth="1"/>
    <col min="12294" max="12294" width="1.33203125" style="1" customWidth="1"/>
    <col min="12295" max="12295" width="10.109375" style="1" customWidth="1"/>
    <col min="12296" max="12296" width="2.21875" style="1" customWidth="1"/>
    <col min="12297" max="12297" width="13.44140625" style="1" customWidth="1"/>
    <col min="12298" max="12298" width="1.88671875" style="1" customWidth="1"/>
    <col min="12299" max="12299" width="8.77734375" style="1" customWidth="1"/>
    <col min="12300" max="12300" width="1.109375" style="1" customWidth="1"/>
    <col min="12301" max="12301" width="9.44140625" style="1" bestFit="1" customWidth="1"/>
    <col min="12302" max="12302" width="1.33203125" style="1" customWidth="1"/>
    <col min="12303" max="12303" width="15.77734375" style="1" customWidth="1"/>
    <col min="12304" max="12304" width="1.6640625" style="1" customWidth="1"/>
    <col min="12305" max="12305" width="14.109375" style="1" customWidth="1"/>
    <col min="12306" max="12306" width="2" style="1" customWidth="1"/>
    <col min="12307" max="12307" width="13.21875" style="1" customWidth="1"/>
    <col min="12308" max="12308" width="10.109375" style="1" bestFit="1" customWidth="1"/>
    <col min="12309" max="12309" width="12.33203125" style="1" bestFit="1" customWidth="1"/>
    <col min="12310" max="12544" width="9.6640625" style="1"/>
    <col min="12545" max="12545" width="33.88671875" style="1" customWidth="1"/>
    <col min="12546" max="12546" width="12.44140625" style="1" bestFit="1" customWidth="1"/>
    <col min="12547" max="12547" width="11.88671875" style="1" customWidth="1"/>
    <col min="12548" max="12548" width="0.77734375" style="1" customWidth="1"/>
    <col min="12549" max="12549" width="11" style="1" customWidth="1"/>
    <col min="12550" max="12550" width="1.33203125" style="1" customWidth="1"/>
    <col min="12551" max="12551" width="10.109375" style="1" customWidth="1"/>
    <col min="12552" max="12552" width="2.21875" style="1" customWidth="1"/>
    <col min="12553" max="12553" width="13.44140625" style="1" customWidth="1"/>
    <col min="12554" max="12554" width="1.88671875" style="1" customWidth="1"/>
    <col min="12555" max="12555" width="8.77734375" style="1" customWidth="1"/>
    <col min="12556" max="12556" width="1.109375" style="1" customWidth="1"/>
    <col min="12557" max="12557" width="9.44140625" style="1" bestFit="1" customWidth="1"/>
    <col min="12558" max="12558" width="1.33203125" style="1" customWidth="1"/>
    <col min="12559" max="12559" width="15.77734375" style="1" customWidth="1"/>
    <col min="12560" max="12560" width="1.6640625" style="1" customWidth="1"/>
    <col min="12561" max="12561" width="14.109375" style="1" customWidth="1"/>
    <col min="12562" max="12562" width="2" style="1" customWidth="1"/>
    <col min="12563" max="12563" width="13.21875" style="1" customWidth="1"/>
    <col min="12564" max="12564" width="10.109375" style="1" bestFit="1" customWidth="1"/>
    <col min="12565" max="12565" width="12.33203125" style="1" bestFit="1" customWidth="1"/>
    <col min="12566" max="12800" width="9.6640625" style="1"/>
    <col min="12801" max="12801" width="33.88671875" style="1" customWidth="1"/>
    <col min="12802" max="12802" width="12.44140625" style="1" bestFit="1" customWidth="1"/>
    <col min="12803" max="12803" width="11.88671875" style="1" customWidth="1"/>
    <col min="12804" max="12804" width="0.77734375" style="1" customWidth="1"/>
    <col min="12805" max="12805" width="11" style="1" customWidth="1"/>
    <col min="12806" max="12806" width="1.33203125" style="1" customWidth="1"/>
    <col min="12807" max="12807" width="10.109375" style="1" customWidth="1"/>
    <col min="12808" max="12808" width="2.21875" style="1" customWidth="1"/>
    <col min="12809" max="12809" width="13.44140625" style="1" customWidth="1"/>
    <col min="12810" max="12810" width="1.88671875" style="1" customWidth="1"/>
    <col min="12811" max="12811" width="8.77734375" style="1" customWidth="1"/>
    <col min="12812" max="12812" width="1.109375" style="1" customWidth="1"/>
    <col min="12813" max="12813" width="9.44140625" style="1" bestFit="1" customWidth="1"/>
    <col min="12814" max="12814" width="1.33203125" style="1" customWidth="1"/>
    <col min="12815" max="12815" width="15.77734375" style="1" customWidth="1"/>
    <col min="12816" max="12816" width="1.6640625" style="1" customWidth="1"/>
    <col min="12817" max="12817" width="14.109375" style="1" customWidth="1"/>
    <col min="12818" max="12818" width="2" style="1" customWidth="1"/>
    <col min="12819" max="12819" width="13.21875" style="1" customWidth="1"/>
    <col min="12820" max="12820" width="10.109375" style="1" bestFit="1" customWidth="1"/>
    <col min="12821" max="12821" width="12.33203125" style="1" bestFit="1" customWidth="1"/>
    <col min="12822" max="13056" width="9.6640625" style="1"/>
    <col min="13057" max="13057" width="33.88671875" style="1" customWidth="1"/>
    <col min="13058" max="13058" width="12.44140625" style="1" bestFit="1" customWidth="1"/>
    <col min="13059" max="13059" width="11.88671875" style="1" customWidth="1"/>
    <col min="13060" max="13060" width="0.77734375" style="1" customWidth="1"/>
    <col min="13061" max="13061" width="11" style="1" customWidth="1"/>
    <col min="13062" max="13062" width="1.33203125" style="1" customWidth="1"/>
    <col min="13063" max="13063" width="10.109375" style="1" customWidth="1"/>
    <col min="13064" max="13064" width="2.21875" style="1" customWidth="1"/>
    <col min="13065" max="13065" width="13.44140625" style="1" customWidth="1"/>
    <col min="13066" max="13066" width="1.88671875" style="1" customWidth="1"/>
    <col min="13067" max="13067" width="8.77734375" style="1" customWidth="1"/>
    <col min="13068" max="13068" width="1.109375" style="1" customWidth="1"/>
    <col min="13069" max="13069" width="9.44140625" style="1" bestFit="1" customWidth="1"/>
    <col min="13070" max="13070" width="1.33203125" style="1" customWidth="1"/>
    <col min="13071" max="13071" width="15.77734375" style="1" customWidth="1"/>
    <col min="13072" max="13072" width="1.6640625" style="1" customWidth="1"/>
    <col min="13073" max="13073" width="14.109375" style="1" customWidth="1"/>
    <col min="13074" max="13074" width="2" style="1" customWidth="1"/>
    <col min="13075" max="13075" width="13.21875" style="1" customWidth="1"/>
    <col min="13076" max="13076" width="10.109375" style="1" bestFit="1" customWidth="1"/>
    <col min="13077" max="13077" width="12.33203125" style="1" bestFit="1" customWidth="1"/>
    <col min="13078" max="13312" width="9.6640625" style="1"/>
    <col min="13313" max="13313" width="33.88671875" style="1" customWidth="1"/>
    <col min="13314" max="13314" width="12.44140625" style="1" bestFit="1" customWidth="1"/>
    <col min="13315" max="13315" width="11.88671875" style="1" customWidth="1"/>
    <col min="13316" max="13316" width="0.77734375" style="1" customWidth="1"/>
    <col min="13317" max="13317" width="11" style="1" customWidth="1"/>
    <col min="13318" max="13318" width="1.33203125" style="1" customWidth="1"/>
    <col min="13319" max="13319" width="10.109375" style="1" customWidth="1"/>
    <col min="13320" max="13320" width="2.21875" style="1" customWidth="1"/>
    <col min="13321" max="13321" width="13.44140625" style="1" customWidth="1"/>
    <col min="13322" max="13322" width="1.88671875" style="1" customWidth="1"/>
    <col min="13323" max="13323" width="8.77734375" style="1" customWidth="1"/>
    <col min="13324" max="13324" width="1.109375" style="1" customWidth="1"/>
    <col min="13325" max="13325" width="9.44140625" style="1" bestFit="1" customWidth="1"/>
    <col min="13326" max="13326" width="1.33203125" style="1" customWidth="1"/>
    <col min="13327" max="13327" width="15.77734375" style="1" customWidth="1"/>
    <col min="13328" max="13328" width="1.6640625" style="1" customWidth="1"/>
    <col min="13329" max="13329" width="14.109375" style="1" customWidth="1"/>
    <col min="13330" max="13330" width="2" style="1" customWidth="1"/>
    <col min="13331" max="13331" width="13.21875" style="1" customWidth="1"/>
    <col min="13332" max="13332" width="10.109375" style="1" bestFit="1" customWidth="1"/>
    <col min="13333" max="13333" width="12.33203125" style="1" bestFit="1" customWidth="1"/>
    <col min="13334" max="13568" width="9.6640625" style="1"/>
    <col min="13569" max="13569" width="33.88671875" style="1" customWidth="1"/>
    <col min="13570" max="13570" width="12.44140625" style="1" bestFit="1" customWidth="1"/>
    <col min="13571" max="13571" width="11.88671875" style="1" customWidth="1"/>
    <col min="13572" max="13572" width="0.77734375" style="1" customWidth="1"/>
    <col min="13573" max="13573" width="11" style="1" customWidth="1"/>
    <col min="13574" max="13574" width="1.33203125" style="1" customWidth="1"/>
    <col min="13575" max="13575" width="10.109375" style="1" customWidth="1"/>
    <col min="13576" max="13576" width="2.21875" style="1" customWidth="1"/>
    <col min="13577" max="13577" width="13.44140625" style="1" customWidth="1"/>
    <col min="13578" max="13578" width="1.88671875" style="1" customWidth="1"/>
    <col min="13579" max="13579" width="8.77734375" style="1" customWidth="1"/>
    <col min="13580" max="13580" width="1.109375" style="1" customWidth="1"/>
    <col min="13581" max="13581" width="9.44140625" style="1" bestFit="1" customWidth="1"/>
    <col min="13582" max="13582" width="1.33203125" style="1" customWidth="1"/>
    <col min="13583" max="13583" width="15.77734375" style="1" customWidth="1"/>
    <col min="13584" max="13584" width="1.6640625" style="1" customWidth="1"/>
    <col min="13585" max="13585" width="14.109375" style="1" customWidth="1"/>
    <col min="13586" max="13586" width="2" style="1" customWidth="1"/>
    <col min="13587" max="13587" width="13.21875" style="1" customWidth="1"/>
    <col min="13588" max="13588" width="10.109375" style="1" bestFit="1" customWidth="1"/>
    <col min="13589" max="13589" width="12.33203125" style="1" bestFit="1" customWidth="1"/>
    <col min="13590" max="13824" width="9.6640625" style="1"/>
    <col min="13825" max="13825" width="33.88671875" style="1" customWidth="1"/>
    <col min="13826" max="13826" width="12.44140625" style="1" bestFit="1" customWidth="1"/>
    <col min="13827" max="13827" width="11.88671875" style="1" customWidth="1"/>
    <col min="13828" max="13828" width="0.77734375" style="1" customWidth="1"/>
    <col min="13829" max="13829" width="11" style="1" customWidth="1"/>
    <col min="13830" max="13830" width="1.33203125" style="1" customWidth="1"/>
    <col min="13831" max="13831" width="10.109375" style="1" customWidth="1"/>
    <col min="13832" max="13832" width="2.21875" style="1" customWidth="1"/>
    <col min="13833" max="13833" width="13.44140625" style="1" customWidth="1"/>
    <col min="13834" max="13834" width="1.88671875" style="1" customWidth="1"/>
    <col min="13835" max="13835" width="8.77734375" style="1" customWidth="1"/>
    <col min="13836" max="13836" width="1.109375" style="1" customWidth="1"/>
    <col min="13837" max="13837" width="9.44140625" style="1" bestFit="1" customWidth="1"/>
    <col min="13838" max="13838" width="1.33203125" style="1" customWidth="1"/>
    <col min="13839" max="13839" width="15.77734375" style="1" customWidth="1"/>
    <col min="13840" max="13840" width="1.6640625" style="1" customWidth="1"/>
    <col min="13841" max="13841" width="14.109375" style="1" customWidth="1"/>
    <col min="13842" max="13842" width="2" style="1" customWidth="1"/>
    <col min="13843" max="13843" width="13.21875" style="1" customWidth="1"/>
    <col min="13844" max="13844" width="10.109375" style="1" bestFit="1" customWidth="1"/>
    <col min="13845" max="13845" width="12.33203125" style="1" bestFit="1" customWidth="1"/>
    <col min="13846" max="14080" width="9.6640625" style="1"/>
    <col min="14081" max="14081" width="33.88671875" style="1" customWidth="1"/>
    <col min="14082" max="14082" width="12.44140625" style="1" bestFit="1" customWidth="1"/>
    <col min="14083" max="14083" width="11.88671875" style="1" customWidth="1"/>
    <col min="14084" max="14084" width="0.77734375" style="1" customWidth="1"/>
    <col min="14085" max="14085" width="11" style="1" customWidth="1"/>
    <col min="14086" max="14086" width="1.33203125" style="1" customWidth="1"/>
    <col min="14087" max="14087" width="10.109375" style="1" customWidth="1"/>
    <col min="14088" max="14088" width="2.21875" style="1" customWidth="1"/>
    <col min="14089" max="14089" width="13.44140625" style="1" customWidth="1"/>
    <col min="14090" max="14090" width="1.88671875" style="1" customWidth="1"/>
    <col min="14091" max="14091" width="8.77734375" style="1" customWidth="1"/>
    <col min="14092" max="14092" width="1.109375" style="1" customWidth="1"/>
    <col min="14093" max="14093" width="9.44140625" style="1" bestFit="1" customWidth="1"/>
    <col min="14094" max="14094" width="1.33203125" style="1" customWidth="1"/>
    <col min="14095" max="14095" width="15.77734375" style="1" customWidth="1"/>
    <col min="14096" max="14096" width="1.6640625" style="1" customWidth="1"/>
    <col min="14097" max="14097" width="14.109375" style="1" customWidth="1"/>
    <col min="14098" max="14098" width="2" style="1" customWidth="1"/>
    <col min="14099" max="14099" width="13.21875" style="1" customWidth="1"/>
    <col min="14100" max="14100" width="10.109375" style="1" bestFit="1" customWidth="1"/>
    <col min="14101" max="14101" width="12.33203125" style="1" bestFit="1" customWidth="1"/>
    <col min="14102" max="14336" width="9.6640625" style="1"/>
    <col min="14337" max="14337" width="33.88671875" style="1" customWidth="1"/>
    <col min="14338" max="14338" width="12.44140625" style="1" bestFit="1" customWidth="1"/>
    <col min="14339" max="14339" width="11.88671875" style="1" customWidth="1"/>
    <col min="14340" max="14340" width="0.77734375" style="1" customWidth="1"/>
    <col min="14341" max="14341" width="11" style="1" customWidth="1"/>
    <col min="14342" max="14342" width="1.33203125" style="1" customWidth="1"/>
    <col min="14343" max="14343" width="10.109375" style="1" customWidth="1"/>
    <col min="14344" max="14344" width="2.21875" style="1" customWidth="1"/>
    <col min="14345" max="14345" width="13.44140625" style="1" customWidth="1"/>
    <col min="14346" max="14346" width="1.88671875" style="1" customWidth="1"/>
    <col min="14347" max="14347" width="8.77734375" style="1" customWidth="1"/>
    <col min="14348" max="14348" width="1.109375" style="1" customWidth="1"/>
    <col min="14349" max="14349" width="9.44140625" style="1" bestFit="1" customWidth="1"/>
    <col min="14350" max="14350" width="1.33203125" style="1" customWidth="1"/>
    <col min="14351" max="14351" width="15.77734375" style="1" customWidth="1"/>
    <col min="14352" max="14352" width="1.6640625" style="1" customWidth="1"/>
    <col min="14353" max="14353" width="14.109375" style="1" customWidth="1"/>
    <col min="14354" max="14354" width="2" style="1" customWidth="1"/>
    <col min="14355" max="14355" width="13.21875" style="1" customWidth="1"/>
    <col min="14356" max="14356" width="10.109375" style="1" bestFit="1" customWidth="1"/>
    <col min="14357" max="14357" width="12.33203125" style="1" bestFit="1" customWidth="1"/>
    <col min="14358" max="14592" width="9.6640625" style="1"/>
    <col min="14593" max="14593" width="33.88671875" style="1" customWidth="1"/>
    <col min="14594" max="14594" width="12.44140625" style="1" bestFit="1" customWidth="1"/>
    <col min="14595" max="14595" width="11.88671875" style="1" customWidth="1"/>
    <col min="14596" max="14596" width="0.77734375" style="1" customWidth="1"/>
    <col min="14597" max="14597" width="11" style="1" customWidth="1"/>
    <col min="14598" max="14598" width="1.33203125" style="1" customWidth="1"/>
    <col min="14599" max="14599" width="10.109375" style="1" customWidth="1"/>
    <col min="14600" max="14600" width="2.21875" style="1" customWidth="1"/>
    <col min="14601" max="14601" width="13.44140625" style="1" customWidth="1"/>
    <col min="14602" max="14602" width="1.88671875" style="1" customWidth="1"/>
    <col min="14603" max="14603" width="8.77734375" style="1" customWidth="1"/>
    <col min="14604" max="14604" width="1.109375" style="1" customWidth="1"/>
    <col min="14605" max="14605" width="9.44140625" style="1" bestFit="1" customWidth="1"/>
    <col min="14606" max="14606" width="1.33203125" style="1" customWidth="1"/>
    <col min="14607" max="14607" width="15.77734375" style="1" customWidth="1"/>
    <col min="14608" max="14608" width="1.6640625" style="1" customWidth="1"/>
    <col min="14609" max="14609" width="14.109375" style="1" customWidth="1"/>
    <col min="14610" max="14610" width="2" style="1" customWidth="1"/>
    <col min="14611" max="14611" width="13.21875" style="1" customWidth="1"/>
    <col min="14612" max="14612" width="10.109375" style="1" bestFit="1" customWidth="1"/>
    <col min="14613" max="14613" width="12.33203125" style="1" bestFit="1" customWidth="1"/>
    <col min="14614" max="14848" width="9.6640625" style="1"/>
    <col min="14849" max="14849" width="33.88671875" style="1" customWidth="1"/>
    <col min="14850" max="14850" width="12.44140625" style="1" bestFit="1" customWidth="1"/>
    <col min="14851" max="14851" width="11.88671875" style="1" customWidth="1"/>
    <col min="14852" max="14852" width="0.77734375" style="1" customWidth="1"/>
    <col min="14853" max="14853" width="11" style="1" customWidth="1"/>
    <col min="14854" max="14854" width="1.33203125" style="1" customWidth="1"/>
    <col min="14855" max="14855" width="10.109375" style="1" customWidth="1"/>
    <col min="14856" max="14856" width="2.21875" style="1" customWidth="1"/>
    <col min="14857" max="14857" width="13.44140625" style="1" customWidth="1"/>
    <col min="14858" max="14858" width="1.88671875" style="1" customWidth="1"/>
    <col min="14859" max="14859" width="8.77734375" style="1" customWidth="1"/>
    <col min="14860" max="14860" width="1.109375" style="1" customWidth="1"/>
    <col min="14861" max="14861" width="9.44140625" style="1" bestFit="1" customWidth="1"/>
    <col min="14862" max="14862" width="1.33203125" style="1" customWidth="1"/>
    <col min="14863" max="14863" width="15.77734375" style="1" customWidth="1"/>
    <col min="14864" max="14864" width="1.6640625" style="1" customWidth="1"/>
    <col min="14865" max="14865" width="14.109375" style="1" customWidth="1"/>
    <col min="14866" max="14866" width="2" style="1" customWidth="1"/>
    <col min="14867" max="14867" width="13.21875" style="1" customWidth="1"/>
    <col min="14868" max="14868" width="10.109375" style="1" bestFit="1" customWidth="1"/>
    <col min="14869" max="14869" width="12.33203125" style="1" bestFit="1" customWidth="1"/>
    <col min="14870" max="15104" width="9.6640625" style="1"/>
    <col min="15105" max="15105" width="33.88671875" style="1" customWidth="1"/>
    <col min="15106" max="15106" width="12.44140625" style="1" bestFit="1" customWidth="1"/>
    <col min="15107" max="15107" width="11.88671875" style="1" customWidth="1"/>
    <col min="15108" max="15108" width="0.77734375" style="1" customWidth="1"/>
    <col min="15109" max="15109" width="11" style="1" customWidth="1"/>
    <col min="15110" max="15110" width="1.33203125" style="1" customWidth="1"/>
    <col min="15111" max="15111" width="10.109375" style="1" customWidth="1"/>
    <col min="15112" max="15112" width="2.21875" style="1" customWidth="1"/>
    <col min="15113" max="15113" width="13.44140625" style="1" customWidth="1"/>
    <col min="15114" max="15114" width="1.88671875" style="1" customWidth="1"/>
    <col min="15115" max="15115" width="8.77734375" style="1" customWidth="1"/>
    <col min="15116" max="15116" width="1.109375" style="1" customWidth="1"/>
    <col min="15117" max="15117" width="9.44140625" style="1" bestFit="1" customWidth="1"/>
    <col min="15118" max="15118" width="1.33203125" style="1" customWidth="1"/>
    <col min="15119" max="15119" width="15.77734375" style="1" customWidth="1"/>
    <col min="15120" max="15120" width="1.6640625" style="1" customWidth="1"/>
    <col min="15121" max="15121" width="14.109375" style="1" customWidth="1"/>
    <col min="15122" max="15122" width="2" style="1" customWidth="1"/>
    <col min="15123" max="15123" width="13.21875" style="1" customWidth="1"/>
    <col min="15124" max="15124" width="10.109375" style="1" bestFit="1" customWidth="1"/>
    <col min="15125" max="15125" width="12.33203125" style="1" bestFit="1" customWidth="1"/>
    <col min="15126" max="15360" width="9.6640625" style="1"/>
    <col min="15361" max="15361" width="33.88671875" style="1" customWidth="1"/>
    <col min="15362" max="15362" width="12.44140625" style="1" bestFit="1" customWidth="1"/>
    <col min="15363" max="15363" width="11.88671875" style="1" customWidth="1"/>
    <col min="15364" max="15364" width="0.77734375" style="1" customWidth="1"/>
    <col min="15365" max="15365" width="11" style="1" customWidth="1"/>
    <col min="15366" max="15366" width="1.33203125" style="1" customWidth="1"/>
    <col min="15367" max="15367" width="10.109375" style="1" customWidth="1"/>
    <col min="15368" max="15368" width="2.21875" style="1" customWidth="1"/>
    <col min="15369" max="15369" width="13.44140625" style="1" customWidth="1"/>
    <col min="15370" max="15370" width="1.88671875" style="1" customWidth="1"/>
    <col min="15371" max="15371" width="8.77734375" style="1" customWidth="1"/>
    <col min="15372" max="15372" width="1.109375" style="1" customWidth="1"/>
    <col min="15373" max="15373" width="9.44140625" style="1" bestFit="1" customWidth="1"/>
    <col min="15374" max="15374" width="1.33203125" style="1" customWidth="1"/>
    <col min="15375" max="15375" width="15.77734375" style="1" customWidth="1"/>
    <col min="15376" max="15376" width="1.6640625" style="1" customWidth="1"/>
    <col min="15377" max="15377" width="14.109375" style="1" customWidth="1"/>
    <col min="15378" max="15378" width="2" style="1" customWidth="1"/>
    <col min="15379" max="15379" width="13.21875" style="1" customWidth="1"/>
    <col min="15380" max="15380" width="10.109375" style="1" bestFit="1" customWidth="1"/>
    <col min="15381" max="15381" width="12.33203125" style="1" bestFit="1" customWidth="1"/>
    <col min="15382" max="15616" width="9.6640625" style="1"/>
    <col min="15617" max="15617" width="33.88671875" style="1" customWidth="1"/>
    <col min="15618" max="15618" width="12.44140625" style="1" bestFit="1" customWidth="1"/>
    <col min="15619" max="15619" width="11.88671875" style="1" customWidth="1"/>
    <col min="15620" max="15620" width="0.77734375" style="1" customWidth="1"/>
    <col min="15621" max="15621" width="11" style="1" customWidth="1"/>
    <col min="15622" max="15622" width="1.33203125" style="1" customWidth="1"/>
    <col min="15623" max="15623" width="10.109375" style="1" customWidth="1"/>
    <col min="15624" max="15624" width="2.21875" style="1" customWidth="1"/>
    <col min="15625" max="15625" width="13.44140625" style="1" customWidth="1"/>
    <col min="15626" max="15626" width="1.88671875" style="1" customWidth="1"/>
    <col min="15627" max="15627" width="8.77734375" style="1" customWidth="1"/>
    <col min="15628" max="15628" width="1.109375" style="1" customWidth="1"/>
    <col min="15629" max="15629" width="9.44140625" style="1" bestFit="1" customWidth="1"/>
    <col min="15630" max="15630" width="1.33203125" style="1" customWidth="1"/>
    <col min="15631" max="15631" width="15.77734375" style="1" customWidth="1"/>
    <col min="15632" max="15632" width="1.6640625" style="1" customWidth="1"/>
    <col min="15633" max="15633" width="14.109375" style="1" customWidth="1"/>
    <col min="15634" max="15634" width="2" style="1" customWidth="1"/>
    <col min="15635" max="15635" width="13.21875" style="1" customWidth="1"/>
    <col min="15636" max="15636" width="10.109375" style="1" bestFit="1" customWidth="1"/>
    <col min="15637" max="15637" width="12.33203125" style="1" bestFit="1" customWidth="1"/>
    <col min="15638" max="15872" width="9.6640625" style="1"/>
    <col min="15873" max="15873" width="33.88671875" style="1" customWidth="1"/>
    <col min="15874" max="15874" width="12.44140625" style="1" bestFit="1" customWidth="1"/>
    <col min="15875" max="15875" width="11.88671875" style="1" customWidth="1"/>
    <col min="15876" max="15876" width="0.77734375" style="1" customWidth="1"/>
    <col min="15877" max="15877" width="11" style="1" customWidth="1"/>
    <col min="15878" max="15878" width="1.33203125" style="1" customWidth="1"/>
    <col min="15879" max="15879" width="10.109375" style="1" customWidth="1"/>
    <col min="15880" max="15880" width="2.21875" style="1" customWidth="1"/>
    <col min="15881" max="15881" width="13.44140625" style="1" customWidth="1"/>
    <col min="15882" max="15882" width="1.88671875" style="1" customWidth="1"/>
    <col min="15883" max="15883" width="8.77734375" style="1" customWidth="1"/>
    <col min="15884" max="15884" width="1.109375" style="1" customWidth="1"/>
    <col min="15885" max="15885" width="9.44140625" style="1" bestFit="1" customWidth="1"/>
    <col min="15886" max="15886" width="1.33203125" style="1" customWidth="1"/>
    <col min="15887" max="15887" width="15.77734375" style="1" customWidth="1"/>
    <col min="15888" max="15888" width="1.6640625" style="1" customWidth="1"/>
    <col min="15889" max="15889" width="14.109375" style="1" customWidth="1"/>
    <col min="15890" max="15890" width="2" style="1" customWidth="1"/>
    <col min="15891" max="15891" width="13.21875" style="1" customWidth="1"/>
    <col min="15892" max="15892" width="10.109375" style="1" bestFit="1" customWidth="1"/>
    <col min="15893" max="15893" width="12.33203125" style="1" bestFit="1" customWidth="1"/>
    <col min="15894" max="16128" width="9.6640625" style="1"/>
    <col min="16129" max="16129" width="33.88671875" style="1" customWidth="1"/>
    <col min="16130" max="16130" width="12.44140625" style="1" bestFit="1" customWidth="1"/>
    <col min="16131" max="16131" width="11.88671875" style="1" customWidth="1"/>
    <col min="16132" max="16132" width="0.77734375" style="1" customWidth="1"/>
    <col min="16133" max="16133" width="11" style="1" customWidth="1"/>
    <col min="16134" max="16134" width="1.33203125" style="1" customWidth="1"/>
    <col min="16135" max="16135" width="10.109375" style="1" customWidth="1"/>
    <col min="16136" max="16136" width="2.21875" style="1" customWidth="1"/>
    <col min="16137" max="16137" width="13.44140625" style="1" customWidth="1"/>
    <col min="16138" max="16138" width="1.88671875" style="1" customWidth="1"/>
    <col min="16139" max="16139" width="8.77734375" style="1" customWidth="1"/>
    <col min="16140" max="16140" width="1.109375" style="1" customWidth="1"/>
    <col min="16141" max="16141" width="9.44140625" style="1" bestFit="1" customWidth="1"/>
    <col min="16142" max="16142" width="1.33203125" style="1" customWidth="1"/>
    <col min="16143" max="16143" width="15.77734375" style="1" customWidth="1"/>
    <col min="16144" max="16144" width="1.6640625" style="1" customWidth="1"/>
    <col min="16145" max="16145" width="14.109375" style="1" customWidth="1"/>
    <col min="16146" max="16146" width="2" style="1" customWidth="1"/>
    <col min="16147" max="16147" width="13.21875" style="1" customWidth="1"/>
    <col min="16148" max="16148" width="10.109375" style="1" bestFit="1" customWidth="1"/>
    <col min="16149" max="16149" width="12.33203125" style="1" bestFit="1" customWidth="1"/>
    <col min="16150" max="16384" width="9.6640625" style="1"/>
  </cols>
  <sheetData>
    <row r="2" spans="1:28" ht="58.8" customHeight="1" x14ac:dyDescent="0.35">
      <c r="Q2" s="498" t="s">
        <v>162</v>
      </c>
      <c r="R2" s="502"/>
      <c r="S2" s="502"/>
    </row>
    <row r="3" spans="1:28" ht="52.5" customHeight="1" thickBot="1" x14ac:dyDescent="0.45">
      <c r="A3" s="4" t="s">
        <v>163</v>
      </c>
      <c r="B3" s="5"/>
      <c r="C3" s="5"/>
      <c r="D3" s="5"/>
      <c r="E3" s="5"/>
      <c r="F3" s="306"/>
      <c r="G3" s="5"/>
      <c r="H3" s="306"/>
      <c r="I3" s="5"/>
      <c r="J3" s="306"/>
      <c r="K3" s="5"/>
      <c r="L3" s="306"/>
      <c r="M3" s="5"/>
      <c r="N3" s="306"/>
      <c r="O3" s="6"/>
      <c r="P3" s="306"/>
      <c r="Q3" s="6"/>
      <c r="R3" s="306"/>
      <c r="S3" s="5"/>
    </row>
    <row r="4" spans="1:28" s="18" customFormat="1" ht="78.75" customHeight="1" thickTop="1" thickBot="1" x14ac:dyDescent="0.3">
      <c r="A4" s="11" t="s">
        <v>2</v>
      </c>
      <c r="B4" s="495" t="s">
        <v>3</v>
      </c>
      <c r="C4" s="495"/>
      <c r="D4" s="13"/>
      <c r="E4" s="11" t="s">
        <v>4</v>
      </c>
      <c r="F4" s="13"/>
      <c r="G4" s="11" t="s">
        <v>5</v>
      </c>
      <c r="H4" s="13"/>
      <c r="I4" s="11" t="s">
        <v>6</v>
      </c>
      <c r="J4" s="13"/>
      <c r="K4" s="14" t="s">
        <v>7</v>
      </c>
      <c r="L4" s="13"/>
      <c r="M4" s="15" t="s">
        <v>8</v>
      </c>
      <c r="N4" s="13"/>
      <c r="O4" s="16" t="s">
        <v>9</v>
      </c>
      <c r="P4" s="13"/>
      <c r="Q4" s="16" t="s">
        <v>10</v>
      </c>
      <c r="R4" s="13"/>
      <c r="S4" s="16" t="s">
        <v>11</v>
      </c>
      <c r="T4" s="17"/>
    </row>
    <row r="5" spans="1:28" s="18" customFormat="1" ht="15" customHeight="1" x14ac:dyDescent="0.25">
      <c r="A5" s="19" t="s">
        <v>12</v>
      </c>
      <c r="F5" s="56"/>
      <c r="H5" s="56"/>
      <c r="J5" s="56"/>
      <c r="L5" s="56"/>
      <c r="N5" s="56"/>
      <c r="O5" s="20"/>
      <c r="P5" s="56"/>
      <c r="Q5" s="20"/>
      <c r="R5" s="56"/>
      <c r="T5" s="17"/>
    </row>
    <row r="6" spans="1:28" s="18" customFormat="1" ht="20.100000000000001" customHeight="1" x14ac:dyDescent="0.25">
      <c r="A6" s="21" t="s">
        <v>13</v>
      </c>
      <c r="B6" s="18" t="s">
        <v>14</v>
      </c>
      <c r="C6" s="18" t="s">
        <v>15</v>
      </c>
      <c r="E6" s="22">
        <v>13720</v>
      </c>
      <c r="F6" s="56"/>
      <c r="G6" s="22">
        <v>0</v>
      </c>
      <c r="H6" s="56"/>
      <c r="I6" s="22">
        <f>E6-G6</f>
        <v>13720</v>
      </c>
      <c r="J6" s="56"/>
      <c r="K6" s="23">
        <f>ROUND(IF(I6&lt;&gt;0,((O6/I6)/10),0),3)</f>
        <v>3.8889999999999998</v>
      </c>
      <c r="L6" s="56"/>
      <c r="M6" s="23">
        <f>ROUND(IF(I6&lt;&gt;0,((Q6/I6)/10),0),3)</f>
        <v>3.8889999999999998</v>
      </c>
      <c r="N6" s="56"/>
      <c r="O6" s="24">
        <v>533570</v>
      </c>
      <c r="P6" s="56"/>
      <c r="Q6" s="24">
        <v>533570</v>
      </c>
      <c r="R6" s="56"/>
      <c r="S6" s="20">
        <v>0</v>
      </c>
      <c r="T6" s="17"/>
    </row>
    <row r="7" spans="1:28" s="18" customFormat="1" ht="20.100000000000001" customHeight="1" x14ac:dyDescent="0.25">
      <c r="A7" s="18" t="s">
        <v>16</v>
      </c>
      <c r="B7" s="18" t="s">
        <v>14</v>
      </c>
      <c r="C7" s="42" t="s">
        <v>85</v>
      </c>
      <c r="E7" s="22">
        <v>175000</v>
      </c>
      <c r="F7" s="56"/>
      <c r="G7" s="22">
        <v>0</v>
      </c>
      <c r="H7" s="56"/>
      <c r="I7" s="22">
        <f>E7-G7</f>
        <v>175000</v>
      </c>
      <c r="J7" s="56"/>
      <c r="K7" s="23">
        <f>ROUND(IF(I7&lt;&gt;0,((O7/I7)/10),0),3)</f>
        <v>3.9319999999999999</v>
      </c>
      <c r="L7" s="56"/>
      <c r="M7" s="23">
        <f>ROUND(IF(I7&lt;&gt;0,((Q7/I7)/10),0),3)</f>
        <v>4.7240000000000002</v>
      </c>
      <c r="N7" s="56"/>
      <c r="O7" s="24">
        <v>6881313</v>
      </c>
      <c r="P7" s="56"/>
      <c r="Q7" s="24">
        <v>8266710</v>
      </c>
      <c r="R7" s="56"/>
      <c r="S7" s="20">
        <v>688887</v>
      </c>
      <c r="T7" s="17"/>
    </row>
    <row r="8" spans="1:28" s="18" customFormat="1" ht="20.100000000000001" customHeight="1" thickBot="1" x14ac:dyDescent="0.3">
      <c r="A8" s="19" t="s">
        <v>18</v>
      </c>
      <c r="E8" s="25">
        <f>SUM(E6:E7)</f>
        <v>188720</v>
      </c>
      <c r="F8" s="61"/>
      <c r="G8" s="25">
        <f>SUM(G6:G7)</f>
        <v>0</v>
      </c>
      <c r="H8" s="61"/>
      <c r="I8" s="25">
        <f>SUM(I6:I7)</f>
        <v>188720</v>
      </c>
      <c r="J8" s="61"/>
      <c r="K8" s="26">
        <f>ROUND(IF(I8&lt;&gt;0,((O8/I8)/10),0),3)</f>
        <v>3.9289999999999998</v>
      </c>
      <c r="L8" s="61"/>
      <c r="M8" s="26">
        <f>ROUND(IF(I8&lt;&gt;0,((Q8/I8)/10),0),3)</f>
        <v>4.6630000000000003</v>
      </c>
      <c r="N8" s="61"/>
      <c r="O8" s="27">
        <f>SUM(O6:O7)</f>
        <v>7414883</v>
      </c>
      <c r="P8" s="61"/>
      <c r="Q8" s="27">
        <f>SUM(Q6:Q7)</f>
        <v>8800280</v>
      </c>
      <c r="R8" s="61"/>
      <c r="S8" s="27">
        <f>SUM(S6:S7)</f>
        <v>688887</v>
      </c>
      <c r="T8" s="17"/>
    </row>
    <row r="9" spans="1:28" s="18" customFormat="1" ht="18" customHeight="1" thickTop="1" x14ac:dyDescent="0.25">
      <c r="F9" s="56"/>
      <c r="H9" s="56"/>
      <c r="J9" s="56"/>
      <c r="L9" s="56"/>
      <c r="N9" s="56"/>
      <c r="P9" s="56"/>
      <c r="R9" s="56"/>
      <c r="T9" s="17"/>
    </row>
    <row r="10" spans="1:28" s="18" customFormat="1" ht="18" customHeight="1" x14ac:dyDescent="0.25">
      <c r="A10" s="31" t="s">
        <v>19</v>
      </c>
      <c r="F10" s="56"/>
      <c r="H10" s="56"/>
      <c r="J10" s="56"/>
      <c r="L10" s="56"/>
      <c r="N10" s="56"/>
      <c r="O10" s="20"/>
      <c r="P10" s="56"/>
      <c r="Q10" s="20"/>
      <c r="R10" s="56"/>
      <c r="T10" s="17"/>
    </row>
    <row r="11" spans="1:28" s="18" customFormat="1" ht="20.100000000000001" customHeight="1" x14ac:dyDescent="0.25">
      <c r="A11" s="18" t="s">
        <v>20</v>
      </c>
      <c r="B11" s="18" t="s">
        <v>14</v>
      </c>
      <c r="C11" s="32" t="s">
        <v>15</v>
      </c>
      <c r="E11" s="18">
        <v>5482.9999999999991</v>
      </c>
      <c r="F11" s="56"/>
      <c r="G11" s="18">
        <v>0</v>
      </c>
      <c r="H11" s="56"/>
      <c r="I11" s="22">
        <f>E11-G11</f>
        <v>5482.9999999999991</v>
      </c>
      <c r="J11" s="56"/>
      <c r="K11" s="23">
        <f>ROUND(IF(I11&lt;&gt;0,((O11/I11)/10),0),3)</f>
        <v>2.4849999999999999</v>
      </c>
      <c r="L11" s="56"/>
      <c r="M11" s="23">
        <f>ROUND(IF(I11&lt;&gt;0,((Q11/I11)/10),0),3)</f>
        <v>2.7330000000000001</v>
      </c>
      <c r="N11" s="56"/>
      <c r="O11" s="20">
        <v>136225.51</v>
      </c>
      <c r="P11" s="56"/>
      <c r="Q11" s="20">
        <v>149848.07</v>
      </c>
      <c r="R11" s="56"/>
      <c r="S11" s="20">
        <v>406.57</v>
      </c>
      <c r="T11" s="20"/>
      <c r="U11" s="20"/>
    </row>
    <row r="12" spans="1:28" s="18" customFormat="1" ht="20.100000000000001" customHeight="1" x14ac:dyDescent="0.25">
      <c r="A12" s="18" t="s">
        <v>21</v>
      </c>
      <c r="B12" s="18" t="s">
        <v>14</v>
      </c>
      <c r="C12" s="32" t="s">
        <v>15</v>
      </c>
      <c r="E12" s="18">
        <v>12719.8</v>
      </c>
      <c r="F12" s="56"/>
      <c r="G12" s="18">
        <v>0</v>
      </c>
      <c r="H12" s="56"/>
      <c r="I12" s="22">
        <f>E12-G12</f>
        <v>12719.8</v>
      </c>
      <c r="J12" s="56"/>
      <c r="K12" s="23">
        <f>ROUND(IF(I12&lt;&gt;0,((O12/I12)/10),0),3)</f>
        <v>2.431</v>
      </c>
      <c r="L12" s="56"/>
      <c r="M12" s="23">
        <f>ROUND(IF(I12&lt;&gt;0,((Q12/I12)/10),0),3)</f>
        <v>2.6739999999999999</v>
      </c>
      <c r="N12" s="56"/>
      <c r="O12" s="20">
        <v>309179.76</v>
      </c>
      <c r="P12" s="56"/>
      <c r="Q12" s="20">
        <v>340097.73000000004</v>
      </c>
      <c r="R12" s="56"/>
      <c r="S12" s="20">
        <v>5213.17</v>
      </c>
      <c r="T12" s="20"/>
      <c r="U12" s="34"/>
      <c r="V12" s="34"/>
      <c r="W12" s="34"/>
    </row>
    <row r="13" spans="1:28" s="18" customFormat="1" ht="20.100000000000001" customHeight="1" x14ac:dyDescent="0.25">
      <c r="A13" s="44" t="s">
        <v>28</v>
      </c>
      <c r="B13" s="18" t="s">
        <v>164</v>
      </c>
      <c r="C13" s="32" t="s">
        <v>15</v>
      </c>
      <c r="E13" s="18">
        <v>37300</v>
      </c>
      <c r="F13" s="56"/>
      <c r="G13" s="18">
        <v>0</v>
      </c>
      <c r="H13" s="56"/>
      <c r="I13" s="22">
        <f>E13-G13</f>
        <v>37300</v>
      </c>
      <c r="J13" s="56"/>
      <c r="K13" s="23">
        <f>ROUND(IF(I13&lt;&gt;0,((O13/I13)/10),0),3)</f>
        <v>3.85</v>
      </c>
      <c r="L13" s="56"/>
      <c r="M13" s="23">
        <f>ROUND(IF(I13&lt;&gt;0,((Q13/I13)/10),0),3)</f>
        <v>4.3780000000000001</v>
      </c>
      <c r="N13" s="56"/>
      <c r="O13" s="20">
        <v>1436097</v>
      </c>
      <c r="P13" s="56"/>
      <c r="Q13" s="20">
        <v>1633041</v>
      </c>
      <c r="R13" s="56"/>
      <c r="S13" s="20">
        <v>0</v>
      </c>
      <c r="T13" s="17"/>
      <c r="U13" s="35"/>
      <c r="V13" s="35"/>
      <c r="W13" s="35"/>
      <c r="X13" s="36"/>
      <c r="Y13" s="35"/>
      <c r="Z13" s="35"/>
    </row>
    <row r="14" spans="1:28" s="18" customFormat="1" ht="20.100000000000001" customHeight="1" x14ac:dyDescent="0.25">
      <c r="A14" s="18" t="s">
        <v>28</v>
      </c>
      <c r="C14" s="32" t="s">
        <v>87</v>
      </c>
      <c r="E14" s="18">
        <v>322</v>
      </c>
      <c r="F14" s="56"/>
      <c r="G14" s="22">
        <v>0</v>
      </c>
      <c r="H14" s="56"/>
      <c r="I14" s="22">
        <f>E14-G14</f>
        <v>322</v>
      </c>
      <c r="J14" s="56"/>
      <c r="K14" s="23">
        <f>ROUND(IF(I14&lt;&gt;0,((O14/I14)/10),0),3)</f>
        <v>2.4409999999999998</v>
      </c>
      <c r="L14" s="56"/>
      <c r="M14" s="23">
        <f>ROUND(IF(I14&lt;&gt;0,((Q14/I14)/10),0),3)</f>
        <v>3.57</v>
      </c>
      <c r="N14" s="56"/>
      <c r="O14" s="20">
        <v>7858.74</v>
      </c>
      <c r="P14" s="56"/>
      <c r="Q14" s="20">
        <v>11495.829999999998</v>
      </c>
      <c r="R14" s="56"/>
      <c r="S14" s="20">
        <v>3181.66</v>
      </c>
      <c r="T14" s="17"/>
      <c r="U14" s="35"/>
      <c r="V14" s="35"/>
      <c r="W14" s="35"/>
      <c r="X14" s="36"/>
      <c r="Y14" s="35"/>
      <c r="Z14" s="35"/>
    </row>
    <row r="15" spans="1:28" s="18" customFormat="1" ht="5.25" customHeight="1" x14ac:dyDescent="0.25">
      <c r="C15" s="32"/>
      <c r="E15" s="22"/>
      <c r="F15" s="56"/>
      <c r="G15" s="22"/>
      <c r="H15" s="56"/>
      <c r="I15" s="22"/>
      <c r="J15" s="56"/>
      <c r="K15" s="23"/>
      <c r="L15" s="56"/>
      <c r="M15" s="23"/>
      <c r="N15" s="56"/>
      <c r="O15" s="24"/>
      <c r="P15" s="57"/>
      <c r="Q15" s="24"/>
      <c r="R15" s="57"/>
      <c r="S15" s="24"/>
      <c r="T15" s="17"/>
      <c r="U15" s="20"/>
      <c r="V15" s="20"/>
      <c r="W15" s="20"/>
      <c r="X15" s="20"/>
      <c r="Y15" s="20"/>
      <c r="Z15" s="20"/>
      <c r="AA15" s="20"/>
      <c r="AB15" s="20"/>
    </row>
    <row r="16" spans="1:28" s="18" customFormat="1" ht="20.100000000000001" hidden="1" customHeight="1" x14ac:dyDescent="0.25">
      <c r="A16" s="18" t="s">
        <v>33</v>
      </c>
      <c r="C16" s="32" t="s">
        <v>87</v>
      </c>
      <c r="E16" s="22"/>
      <c r="F16" s="56"/>
      <c r="G16" s="22">
        <v>0</v>
      </c>
      <c r="H16" s="56"/>
      <c r="I16" s="22">
        <f>E16-G16</f>
        <v>0</v>
      </c>
      <c r="J16" s="56"/>
      <c r="K16" s="23">
        <f>ROUND(IF(I16&lt;&gt;0,((O16/I16)/10),0),3)</f>
        <v>0</v>
      </c>
      <c r="L16" s="56"/>
      <c r="M16" s="23">
        <f>ROUND(IF(I16&lt;&gt;0,((Q16/I16)/10),0),3)</f>
        <v>0</v>
      </c>
      <c r="N16" s="56"/>
      <c r="O16" s="24"/>
      <c r="P16" s="307"/>
      <c r="Q16" s="24"/>
      <c r="R16" s="308"/>
      <c r="S16" s="24"/>
      <c r="T16" s="17"/>
      <c r="U16" s="35"/>
      <c r="V16" s="35"/>
      <c r="W16" s="35"/>
      <c r="X16" s="36"/>
      <c r="Y16" s="35"/>
      <c r="Z16" s="35"/>
    </row>
    <row r="17" spans="1:28" s="18" customFormat="1" ht="5.25" hidden="1" customHeight="1" x14ac:dyDescent="0.25">
      <c r="C17" s="32"/>
      <c r="E17" s="22"/>
      <c r="F17" s="56"/>
      <c r="G17" s="22"/>
      <c r="H17" s="56"/>
      <c r="I17" s="22"/>
      <c r="J17" s="56"/>
      <c r="K17" s="23"/>
      <c r="L17" s="56"/>
      <c r="M17" s="23"/>
      <c r="N17" s="56"/>
      <c r="O17" s="24"/>
      <c r="P17" s="57"/>
      <c r="Q17" s="24"/>
      <c r="R17" s="57"/>
      <c r="S17" s="24"/>
      <c r="T17" s="17"/>
      <c r="U17" s="20"/>
      <c r="V17" s="20"/>
      <c r="W17" s="20"/>
      <c r="X17" s="20"/>
      <c r="Y17" s="20"/>
      <c r="Z17" s="20"/>
      <c r="AA17" s="20"/>
      <c r="AB17" s="20"/>
    </row>
    <row r="18" spans="1:28" s="18" customFormat="1" ht="20.100000000000001" hidden="1" customHeight="1" x14ac:dyDescent="0.25">
      <c r="A18" s="18" t="s">
        <v>165</v>
      </c>
      <c r="C18" s="32" t="s">
        <v>87</v>
      </c>
      <c r="F18" s="56"/>
      <c r="G18" s="22">
        <v>0</v>
      </c>
      <c r="H18" s="56"/>
      <c r="I18" s="22">
        <f>E18-G18</f>
        <v>0</v>
      </c>
      <c r="J18" s="56"/>
      <c r="K18" s="23">
        <f>ROUND(IF(I18&lt;&gt;0,((O18/I18)/10),0),3)</f>
        <v>0</v>
      </c>
      <c r="L18" s="56"/>
      <c r="M18" s="23">
        <f>ROUND(IF(I18&lt;&gt;0,((Q18/I18)/10),0),3)</f>
        <v>0</v>
      </c>
      <c r="N18" s="56"/>
      <c r="O18" s="20"/>
      <c r="P18" s="56"/>
      <c r="Q18" s="20"/>
      <c r="R18" s="56"/>
      <c r="S18" s="20"/>
      <c r="T18" s="17"/>
      <c r="U18" s="35"/>
      <c r="V18" s="35"/>
      <c r="W18" s="35"/>
      <c r="X18" s="36"/>
      <c r="Y18" s="35"/>
      <c r="Z18" s="35"/>
    </row>
    <row r="19" spans="1:28" s="18" customFormat="1" ht="5.25" hidden="1" customHeight="1" x14ac:dyDescent="0.25">
      <c r="C19" s="32"/>
      <c r="E19" s="22"/>
      <c r="F19" s="56"/>
      <c r="G19" s="22"/>
      <c r="H19" s="56"/>
      <c r="I19" s="22"/>
      <c r="J19" s="56"/>
      <c r="K19" s="23"/>
      <c r="L19" s="56"/>
      <c r="M19" s="23"/>
      <c r="N19" s="56"/>
      <c r="O19" s="24"/>
      <c r="P19" s="57"/>
      <c r="Q19" s="24"/>
      <c r="R19" s="57"/>
      <c r="S19" s="24"/>
      <c r="T19" s="17"/>
      <c r="U19" s="20"/>
      <c r="V19" s="20"/>
      <c r="W19" s="20"/>
      <c r="X19" s="20"/>
      <c r="Y19" s="20"/>
      <c r="Z19" s="20"/>
      <c r="AA19" s="20"/>
      <c r="AB19" s="20"/>
    </row>
    <row r="20" spans="1:28" s="18" customFormat="1" ht="20.100000000000001" customHeight="1" x14ac:dyDescent="0.25">
      <c r="A20" s="18" t="s">
        <v>63</v>
      </c>
      <c r="C20" s="32" t="s">
        <v>87</v>
      </c>
      <c r="E20" s="18">
        <v>163</v>
      </c>
      <c r="F20" s="56"/>
      <c r="G20" s="22">
        <v>0</v>
      </c>
      <c r="H20" s="56"/>
      <c r="I20" s="22">
        <f>E20-G20</f>
        <v>163</v>
      </c>
      <c r="J20" s="56"/>
      <c r="K20" s="23">
        <f>ROUND(IF(I20&lt;&gt;0,((O20/I20)/10),0),3)</f>
        <v>2.2679999999999998</v>
      </c>
      <c r="L20" s="56"/>
      <c r="M20" s="23">
        <f>ROUND(IF(I20&lt;&gt;0,((Q20/I20)/10),0),3)</f>
        <v>3.3959999999999999</v>
      </c>
      <c r="N20" s="56"/>
      <c r="O20" s="20">
        <v>3697.0699999999997</v>
      </c>
      <c r="P20" s="56"/>
      <c r="Q20" s="20">
        <v>5535.72</v>
      </c>
      <c r="R20" s="56"/>
      <c r="S20" s="20">
        <v>1597.27</v>
      </c>
      <c r="T20" s="17"/>
      <c r="U20" s="35"/>
      <c r="V20" s="35"/>
      <c r="W20" s="35"/>
      <c r="X20" s="36"/>
      <c r="Y20" s="35"/>
      <c r="Z20" s="35"/>
    </row>
    <row r="21" spans="1:28" s="18" customFormat="1" ht="5.25" customHeight="1" x14ac:dyDescent="0.25">
      <c r="C21" s="32"/>
      <c r="E21" s="22"/>
      <c r="F21" s="56"/>
      <c r="G21" s="22"/>
      <c r="H21" s="56"/>
      <c r="I21" s="22"/>
      <c r="J21" s="56"/>
      <c r="K21" s="23"/>
      <c r="L21" s="56"/>
      <c r="M21" s="23"/>
      <c r="N21" s="56"/>
      <c r="O21" s="24"/>
      <c r="P21" s="57"/>
      <c r="Q21" s="24"/>
      <c r="R21" s="57"/>
      <c r="S21" s="24"/>
      <c r="T21" s="17"/>
      <c r="U21" s="20"/>
      <c r="V21" s="20"/>
      <c r="W21" s="20"/>
      <c r="X21" s="20"/>
      <c r="Y21" s="20"/>
      <c r="Z21" s="20"/>
      <c r="AA21" s="20"/>
      <c r="AB21" s="20"/>
    </row>
    <row r="22" spans="1:28" s="18" customFormat="1" ht="20.100000000000001" customHeight="1" x14ac:dyDescent="0.25">
      <c r="A22" s="18" t="s">
        <v>139</v>
      </c>
      <c r="C22" s="32" t="s">
        <v>87</v>
      </c>
      <c r="E22" s="18">
        <v>688</v>
      </c>
      <c r="F22" s="56"/>
      <c r="G22" s="22">
        <v>0</v>
      </c>
      <c r="H22" s="56"/>
      <c r="I22" s="22">
        <f>E22-G22</f>
        <v>688</v>
      </c>
      <c r="J22" s="56"/>
      <c r="K22" s="23">
        <f>ROUND(IF(I22&lt;&gt;0,((O22/I22)/10),0),3)</f>
        <v>1.796</v>
      </c>
      <c r="L22" s="56"/>
      <c r="M22" s="23">
        <f>ROUND(IF(I22&lt;&gt;0,((Q22/I22)/10),0),3)</f>
        <v>2.2949999999999999</v>
      </c>
      <c r="N22" s="56"/>
      <c r="O22" s="20">
        <v>12355.91</v>
      </c>
      <c r="P22" s="56"/>
      <c r="Q22" s="20">
        <v>15792.369999999999</v>
      </c>
      <c r="R22" s="56"/>
      <c r="S22" s="20">
        <v>3020.36</v>
      </c>
      <c r="T22" s="17"/>
      <c r="U22" s="35"/>
      <c r="V22" s="35"/>
      <c r="W22" s="35"/>
      <c r="X22" s="36"/>
      <c r="Y22" s="35"/>
      <c r="Z22" s="35"/>
    </row>
    <row r="23" spans="1:28" s="18" customFormat="1" ht="5.25" customHeight="1" x14ac:dyDescent="0.25">
      <c r="C23" s="32"/>
      <c r="E23" s="22"/>
      <c r="F23" s="56"/>
      <c r="G23" s="22"/>
      <c r="H23" s="56"/>
      <c r="I23" s="22"/>
      <c r="J23" s="56"/>
      <c r="K23" s="23"/>
      <c r="L23" s="56"/>
      <c r="M23" s="23"/>
      <c r="N23" s="56"/>
      <c r="O23" s="24"/>
      <c r="P23" s="57"/>
      <c r="Q23" s="24"/>
      <c r="R23" s="57"/>
      <c r="S23" s="24"/>
      <c r="T23" s="17"/>
      <c r="U23" s="20"/>
      <c r="V23" s="20"/>
      <c r="W23" s="20"/>
      <c r="X23" s="20"/>
      <c r="Y23" s="20"/>
      <c r="Z23" s="20"/>
      <c r="AA23" s="20"/>
      <c r="AB23" s="20"/>
    </row>
    <row r="24" spans="1:28" s="18" customFormat="1" ht="20.100000000000001" hidden="1" customHeight="1" x14ac:dyDescent="0.25">
      <c r="A24" s="18" t="s">
        <v>34</v>
      </c>
      <c r="C24" s="32" t="s">
        <v>87</v>
      </c>
      <c r="F24" s="56"/>
      <c r="G24" s="22">
        <v>0</v>
      </c>
      <c r="H24" s="56"/>
      <c r="I24" s="22">
        <f>E24-G24</f>
        <v>0</v>
      </c>
      <c r="J24" s="56"/>
      <c r="K24" s="23">
        <f>ROUND(IF(I24&lt;&gt;0,((O24/I24)/10),0),3)</f>
        <v>0</v>
      </c>
      <c r="L24" s="56"/>
      <c r="M24" s="23">
        <f>ROUND(IF(I24&lt;&gt;0,((Q24/I24)/10),0),3)</f>
        <v>0</v>
      </c>
      <c r="N24" s="56"/>
      <c r="O24" s="20"/>
      <c r="P24" s="56"/>
      <c r="Q24" s="20"/>
      <c r="R24" s="56"/>
      <c r="S24" s="20"/>
      <c r="T24" s="17"/>
      <c r="U24" s="35"/>
      <c r="V24" s="35"/>
      <c r="W24" s="35"/>
      <c r="X24" s="36"/>
      <c r="Y24" s="35"/>
      <c r="Z24" s="35"/>
    </row>
    <row r="25" spans="1:28" s="18" customFormat="1" ht="5.25" hidden="1" customHeight="1" x14ac:dyDescent="0.25">
      <c r="C25" s="32"/>
      <c r="E25" s="22"/>
      <c r="F25" s="56"/>
      <c r="G25" s="22"/>
      <c r="H25" s="56"/>
      <c r="I25" s="22"/>
      <c r="J25" s="56"/>
      <c r="K25" s="23"/>
      <c r="L25" s="56"/>
      <c r="M25" s="23"/>
      <c r="N25" s="56"/>
      <c r="O25" s="24"/>
      <c r="P25" s="57"/>
      <c r="Q25" s="24"/>
      <c r="R25" s="57"/>
      <c r="S25" s="24"/>
      <c r="T25" s="17"/>
      <c r="U25" s="20"/>
      <c r="V25" s="20"/>
      <c r="W25" s="20"/>
      <c r="X25" s="20"/>
      <c r="Y25" s="20"/>
      <c r="Z25" s="20"/>
      <c r="AA25" s="20"/>
      <c r="AB25" s="20"/>
    </row>
    <row r="26" spans="1:28" s="18" customFormat="1" ht="20.100000000000001" customHeight="1" x14ac:dyDescent="0.25">
      <c r="A26" s="18" t="s">
        <v>37</v>
      </c>
      <c r="C26" s="32" t="s">
        <v>87</v>
      </c>
      <c r="E26" s="18">
        <v>91</v>
      </c>
      <c r="F26" s="56"/>
      <c r="G26" s="22">
        <v>0</v>
      </c>
      <c r="H26" s="56"/>
      <c r="I26" s="22">
        <f>E26-G26</f>
        <v>91</v>
      </c>
      <c r="J26" s="56"/>
      <c r="K26" s="23">
        <f>ROUND(IF(I26&lt;&gt;0,((O26/I26)/10),0),3)</f>
        <v>2.1030000000000002</v>
      </c>
      <c r="L26" s="56"/>
      <c r="M26" s="23">
        <f>ROUND(IF(I26&lt;&gt;0,((Q26/I26)/10),0),3)</f>
        <v>2.66</v>
      </c>
      <c r="N26" s="56"/>
      <c r="O26" s="20">
        <v>1914.12</v>
      </c>
      <c r="P26" s="56"/>
      <c r="Q26" s="20">
        <v>2420.84</v>
      </c>
      <c r="R26" s="56"/>
      <c r="S26" s="20">
        <v>410.83</v>
      </c>
      <c r="T26" s="17"/>
      <c r="U26" s="35"/>
      <c r="V26" s="35"/>
      <c r="W26" s="35"/>
      <c r="X26" s="36"/>
      <c r="Y26" s="35"/>
      <c r="Z26" s="35"/>
    </row>
    <row r="27" spans="1:28" s="18" customFormat="1" ht="5.25" customHeight="1" x14ac:dyDescent="0.25">
      <c r="C27" s="32"/>
      <c r="E27" s="22"/>
      <c r="F27" s="56"/>
      <c r="G27" s="22"/>
      <c r="H27" s="56"/>
      <c r="I27" s="22"/>
      <c r="J27" s="56"/>
      <c r="K27" s="23"/>
      <c r="L27" s="56"/>
      <c r="M27" s="23"/>
      <c r="N27" s="56"/>
      <c r="O27" s="24"/>
      <c r="P27" s="57"/>
      <c r="Q27" s="24"/>
      <c r="R27" s="57"/>
      <c r="S27" s="24"/>
      <c r="T27" s="17"/>
      <c r="U27" s="20"/>
      <c r="V27" s="20"/>
      <c r="W27" s="20"/>
      <c r="X27" s="20"/>
      <c r="Y27" s="20"/>
      <c r="Z27" s="20"/>
      <c r="AA27" s="20"/>
      <c r="AB27" s="20"/>
    </row>
    <row r="28" spans="1:28" s="18" customFormat="1" ht="20.100000000000001" hidden="1" customHeight="1" x14ac:dyDescent="0.25">
      <c r="A28" s="18" t="s">
        <v>25</v>
      </c>
      <c r="C28" s="32" t="s">
        <v>87</v>
      </c>
      <c r="F28" s="56"/>
      <c r="G28" s="22">
        <v>0</v>
      </c>
      <c r="H28" s="56"/>
      <c r="I28" s="22">
        <f>E28-G28</f>
        <v>0</v>
      </c>
      <c r="J28" s="56"/>
      <c r="K28" s="23">
        <f>ROUND(IF(I28&lt;&gt;0,((O28/I28)/10),0),3)</f>
        <v>0</v>
      </c>
      <c r="L28" s="56"/>
      <c r="M28" s="23">
        <f>ROUND(IF(I28&lt;&gt;0,((Q28/I28)/10),0),3)</f>
        <v>0</v>
      </c>
      <c r="N28" s="56"/>
      <c r="O28" s="20"/>
      <c r="P28" s="56"/>
      <c r="Q28" s="20"/>
      <c r="R28" s="56"/>
      <c r="S28" s="20"/>
      <c r="T28" s="17"/>
      <c r="U28" s="35"/>
      <c r="V28" s="35"/>
      <c r="W28" s="35"/>
      <c r="X28" s="36"/>
      <c r="Y28" s="35"/>
      <c r="Z28" s="35"/>
    </row>
    <row r="29" spans="1:28" s="18" customFormat="1" ht="5.25" hidden="1" customHeight="1" x14ac:dyDescent="0.25">
      <c r="C29" s="32"/>
      <c r="E29" s="22"/>
      <c r="F29" s="56"/>
      <c r="G29" s="22"/>
      <c r="H29" s="56"/>
      <c r="I29" s="22"/>
      <c r="J29" s="56"/>
      <c r="K29" s="23"/>
      <c r="L29" s="56"/>
      <c r="M29" s="23"/>
      <c r="N29" s="56"/>
      <c r="O29" s="24"/>
      <c r="P29" s="57"/>
      <c r="Q29" s="24"/>
      <c r="R29" s="57"/>
      <c r="S29" s="24"/>
      <c r="T29" s="17"/>
      <c r="U29" s="20"/>
      <c r="V29" s="20"/>
      <c r="W29" s="20"/>
      <c r="X29" s="20"/>
      <c r="Y29" s="20"/>
      <c r="Z29" s="20"/>
      <c r="AA29" s="20"/>
      <c r="AB29" s="20"/>
    </row>
    <row r="30" spans="1:28" s="18" customFormat="1" ht="20.100000000000001" hidden="1" customHeight="1" x14ac:dyDescent="0.25">
      <c r="A30" s="18" t="s">
        <v>166</v>
      </c>
      <c r="C30" s="32" t="s">
        <v>87</v>
      </c>
      <c r="F30" s="56"/>
      <c r="G30" s="22">
        <v>0</v>
      </c>
      <c r="H30" s="56"/>
      <c r="I30" s="22">
        <f>E30-G30</f>
        <v>0</v>
      </c>
      <c r="J30" s="56"/>
      <c r="K30" s="23">
        <f>ROUND(IF(I30&lt;&gt;0,((O30/I30)/10),0),3)</f>
        <v>0</v>
      </c>
      <c r="L30" s="56"/>
      <c r="M30" s="23">
        <f>ROUND(IF(I30&lt;&gt;0,((Q30/I30)/10),0),3)</f>
        <v>0</v>
      </c>
      <c r="N30" s="56"/>
      <c r="O30" s="20"/>
      <c r="P30" s="56"/>
      <c r="Q30" s="20"/>
      <c r="R30" s="56"/>
      <c r="S30" s="20"/>
      <c r="T30" s="17"/>
      <c r="U30" s="35"/>
      <c r="V30" s="35"/>
      <c r="W30" s="35"/>
      <c r="X30" s="36"/>
      <c r="Y30" s="35"/>
      <c r="Z30" s="35"/>
    </row>
    <row r="31" spans="1:28" s="18" customFormat="1" ht="5.25" hidden="1" customHeight="1" x14ac:dyDescent="0.25">
      <c r="C31" s="32"/>
      <c r="E31" s="22"/>
      <c r="F31" s="56"/>
      <c r="G31" s="22"/>
      <c r="H31" s="56"/>
      <c r="I31" s="22"/>
      <c r="J31" s="56"/>
      <c r="K31" s="23"/>
      <c r="L31" s="56"/>
      <c r="M31" s="23"/>
      <c r="N31" s="56"/>
      <c r="O31" s="24"/>
      <c r="P31" s="57"/>
      <c r="Q31" s="24"/>
      <c r="R31" s="57"/>
      <c r="S31" s="24"/>
      <c r="T31" s="17"/>
      <c r="U31" s="20"/>
      <c r="V31" s="20"/>
      <c r="W31" s="20"/>
      <c r="X31" s="20"/>
      <c r="Y31" s="20"/>
      <c r="Z31" s="20"/>
      <c r="AA31" s="20"/>
      <c r="AB31" s="20"/>
    </row>
    <row r="32" spans="1:28" s="18" customFormat="1" ht="20.100000000000001" customHeight="1" x14ac:dyDescent="0.25">
      <c r="A32" s="18" t="s">
        <v>116</v>
      </c>
      <c r="C32" s="32" t="s">
        <v>87</v>
      </c>
      <c r="E32" s="18">
        <v>78</v>
      </c>
      <c r="F32" s="56"/>
      <c r="G32" s="22">
        <v>0</v>
      </c>
      <c r="H32" s="56"/>
      <c r="I32" s="22">
        <f>E32-G32</f>
        <v>78</v>
      </c>
      <c r="J32" s="56"/>
      <c r="K32" s="23">
        <f>ROUND(IF(I32&lt;&gt;0,((O32/I32)/10),0),3)</f>
        <v>2.4300000000000002</v>
      </c>
      <c r="L32" s="56"/>
      <c r="M32" s="23">
        <f>ROUND(IF(I32&lt;&gt;0,((Q32/I32)/10),0),3)</f>
        <v>3.0779999999999998</v>
      </c>
      <c r="N32" s="56"/>
      <c r="O32" s="20">
        <v>1895.1200000000001</v>
      </c>
      <c r="P32" s="56"/>
      <c r="Q32" s="20">
        <v>2400.66</v>
      </c>
      <c r="R32" s="56"/>
      <c r="S32" s="20">
        <v>429.13</v>
      </c>
      <c r="T32" s="17"/>
      <c r="U32" s="35"/>
      <c r="V32" s="35"/>
      <c r="W32" s="35"/>
      <c r="X32" s="36"/>
      <c r="Y32" s="35"/>
      <c r="Z32" s="35"/>
    </row>
    <row r="33" spans="1:28" s="18" customFormat="1" ht="5.25" customHeight="1" x14ac:dyDescent="0.25">
      <c r="C33" s="32"/>
      <c r="E33" s="22"/>
      <c r="F33" s="56"/>
      <c r="G33" s="22"/>
      <c r="H33" s="56"/>
      <c r="I33" s="22"/>
      <c r="J33" s="56"/>
      <c r="K33" s="23"/>
      <c r="L33" s="56"/>
      <c r="M33" s="23"/>
      <c r="N33" s="56"/>
      <c r="O33" s="24"/>
      <c r="P33" s="57"/>
      <c r="Q33" s="24"/>
      <c r="R33" s="57"/>
      <c r="S33" s="24"/>
      <c r="T33" s="17"/>
      <c r="U33" s="20"/>
      <c r="V33" s="20"/>
      <c r="W33" s="20"/>
      <c r="X33" s="20"/>
      <c r="Y33" s="20"/>
      <c r="Z33" s="20"/>
      <c r="AA33" s="20"/>
      <c r="AB33" s="20"/>
    </row>
    <row r="34" spans="1:28" s="18" customFormat="1" ht="19.5" customHeight="1" x14ac:dyDescent="0.25">
      <c r="A34" s="18" t="s">
        <v>63</v>
      </c>
      <c r="C34" s="32" t="s">
        <v>93</v>
      </c>
      <c r="E34" s="18">
        <v>10475</v>
      </c>
      <c r="F34" s="56"/>
      <c r="G34" s="22">
        <v>0</v>
      </c>
      <c r="H34" s="56"/>
      <c r="I34" s="22">
        <f>E34-G34</f>
        <v>10475</v>
      </c>
      <c r="J34" s="56"/>
      <c r="K34" s="23">
        <f>ROUND(IF(I34&lt;&gt;0,((O34/I34)/10),0),3)</f>
        <v>3.0659999999999998</v>
      </c>
      <c r="L34" s="56"/>
      <c r="M34" s="23">
        <f>ROUND(IF(I34&lt;&gt;0,((Q34/I34)/10),0),3)</f>
        <v>3.302</v>
      </c>
      <c r="N34" s="56"/>
      <c r="O34" s="20">
        <v>321122.92</v>
      </c>
      <c r="P34" s="56"/>
      <c r="Q34" s="20">
        <v>345899.18</v>
      </c>
      <c r="R34" s="56"/>
      <c r="S34" s="20">
        <v>3782.26</v>
      </c>
      <c r="T34" s="17"/>
      <c r="U34" s="35"/>
      <c r="V34" s="35"/>
      <c r="W34" s="35"/>
      <c r="X34" s="36"/>
      <c r="Y34" s="35"/>
      <c r="Z34" s="35"/>
    </row>
    <row r="35" spans="1:28" s="18" customFormat="1" ht="5.25" customHeight="1" x14ac:dyDescent="0.25">
      <c r="C35" s="32"/>
      <c r="E35" s="22"/>
      <c r="F35" s="56"/>
      <c r="G35" s="22"/>
      <c r="H35" s="56"/>
      <c r="I35" s="22"/>
      <c r="J35" s="56"/>
      <c r="K35" s="23"/>
      <c r="L35" s="56"/>
      <c r="M35" s="23"/>
      <c r="N35" s="56"/>
      <c r="O35" s="24"/>
      <c r="P35" s="57"/>
      <c r="Q35" s="24"/>
      <c r="R35" s="57"/>
      <c r="S35" s="24"/>
      <c r="T35" s="17"/>
      <c r="U35" s="20"/>
      <c r="V35" s="20"/>
      <c r="W35" s="20"/>
      <c r="X35" s="20"/>
      <c r="Y35" s="20"/>
      <c r="Z35" s="20"/>
      <c r="AA35" s="20"/>
      <c r="AB35" s="20"/>
    </row>
    <row r="36" spans="1:28" s="18" customFormat="1" ht="19.2" customHeight="1" x14ac:dyDescent="0.25">
      <c r="A36" s="18" t="s">
        <v>28</v>
      </c>
      <c r="C36" s="32" t="s">
        <v>93</v>
      </c>
      <c r="E36" s="18">
        <v>56217</v>
      </c>
      <c r="F36" s="56"/>
      <c r="G36" s="22">
        <v>0</v>
      </c>
      <c r="H36" s="56"/>
      <c r="I36" s="22">
        <f>E36-G36</f>
        <v>56217</v>
      </c>
      <c r="J36" s="56"/>
      <c r="K36" s="23">
        <f>ROUND(IF(I36&lt;&gt;0,((O36/I36)/10),0),3)</f>
        <v>3.28</v>
      </c>
      <c r="L36" s="56"/>
      <c r="M36" s="23">
        <f>ROUND(IF(I36&lt;&gt;0,((Q36/I36)/10),0),3)</f>
        <v>3.4870000000000001</v>
      </c>
      <c r="N36" s="56"/>
      <c r="O36" s="20">
        <v>1844165.63</v>
      </c>
      <c r="P36" s="56"/>
      <c r="Q36" s="20">
        <v>1960507.67</v>
      </c>
      <c r="R36" s="56"/>
      <c r="S36" s="20">
        <v>15113.75</v>
      </c>
      <c r="T36" s="17"/>
      <c r="U36" s="35"/>
      <c r="V36" s="35"/>
      <c r="W36" s="35"/>
      <c r="X36" s="36"/>
      <c r="Y36" s="35"/>
      <c r="Z36" s="35"/>
    </row>
    <row r="37" spans="1:28" s="18" customFormat="1" ht="4.95" customHeight="1" x14ac:dyDescent="0.25">
      <c r="C37" s="32"/>
      <c r="E37" s="22"/>
      <c r="F37" s="56"/>
      <c r="G37" s="22"/>
      <c r="H37" s="56"/>
      <c r="I37" s="22"/>
      <c r="J37" s="56"/>
      <c r="K37" s="23"/>
      <c r="L37" s="56"/>
      <c r="M37" s="23"/>
      <c r="N37" s="56"/>
      <c r="O37" s="24"/>
      <c r="P37" s="57"/>
      <c r="Q37" s="24"/>
      <c r="R37" s="57"/>
      <c r="S37" s="24"/>
      <c r="T37" s="17"/>
      <c r="U37" s="20"/>
      <c r="V37" s="20"/>
      <c r="W37" s="20"/>
      <c r="X37" s="20"/>
      <c r="Y37" s="20"/>
      <c r="Z37" s="20"/>
      <c r="AA37" s="20"/>
      <c r="AB37" s="20"/>
    </row>
    <row r="38" spans="1:28" s="18" customFormat="1" ht="19.2" customHeight="1" x14ac:dyDescent="0.25">
      <c r="A38" s="18" t="s">
        <v>33</v>
      </c>
      <c r="C38" s="32" t="s">
        <v>93</v>
      </c>
      <c r="E38" s="18">
        <v>62158</v>
      </c>
      <c r="F38" s="56"/>
      <c r="G38" s="22">
        <v>0</v>
      </c>
      <c r="H38" s="56"/>
      <c r="I38" s="22">
        <f>E38-G38</f>
        <v>62158</v>
      </c>
      <c r="J38" s="56"/>
      <c r="K38" s="23">
        <f>ROUND(IF(I38&lt;&gt;0,((O38/I38)/10),0),3)</f>
        <v>2.359</v>
      </c>
      <c r="L38" s="56"/>
      <c r="M38" s="23">
        <f>ROUND(IF(I38&lt;&gt;0,((Q38/I38)/10),0),3)</f>
        <v>2.5510000000000002</v>
      </c>
      <c r="N38" s="56"/>
      <c r="O38" s="20">
        <v>1466545.7399999998</v>
      </c>
      <c r="P38" s="56"/>
      <c r="Q38" s="20">
        <v>1585671.3099999998</v>
      </c>
      <c r="R38" s="56"/>
      <c r="S38" s="20">
        <v>-131.29000000000002</v>
      </c>
      <c r="T38" s="17"/>
      <c r="U38" s="35"/>
      <c r="V38" s="35"/>
      <c r="W38" s="35"/>
      <c r="X38" s="36"/>
      <c r="Y38" s="35"/>
      <c r="Z38" s="35"/>
    </row>
    <row r="39" spans="1:28" s="18" customFormat="1" ht="4.95" customHeight="1" x14ac:dyDescent="0.25">
      <c r="C39" s="32"/>
      <c r="E39" s="22"/>
      <c r="F39" s="56"/>
      <c r="G39" s="22"/>
      <c r="H39" s="56"/>
      <c r="I39" s="22"/>
      <c r="J39" s="56"/>
      <c r="K39" s="23"/>
      <c r="L39" s="56"/>
      <c r="M39" s="23"/>
      <c r="N39" s="56"/>
      <c r="O39" s="24"/>
      <c r="P39" s="57"/>
      <c r="Q39" s="24"/>
      <c r="R39" s="57"/>
      <c r="S39" s="24"/>
      <c r="T39" s="17"/>
      <c r="U39" s="20"/>
      <c r="V39" s="20"/>
      <c r="W39" s="20"/>
      <c r="X39" s="20"/>
      <c r="Y39" s="20"/>
      <c r="Z39" s="20"/>
      <c r="AA39" s="20"/>
      <c r="AB39" s="20"/>
    </row>
    <row r="40" spans="1:28" s="18" customFormat="1" ht="20.100000000000001" customHeight="1" x14ac:dyDescent="0.25">
      <c r="A40" s="18" t="s">
        <v>139</v>
      </c>
      <c r="C40" s="32" t="s">
        <v>93</v>
      </c>
      <c r="E40" s="18">
        <v>2285</v>
      </c>
      <c r="F40" s="56"/>
      <c r="G40" s="22">
        <v>0</v>
      </c>
      <c r="H40" s="56"/>
      <c r="I40" s="22">
        <f>E40-G40</f>
        <v>2285</v>
      </c>
      <c r="J40" s="56"/>
      <c r="K40" s="23">
        <f>ROUND(IF(I40&lt;&gt;0,((O40/I40)/10),0),3)</f>
        <v>3.137</v>
      </c>
      <c r="L40" s="56"/>
      <c r="M40" s="23">
        <f>ROUND(IF(I40&lt;&gt;0,((Q40/I40)/10),0),3)</f>
        <v>3.242</v>
      </c>
      <c r="N40" s="56"/>
      <c r="O40" s="20">
        <v>71677.23000000001</v>
      </c>
      <c r="P40" s="57"/>
      <c r="Q40" s="20">
        <v>74074.929999999993</v>
      </c>
      <c r="R40" s="57"/>
      <c r="S40" s="20">
        <v>0</v>
      </c>
      <c r="T40" s="17"/>
      <c r="U40" s="35"/>
      <c r="V40" s="35"/>
      <c r="W40" s="35"/>
      <c r="X40" s="36"/>
      <c r="Y40" s="35"/>
      <c r="Z40" s="35"/>
    </row>
    <row r="41" spans="1:28" s="18" customFormat="1" ht="5.25" customHeight="1" x14ac:dyDescent="0.25">
      <c r="C41" s="32"/>
      <c r="E41" s="22"/>
      <c r="F41" s="56"/>
      <c r="G41" s="22"/>
      <c r="H41" s="56"/>
      <c r="I41" s="22"/>
      <c r="J41" s="56"/>
      <c r="K41" s="23"/>
      <c r="L41" s="56"/>
      <c r="M41" s="23"/>
      <c r="N41" s="56"/>
      <c r="O41" s="24"/>
      <c r="P41" s="57"/>
      <c r="Q41" s="24"/>
      <c r="R41" s="57"/>
      <c r="S41" s="24"/>
      <c r="T41" s="17"/>
      <c r="U41" s="20"/>
      <c r="V41" s="20"/>
      <c r="W41" s="20"/>
      <c r="X41" s="20"/>
      <c r="Y41" s="20"/>
      <c r="Z41" s="20"/>
      <c r="AA41" s="20"/>
      <c r="AB41" s="20"/>
    </row>
    <row r="42" spans="1:28" s="18" customFormat="1" ht="20.100000000000001" customHeight="1" x14ac:dyDescent="0.25">
      <c r="A42" s="18" t="s">
        <v>34</v>
      </c>
      <c r="C42" s="32" t="s">
        <v>93</v>
      </c>
      <c r="E42" s="18">
        <v>5840</v>
      </c>
      <c r="F42" s="56"/>
      <c r="G42" s="22">
        <v>0</v>
      </c>
      <c r="H42" s="56"/>
      <c r="I42" s="22">
        <f>E42-G42</f>
        <v>5840</v>
      </c>
      <c r="J42" s="56"/>
      <c r="K42" s="23">
        <f>ROUND(IF(I42&lt;&gt;0,((O42/I42)/10),0),3)</f>
        <v>2.379</v>
      </c>
      <c r="L42" s="56"/>
      <c r="M42" s="23">
        <f>ROUND(IF(I42&lt;&gt;0,((Q42/I42)/10),0),3)</f>
        <v>2.5630000000000002</v>
      </c>
      <c r="N42" s="56"/>
      <c r="O42" s="20">
        <v>138915.02000000002</v>
      </c>
      <c r="P42" s="56"/>
      <c r="Q42" s="20">
        <v>149702.19999999998</v>
      </c>
      <c r="R42" s="56"/>
      <c r="S42" s="20">
        <v>0</v>
      </c>
      <c r="T42" s="17"/>
      <c r="U42" s="35"/>
      <c r="V42" s="35"/>
      <c r="W42" s="35"/>
      <c r="X42" s="36"/>
      <c r="Y42" s="35"/>
      <c r="Z42" s="35"/>
    </row>
    <row r="43" spans="1:28" s="18" customFormat="1" ht="5.25" customHeight="1" x14ac:dyDescent="0.25">
      <c r="C43" s="32"/>
      <c r="E43" s="22"/>
      <c r="F43" s="56"/>
      <c r="G43" s="22"/>
      <c r="H43" s="56"/>
      <c r="I43" s="22"/>
      <c r="J43" s="56"/>
      <c r="K43" s="23"/>
      <c r="L43" s="56"/>
      <c r="M43" s="23"/>
      <c r="N43" s="56"/>
      <c r="O43" s="24"/>
      <c r="P43" s="57"/>
      <c r="Q43" s="24"/>
      <c r="R43" s="57"/>
      <c r="S43" s="24"/>
      <c r="T43" s="17"/>
      <c r="U43" s="20"/>
      <c r="V43" s="20"/>
      <c r="W43" s="20"/>
      <c r="X43" s="20"/>
      <c r="Y43" s="20"/>
      <c r="Z43" s="20"/>
      <c r="AA43" s="20"/>
      <c r="AB43" s="20"/>
    </row>
    <row r="44" spans="1:28" s="18" customFormat="1" ht="20.100000000000001" customHeight="1" x14ac:dyDescent="0.25">
      <c r="A44" s="18" t="s">
        <v>37</v>
      </c>
      <c r="C44" s="32" t="s">
        <v>93</v>
      </c>
      <c r="E44" s="18">
        <v>3237</v>
      </c>
      <c r="F44" s="56"/>
      <c r="G44" s="22">
        <v>0</v>
      </c>
      <c r="H44" s="56"/>
      <c r="I44" s="22">
        <f>E44-G44</f>
        <v>3237</v>
      </c>
      <c r="J44" s="56"/>
      <c r="K44" s="23">
        <f>ROUND(IF(I44&lt;&gt;0,((O44/I44)/10),0),3)</f>
        <v>2.2309999999999999</v>
      </c>
      <c r="L44" s="56"/>
      <c r="M44" s="23">
        <f>ROUND(IF(I44&lt;&gt;0,((Q44/I44)/10),0),3)</f>
        <v>2.3769999999999998</v>
      </c>
      <c r="N44" s="56"/>
      <c r="O44" s="20">
        <v>72227.87</v>
      </c>
      <c r="P44" s="56"/>
      <c r="Q44" s="20">
        <v>76948.95</v>
      </c>
      <c r="R44" s="56"/>
      <c r="S44" s="20">
        <v>0</v>
      </c>
      <c r="T44" s="17"/>
      <c r="U44" s="35"/>
      <c r="V44" s="35"/>
      <c r="W44" s="35"/>
      <c r="X44" s="36"/>
      <c r="Y44" s="35"/>
      <c r="Z44" s="35"/>
    </row>
    <row r="45" spans="1:28" s="18" customFormat="1" ht="5.25" customHeight="1" x14ac:dyDescent="0.25">
      <c r="C45" s="32"/>
      <c r="E45" s="22"/>
      <c r="F45" s="56"/>
      <c r="G45" s="22"/>
      <c r="H45" s="56"/>
      <c r="I45" s="22"/>
      <c r="J45" s="56"/>
      <c r="K45" s="23"/>
      <c r="L45" s="56"/>
      <c r="M45" s="23"/>
      <c r="N45" s="56"/>
      <c r="O45" s="24"/>
      <c r="P45" s="57"/>
      <c r="Q45" s="24"/>
      <c r="R45" s="57"/>
      <c r="S45" s="24"/>
      <c r="T45" s="17"/>
      <c r="U45" s="20"/>
      <c r="V45" s="20"/>
      <c r="W45" s="20"/>
      <c r="X45" s="20"/>
      <c r="Y45" s="20"/>
      <c r="Z45" s="20"/>
      <c r="AA45" s="20"/>
      <c r="AB45" s="20"/>
    </row>
    <row r="46" spans="1:28" s="18" customFormat="1" ht="20.100000000000001" hidden="1" customHeight="1" x14ac:dyDescent="0.25">
      <c r="A46" s="18" t="s">
        <v>22</v>
      </c>
      <c r="C46" s="32" t="s">
        <v>23</v>
      </c>
      <c r="E46" s="22"/>
      <c r="F46" s="56"/>
      <c r="G46" s="22">
        <v>0</v>
      </c>
      <c r="H46" s="56"/>
      <c r="I46" s="22">
        <f>E46-G46</f>
        <v>0</v>
      </c>
      <c r="J46" s="56"/>
      <c r="K46" s="23">
        <f>ROUND(IF(I46&lt;&gt;0,((O46/I46)/10),0),3)</f>
        <v>0</v>
      </c>
      <c r="L46" s="56"/>
      <c r="M46" s="23">
        <f>ROUND(IF(I46&lt;&gt;0,((Q46/I46)/10),0),3)</f>
        <v>0</v>
      </c>
      <c r="N46" s="56"/>
      <c r="O46" s="24"/>
      <c r="P46" s="57"/>
      <c r="Q46" s="24"/>
      <c r="R46" s="57"/>
      <c r="S46" s="24"/>
      <c r="T46" s="17"/>
      <c r="U46" s="20"/>
      <c r="V46" s="20"/>
      <c r="W46" s="20"/>
      <c r="X46" s="20"/>
      <c r="Y46" s="20"/>
      <c r="Z46" s="20"/>
      <c r="AA46" s="20"/>
      <c r="AB46" s="20"/>
    </row>
    <row r="47" spans="1:28" s="18" customFormat="1" ht="5.25" hidden="1" customHeight="1" x14ac:dyDescent="0.25">
      <c r="C47" s="32"/>
      <c r="E47" s="22"/>
      <c r="F47" s="56"/>
      <c r="G47" s="22"/>
      <c r="H47" s="56"/>
      <c r="I47" s="22"/>
      <c r="J47" s="56"/>
      <c r="K47" s="23"/>
      <c r="L47" s="56"/>
      <c r="M47" s="23"/>
      <c r="N47" s="56"/>
      <c r="O47" s="24"/>
      <c r="P47" s="57"/>
      <c r="Q47" s="24"/>
      <c r="R47" s="57"/>
      <c r="S47" s="24"/>
      <c r="T47" s="17"/>
      <c r="U47" s="20"/>
      <c r="V47" s="20"/>
      <c r="W47" s="20"/>
      <c r="X47" s="20"/>
      <c r="Y47" s="20"/>
      <c r="Z47" s="20"/>
      <c r="AA47" s="20"/>
      <c r="AB47" s="20"/>
    </row>
    <row r="48" spans="1:28" s="18" customFormat="1" ht="20.100000000000001" customHeight="1" x14ac:dyDescent="0.25">
      <c r="A48" s="44" t="s">
        <v>24</v>
      </c>
      <c r="C48" s="32" t="s">
        <v>23</v>
      </c>
      <c r="E48" s="22">
        <v>172</v>
      </c>
      <c r="F48" s="56"/>
      <c r="G48" s="22">
        <v>0</v>
      </c>
      <c r="H48" s="56"/>
      <c r="I48" s="22">
        <f>E48-G48</f>
        <v>172</v>
      </c>
      <c r="J48" s="56"/>
      <c r="K48" s="23">
        <f>ROUND(IF(I48&lt;&gt;0,((O48/I48)/10),0),3)</f>
        <v>1.8660000000000001</v>
      </c>
      <c r="L48" s="56"/>
      <c r="M48" s="23">
        <f>ROUND(IF(I48&lt;&gt;0,((Q48/I48)/10),0),3)</f>
        <v>2.403</v>
      </c>
      <c r="N48" s="56"/>
      <c r="O48" s="24">
        <v>3210.18</v>
      </c>
      <c r="P48" s="57"/>
      <c r="Q48" s="24">
        <v>4133.09</v>
      </c>
      <c r="R48" s="57"/>
      <c r="S48" s="24">
        <v>869.45</v>
      </c>
      <c r="T48" s="24"/>
      <c r="U48" s="20"/>
      <c r="V48" s="20"/>
      <c r="W48" s="20"/>
      <c r="X48" s="20"/>
      <c r="Y48" s="20"/>
      <c r="Z48" s="20"/>
      <c r="AA48" s="20"/>
      <c r="AB48" s="20"/>
    </row>
    <row r="49" spans="1:28" s="18" customFormat="1" ht="5.25" customHeight="1" x14ac:dyDescent="0.25">
      <c r="A49" s="44"/>
      <c r="C49" s="32"/>
      <c r="E49" s="22"/>
      <c r="F49" s="56"/>
      <c r="G49" s="22"/>
      <c r="H49" s="56"/>
      <c r="I49" s="22"/>
      <c r="J49" s="56"/>
      <c r="K49" s="23"/>
      <c r="L49" s="56"/>
      <c r="M49" s="23"/>
      <c r="N49" s="56"/>
      <c r="O49" s="24"/>
      <c r="P49" s="57"/>
      <c r="Q49" s="24"/>
      <c r="R49" s="57"/>
      <c r="S49" s="24"/>
      <c r="T49" s="17"/>
      <c r="U49" s="20"/>
      <c r="V49" s="20"/>
      <c r="W49" s="20"/>
      <c r="X49" s="20"/>
      <c r="Y49" s="20"/>
      <c r="Z49" s="20"/>
      <c r="AA49" s="20"/>
      <c r="AB49" s="20"/>
    </row>
    <row r="50" spans="1:28" s="18" customFormat="1" ht="20.100000000000001" customHeight="1" x14ac:dyDescent="0.25">
      <c r="A50" s="44" t="s">
        <v>27</v>
      </c>
      <c r="B50" s="37"/>
      <c r="C50" s="32" t="s">
        <v>23</v>
      </c>
      <c r="D50" s="37"/>
      <c r="E50" s="22">
        <v>3731</v>
      </c>
      <c r="F50" s="309"/>
      <c r="G50" s="22">
        <v>0</v>
      </c>
      <c r="H50" s="309"/>
      <c r="I50" s="22">
        <f>E50-G50</f>
        <v>3731</v>
      </c>
      <c r="J50" s="309"/>
      <c r="K50" s="23">
        <f>ROUND(IF(I50&lt;&gt;0,((O50/I50)/10),0),3)</f>
        <v>1.71</v>
      </c>
      <c r="L50" s="56"/>
      <c r="M50" s="23">
        <f>ROUND(IF(I50&lt;&gt;0,((Q50/I50)/10),0),3)</f>
        <v>2.2290000000000001</v>
      </c>
      <c r="N50" s="309"/>
      <c r="O50" s="24">
        <v>63809.85</v>
      </c>
      <c r="P50" s="307"/>
      <c r="Q50" s="24">
        <v>83180.040000000008</v>
      </c>
      <c r="R50" s="308"/>
      <c r="S50" s="24">
        <v>17028.66</v>
      </c>
      <c r="T50" s="24"/>
      <c r="U50" s="20"/>
      <c r="V50" s="20"/>
      <c r="W50" s="20"/>
      <c r="X50" s="20"/>
      <c r="Y50" s="20"/>
      <c r="Z50" s="20"/>
      <c r="AA50" s="20"/>
      <c r="AB50" s="20"/>
    </row>
    <row r="51" spans="1:28" s="18" customFormat="1" ht="6.75" customHeight="1" x14ac:dyDescent="0.25">
      <c r="A51" s="44"/>
      <c r="C51" s="32"/>
      <c r="E51" s="22"/>
      <c r="F51" s="56"/>
      <c r="G51" s="22"/>
      <c r="H51" s="56"/>
      <c r="I51" s="22"/>
      <c r="J51" s="56"/>
      <c r="K51" s="23"/>
      <c r="L51" s="56"/>
      <c r="M51" s="23"/>
      <c r="N51" s="56"/>
      <c r="O51" s="24"/>
      <c r="P51" s="57"/>
      <c r="Q51" s="24"/>
      <c r="R51" s="57"/>
      <c r="S51" s="24"/>
      <c r="T51" s="17"/>
      <c r="U51" s="20"/>
      <c r="V51" s="20"/>
      <c r="W51" s="20"/>
      <c r="X51" s="20"/>
      <c r="Y51" s="20"/>
      <c r="Z51" s="20"/>
      <c r="AA51" s="20"/>
      <c r="AB51" s="20"/>
    </row>
    <row r="52" spans="1:28" s="18" customFormat="1" ht="20.100000000000001" hidden="1" customHeight="1" x14ac:dyDescent="0.25">
      <c r="A52" s="44" t="s">
        <v>22</v>
      </c>
      <c r="B52" s="37"/>
      <c r="C52" s="32" t="s">
        <v>23</v>
      </c>
      <c r="D52" s="37"/>
      <c r="E52" s="22"/>
      <c r="F52" s="56"/>
      <c r="G52" s="22">
        <v>0</v>
      </c>
      <c r="H52" s="56"/>
      <c r="I52" s="22">
        <f>E52-G52</f>
        <v>0</v>
      </c>
      <c r="J52" s="56"/>
      <c r="K52" s="23">
        <f>ROUND(IF(I52&lt;&gt;0,((O52/I52)/10),0),3)</f>
        <v>0</v>
      </c>
      <c r="L52" s="56"/>
      <c r="M52" s="23">
        <f>ROUND(IF(I52&lt;&gt;0,((Q52/I52)/10),0),3)</f>
        <v>0</v>
      </c>
      <c r="N52" s="56"/>
      <c r="O52" s="24"/>
      <c r="P52" s="57"/>
      <c r="Q52" s="24"/>
      <c r="R52" s="57"/>
      <c r="S52" s="24"/>
      <c r="T52" s="33"/>
      <c r="U52" s="20"/>
      <c r="V52" s="20"/>
      <c r="W52" s="20"/>
      <c r="X52" s="20"/>
      <c r="Y52" s="20"/>
      <c r="Z52" s="20"/>
      <c r="AA52" s="20"/>
      <c r="AB52" s="20"/>
    </row>
    <row r="53" spans="1:28" s="18" customFormat="1" ht="8.25" hidden="1" customHeight="1" x14ac:dyDescent="0.25">
      <c r="A53" s="44"/>
      <c r="C53" s="32"/>
      <c r="E53" s="22"/>
      <c r="F53" s="56"/>
      <c r="G53" s="22"/>
      <c r="H53" s="56"/>
      <c r="I53" s="22"/>
      <c r="J53" s="56"/>
      <c r="K53" s="23"/>
      <c r="L53" s="56"/>
      <c r="M53" s="23"/>
      <c r="N53" s="56"/>
      <c r="O53" s="24"/>
      <c r="P53" s="57"/>
      <c r="Q53" s="24"/>
      <c r="R53" s="57"/>
      <c r="S53" s="24"/>
      <c r="T53" s="17"/>
      <c r="U53" s="20"/>
      <c r="V53" s="20"/>
      <c r="W53" s="20"/>
      <c r="X53" s="20"/>
      <c r="Y53" s="20"/>
      <c r="Z53" s="20"/>
      <c r="AA53" s="20"/>
      <c r="AB53" s="20"/>
    </row>
    <row r="54" spans="1:28" s="18" customFormat="1" ht="20.100000000000001" hidden="1" customHeight="1" x14ac:dyDescent="0.25">
      <c r="A54" s="44"/>
      <c r="B54" s="37"/>
      <c r="C54" s="32" t="s">
        <v>23</v>
      </c>
      <c r="D54" s="37"/>
      <c r="E54" s="22"/>
      <c r="F54" s="56"/>
      <c r="G54" s="22">
        <v>0</v>
      </c>
      <c r="H54" s="56"/>
      <c r="I54" s="22">
        <f>E54-G54</f>
        <v>0</v>
      </c>
      <c r="J54" s="56"/>
      <c r="K54" s="23">
        <f>ROUND(IF(I54&lt;&gt;0,((O54/I54)/10),0),3)</f>
        <v>0</v>
      </c>
      <c r="L54" s="56"/>
      <c r="M54" s="23">
        <f>ROUND(IF(I54&lt;&gt;0,((Q54/I54)/10),0),3)</f>
        <v>0</v>
      </c>
      <c r="N54" s="56"/>
      <c r="O54" s="24"/>
      <c r="P54" s="57"/>
      <c r="Q54" s="24"/>
      <c r="R54" s="57"/>
      <c r="S54" s="24"/>
      <c r="T54" s="33"/>
      <c r="U54" s="20"/>
      <c r="V54" s="20"/>
      <c r="W54" s="20"/>
      <c r="X54" s="20"/>
      <c r="Y54" s="20"/>
      <c r="Z54" s="20"/>
      <c r="AA54" s="20"/>
      <c r="AB54" s="20"/>
    </row>
    <row r="55" spans="1:28" s="18" customFormat="1" ht="8.25" hidden="1" customHeight="1" x14ac:dyDescent="0.25">
      <c r="A55" s="44"/>
      <c r="C55" s="32"/>
      <c r="E55" s="22"/>
      <c r="F55" s="56"/>
      <c r="G55" s="22"/>
      <c r="H55" s="56"/>
      <c r="I55" s="22"/>
      <c r="J55" s="56"/>
      <c r="K55" s="23"/>
      <c r="L55" s="56"/>
      <c r="M55" s="23"/>
      <c r="N55" s="56"/>
      <c r="O55" s="24"/>
      <c r="P55" s="57"/>
      <c r="Q55" s="24"/>
      <c r="R55" s="57"/>
      <c r="S55" s="24"/>
      <c r="T55" s="17"/>
      <c r="U55" s="20"/>
      <c r="V55" s="20"/>
      <c r="W55" s="20"/>
      <c r="X55" s="20"/>
      <c r="Y55" s="20"/>
      <c r="Z55" s="20"/>
      <c r="AA55" s="20"/>
      <c r="AB55" s="20"/>
    </row>
    <row r="56" spans="1:28" s="18" customFormat="1" ht="20.100000000000001" hidden="1" customHeight="1" x14ac:dyDescent="0.25">
      <c r="A56" s="44" t="s">
        <v>26</v>
      </c>
      <c r="B56" s="37"/>
      <c r="C56" s="32" t="s">
        <v>23</v>
      </c>
      <c r="D56" s="37"/>
      <c r="E56" s="22"/>
      <c r="F56" s="56"/>
      <c r="G56" s="22">
        <v>0</v>
      </c>
      <c r="H56" s="56"/>
      <c r="I56" s="22">
        <f>E56-G56</f>
        <v>0</v>
      </c>
      <c r="J56" s="56"/>
      <c r="K56" s="23">
        <f>ROUND(IF(I56&lt;&gt;0,((O56/I56)/10),0),3)</f>
        <v>0</v>
      </c>
      <c r="L56" s="56"/>
      <c r="M56" s="23">
        <f>ROUND(IF(I56&lt;&gt;0,((Q56/I56)/10),0),3)</f>
        <v>0</v>
      </c>
      <c r="N56" s="56"/>
      <c r="O56" s="24"/>
      <c r="P56" s="307"/>
      <c r="Q56" s="24"/>
      <c r="R56" s="308"/>
      <c r="S56" s="24"/>
      <c r="T56" s="33"/>
      <c r="U56" s="20"/>
      <c r="V56" s="20"/>
      <c r="W56" s="20"/>
      <c r="X56" s="20"/>
      <c r="Y56" s="20"/>
      <c r="Z56" s="20"/>
      <c r="AA56" s="20"/>
      <c r="AB56" s="20"/>
    </row>
    <row r="57" spans="1:28" s="18" customFormat="1" ht="5.25" hidden="1" customHeight="1" x14ac:dyDescent="0.25">
      <c r="A57" s="44"/>
      <c r="C57" s="32"/>
      <c r="E57" s="22"/>
      <c r="F57" s="56"/>
      <c r="G57" s="22"/>
      <c r="H57" s="56"/>
      <c r="I57" s="22"/>
      <c r="J57" s="56"/>
      <c r="K57" s="23"/>
      <c r="L57" s="56"/>
      <c r="M57" s="23"/>
      <c r="N57" s="56"/>
      <c r="O57" s="24"/>
      <c r="P57" s="57"/>
      <c r="Q57" s="24"/>
      <c r="R57" s="57"/>
      <c r="S57" s="24"/>
      <c r="T57" s="17"/>
      <c r="U57" s="20"/>
      <c r="V57" s="20"/>
      <c r="W57" s="20"/>
      <c r="X57" s="20"/>
      <c r="Y57" s="20"/>
      <c r="Z57" s="20"/>
      <c r="AA57" s="20"/>
      <c r="AB57" s="20"/>
    </row>
    <row r="58" spans="1:28" s="18" customFormat="1" ht="20.100000000000001" hidden="1" customHeight="1" x14ac:dyDescent="0.25">
      <c r="A58" s="18" t="s">
        <v>37</v>
      </c>
      <c r="B58" s="37"/>
      <c r="C58" s="32" t="s">
        <v>23</v>
      </c>
      <c r="D58" s="37"/>
      <c r="E58" s="22"/>
      <c r="F58" s="56"/>
      <c r="G58" s="22">
        <v>0</v>
      </c>
      <c r="H58" s="56"/>
      <c r="I58" s="22">
        <f>E58-G58</f>
        <v>0</v>
      </c>
      <c r="J58" s="56"/>
      <c r="K58" s="23">
        <f>ROUND(IF(I58&lt;&gt;0,((O58/I58)/10),0),3)</f>
        <v>0</v>
      </c>
      <c r="L58" s="56"/>
      <c r="M58" s="23">
        <f>ROUND(IF(I58&lt;&gt;0,((Q58/I58)/10),0),3)</f>
        <v>0</v>
      </c>
      <c r="N58" s="56"/>
      <c r="O58" s="24"/>
      <c r="P58" s="307"/>
      <c r="Q58" s="24"/>
      <c r="R58" s="308"/>
      <c r="S58" s="24"/>
      <c r="T58" s="33"/>
      <c r="U58" s="20"/>
      <c r="V58" s="20"/>
      <c r="W58" s="20"/>
      <c r="X58" s="20"/>
      <c r="Y58" s="20"/>
      <c r="Z58" s="20"/>
      <c r="AA58" s="20"/>
      <c r="AB58" s="20"/>
    </row>
    <row r="59" spans="1:28" s="18" customFormat="1" ht="5.25" hidden="1" customHeight="1" x14ac:dyDescent="0.25">
      <c r="A59" s="44"/>
      <c r="C59" s="32"/>
      <c r="E59" s="22"/>
      <c r="F59" s="56"/>
      <c r="G59" s="22"/>
      <c r="H59" s="56"/>
      <c r="I59" s="22"/>
      <c r="J59" s="56"/>
      <c r="K59" s="23"/>
      <c r="L59" s="56"/>
      <c r="M59" s="23"/>
      <c r="N59" s="56"/>
      <c r="O59" s="24"/>
      <c r="P59" s="57"/>
      <c r="Q59" s="24"/>
      <c r="R59" s="57"/>
      <c r="S59" s="24"/>
      <c r="T59" s="17"/>
      <c r="U59" s="20"/>
      <c r="V59" s="20"/>
      <c r="W59" s="20"/>
      <c r="X59" s="20"/>
      <c r="Y59" s="20"/>
      <c r="Z59" s="20"/>
      <c r="AA59" s="20"/>
      <c r="AB59" s="20"/>
    </row>
    <row r="60" spans="1:28" s="18" customFormat="1" ht="20.100000000000001" customHeight="1" x14ac:dyDescent="0.25">
      <c r="A60" s="44" t="s">
        <v>28</v>
      </c>
      <c r="B60" s="37"/>
      <c r="C60" s="32" t="s">
        <v>23</v>
      </c>
      <c r="D60" s="37"/>
      <c r="E60" s="18">
        <v>1241</v>
      </c>
      <c r="F60" s="56"/>
      <c r="G60" s="22">
        <v>0</v>
      </c>
      <c r="H60" s="56"/>
      <c r="I60" s="22">
        <f>E60-G60</f>
        <v>1241</v>
      </c>
      <c r="J60" s="56"/>
      <c r="K60" s="23">
        <f>ROUND(IF(I60&lt;&gt;0,((O60/I60)/10),0),3)</f>
        <v>3.5819999999999999</v>
      </c>
      <c r="L60" s="56"/>
      <c r="M60" s="23">
        <f>ROUND(IF(I60&lt;&gt;0,((Q60/I60)/10),0),3)</f>
        <v>4.3</v>
      </c>
      <c r="N60" s="56"/>
      <c r="O60" s="20">
        <v>44452.62</v>
      </c>
      <c r="P60" s="56"/>
      <c r="Q60" s="20">
        <v>53363</v>
      </c>
      <c r="R60" s="56"/>
      <c r="S60" s="20">
        <v>8910.3799999999992</v>
      </c>
      <c r="T60" s="17"/>
      <c r="U60" s="24"/>
      <c r="V60" s="20"/>
      <c r="W60" s="20"/>
      <c r="X60" s="20"/>
      <c r="Y60" s="20"/>
      <c r="Z60" s="20"/>
      <c r="AA60" s="20"/>
      <c r="AB60" s="20"/>
    </row>
    <row r="61" spans="1:28" s="18" customFormat="1" ht="5.25" customHeight="1" x14ac:dyDescent="0.25">
      <c r="A61" s="44"/>
      <c r="C61" s="32"/>
      <c r="E61" s="22"/>
      <c r="F61" s="56"/>
      <c r="G61" s="22"/>
      <c r="H61" s="56"/>
      <c r="I61" s="22"/>
      <c r="J61" s="56"/>
      <c r="K61" s="23"/>
      <c r="L61" s="56"/>
      <c r="M61" s="23"/>
      <c r="N61" s="56"/>
      <c r="O61" s="24"/>
      <c r="P61" s="57"/>
      <c r="Q61" s="24"/>
      <c r="R61" s="57"/>
      <c r="S61" s="24"/>
      <c r="T61" s="17"/>
      <c r="U61" s="20"/>
      <c r="V61" s="20"/>
      <c r="W61" s="20"/>
      <c r="X61" s="20"/>
      <c r="Y61" s="20"/>
      <c r="Z61" s="20"/>
      <c r="AA61" s="20"/>
      <c r="AB61" s="20"/>
    </row>
    <row r="62" spans="1:28" s="18" customFormat="1" ht="20.100000000000001" hidden="1" customHeight="1" x14ac:dyDescent="0.25">
      <c r="A62" s="44" t="s">
        <v>32</v>
      </c>
      <c r="B62" s="37"/>
      <c r="C62" s="32" t="s">
        <v>23</v>
      </c>
      <c r="D62" s="37"/>
      <c r="E62" s="22"/>
      <c r="F62" s="56"/>
      <c r="G62" s="22">
        <v>0</v>
      </c>
      <c r="H62" s="56"/>
      <c r="I62" s="22">
        <f>E62-G62</f>
        <v>0</v>
      </c>
      <c r="J62" s="56"/>
      <c r="K62" s="23">
        <f>ROUND(IF(I62&lt;&gt;0,((O62/I62)/10),0),3)</f>
        <v>0</v>
      </c>
      <c r="L62" s="56"/>
      <c r="M62" s="23">
        <f>ROUND(IF(I62&lt;&gt;0,((Q62/I62)/10),0),3)</f>
        <v>0</v>
      </c>
      <c r="N62" s="56"/>
      <c r="O62" s="24"/>
      <c r="P62" s="307"/>
      <c r="Q62" s="24"/>
      <c r="R62" s="308"/>
      <c r="S62" s="24"/>
      <c r="T62" s="17"/>
      <c r="U62" s="20"/>
      <c r="V62" s="20"/>
      <c r="W62" s="20"/>
      <c r="X62" s="20"/>
      <c r="Y62" s="20"/>
      <c r="Z62" s="20"/>
      <c r="AA62" s="20"/>
      <c r="AB62" s="20"/>
    </row>
    <row r="63" spans="1:28" s="18" customFormat="1" ht="5.25" hidden="1" customHeight="1" x14ac:dyDescent="0.25">
      <c r="A63" s="44"/>
      <c r="C63" s="32"/>
      <c r="E63" s="22"/>
      <c r="F63" s="56"/>
      <c r="G63" s="22"/>
      <c r="H63" s="56"/>
      <c r="I63" s="22"/>
      <c r="J63" s="56"/>
      <c r="K63" s="23"/>
      <c r="L63" s="56"/>
      <c r="M63" s="23"/>
      <c r="N63" s="56"/>
      <c r="O63" s="24"/>
      <c r="P63" s="57"/>
      <c r="Q63" s="24"/>
      <c r="R63" s="57"/>
      <c r="S63" s="24"/>
      <c r="T63" s="17"/>
      <c r="U63" s="20"/>
      <c r="V63" s="20"/>
      <c r="W63" s="20"/>
      <c r="X63" s="20"/>
      <c r="Y63" s="20"/>
      <c r="Z63" s="20"/>
      <c r="AA63" s="20"/>
      <c r="AB63" s="20"/>
    </row>
    <row r="64" spans="1:28" s="18" customFormat="1" ht="20.100000000000001" hidden="1" customHeight="1" x14ac:dyDescent="0.25">
      <c r="A64" s="44" t="s">
        <v>25</v>
      </c>
      <c r="B64" s="37"/>
      <c r="C64" s="32" t="s">
        <v>23</v>
      </c>
      <c r="D64" s="37"/>
      <c r="E64" s="22"/>
      <c r="F64" s="56"/>
      <c r="G64" s="22">
        <v>0</v>
      </c>
      <c r="H64" s="56"/>
      <c r="I64" s="22">
        <f>E64-G64</f>
        <v>0</v>
      </c>
      <c r="J64" s="56"/>
      <c r="K64" s="23">
        <f>ROUND(IF(I64&lt;&gt;0,((O64/I64)/10),0),3)</f>
        <v>0</v>
      </c>
      <c r="L64" s="56"/>
      <c r="M64" s="23">
        <f>ROUND(IF(I64&lt;&gt;0,((Q64/I64)/10),0),3)</f>
        <v>0</v>
      </c>
      <c r="N64" s="56"/>
      <c r="O64" s="24"/>
      <c r="P64" s="57"/>
      <c r="Q64" s="24"/>
      <c r="R64" s="57"/>
      <c r="S64" s="24"/>
      <c r="T64" s="17"/>
      <c r="U64" s="20"/>
      <c r="V64" s="20"/>
      <c r="W64" s="20"/>
      <c r="X64" s="20"/>
      <c r="Y64" s="20"/>
      <c r="Z64" s="20"/>
      <c r="AA64" s="20"/>
      <c r="AB64" s="20"/>
    </row>
    <row r="65" spans="1:28" s="18" customFormat="1" ht="5.25" hidden="1" customHeight="1" x14ac:dyDescent="0.25">
      <c r="A65" s="44"/>
      <c r="C65" s="32"/>
      <c r="E65" s="22"/>
      <c r="F65" s="56"/>
      <c r="G65" s="22"/>
      <c r="H65" s="56"/>
      <c r="I65" s="22"/>
      <c r="J65" s="56"/>
      <c r="K65" s="23"/>
      <c r="L65" s="56"/>
      <c r="M65" s="23"/>
      <c r="N65" s="56"/>
      <c r="O65" s="24"/>
      <c r="P65" s="57"/>
      <c r="Q65" s="24"/>
      <c r="R65" s="57"/>
      <c r="S65" s="24"/>
      <c r="T65" s="17"/>
      <c r="U65" s="20"/>
      <c r="V65" s="20"/>
      <c r="W65" s="20"/>
      <c r="X65" s="20"/>
      <c r="Y65" s="20"/>
      <c r="Z65" s="20"/>
      <c r="AA65" s="20"/>
      <c r="AB65" s="20"/>
    </row>
    <row r="66" spans="1:28" s="18" customFormat="1" ht="20.100000000000001" customHeight="1" x14ac:dyDescent="0.25">
      <c r="A66" s="44" t="s">
        <v>30</v>
      </c>
      <c r="B66" s="37"/>
      <c r="C66" s="32" t="s">
        <v>23</v>
      </c>
      <c r="D66" s="37"/>
      <c r="E66" s="22">
        <v>3029</v>
      </c>
      <c r="F66" s="56"/>
      <c r="G66" s="22">
        <v>0</v>
      </c>
      <c r="H66" s="56"/>
      <c r="I66" s="22">
        <f>E66-G66</f>
        <v>3029</v>
      </c>
      <c r="J66" s="56"/>
      <c r="K66" s="23">
        <f t="shared" ref="K66:K80" si="0">ROUND(IF(I66&lt;&gt;0,((O66/I66)/10),0),3)</f>
        <v>2.3769999999999998</v>
      </c>
      <c r="L66" s="56"/>
      <c r="M66" s="23">
        <f t="shared" ref="M66:M80" si="1">ROUND(IF(I66&lt;&gt;0,((Q66/I66)/10),0),3)</f>
        <v>3.2050000000000001</v>
      </c>
      <c r="N66" s="56"/>
      <c r="O66" s="24">
        <v>72007.50999999998</v>
      </c>
      <c r="P66" s="57"/>
      <c r="Q66" s="24">
        <v>97084.479999999981</v>
      </c>
      <c r="R66" s="57"/>
      <c r="S66" s="24">
        <v>21981.119999999999</v>
      </c>
      <c r="T66" s="17"/>
      <c r="U66" s="20"/>
      <c r="V66" s="20"/>
      <c r="W66" s="20"/>
      <c r="X66" s="20"/>
      <c r="Y66" s="20"/>
      <c r="Z66" s="20"/>
      <c r="AA66" s="20"/>
      <c r="AB66" s="20"/>
    </row>
    <row r="67" spans="1:28" s="18" customFormat="1" ht="5.25" customHeight="1" x14ac:dyDescent="0.25">
      <c r="A67" s="44"/>
      <c r="C67" s="32"/>
      <c r="E67" s="22"/>
      <c r="F67" s="56"/>
      <c r="G67" s="22"/>
      <c r="H67" s="56"/>
      <c r="I67" s="22"/>
      <c r="J67" s="56"/>
      <c r="K67" s="23"/>
      <c r="L67" s="56"/>
      <c r="M67" s="23"/>
      <c r="N67" s="56"/>
      <c r="O67" s="24"/>
      <c r="P67" s="57"/>
      <c r="Q67" s="24"/>
      <c r="R67" s="57"/>
      <c r="S67" s="24"/>
      <c r="T67" s="17"/>
      <c r="U67" s="20"/>
      <c r="V67" s="20"/>
      <c r="W67" s="20"/>
      <c r="X67" s="20"/>
      <c r="Y67" s="20"/>
      <c r="Z67" s="20"/>
      <c r="AA67" s="20"/>
      <c r="AB67" s="20"/>
    </row>
    <row r="68" spans="1:28" s="18" customFormat="1" ht="20.100000000000001" hidden="1" customHeight="1" x14ac:dyDescent="0.25">
      <c r="A68" s="44" t="s">
        <v>31</v>
      </c>
      <c r="B68" s="37"/>
      <c r="C68" s="32" t="s">
        <v>23</v>
      </c>
      <c r="D68" s="37"/>
      <c r="E68" s="22"/>
      <c r="F68" s="56"/>
      <c r="G68" s="22">
        <v>0</v>
      </c>
      <c r="H68" s="56"/>
      <c r="I68" s="22">
        <f>E68-G68</f>
        <v>0</v>
      </c>
      <c r="J68" s="56"/>
      <c r="K68" s="23">
        <f t="shared" si="0"/>
        <v>0</v>
      </c>
      <c r="L68" s="56"/>
      <c r="M68" s="23">
        <f t="shared" si="1"/>
        <v>0</v>
      </c>
      <c r="N68" s="56"/>
      <c r="O68" s="24"/>
      <c r="P68" s="57"/>
      <c r="Q68" s="24"/>
      <c r="R68" s="57"/>
      <c r="S68" s="24"/>
      <c r="T68" s="17"/>
      <c r="U68" s="20"/>
      <c r="V68" s="20"/>
      <c r="W68" s="20"/>
      <c r="X68" s="20"/>
      <c r="Y68" s="20"/>
      <c r="Z68" s="20"/>
      <c r="AA68" s="20"/>
      <c r="AB68" s="20"/>
    </row>
    <row r="69" spans="1:28" s="18" customFormat="1" ht="5.25" hidden="1" customHeight="1" x14ac:dyDescent="0.25">
      <c r="A69" s="44"/>
      <c r="C69" s="32"/>
      <c r="E69" s="22"/>
      <c r="F69" s="56"/>
      <c r="G69" s="22"/>
      <c r="H69" s="56"/>
      <c r="I69" s="22"/>
      <c r="J69" s="56"/>
      <c r="K69" s="23"/>
      <c r="L69" s="56"/>
      <c r="M69" s="23"/>
      <c r="N69" s="56"/>
      <c r="O69" s="24"/>
      <c r="P69" s="57"/>
      <c r="Q69" s="24"/>
      <c r="R69" s="57"/>
      <c r="S69" s="24"/>
      <c r="T69" s="17"/>
      <c r="U69" s="20"/>
      <c r="V69" s="20"/>
      <c r="W69" s="20"/>
      <c r="X69" s="20"/>
      <c r="Y69" s="20"/>
      <c r="Z69" s="20"/>
      <c r="AA69" s="20"/>
      <c r="AB69" s="20"/>
    </row>
    <row r="70" spans="1:28" s="18" customFormat="1" ht="20.100000000000001" customHeight="1" x14ac:dyDescent="0.25">
      <c r="A70" s="44" t="s">
        <v>33</v>
      </c>
      <c r="B70" s="37"/>
      <c r="C70" s="32" t="s">
        <v>23</v>
      </c>
      <c r="D70" s="37"/>
      <c r="E70" s="310">
        <v>165</v>
      </c>
      <c r="F70" s="311"/>
      <c r="G70" s="310">
        <v>0</v>
      </c>
      <c r="H70" s="311"/>
      <c r="I70" s="310">
        <f>E70-G70</f>
        <v>165</v>
      </c>
      <c r="J70" s="311"/>
      <c r="K70" s="312">
        <f t="shared" si="0"/>
        <v>3.2850000000000001</v>
      </c>
      <c r="L70" s="311"/>
      <c r="M70" s="312">
        <f t="shared" si="1"/>
        <v>3.5379999999999998</v>
      </c>
      <c r="N70" s="311"/>
      <c r="O70" s="43">
        <v>5420</v>
      </c>
      <c r="P70" s="158"/>
      <c r="Q70" s="43">
        <v>5836.9</v>
      </c>
      <c r="R70" s="313"/>
      <c r="S70" s="43">
        <v>416.9</v>
      </c>
      <c r="T70" s="17"/>
      <c r="U70" s="24"/>
      <c r="V70" s="20"/>
      <c r="W70" s="20"/>
      <c r="X70" s="20"/>
      <c r="Y70" s="20"/>
      <c r="Z70" s="20"/>
      <c r="AA70" s="20"/>
      <c r="AB70" s="20"/>
    </row>
    <row r="71" spans="1:28" s="18" customFormat="1" ht="5.25" customHeight="1" x14ac:dyDescent="0.25">
      <c r="A71" s="44"/>
      <c r="C71" s="32"/>
      <c r="E71" s="22"/>
      <c r="F71" s="56"/>
      <c r="G71" s="22"/>
      <c r="H71" s="56"/>
      <c r="I71" s="22"/>
      <c r="J71" s="56"/>
      <c r="K71" s="23"/>
      <c r="L71" s="56"/>
      <c r="M71" s="23"/>
      <c r="N71" s="56"/>
      <c r="O71" s="24"/>
      <c r="P71" s="57"/>
      <c r="Q71" s="24"/>
      <c r="R71" s="57"/>
      <c r="S71" s="24"/>
      <c r="T71" s="17"/>
      <c r="U71" s="20"/>
      <c r="V71" s="20"/>
      <c r="W71" s="20"/>
      <c r="X71" s="20"/>
      <c r="Y71" s="20"/>
      <c r="Z71" s="20"/>
      <c r="AA71" s="20"/>
      <c r="AB71" s="20"/>
    </row>
    <row r="72" spans="1:28" s="18" customFormat="1" ht="20.100000000000001" customHeight="1" x14ac:dyDescent="0.25">
      <c r="A72" s="44" t="s">
        <v>34</v>
      </c>
      <c r="B72" s="37"/>
      <c r="C72" s="32" t="s">
        <v>23</v>
      </c>
      <c r="D72" s="37"/>
      <c r="E72" s="22">
        <v>40</v>
      </c>
      <c r="F72" s="56"/>
      <c r="G72" s="22">
        <v>0</v>
      </c>
      <c r="H72" s="56"/>
      <c r="I72" s="22">
        <f>E72-G72</f>
        <v>40</v>
      </c>
      <c r="J72" s="56"/>
      <c r="K72" s="23">
        <f t="shared" si="0"/>
        <v>1.893</v>
      </c>
      <c r="L72" s="56"/>
      <c r="M72" s="23">
        <f t="shared" si="1"/>
        <v>2.48</v>
      </c>
      <c r="N72" s="56"/>
      <c r="O72" s="24">
        <v>757.09</v>
      </c>
      <c r="P72" s="307"/>
      <c r="Q72" s="24">
        <v>992.16</v>
      </c>
      <c r="R72" s="308"/>
      <c r="S72" s="24">
        <v>213.87</v>
      </c>
      <c r="T72" s="17"/>
      <c r="U72" s="20"/>
      <c r="V72" s="20"/>
      <c r="W72" s="20"/>
      <c r="X72" s="20"/>
      <c r="Y72" s="20"/>
      <c r="Z72" s="20"/>
      <c r="AA72" s="20"/>
      <c r="AB72" s="20"/>
    </row>
    <row r="73" spans="1:28" s="18" customFormat="1" ht="5.25" customHeight="1" x14ac:dyDescent="0.25">
      <c r="A73" s="44"/>
      <c r="C73" s="32"/>
      <c r="E73" s="22"/>
      <c r="F73" s="56"/>
      <c r="G73" s="22"/>
      <c r="H73" s="56"/>
      <c r="I73" s="22"/>
      <c r="J73" s="56"/>
      <c r="K73" s="23"/>
      <c r="L73" s="56"/>
      <c r="M73" s="23"/>
      <c r="N73" s="56"/>
      <c r="O73" s="24"/>
      <c r="P73" s="57"/>
      <c r="Q73" s="24"/>
      <c r="R73" s="57"/>
      <c r="S73" s="24"/>
      <c r="T73" s="17"/>
      <c r="U73" s="20"/>
      <c r="V73" s="20"/>
      <c r="W73" s="20"/>
      <c r="X73" s="20"/>
      <c r="Y73" s="20"/>
      <c r="Z73" s="20"/>
      <c r="AA73" s="20"/>
      <c r="AB73" s="20"/>
    </row>
    <row r="74" spans="1:28" s="18" customFormat="1" ht="20.100000000000001" customHeight="1" x14ac:dyDescent="0.25">
      <c r="A74" s="44" t="s">
        <v>68</v>
      </c>
      <c r="B74" s="37"/>
      <c r="C74" s="32" t="s">
        <v>23</v>
      </c>
      <c r="D74" s="37"/>
      <c r="E74" s="22">
        <v>1750</v>
      </c>
      <c r="F74" s="56"/>
      <c r="G74" s="22">
        <v>0</v>
      </c>
      <c r="H74" s="56"/>
      <c r="I74" s="22">
        <f>E74-G74</f>
        <v>1750</v>
      </c>
      <c r="J74" s="56"/>
      <c r="K74" s="23">
        <f t="shared" si="0"/>
        <v>3.0819999999999999</v>
      </c>
      <c r="L74" s="56"/>
      <c r="M74" s="23">
        <f t="shared" si="1"/>
        <v>4.306</v>
      </c>
      <c r="N74" s="56"/>
      <c r="O74" s="24">
        <v>53930.76</v>
      </c>
      <c r="P74" s="57"/>
      <c r="Q74" s="24">
        <v>75346.25</v>
      </c>
      <c r="R74" s="57"/>
      <c r="S74" s="24">
        <v>17156.990000000002</v>
      </c>
      <c r="T74" s="17"/>
      <c r="U74" s="24"/>
      <c r="V74" s="20"/>
      <c r="W74" s="20"/>
      <c r="X74" s="20"/>
      <c r="Y74" s="20"/>
      <c r="Z74" s="20"/>
      <c r="AA74" s="20"/>
      <c r="AB74" s="20"/>
    </row>
    <row r="75" spans="1:28" s="18" customFormat="1" ht="4.5" customHeight="1" x14ac:dyDescent="0.25">
      <c r="A75" s="44"/>
      <c r="C75" s="32"/>
      <c r="E75" s="22"/>
      <c r="F75" s="56"/>
      <c r="G75" s="22"/>
      <c r="H75" s="56"/>
      <c r="I75" s="22"/>
      <c r="J75" s="56"/>
      <c r="K75" s="23"/>
      <c r="L75" s="56"/>
      <c r="M75" s="23"/>
      <c r="N75" s="56"/>
      <c r="O75" s="24"/>
      <c r="P75" s="57"/>
      <c r="Q75" s="24"/>
      <c r="R75" s="57"/>
      <c r="S75" s="24"/>
      <c r="T75" s="17"/>
      <c r="U75" s="20"/>
      <c r="V75" s="20"/>
      <c r="W75" s="20"/>
      <c r="X75" s="20"/>
      <c r="Y75" s="20"/>
      <c r="Z75" s="20"/>
      <c r="AA75" s="20"/>
      <c r="AB75" s="20"/>
    </row>
    <row r="76" spans="1:28" s="44" customFormat="1" ht="20.100000000000001" customHeight="1" x14ac:dyDescent="0.25">
      <c r="A76" s="44" t="s">
        <v>35</v>
      </c>
      <c r="B76" s="107"/>
      <c r="C76" s="314" t="s">
        <v>23</v>
      </c>
      <c r="D76" s="107"/>
      <c r="E76" s="310">
        <v>2055</v>
      </c>
      <c r="F76" s="311"/>
      <c r="G76" s="310">
        <v>0</v>
      </c>
      <c r="H76" s="311"/>
      <c r="I76" s="310">
        <f>E76-G76</f>
        <v>2055</v>
      </c>
      <c r="J76" s="311"/>
      <c r="K76" s="312">
        <f>ROUND(IF(I76&lt;&gt;0,((O76/I76)/10),0),3)</f>
        <v>2.456</v>
      </c>
      <c r="L76" s="311"/>
      <c r="M76" s="312">
        <f>ROUND(IF(I76&lt;&gt;0,((Q76/I76)/10),0),3)</f>
        <v>2.7450000000000001</v>
      </c>
      <c r="N76" s="311"/>
      <c r="O76" s="43">
        <v>50468.990000000005</v>
      </c>
      <c r="P76" s="158"/>
      <c r="Q76" s="43">
        <v>56412.639999999992</v>
      </c>
      <c r="R76" s="313"/>
      <c r="S76" s="43">
        <v>3876.5</v>
      </c>
      <c r="T76" s="315"/>
      <c r="U76" s="38"/>
      <c r="V76" s="38"/>
      <c r="W76" s="38"/>
      <c r="X76" s="38"/>
      <c r="Y76" s="38"/>
      <c r="Z76" s="38"/>
      <c r="AA76" s="38"/>
      <c r="AB76" s="38"/>
    </row>
    <row r="77" spans="1:28" s="18" customFormat="1" ht="5.25" customHeight="1" x14ac:dyDescent="0.25">
      <c r="A77" s="44"/>
      <c r="C77" s="32"/>
      <c r="E77" s="22"/>
      <c r="F77" s="56"/>
      <c r="G77" s="22"/>
      <c r="H77" s="56"/>
      <c r="I77" s="22"/>
      <c r="J77" s="56"/>
      <c r="K77" s="23"/>
      <c r="L77" s="56"/>
      <c r="M77" s="23"/>
      <c r="N77" s="56"/>
      <c r="O77" s="24"/>
      <c r="P77" s="57"/>
      <c r="Q77" s="24"/>
      <c r="R77" s="57"/>
      <c r="S77" s="24"/>
      <c r="T77" s="17"/>
      <c r="U77" s="20"/>
      <c r="V77" s="20"/>
      <c r="W77" s="20"/>
      <c r="X77" s="20"/>
      <c r="Y77" s="20"/>
      <c r="Z77" s="20"/>
      <c r="AA77" s="20"/>
      <c r="AB77" s="20"/>
    </row>
    <row r="78" spans="1:28" s="18" customFormat="1" ht="20.100000000000001" customHeight="1" x14ac:dyDescent="0.25">
      <c r="A78" s="44" t="s">
        <v>37</v>
      </c>
      <c r="B78" s="37"/>
      <c r="C78" s="32" t="s">
        <v>23</v>
      </c>
      <c r="D78" s="37"/>
      <c r="E78" s="22">
        <v>10343</v>
      </c>
      <c r="F78" s="56"/>
      <c r="G78" s="22">
        <v>0</v>
      </c>
      <c r="H78" s="56"/>
      <c r="I78" s="22">
        <f>E78-G78</f>
        <v>10343</v>
      </c>
      <c r="J78" s="56"/>
      <c r="K78" s="23">
        <f t="shared" si="0"/>
        <v>1.8759999999999999</v>
      </c>
      <c r="L78" s="56"/>
      <c r="M78" s="23">
        <f t="shared" si="1"/>
        <v>2.492</v>
      </c>
      <c r="N78" s="56"/>
      <c r="O78" s="24">
        <v>194073.01</v>
      </c>
      <c r="P78" s="307"/>
      <c r="Q78" s="24">
        <v>257707.35</v>
      </c>
      <c r="R78" s="308"/>
      <c r="S78" s="24">
        <v>51363.92</v>
      </c>
      <c r="T78" s="33"/>
      <c r="U78" s="20"/>
      <c r="V78" s="20"/>
      <c r="W78" s="20"/>
      <c r="X78" s="20"/>
      <c r="Y78" s="20"/>
      <c r="Z78" s="20"/>
      <c r="AA78" s="20"/>
      <c r="AB78" s="20"/>
    </row>
    <row r="79" spans="1:28" s="18" customFormat="1" ht="5.25" customHeight="1" x14ac:dyDescent="0.25">
      <c r="A79" s="44"/>
      <c r="C79" s="32"/>
      <c r="E79" s="22"/>
      <c r="F79" s="56"/>
      <c r="G79" s="22"/>
      <c r="H79" s="56"/>
      <c r="I79" s="22"/>
      <c r="J79" s="56"/>
      <c r="K79" s="23"/>
      <c r="L79" s="56"/>
      <c r="M79" s="23"/>
      <c r="N79" s="56"/>
      <c r="O79" s="24"/>
      <c r="P79" s="57"/>
      <c r="Q79" s="24"/>
      <c r="R79" s="57"/>
      <c r="S79" s="24"/>
      <c r="T79" s="17"/>
      <c r="U79" s="20"/>
      <c r="V79" s="20"/>
      <c r="W79" s="20"/>
      <c r="X79" s="20"/>
      <c r="Y79" s="20"/>
      <c r="Z79" s="20"/>
      <c r="AA79" s="20"/>
      <c r="AB79" s="20"/>
    </row>
    <row r="80" spans="1:28" s="18" customFormat="1" ht="20.100000000000001" hidden="1" customHeight="1" x14ac:dyDescent="0.25">
      <c r="A80" s="44" t="s">
        <v>36</v>
      </c>
      <c r="B80" s="37"/>
      <c r="C80" s="32" t="s">
        <v>23</v>
      </c>
      <c r="D80" s="37"/>
      <c r="E80" s="22"/>
      <c r="F80" s="56"/>
      <c r="G80" s="22">
        <v>0</v>
      </c>
      <c r="H80" s="56"/>
      <c r="I80" s="22">
        <f>E80-G80</f>
        <v>0</v>
      </c>
      <c r="J80" s="56"/>
      <c r="K80" s="23">
        <f t="shared" si="0"/>
        <v>0</v>
      </c>
      <c r="L80" s="56"/>
      <c r="M80" s="23">
        <f t="shared" si="1"/>
        <v>0</v>
      </c>
      <c r="N80" s="56"/>
      <c r="O80" s="24"/>
      <c r="P80" s="307"/>
      <c r="Q80" s="24"/>
      <c r="R80" s="308"/>
      <c r="S80" s="24"/>
      <c r="T80" s="17"/>
      <c r="U80" s="24"/>
      <c r="V80" s="20"/>
      <c r="W80" s="20"/>
      <c r="X80" s="20"/>
      <c r="Y80" s="20"/>
      <c r="Z80" s="20"/>
      <c r="AA80" s="20"/>
      <c r="AB80" s="20"/>
    </row>
    <row r="81" spans="1:28" s="18" customFormat="1" ht="5.25" hidden="1" customHeight="1" x14ac:dyDescent="0.25">
      <c r="A81" s="44"/>
      <c r="C81" s="32"/>
      <c r="E81" s="22"/>
      <c r="F81" s="56"/>
      <c r="G81" s="22"/>
      <c r="H81" s="56"/>
      <c r="I81" s="22"/>
      <c r="J81" s="56"/>
      <c r="K81" s="23"/>
      <c r="L81" s="56"/>
      <c r="M81" s="23"/>
      <c r="N81" s="56"/>
      <c r="O81" s="24"/>
      <c r="P81" s="57"/>
      <c r="Q81" s="24"/>
      <c r="R81" s="57"/>
      <c r="S81" s="24"/>
      <c r="T81" s="17"/>
      <c r="U81" s="20"/>
      <c r="V81" s="20"/>
      <c r="W81" s="20"/>
      <c r="X81" s="20"/>
      <c r="Y81" s="20"/>
      <c r="Z81" s="20"/>
      <c r="AA81" s="20"/>
      <c r="AB81" s="20"/>
    </row>
    <row r="82" spans="1:28" s="18" customFormat="1" ht="20.100000000000001" customHeight="1" x14ac:dyDescent="0.25">
      <c r="A82" s="44" t="s">
        <v>140</v>
      </c>
      <c r="B82" s="37"/>
      <c r="C82" s="32" t="s">
        <v>23</v>
      </c>
      <c r="D82" s="37"/>
      <c r="E82" s="22">
        <v>4149</v>
      </c>
      <c r="F82" s="56"/>
      <c r="G82" s="22">
        <v>0</v>
      </c>
      <c r="H82" s="56"/>
      <c r="I82" s="22">
        <f>E82-G82</f>
        <v>4149</v>
      </c>
      <c r="J82" s="56"/>
      <c r="K82" s="23">
        <f>ROUND(IF(I82&lt;&gt;0,((O82/I82)/10),0),3)</f>
        <v>2.1469999999999998</v>
      </c>
      <c r="L82" s="56"/>
      <c r="M82" s="23">
        <f>ROUND(IF(I82&lt;&gt;0,((Q82/I82)/10),0),3)</f>
        <v>3.24</v>
      </c>
      <c r="N82" s="56"/>
      <c r="O82" s="24">
        <v>89066.51</v>
      </c>
      <c r="P82" s="307"/>
      <c r="Q82" s="24">
        <v>134412.65</v>
      </c>
      <c r="R82" s="308"/>
      <c r="S82" s="24">
        <v>41404.160000000003</v>
      </c>
      <c r="T82" s="17"/>
      <c r="U82" s="24"/>
      <c r="V82" s="20"/>
      <c r="W82" s="20"/>
      <c r="X82" s="20"/>
      <c r="Y82" s="20"/>
      <c r="Z82" s="20"/>
      <c r="AA82" s="20"/>
      <c r="AB82" s="20"/>
    </row>
    <row r="83" spans="1:28" s="18" customFormat="1" ht="5.25" customHeight="1" x14ac:dyDescent="0.25">
      <c r="A83" s="44"/>
      <c r="C83" s="32"/>
      <c r="E83" s="22"/>
      <c r="F83" s="56"/>
      <c r="G83" s="22"/>
      <c r="H83" s="56"/>
      <c r="I83" s="22"/>
      <c r="J83" s="56"/>
      <c r="K83" s="23"/>
      <c r="L83" s="56"/>
      <c r="M83" s="23"/>
      <c r="N83" s="56"/>
      <c r="O83" s="24"/>
      <c r="P83" s="57"/>
      <c r="Q83" s="24"/>
      <c r="R83" s="57"/>
      <c r="S83" s="24"/>
      <c r="T83" s="17"/>
      <c r="U83" s="20"/>
      <c r="V83" s="20"/>
      <c r="W83" s="20"/>
      <c r="X83" s="20"/>
      <c r="Y83" s="20"/>
      <c r="Z83" s="20"/>
      <c r="AA83" s="20"/>
      <c r="AB83" s="20"/>
    </row>
    <row r="84" spans="1:28" s="18" customFormat="1" ht="20.100000000000001" customHeight="1" x14ac:dyDescent="0.25">
      <c r="A84" s="44" t="s">
        <v>29</v>
      </c>
      <c r="B84" s="37"/>
      <c r="C84" s="32" t="s">
        <v>23</v>
      </c>
      <c r="D84" s="37"/>
      <c r="E84" s="22">
        <v>3125</v>
      </c>
      <c r="F84" s="56"/>
      <c r="G84" s="22">
        <v>0</v>
      </c>
      <c r="H84" s="56"/>
      <c r="I84" s="22">
        <f>E84-G84</f>
        <v>3125</v>
      </c>
      <c r="J84" s="56"/>
      <c r="K84" s="23">
        <f>ROUND(IF(I84&lt;&gt;0,((O84/I84)/10),0),3)</f>
        <v>2.698</v>
      </c>
      <c r="L84" s="56"/>
      <c r="M84" s="23">
        <f>ROUND(IF(I84&lt;&gt;0,((Q84/I84)/10),0),3)</f>
        <v>3.5009999999999999</v>
      </c>
      <c r="N84" s="56"/>
      <c r="O84" s="24">
        <v>84302.59</v>
      </c>
      <c r="P84" s="57"/>
      <c r="Q84" s="24">
        <v>109421.51</v>
      </c>
      <c r="R84" s="57"/>
      <c r="S84" s="24">
        <v>24239.129999999997</v>
      </c>
      <c r="T84" s="17"/>
      <c r="U84" s="20"/>
      <c r="V84" s="20"/>
      <c r="W84" s="20"/>
      <c r="X84" s="20"/>
      <c r="Y84" s="20"/>
      <c r="Z84" s="20"/>
      <c r="AA84" s="20"/>
      <c r="AB84" s="20"/>
    </row>
    <row r="85" spans="1:28" s="18" customFormat="1" ht="5.25" customHeight="1" x14ac:dyDescent="0.25">
      <c r="A85" s="44"/>
      <c r="C85" s="32"/>
      <c r="E85" s="22"/>
      <c r="F85" s="56"/>
      <c r="G85" s="22"/>
      <c r="H85" s="56"/>
      <c r="I85" s="22"/>
      <c r="J85" s="56"/>
      <c r="K85" s="23"/>
      <c r="L85" s="56"/>
      <c r="M85" s="23"/>
      <c r="N85" s="56"/>
      <c r="O85" s="24"/>
      <c r="P85" s="57"/>
      <c r="Q85" s="24"/>
      <c r="R85" s="57"/>
      <c r="S85" s="24"/>
      <c r="T85" s="17"/>
      <c r="U85" s="20"/>
      <c r="V85" s="20"/>
      <c r="W85" s="20"/>
      <c r="X85" s="20"/>
      <c r="Y85" s="20"/>
      <c r="Z85" s="20"/>
      <c r="AA85" s="20"/>
      <c r="AB85" s="20"/>
    </row>
    <row r="86" spans="1:28" s="18" customFormat="1" ht="20.100000000000001" customHeight="1" x14ac:dyDescent="0.25">
      <c r="A86" s="44" t="s">
        <v>141</v>
      </c>
      <c r="B86" s="37"/>
      <c r="C86" s="32" t="s">
        <v>23</v>
      </c>
      <c r="D86" s="37"/>
      <c r="E86" s="22">
        <v>4205</v>
      </c>
      <c r="F86" s="56"/>
      <c r="G86" s="22">
        <v>0</v>
      </c>
      <c r="H86" s="56"/>
      <c r="I86" s="22">
        <f>E86-G86</f>
        <v>4205</v>
      </c>
      <c r="J86" s="56"/>
      <c r="K86" s="23">
        <f>ROUND(IF(I86&lt;&gt;0,((O86/I86)/10),0),3)</f>
        <v>1.881</v>
      </c>
      <c r="L86" s="56"/>
      <c r="M86" s="23">
        <f>ROUND(IF(I86&lt;&gt;0,((Q86/I86)/10),0),3)</f>
        <v>2.5920000000000001</v>
      </c>
      <c r="N86" s="56"/>
      <c r="O86" s="24">
        <v>79100.97</v>
      </c>
      <c r="P86" s="57"/>
      <c r="Q86" s="24">
        <v>109014.15000000001</v>
      </c>
      <c r="R86" s="57"/>
      <c r="S86" s="24">
        <v>25559.93</v>
      </c>
      <c r="T86" s="17"/>
      <c r="U86" s="20"/>
      <c r="V86" s="20"/>
      <c r="W86" s="20"/>
      <c r="X86" s="20"/>
      <c r="Y86" s="20"/>
      <c r="Z86" s="20"/>
      <c r="AA86" s="20"/>
      <c r="AB86" s="20"/>
    </row>
    <row r="87" spans="1:28" s="18" customFormat="1" ht="5.25" customHeight="1" x14ac:dyDescent="0.25">
      <c r="A87" s="44"/>
      <c r="C87" s="32"/>
      <c r="E87" s="22"/>
      <c r="F87" s="56"/>
      <c r="G87" s="22"/>
      <c r="H87" s="56"/>
      <c r="I87" s="22"/>
      <c r="J87" s="56"/>
      <c r="K87" s="23"/>
      <c r="L87" s="56"/>
      <c r="M87" s="23"/>
      <c r="N87" s="56"/>
      <c r="O87" s="24"/>
      <c r="P87" s="57"/>
      <c r="Q87" s="24"/>
      <c r="R87" s="57"/>
      <c r="S87" s="24"/>
      <c r="T87" s="17"/>
      <c r="U87" s="20"/>
      <c r="V87" s="20"/>
      <c r="W87" s="20"/>
      <c r="X87" s="20"/>
      <c r="Y87" s="20"/>
      <c r="Z87" s="20"/>
      <c r="AA87" s="20"/>
      <c r="AB87" s="20"/>
    </row>
    <row r="88" spans="1:28" s="18" customFormat="1" ht="20.100000000000001" customHeight="1" x14ac:dyDescent="0.25">
      <c r="A88" s="44" t="s">
        <v>116</v>
      </c>
      <c r="B88" s="37"/>
      <c r="C88" s="32" t="s">
        <v>23</v>
      </c>
      <c r="D88" s="37"/>
      <c r="E88" s="22">
        <v>124</v>
      </c>
      <c r="F88" s="56"/>
      <c r="G88" s="22">
        <v>0</v>
      </c>
      <c r="H88" s="56"/>
      <c r="I88" s="22">
        <f>E88-G88</f>
        <v>124</v>
      </c>
      <c r="J88" s="56"/>
      <c r="K88" s="23">
        <f>ROUND(IF(I88&lt;&gt;0,((O88/I88)/10),0),3)</f>
        <v>2.681</v>
      </c>
      <c r="L88" s="56"/>
      <c r="M88" s="23">
        <f>ROUND(IF(I88&lt;&gt;0,((Q88/I88)/10),0),3)</f>
        <v>3.6360000000000001</v>
      </c>
      <c r="N88" s="56"/>
      <c r="O88" s="24">
        <v>3324.13</v>
      </c>
      <c r="P88" s="57"/>
      <c r="Q88" s="24">
        <v>4508.8599999999997</v>
      </c>
      <c r="R88" s="57"/>
      <c r="S88" s="24">
        <v>886.87999999999988</v>
      </c>
      <c r="T88" s="17"/>
      <c r="U88" s="20"/>
      <c r="V88" s="20"/>
      <c r="W88" s="20"/>
      <c r="X88" s="20"/>
      <c r="Y88" s="20"/>
      <c r="Z88" s="20"/>
      <c r="AA88" s="20"/>
      <c r="AB88" s="20"/>
    </row>
    <row r="89" spans="1:28" s="18" customFormat="1" ht="5.25" customHeight="1" x14ac:dyDescent="0.25">
      <c r="A89" s="44"/>
      <c r="C89" s="32"/>
      <c r="E89" s="22"/>
      <c r="F89" s="56"/>
      <c r="G89" s="22"/>
      <c r="H89" s="56"/>
      <c r="I89" s="22"/>
      <c r="J89" s="56"/>
      <c r="K89" s="23"/>
      <c r="L89" s="56"/>
      <c r="M89" s="23"/>
      <c r="N89" s="56"/>
      <c r="O89" s="24"/>
      <c r="P89" s="57"/>
      <c r="Q89" s="24"/>
      <c r="R89" s="57"/>
      <c r="S89" s="24"/>
      <c r="T89" s="17"/>
      <c r="U89" s="20"/>
      <c r="V89" s="20"/>
      <c r="W89" s="20"/>
      <c r="X89" s="20"/>
      <c r="Y89" s="20"/>
      <c r="Z89" s="20"/>
      <c r="AA89" s="20"/>
      <c r="AB89" s="20"/>
    </row>
    <row r="90" spans="1:28" s="18" customFormat="1" ht="20.100000000000001" customHeight="1" x14ac:dyDescent="0.25">
      <c r="A90" s="44" t="s">
        <v>34</v>
      </c>
      <c r="B90" s="37"/>
      <c r="C90" s="84" t="s">
        <v>106</v>
      </c>
      <c r="D90" s="37"/>
      <c r="E90" s="46">
        <v>3911</v>
      </c>
      <c r="F90" s="56"/>
      <c r="G90" s="46">
        <v>0</v>
      </c>
      <c r="H90" s="56"/>
      <c r="I90" s="46">
        <f>E90-G90</f>
        <v>3911</v>
      </c>
      <c r="J90" s="56"/>
      <c r="K90" s="47">
        <f>ROUND(IF(I90&lt;&gt;0,((O90/I90)/10),0),3)</f>
        <v>2.8769999999999998</v>
      </c>
      <c r="L90" s="56"/>
      <c r="M90" s="47">
        <f>ROUND(IF(I90&lt;&gt;0,((Q90/I90)/10),0),3)</f>
        <v>2.8769999999999998</v>
      </c>
      <c r="N90" s="56"/>
      <c r="O90" s="48">
        <v>112517.75999999998</v>
      </c>
      <c r="P90" s="311"/>
      <c r="Q90" s="48">
        <v>112517.75999999998</v>
      </c>
      <c r="R90" s="311"/>
      <c r="S90" s="48">
        <v>0</v>
      </c>
      <c r="T90" s="33"/>
      <c r="U90" s="20"/>
      <c r="V90" s="20"/>
      <c r="W90" s="20"/>
      <c r="X90" s="20"/>
      <c r="Y90" s="20"/>
    </row>
    <row r="91" spans="1:28" s="18" customFormat="1" ht="20.100000000000001" hidden="1" customHeight="1" x14ac:dyDescent="0.25">
      <c r="A91" s="44" t="s">
        <v>167</v>
      </c>
      <c r="B91" s="37"/>
      <c r="C91" s="84" t="s">
        <v>106</v>
      </c>
      <c r="D91" s="37"/>
      <c r="E91" s="22"/>
      <c r="F91" s="56"/>
      <c r="G91" s="22">
        <v>0</v>
      </c>
      <c r="H91" s="56"/>
      <c r="I91" s="22">
        <f>E91-G91</f>
        <v>0</v>
      </c>
      <c r="J91" s="56"/>
      <c r="K91" s="23">
        <f>ROUND(IF(I91&lt;&gt;0,((O91/I91)/10),0),3)</f>
        <v>0</v>
      </c>
      <c r="L91" s="56"/>
      <c r="M91" s="23">
        <f>ROUND(IF(I91&lt;&gt;0,((Q91/I91)/10),0),3)</f>
        <v>0</v>
      </c>
      <c r="N91" s="56"/>
      <c r="O91" s="43"/>
      <c r="P91" s="311"/>
      <c r="Q91" s="43"/>
      <c r="R91" s="311"/>
      <c r="S91" s="43"/>
      <c r="T91" s="33"/>
      <c r="U91" s="20"/>
      <c r="V91" s="20"/>
      <c r="W91" s="20"/>
      <c r="X91" s="20"/>
      <c r="Y91" s="20"/>
    </row>
    <row r="92" spans="1:28" s="18" customFormat="1" ht="20.100000000000001" hidden="1" customHeight="1" x14ac:dyDescent="0.25">
      <c r="A92" s="44" t="s">
        <v>168</v>
      </c>
      <c r="B92" s="37"/>
      <c r="C92" s="32" t="s">
        <v>23</v>
      </c>
      <c r="D92" s="37"/>
      <c r="E92" s="22"/>
      <c r="F92" s="56"/>
      <c r="G92" s="22">
        <v>0</v>
      </c>
      <c r="H92" s="56"/>
      <c r="I92" s="22">
        <f>E92-G92</f>
        <v>0</v>
      </c>
      <c r="J92" s="56"/>
      <c r="K92" s="23">
        <f>ROUND(IF(I92&lt;&gt;0,((O92/I92)/10),0),3)</f>
        <v>0</v>
      </c>
      <c r="L92" s="56"/>
      <c r="M92" s="23">
        <f>ROUND(IF(I92&lt;&gt;0,((Q92/I92)/10),0),3)</f>
        <v>0</v>
      </c>
      <c r="N92" s="56"/>
      <c r="O92" s="24"/>
      <c r="P92" s="56"/>
      <c r="Q92" s="24"/>
      <c r="R92" s="56"/>
      <c r="S92" s="20"/>
      <c r="T92" s="33"/>
      <c r="U92" s="20"/>
      <c r="V92" s="20"/>
      <c r="W92" s="20"/>
      <c r="X92" s="20"/>
      <c r="Y92" s="20"/>
    </row>
    <row r="93" spans="1:28" s="19" customFormat="1" ht="20.100000000000001" customHeight="1" x14ac:dyDescent="0.25">
      <c r="A93" s="49" t="s">
        <v>169</v>
      </c>
      <c r="B93" s="50"/>
      <c r="D93" s="50"/>
      <c r="E93" s="28">
        <f>SUM(E11:E92)</f>
        <v>235096.8</v>
      </c>
      <c r="F93" s="61"/>
      <c r="G93" s="28">
        <f>SUM(G11:G92)</f>
        <v>0</v>
      </c>
      <c r="H93" s="61"/>
      <c r="I93" s="51">
        <f>E93-G93</f>
        <v>235096.8</v>
      </c>
      <c r="J93" s="61"/>
      <c r="K93" s="52">
        <f>ROUND(IF(I93&lt;&gt;0,((O93/I93)/10),0),3)</f>
        <v>2.8420000000000001</v>
      </c>
      <c r="L93" s="61"/>
      <c r="M93" s="52">
        <f>ROUND(IF(I93&lt;&gt;0,((Q93/I93)/10),0),3)</f>
        <v>3.1720000000000002</v>
      </c>
      <c r="N93" s="61"/>
      <c r="O93" s="30">
        <f>SUM(O11:O92)</f>
        <v>6680319.6099999975</v>
      </c>
      <c r="P93" s="61"/>
      <c r="Q93" s="30">
        <f>SUM(Q11:Q92)</f>
        <v>7457367.3000000007</v>
      </c>
      <c r="R93" s="316"/>
      <c r="S93" s="30">
        <f>SUM(S11:S92)</f>
        <v>246931.6</v>
      </c>
      <c r="T93" s="59"/>
      <c r="U93" s="54"/>
      <c r="V93" s="54"/>
      <c r="W93" s="54"/>
      <c r="X93" s="54"/>
    </row>
    <row r="94" spans="1:28" s="19" customFormat="1" ht="20.100000000000001" customHeight="1" x14ac:dyDescent="0.25">
      <c r="A94" s="49"/>
      <c r="B94" s="50"/>
      <c r="D94" s="50"/>
      <c r="E94" s="28"/>
      <c r="F94" s="61"/>
      <c r="G94" s="28"/>
      <c r="H94" s="61"/>
      <c r="I94" s="51"/>
      <c r="J94" s="61"/>
      <c r="K94" s="52"/>
      <c r="L94" s="61"/>
      <c r="M94" s="52"/>
      <c r="N94" s="61"/>
      <c r="O94" s="30"/>
      <c r="P94" s="61"/>
      <c r="Q94" s="30"/>
      <c r="R94" s="316"/>
      <c r="S94" s="30"/>
      <c r="T94" s="59"/>
      <c r="U94" s="54"/>
      <c r="V94" s="54"/>
      <c r="W94" s="54"/>
      <c r="X94" s="54"/>
    </row>
    <row r="95" spans="1:28" s="18" customFormat="1" ht="20.100000000000001" customHeight="1" x14ac:dyDescent="0.25">
      <c r="A95" s="18" t="s">
        <v>44</v>
      </c>
      <c r="E95" s="22">
        <f>E11+E12</f>
        <v>18202.8</v>
      </c>
      <c r="F95" s="56"/>
      <c r="G95" s="22">
        <f>G11+G12</f>
        <v>0</v>
      </c>
      <c r="H95" s="56"/>
      <c r="I95" s="22">
        <f t="shared" ref="I95:I100" si="2">E95-G95</f>
        <v>18202.8</v>
      </c>
      <c r="J95" s="56"/>
      <c r="K95" s="23">
        <f t="shared" ref="K95:K101" si="3">ROUND(IF(I95&lt;&gt;0,((O95/I95)/10),0),3)</f>
        <v>2.4470000000000001</v>
      </c>
      <c r="L95" s="56"/>
      <c r="M95" s="23">
        <f t="shared" ref="M95:M101" si="4">ROUND(IF(I95&lt;&gt;0,((Q95/I95)/10),0),3)</f>
        <v>2.6920000000000002</v>
      </c>
      <c r="N95" s="56"/>
      <c r="O95" s="24">
        <f>O11+O12</f>
        <v>445405.27</v>
      </c>
      <c r="P95" s="307"/>
      <c r="Q95" s="24">
        <f>Q11+Q12</f>
        <v>489945.80000000005</v>
      </c>
      <c r="R95" s="56"/>
      <c r="S95" s="24">
        <f>S11+S12</f>
        <v>5619.74</v>
      </c>
      <c r="T95" s="33"/>
      <c r="U95" s="55"/>
      <c r="V95" s="56"/>
      <c r="W95" s="56"/>
    </row>
    <row r="96" spans="1:28" s="18" customFormat="1" ht="20.100000000000001" customHeight="1" x14ac:dyDescent="0.25">
      <c r="A96" s="18" t="s">
        <v>170</v>
      </c>
      <c r="E96" s="22">
        <f>E13</f>
        <v>37300</v>
      </c>
      <c r="F96" s="56"/>
      <c r="G96" s="22">
        <f>G13</f>
        <v>0</v>
      </c>
      <c r="H96" s="56"/>
      <c r="I96" s="22">
        <f>E96-G96</f>
        <v>37300</v>
      </c>
      <c r="J96" s="56"/>
      <c r="K96" s="23">
        <f>ROUND(IF(I96&lt;&gt;0,((O96/I96)/10),0),3)</f>
        <v>3.85</v>
      </c>
      <c r="L96" s="56"/>
      <c r="M96" s="23">
        <f>ROUND(IF(I96&lt;&gt;0,((Q96/I96)/10),0),3)</f>
        <v>4.3780000000000001</v>
      </c>
      <c r="N96" s="56"/>
      <c r="O96" s="24">
        <f>O13</f>
        <v>1436097</v>
      </c>
      <c r="P96" s="307"/>
      <c r="Q96" s="24">
        <f>Q13</f>
        <v>1633041</v>
      </c>
      <c r="R96" s="56"/>
      <c r="S96" s="24">
        <f>S13</f>
        <v>0</v>
      </c>
      <c r="T96" s="33"/>
      <c r="U96" s="55"/>
      <c r="V96" s="56"/>
      <c r="W96" s="56"/>
    </row>
    <row r="97" spans="1:23" s="18" customFormat="1" ht="20.100000000000001" customHeight="1" x14ac:dyDescent="0.25">
      <c r="A97" s="18" t="s">
        <v>107</v>
      </c>
      <c r="E97" s="22">
        <f>SUM(E14:E32)</f>
        <v>1342</v>
      </c>
      <c r="F97" s="56"/>
      <c r="G97" s="22">
        <f>SUM(G14:G32)</f>
        <v>0</v>
      </c>
      <c r="H97" s="56"/>
      <c r="I97" s="22">
        <f>E97-G97</f>
        <v>1342</v>
      </c>
      <c r="J97" s="56"/>
      <c r="K97" s="23">
        <f t="shared" si="3"/>
        <v>2.0659999999999998</v>
      </c>
      <c r="L97" s="56"/>
      <c r="M97" s="23">
        <f t="shared" si="4"/>
        <v>2.8050000000000002</v>
      </c>
      <c r="N97" s="56"/>
      <c r="O97" s="24">
        <f>SUM(O14:O32)</f>
        <v>27720.959999999999</v>
      </c>
      <c r="P97" s="57"/>
      <c r="Q97" s="24">
        <f>SUM(Q14:Q32)</f>
        <v>37645.42</v>
      </c>
      <c r="R97" s="57"/>
      <c r="S97" s="24">
        <f>SUM(S14:S32)</f>
        <v>8639.25</v>
      </c>
      <c r="T97" s="33"/>
      <c r="U97" s="55"/>
      <c r="V97" s="56"/>
      <c r="W97" s="56"/>
    </row>
    <row r="98" spans="1:23" s="18" customFormat="1" ht="20.100000000000001" customHeight="1" x14ac:dyDescent="0.25">
      <c r="A98" s="18" t="s">
        <v>108</v>
      </c>
      <c r="E98" s="22">
        <f>SUM(E34:E44)</f>
        <v>140212</v>
      </c>
      <c r="F98" s="56"/>
      <c r="G98" s="22">
        <f>SUM(G34:G44)</f>
        <v>0</v>
      </c>
      <c r="H98" s="56"/>
      <c r="I98" s="22">
        <f t="shared" si="2"/>
        <v>140212</v>
      </c>
      <c r="J98" s="56"/>
      <c r="K98" s="23">
        <f t="shared" si="3"/>
        <v>2.7919999999999998</v>
      </c>
      <c r="L98" s="56"/>
      <c r="M98" s="23">
        <f t="shared" si="4"/>
        <v>2.99</v>
      </c>
      <c r="N98" s="56"/>
      <c r="O98" s="24">
        <f>SUM(O34:O44)</f>
        <v>3914654.4099999997</v>
      </c>
      <c r="P98" s="57"/>
      <c r="Q98" s="24">
        <f>SUM(Q34:Q44)</f>
        <v>4192804.2400000007</v>
      </c>
      <c r="R98" s="57"/>
      <c r="S98" s="24">
        <f>SUM(S34:S44)</f>
        <v>18764.72</v>
      </c>
      <c r="T98" s="33"/>
      <c r="U98" s="55"/>
      <c r="V98" s="56"/>
      <c r="W98" s="56"/>
    </row>
    <row r="99" spans="1:23" s="18" customFormat="1" ht="20.100000000000001" customHeight="1" x14ac:dyDescent="0.25">
      <c r="A99" s="32" t="s">
        <v>46</v>
      </c>
      <c r="E99" s="56">
        <f>SUM(E46:E88)+E92</f>
        <v>34129</v>
      </c>
      <c r="F99" s="56"/>
      <c r="G99" s="56">
        <f>SUM(G46:G88)+G92</f>
        <v>0</v>
      </c>
      <c r="H99" s="56"/>
      <c r="I99" s="56">
        <f t="shared" si="2"/>
        <v>34129</v>
      </c>
      <c r="J99" s="56"/>
      <c r="K99" s="23">
        <f t="shared" si="3"/>
        <v>2.1800000000000002</v>
      </c>
      <c r="L99" s="56"/>
      <c r="M99" s="23">
        <f t="shared" si="4"/>
        <v>2.9049999999999998</v>
      </c>
      <c r="N99" s="56"/>
      <c r="O99" s="57">
        <f>SUM(O46:O88)+O92</f>
        <v>743924.21</v>
      </c>
      <c r="P99" s="57"/>
      <c r="Q99" s="57">
        <f>SUM(Q46:Q88)+Q92</f>
        <v>991413.08000000007</v>
      </c>
      <c r="R99" s="57"/>
      <c r="S99" s="57">
        <f>SUM(S46:S88)+S92</f>
        <v>213907.89</v>
      </c>
      <c r="T99" s="33"/>
      <c r="U99" s="55"/>
      <c r="V99" s="56"/>
      <c r="W99" s="56"/>
    </row>
    <row r="100" spans="1:23" s="18" customFormat="1" ht="20.100000000000001" customHeight="1" x14ac:dyDescent="0.25">
      <c r="A100" s="32" t="s">
        <v>109</v>
      </c>
      <c r="E100" s="56">
        <f>E90+E91</f>
        <v>3911</v>
      </c>
      <c r="F100" s="56"/>
      <c r="G100" s="56">
        <f>G90+G91</f>
        <v>0</v>
      </c>
      <c r="H100" s="56"/>
      <c r="I100" s="56">
        <f t="shared" si="2"/>
        <v>3911</v>
      </c>
      <c r="J100" s="56"/>
      <c r="K100" s="23">
        <f t="shared" si="3"/>
        <v>2.8769999999999998</v>
      </c>
      <c r="L100" s="56"/>
      <c r="M100" s="23">
        <f t="shared" si="4"/>
        <v>2.8769999999999998</v>
      </c>
      <c r="N100" s="56"/>
      <c r="O100" s="57">
        <f>O90+O91</f>
        <v>112517.75999999998</v>
      </c>
      <c r="P100" s="57"/>
      <c r="Q100" s="57">
        <f>Q90+Q91</f>
        <v>112517.75999999998</v>
      </c>
      <c r="R100" s="57"/>
      <c r="S100" s="57">
        <f>S90+S91</f>
        <v>0</v>
      </c>
      <c r="T100" s="33"/>
      <c r="U100" s="55"/>
      <c r="V100" s="56"/>
      <c r="W100" s="56"/>
    </row>
    <row r="101" spans="1:23" s="19" customFormat="1" ht="20.100000000000001" customHeight="1" thickBot="1" x14ac:dyDescent="0.3">
      <c r="A101" s="19" t="s">
        <v>47</v>
      </c>
      <c r="E101" s="25">
        <f>SUM(E95:E100)</f>
        <v>235096.8</v>
      </c>
      <c r="F101" s="61"/>
      <c r="G101" s="25">
        <f>SUM(G95:G100)</f>
        <v>0</v>
      </c>
      <c r="H101" s="61"/>
      <c r="I101" s="25">
        <f>SUM(I95:I100)</f>
        <v>235096.8</v>
      </c>
      <c r="J101" s="61"/>
      <c r="K101" s="26">
        <f t="shared" si="3"/>
        <v>2.8420000000000001</v>
      </c>
      <c r="L101" s="61"/>
      <c r="M101" s="26">
        <f t="shared" si="4"/>
        <v>3.1720000000000002</v>
      </c>
      <c r="N101" s="61"/>
      <c r="O101" s="27">
        <f>SUM(O95:O100)</f>
        <v>6680319.6099999994</v>
      </c>
      <c r="P101" s="317"/>
      <c r="Q101" s="58">
        <f>SUM(Q95:Q100)</f>
        <v>7457367.3000000007</v>
      </c>
      <c r="R101" s="61"/>
      <c r="S101" s="27">
        <f>SUM(S95:S100)</f>
        <v>246931.6</v>
      </c>
      <c r="T101" s="59"/>
      <c r="U101" s="55"/>
      <c r="V101" s="60"/>
      <c r="W101" s="61"/>
    </row>
    <row r="102" spans="1:23" s="18" customFormat="1" ht="18" customHeight="1" thickTop="1" x14ac:dyDescent="0.25">
      <c r="E102" s="44"/>
      <c r="F102" s="311"/>
      <c r="G102" s="44"/>
      <c r="H102" s="311"/>
      <c r="I102" s="44"/>
      <c r="J102" s="311"/>
      <c r="K102" s="44"/>
      <c r="L102" s="311"/>
      <c r="M102" s="44"/>
      <c r="N102" s="311"/>
      <c r="O102" s="318"/>
      <c r="P102" s="311"/>
      <c r="Q102" s="43"/>
      <c r="R102" s="56"/>
      <c r="S102" s="24"/>
      <c r="T102" s="33"/>
      <c r="U102" s="57"/>
      <c r="V102" s="56"/>
      <c r="W102" s="56"/>
    </row>
    <row r="103" spans="1:23" s="18" customFormat="1" ht="20.100000000000001" customHeight="1" x14ac:dyDescent="0.25">
      <c r="A103" s="62" t="s">
        <v>48</v>
      </c>
      <c r="E103" s="22">
        <f>E101-E8</f>
        <v>46376.799999999988</v>
      </c>
      <c r="F103" s="56"/>
      <c r="G103" s="22">
        <f>G101-G8</f>
        <v>0</v>
      </c>
      <c r="H103" s="56"/>
      <c r="I103" s="22">
        <f>I101-I8</f>
        <v>46376.799999999988</v>
      </c>
      <c r="J103" s="56"/>
      <c r="K103" s="23">
        <f>K101-K8</f>
        <v>-1.0869999999999997</v>
      </c>
      <c r="L103" s="56"/>
      <c r="M103" s="23">
        <f>M101-M8</f>
        <v>-1.4910000000000001</v>
      </c>
      <c r="N103" s="56"/>
      <c r="O103" s="24">
        <f>O101-O8</f>
        <v>-734563.3900000006</v>
      </c>
      <c r="P103" s="56"/>
      <c r="Q103" s="24">
        <f>Q101-Q8</f>
        <v>-1342912.6999999993</v>
      </c>
      <c r="R103" s="56"/>
      <c r="S103" s="24">
        <f>S101-S8</f>
        <v>-441955.4</v>
      </c>
      <c r="T103" s="17"/>
      <c r="U103" s="20"/>
    </row>
    <row r="104" spans="1:23" s="18" customFormat="1" ht="20.100000000000001" customHeight="1" x14ac:dyDescent="0.25">
      <c r="A104" s="62" t="s">
        <v>49</v>
      </c>
      <c r="E104" s="156">
        <f>IF(E8&lt;&gt;0,(E103/E8),0)</f>
        <v>0.24574395930479009</v>
      </c>
      <c r="F104" s="56"/>
      <c r="G104" s="156">
        <f>IF(G8&lt;&gt;0,(G103/G8),0)</f>
        <v>0</v>
      </c>
      <c r="H104" s="56"/>
      <c r="I104" s="156">
        <f>IF(I8&lt;&gt;0,(I103/I8),0)</f>
        <v>0.24574395930479009</v>
      </c>
      <c r="J104" s="56"/>
      <c r="K104" s="156">
        <f>IF(K8&lt;&gt;0,(K103/K8),0)</f>
        <v>-0.27666072792059043</v>
      </c>
      <c r="L104" s="56"/>
      <c r="M104" s="156">
        <f>IF(M8&lt;&gt;0,(M103/M8),0)</f>
        <v>-0.31975123311173065</v>
      </c>
      <c r="N104" s="56"/>
      <c r="O104" s="156">
        <f>IF(O8&lt;&gt;0,(O103/O8),0)</f>
        <v>-9.9066079667069679E-2</v>
      </c>
      <c r="P104" s="56"/>
      <c r="Q104" s="156">
        <f>IF(Q8&lt;&gt;0,(Q103/Q8),0)</f>
        <v>-0.15259886049080248</v>
      </c>
      <c r="R104" s="56"/>
      <c r="S104" s="156">
        <f>IF(S8&lt;&gt;0,(S103/S8),0)</f>
        <v>-0.64154992037881398</v>
      </c>
      <c r="T104" s="17"/>
      <c r="U104" s="20"/>
    </row>
    <row r="105" spans="1:23" s="18" customFormat="1" ht="18" customHeight="1" x14ac:dyDescent="0.25">
      <c r="A105" s="157" t="s">
        <v>171</v>
      </c>
      <c r="E105" s="65"/>
      <c r="F105" s="56"/>
      <c r="G105" s="65"/>
      <c r="H105" s="56"/>
      <c r="I105" s="65"/>
      <c r="J105" s="56"/>
      <c r="K105" s="66"/>
      <c r="L105" s="56"/>
      <c r="M105" s="66"/>
      <c r="N105" s="56"/>
      <c r="O105" s="65"/>
      <c r="P105" s="56"/>
      <c r="Q105" s="65"/>
      <c r="R105" s="56"/>
      <c r="S105" s="65"/>
      <c r="T105" s="17"/>
    </row>
    <row r="106" spans="1:23" s="18" customFormat="1" ht="10.5" customHeight="1" x14ac:dyDescent="0.25">
      <c r="E106" s="65"/>
      <c r="F106" s="56"/>
      <c r="G106" s="65"/>
      <c r="H106" s="56"/>
      <c r="I106" s="65"/>
      <c r="J106" s="56"/>
      <c r="K106" s="66"/>
      <c r="L106" s="56"/>
      <c r="M106" s="66"/>
      <c r="N106" s="56"/>
      <c r="O106" s="65"/>
      <c r="P106" s="56"/>
      <c r="Q106" s="65"/>
      <c r="R106" s="56"/>
      <c r="S106" s="65"/>
      <c r="T106" s="17"/>
    </row>
    <row r="107" spans="1:23" s="18" customFormat="1" ht="18" customHeight="1" x14ac:dyDescent="0.25">
      <c r="E107" s="65"/>
      <c r="F107" s="56"/>
      <c r="G107" s="65"/>
      <c r="H107" s="56"/>
      <c r="I107" s="65"/>
      <c r="J107" s="56"/>
      <c r="K107" s="66"/>
      <c r="L107" s="56"/>
      <c r="M107" s="66"/>
      <c r="N107" s="56"/>
      <c r="O107" s="65"/>
      <c r="P107" s="56"/>
      <c r="Q107" s="65"/>
      <c r="R107" s="56"/>
      <c r="S107" s="65"/>
      <c r="T107" s="17"/>
    </row>
    <row r="108" spans="1:23" s="18" customFormat="1" ht="12.75" customHeight="1" x14ac:dyDescent="0.25">
      <c r="A108" s="32"/>
      <c r="F108" s="56"/>
      <c r="H108" s="56"/>
      <c r="J108" s="56"/>
      <c r="L108" s="56"/>
      <c r="N108" s="56"/>
      <c r="O108" s="20"/>
      <c r="P108" s="56"/>
      <c r="Q108" s="20"/>
      <c r="R108" s="56"/>
      <c r="T108" s="17"/>
    </row>
    <row r="109" spans="1:23" s="67" customFormat="1" ht="15" x14ac:dyDescent="0.25">
      <c r="E109" s="68"/>
      <c r="F109" s="319"/>
      <c r="G109" s="68"/>
      <c r="H109" s="319"/>
      <c r="I109" s="68"/>
      <c r="J109" s="319"/>
      <c r="K109" s="23"/>
      <c r="L109" s="56"/>
      <c r="M109" s="23"/>
      <c r="N109" s="319"/>
      <c r="O109" s="68"/>
      <c r="P109" s="319"/>
      <c r="Q109" s="68"/>
      <c r="R109" s="319"/>
      <c r="S109" s="68"/>
      <c r="T109" s="69"/>
    </row>
    <row r="110" spans="1:23" s="67" customFormat="1" ht="15" x14ac:dyDescent="0.25">
      <c r="E110" s="68"/>
      <c r="F110" s="319"/>
      <c r="G110" s="68"/>
      <c r="H110" s="319"/>
      <c r="I110" s="68"/>
      <c r="J110" s="319"/>
      <c r="K110" s="23"/>
      <c r="L110" s="56"/>
      <c r="M110" s="23"/>
      <c r="N110" s="319"/>
      <c r="O110" s="68"/>
      <c r="P110" s="319"/>
      <c r="Q110" s="68"/>
      <c r="R110" s="319"/>
      <c r="S110" s="68"/>
      <c r="T110" s="69"/>
    </row>
    <row r="111" spans="1:23" s="67" customFormat="1" ht="15" x14ac:dyDescent="0.25">
      <c r="F111" s="198"/>
      <c r="H111" s="198"/>
      <c r="J111" s="198"/>
      <c r="L111" s="198"/>
      <c r="N111" s="198"/>
      <c r="O111" s="70"/>
      <c r="P111" s="198"/>
      <c r="Q111" s="70"/>
      <c r="R111" s="198"/>
      <c r="T111" s="69"/>
    </row>
  </sheetData>
  <mergeCells count="2">
    <mergeCell ref="Q2:S2"/>
    <mergeCell ref="B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316"/>
  <sheetViews>
    <sheetView showGridLines="0" workbookViewId="0"/>
  </sheetViews>
  <sheetFormatPr defaultColWidth="9.6640625" defaultRowHeight="20.399999999999999" x14ac:dyDescent="0.35"/>
  <cols>
    <col min="1" max="1" width="28.5546875" style="76" customWidth="1"/>
    <col min="2" max="2" width="16" style="76" customWidth="1"/>
    <col min="3" max="3" width="13.109375" style="76" customWidth="1"/>
    <col min="4" max="4" width="14.21875" style="76" bestFit="1" customWidth="1"/>
    <col min="5" max="5" width="1.33203125" style="76" customWidth="1"/>
    <col min="6" max="6" width="10.88671875" style="76" customWidth="1"/>
    <col min="7" max="7" width="1.33203125" style="76" customWidth="1"/>
    <col min="8" max="8" width="11.21875" style="76" customWidth="1"/>
    <col min="9" max="9" width="1.33203125" style="76" customWidth="1"/>
    <col min="10" max="10" width="14.5546875" style="76" customWidth="1"/>
    <col min="11" max="11" width="1.88671875" style="76" customWidth="1"/>
    <col min="12" max="12" width="15.77734375" style="76" bestFit="1" customWidth="1"/>
    <col min="13" max="13" width="1.88671875" style="76" customWidth="1"/>
    <col min="14" max="14" width="10.88671875" style="76" customWidth="1"/>
    <col min="15" max="15" width="1.88671875" style="76" customWidth="1"/>
    <col min="16" max="16" width="14.109375" style="77" bestFit="1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 customWidth="1"/>
    <col min="35" max="35" width="18.6640625" style="76" customWidth="1"/>
    <col min="36" max="38" width="9.6640625" style="76" customWidth="1"/>
    <col min="39" max="39" width="5.6640625" style="76" customWidth="1"/>
    <col min="40" max="41" width="12.6640625" style="76" customWidth="1"/>
    <col min="42" max="256" width="9.6640625" style="76"/>
    <col min="257" max="257" width="32" style="76" customWidth="1"/>
    <col min="258" max="258" width="12.21875" style="76" customWidth="1"/>
    <col min="259" max="259" width="11" style="76" customWidth="1"/>
    <col min="260" max="260" width="14.21875" style="76" bestFit="1" customWidth="1"/>
    <col min="261" max="261" width="1.33203125" style="76" customWidth="1"/>
    <col min="262" max="262" width="10.88671875" style="76" customWidth="1"/>
    <col min="263" max="263" width="1.33203125" style="76" customWidth="1"/>
    <col min="264" max="264" width="11.21875" style="76" customWidth="1"/>
    <col min="265" max="265" width="1.33203125" style="76" customWidth="1"/>
    <col min="266" max="266" width="13" style="76" customWidth="1"/>
    <col min="267" max="267" width="1.88671875" style="76" customWidth="1"/>
    <col min="268" max="268" width="15.77734375" style="76" bestFit="1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 customWidth="1"/>
    <col min="291" max="291" width="18.6640625" style="76" customWidth="1"/>
    <col min="292" max="294" width="9.6640625" style="76" customWidth="1"/>
    <col min="295" max="295" width="5.6640625" style="76" customWidth="1"/>
    <col min="296" max="297" width="12.6640625" style="76" customWidth="1"/>
    <col min="298" max="512" width="9.6640625" style="76"/>
    <col min="513" max="513" width="32" style="76" customWidth="1"/>
    <col min="514" max="514" width="12.21875" style="76" customWidth="1"/>
    <col min="515" max="515" width="11" style="76" customWidth="1"/>
    <col min="516" max="516" width="14.21875" style="76" bestFit="1" customWidth="1"/>
    <col min="517" max="517" width="1.33203125" style="76" customWidth="1"/>
    <col min="518" max="518" width="10.88671875" style="76" customWidth="1"/>
    <col min="519" max="519" width="1.33203125" style="76" customWidth="1"/>
    <col min="520" max="520" width="11.21875" style="76" customWidth="1"/>
    <col min="521" max="521" width="1.33203125" style="76" customWidth="1"/>
    <col min="522" max="522" width="13" style="76" customWidth="1"/>
    <col min="523" max="523" width="1.88671875" style="76" customWidth="1"/>
    <col min="524" max="524" width="15.77734375" style="76" bestFit="1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 customWidth="1"/>
    <col min="547" max="547" width="18.6640625" style="76" customWidth="1"/>
    <col min="548" max="550" width="9.6640625" style="76" customWidth="1"/>
    <col min="551" max="551" width="5.6640625" style="76" customWidth="1"/>
    <col min="552" max="553" width="12.6640625" style="76" customWidth="1"/>
    <col min="554" max="768" width="9.6640625" style="76"/>
    <col min="769" max="769" width="32" style="76" customWidth="1"/>
    <col min="770" max="770" width="12.21875" style="76" customWidth="1"/>
    <col min="771" max="771" width="11" style="76" customWidth="1"/>
    <col min="772" max="772" width="14.21875" style="76" bestFit="1" customWidth="1"/>
    <col min="773" max="773" width="1.33203125" style="76" customWidth="1"/>
    <col min="774" max="774" width="10.88671875" style="76" customWidth="1"/>
    <col min="775" max="775" width="1.33203125" style="76" customWidth="1"/>
    <col min="776" max="776" width="11.21875" style="76" customWidth="1"/>
    <col min="777" max="777" width="1.33203125" style="76" customWidth="1"/>
    <col min="778" max="778" width="13" style="76" customWidth="1"/>
    <col min="779" max="779" width="1.88671875" style="76" customWidth="1"/>
    <col min="780" max="780" width="15.77734375" style="76" bestFit="1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 customWidth="1"/>
    <col min="803" max="803" width="18.6640625" style="76" customWidth="1"/>
    <col min="804" max="806" width="9.6640625" style="76" customWidth="1"/>
    <col min="807" max="807" width="5.6640625" style="76" customWidth="1"/>
    <col min="808" max="809" width="12.6640625" style="76" customWidth="1"/>
    <col min="810" max="1024" width="9.6640625" style="76"/>
    <col min="1025" max="1025" width="32" style="76" customWidth="1"/>
    <col min="1026" max="1026" width="12.21875" style="76" customWidth="1"/>
    <col min="1027" max="1027" width="11" style="76" customWidth="1"/>
    <col min="1028" max="1028" width="14.21875" style="76" bestFit="1" customWidth="1"/>
    <col min="1029" max="1029" width="1.33203125" style="76" customWidth="1"/>
    <col min="1030" max="1030" width="10.88671875" style="76" customWidth="1"/>
    <col min="1031" max="1031" width="1.33203125" style="76" customWidth="1"/>
    <col min="1032" max="1032" width="11.21875" style="76" customWidth="1"/>
    <col min="1033" max="1033" width="1.33203125" style="76" customWidth="1"/>
    <col min="1034" max="1034" width="13" style="76" customWidth="1"/>
    <col min="1035" max="1035" width="1.88671875" style="76" customWidth="1"/>
    <col min="1036" max="1036" width="15.77734375" style="76" bestFit="1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 customWidth="1"/>
    <col min="1059" max="1059" width="18.6640625" style="76" customWidth="1"/>
    <col min="1060" max="1062" width="9.6640625" style="76" customWidth="1"/>
    <col min="1063" max="1063" width="5.6640625" style="76" customWidth="1"/>
    <col min="1064" max="1065" width="12.6640625" style="76" customWidth="1"/>
    <col min="1066" max="1280" width="9.6640625" style="76"/>
    <col min="1281" max="1281" width="32" style="76" customWidth="1"/>
    <col min="1282" max="1282" width="12.21875" style="76" customWidth="1"/>
    <col min="1283" max="1283" width="11" style="76" customWidth="1"/>
    <col min="1284" max="1284" width="14.21875" style="76" bestFit="1" customWidth="1"/>
    <col min="1285" max="1285" width="1.33203125" style="76" customWidth="1"/>
    <col min="1286" max="1286" width="10.88671875" style="76" customWidth="1"/>
    <col min="1287" max="1287" width="1.33203125" style="76" customWidth="1"/>
    <col min="1288" max="1288" width="11.21875" style="76" customWidth="1"/>
    <col min="1289" max="1289" width="1.33203125" style="76" customWidth="1"/>
    <col min="1290" max="1290" width="13" style="76" customWidth="1"/>
    <col min="1291" max="1291" width="1.88671875" style="76" customWidth="1"/>
    <col min="1292" max="1292" width="15.77734375" style="76" bestFit="1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 customWidth="1"/>
    <col min="1315" max="1315" width="18.6640625" style="76" customWidth="1"/>
    <col min="1316" max="1318" width="9.6640625" style="76" customWidth="1"/>
    <col min="1319" max="1319" width="5.6640625" style="76" customWidth="1"/>
    <col min="1320" max="1321" width="12.6640625" style="76" customWidth="1"/>
    <col min="1322" max="1536" width="9.6640625" style="76"/>
    <col min="1537" max="1537" width="32" style="76" customWidth="1"/>
    <col min="1538" max="1538" width="12.21875" style="76" customWidth="1"/>
    <col min="1539" max="1539" width="11" style="76" customWidth="1"/>
    <col min="1540" max="1540" width="14.21875" style="76" bestFit="1" customWidth="1"/>
    <col min="1541" max="1541" width="1.33203125" style="76" customWidth="1"/>
    <col min="1542" max="1542" width="10.88671875" style="76" customWidth="1"/>
    <col min="1543" max="1543" width="1.33203125" style="76" customWidth="1"/>
    <col min="1544" max="1544" width="11.21875" style="76" customWidth="1"/>
    <col min="1545" max="1545" width="1.33203125" style="76" customWidth="1"/>
    <col min="1546" max="1546" width="13" style="76" customWidth="1"/>
    <col min="1547" max="1547" width="1.88671875" style="76" customWidth="1"/>
    <col min="1548" max="1548" width="15.77734375" style="76" bestFit="1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 customWidth="1"/>
    <col min="1571" max="1571" width="18.6640625" style="76" customWidth="1"/>
    <col min="1572" max="1574" width="9.6640625" style="76" customWidth="1"/>
    <col min="1575" max="1575" width="5.6640625" style="76" customWidth="1"/>
    <col min="1576" max="1577" width="12.6640625" style="76" customWidth="1"/>
    <col min="1578" max="1792" width="9.6640625" style="76"/>
    <col min="1793" max="1793" width="32" style="76" customWidth="1"/>
    <col min="1794" max="1794" width="12.21875" style="76" customWidth="1"/>
    <col min="1795" max="1795" width="11" style="76" customWidth="1"/>
    <col min="1796" max="1796" width="14.21875" style="76" bestFit="1" customWidth="1"/>
    <col min="1797" max="1797" width="1.33203125" style="76" customWidth="1"/>
    <col min="1798" max="1798" width="10.88671875" style="76" customWidth="1"/>
    <col min="1799" max="1799" width="1.33203125" style="76" customWidth="1"/>
    <col min="1800" max="1800" width="11.21875" style="76" customWidth="1"/>
    <col min="1801" max="1801" width="1.33203125" style="76" customWidth="1"/>
    <col min="1802" max="1802" width="13" style="76" customWidth="1"/>
    <col min="1803" max="1803" width="1.88671875" style="76" customWidth="1"/>
    <col min="1804" max="1804" width="15.77734375" style="76" bestFit="1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 customWidth="1"/>
    <col min="1827" max="1827" width="18.6640625" style="76" customWidth="1"/>
    <col min="1828" max="1830" width="9.6640625" style="76" customWidth="1"/>
    <col min="1831" max="1831" width="5.6640625" style="76" customWidth="1"/>
    <col min="1832" max="1833" width="12.6640625" style="76" customWidth="1"/>
    <col min="1834" max="2048" width="9.6640625" style="76"/>
    <col min="2049" max="2049" width="32" style="76" customWidth="1"/>
    <col min="2050" max="2050" width="12.21875" style="76" customWidth="1"/>
    <col min="2051" max="2051" width="11" style="76" customWidth="1"/>
    <col min="2052" max="2052" width="14.21875" style="76" bestFit="1" customWidth="1"/>
    <col min="2053" max="2053" width="1.33203125" style="76" customWidth="1"/>
    <col min="2054" max="2054" width="10.88671875" style="76" customWidth="1"/>
    <col min="2055" max="2055" width="1.33203125" style="76" customWidth="1"/>
    <col min="2056" max="2056" width="11.21875" style="76" customWidth="1"/>
    <col min="2057" max="2057" width="1.33203125" style="76" customWidth="1"/>
    <col min="2058" max="2058" width="13" style="76" customWidth="1"/>
    <col min="2059" max="2059" width="1.88671875" style="76" customWidth="1"/>
    <col min="2060" max="2060" width="15.77734375" style="76" bestFit="1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 customWidth="1"/>
    <col min="2083" max="2083" width="18.6640625" style="76" customWidth="1"/>
    <col min="2084" max="2086" width="9.6640625" style="76" customWidth="1"/>
    <col min="2087" max="2087" width="5.6640625" style="76" customWidth="1"/>
    <col min="2088" max="2089" width="12.6640625" style="76" customWidth="1"/>
    <col min="2090" max="2304" width="9.6640625" style="76"/>
    <col min="2305" max="2305" width="32" style="76" customWidth="1"/>
    <col min="2306" max="2306" width="12.21875" style="76" customWidth="1"/>
    <col min="2307" max="2307" width="11" style="76" customWidth="1"/>
    <col min="2308" max="2308" width="14.21875" style="76" bestFit="1" customWidth="1"/>
    <col min="2309" max="2309" width="1.33203125" style="76" customWidth="1"/>
    <col min="2310" max="2310" width="10.88671875" style="76" customWidth="1"/>
    <col min="2311" max="2311" width="1.33203125" style="76" customWidth="1"/>
    <col min="2312" max="2312" width="11.21875" style="76" customWidth="1"/>
    <col min="2313" max="2313" width="1.33203125" style="76" customWidth="1"/>
    <col min="2314" max="2314" width="13" style="76" customWidth="1"/>
    <col min="2315" max="2315" width="1.88671875" style="76" customWidth="1"/>
    <col min="2316" max="2316" width="15.77734375" style="76" bestFit="1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 customWidth="1"/>
    <col min="2339" max="2339" width="18.6640625" style="76" customWidth="1"/>
    <col min="2340" max="2342" width="9.6640625" style="76" customWidth="1"/>
    <col min="2343" max="2343" width="5.6640625" style="76" customWidth="1"/>
    <col min="2344" max="2345" width="12.6640625" style="76" customWidth="1"/>
    <col min="2346" max="2560" width="9.6640625" style="76"/>
    <col min="2561" max="2561" width="32" style="76" customWidth="1"/>
    <col min="2562" max="2562" width="12.21875" style="76" customWidth="1"/>
    <col min="2563" max="2563" width="11" style="76" customWidth="1"/>
    <col min="2564" max="2564" width="14.21875" style="76" bestFit="1" customWidth="1"/>
    <col min="2565" max="2565" width="1.33203125" style="76" customWidth="1"/>
    <col min="2566" max="2566" width="10.88671875" style="76" customWidth="1"/>
    <col min="2567" max="2567" width="1.33203125" style="76" customWidth="1"/>
    <col min="2568" max="2568" width="11.21875" style="76" customWidth="1"/>
    <col min="2569" max="2569" width="1.33203125" style="76" customWidth="1"/>
    <col min="2570" max="2570" width="13" style="76" customWidth="1"/>
    <col min="2571" max="2571" width="1.88671875" style="76" customWidth="1"/>
    <col min="2572" max="2572" width="15.77734375" style="76" bestFit="1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 customWidth="1"/>
    <col min="2595" max="2595" width="18.6640625" style="76" customWidth="1"/>
    <col min="2596" max="2598" width="9.6640625" style="76" customWidth="1"/>
    <col min="2599" max="2599" width="5.6640625" style="76" customWidth="1"/>
    <col min="2600" max="2601" width="12.6640625" style="76" customWidth="1"/>
    <col min="2602" max="2816" width="9.6640625" style="76"/>
    <col min="2817" max="2817" width="32" style="76" customWidth="1"/>
    <col min="2818" max="2818" width="12.21875" style="76" customWidth="1"/>
    <col min="2819" max="2819" width="11" style="76" customWidth="1"/>
    <col min="2820" max="2820" width="14.21875" style="76" bestFit="1" customWidth="1"/>
    <col min="2821" max="2821" width="1.33203125" style="76" customWidth="1"/>
    <col min="2822" max="2822" width="10.88671875" style="76" customWidth="1"/>
    <col min="2823" max="2823" width="1.33203125" style="76" customWidth="1"/>
    <col min="2824" max="2824" width="11.21875" style="76" customWidth="1"/>
    <col min="2825" max="2825" width="1.33203125" style="76" customWidth="1"/>
    <col min="2826" max="2826" width="13" style="76" customWidth="1"/>
    <col min="2827" max="2827" width="1.88671875" style="76" customWidth="1"/>
    <col min="2828" max="2828" width="15.77734375" style="76" bestFit="1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 customWidth="1"/>
    <col min="2851" max="2851" width="18.6640625" style="76" customWidth="1"/>
    <col min="2852" max="2854" width="9.6640625" style="76" customWidth="1"/>
    <col min="2855" max="2855" width="5.6640625" style="76" customWidth="1"/>
    <col min="2856" max="2857" width="12.6640625" style="76" customWidth="1"/>
    <col min="2858" max="3072" width="9.6640625" style="76"/>
    <col min="3073" max="3073" width="32" style="76" customWidth="1"/>
    <col min="3074" max="3074" width="12.21875" style="76" customWidth="1"/>
    <col min="3075" max="3075" width="11" style="76" customWidth="1"/>
    <col min="3076" max="3076" width="14.21875" style="76" bestFit="1" customWidth="1"/>
    <col min="3077" max="3077" width="1.33203125" style="76" customWidth="1"/>
    <col min="3078" max="3078" width="10.88671875" style="76" customWidth="1"/>
    <col min="3079" max="3079" width="1.33203125" style="76" customWidth="1"/>
    <col min="3080" max="3080" width="11.21875" style="76" customWidth="1"/>
    <col min="3081" max="3081" width="1.33203125" style="76" customWidth="1"/>
    <col min="3082" max="3082" width="13" style="76" customWidth="1"/>
    <col min="3083" max="3083" width="1.88671875" style="76" customWidth="1"/>
    <col min="3084" max="3084" width="15.77734375" style="76" bestFit="1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 customWidth="1"/>
    <col min="3107" max="3107" width="18.6640625" style="76" customWidth="1"/>
    <col min="3108" max="3110" width="9.6640625" style="76" customWidth="1"/>
    <col min="3111" max="3111" width="5.6640625" style="76" customWidth="1"/>
    <col min="3112" max="3113" width="12.6640625" style="76" customWidth="1"/>
    <col min="3114" max="3328" width="9.6640625" style="76"/>
    <col min="3329" max="3329" width="32" style="76" customWidth="1"/>
    <col min="3330" max="3330" width="12.21875" style="76" customWidth="1"/>
    <col min="3331" max="3331" width="11" style="76" customWidth="1"/>
    <col min="3332" max="3332" width="14.21875" style="76" bestFit="1" customWidth="1"/>
    <col min="3333" max="3333" width="1.33203125" style="76" customWidth="1"/>
    <col min="3334" max="3334" width="10.88671875" style="76" customWidth="1"/>
    <col min="3335" max="3335" width="1.33203125" style="76" customWidth="1"/>
    <col min="3336" max="3336" width="11.21875" style="76" customWidth="1"/>
    <col min="3337" max="3337" width="1.33203125" style="76" customWidth="1"/>
    <col min="3338" max="3338" width="13" style="76" customWidth="1"/>
    <col min="3339" max="3339" width="1.88671875" style="76" customWidth="1"/>
    <col min="3340" max="3340" width="15.77734375" style="76" bestFit="1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 customWidth="1"/>
    <col min="3363" max="3363" width="18.6640625" style="76" customWidth="1"/>
    <col min="3364" max="3366" width="9.6640625" style="76" customWidth="1"/>
    <col min="3367" max="3367" width="5.6640625" style="76" customWidth="1"/>
    <col min="3368" max="3369" width="12.6640625" style="76" customWidth="1"/>
    <col min="3370" max="3584" width="9.6640625" style="76"/>
    <col min="3585" max="3585" width="32" style="76" customWidth="1"/>
    <col min="3586" max="3586" width="12.21875" style="76" customWidth="1"/>
    <col min="3587" max="3587" width="11" style="76" customWidth="1"/>
    <col min="3588" max="3588" width="14.21875" style="76" bestFit="1" customWidth="1"/>
    <col min="3589" max="3589" width="1.33203125" style="76" customWidth="1"/>
    <col min="3590" max="3590" width="10.88671875" style="76" customWidth="1"/>
    <col min="3591" max="3591" width="1.33203125" style="76" customWidth="1"/>
    <col min="3592" max="3592" width="11.21875" style="76" customWidth="1"/>
    <col min="3593" max="3593" width="1.33203125" style="76" customWidth="1"/>
    <col min="3594" max="3594" width="13" style="76" customWidth="1"/>
    <col min="3595" max="3595" width="1.88671875" style="76" customWidth="1"/>
    <col min="3596" max="3596" width="15.77734375" style="76" bestFit="1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 customWidth="1"/>
    <col min="3619" max="3619" width="18.6640625" style="76" customWidth="1"/>
    <col min="3620" max="3622" width="9.6640625" style="76" customWidth="1"/>
    <col min="3623" max="3623" width="5.6640625" style="76" customWidth="1"/>
    <col min="3624" max="3625" width="12.6640625" style="76" customWidth="1"/>
    <col min="3626" max="3840" width="9.6640625" style="76"/>
    <col min="3841" max="3841" width="32" style="76" customWidth="1"/>
    <col min="3842" max="3842" width="12.21875" style="76" customWidth="1"/>
    <col min="3843" max="3843" width="11" style="76" customWidth="1"/>
    <col min="3844" max="3844" width="14.21875" style="76" bestFit="1" customWidth="1"/>
    <col min="3845" max="3845" width="1.33203125" style="76" customWidth="1"/>
    <col min="3846" max="3846" width="10.88671875" style="76" customWidth="1"/>
    <col min="3847" max="3847" width="1.33203125" style="76" customWidth="1"/>
    <col min="3848" max="3848" width="11.21875" style="76" customWidth="1"/>
    <col min="3849" max="3849" width="1.33203125" style="76" customWidth="1"/>
    <col min="3850" max="3850" width="13" style="76" customWidth="1"/>
    <col min="3851" max="3851" width="1.88671875" style="76" customWidth="1"/>
    <col min="3852" max="3852" width="15.77734375" style="76" bestFit="1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 customWidth="1"/>
    <col min="3875" max="3875" width="18.6640625" style="76" customWidth="1"/>
    <col min="3876" max="3878" width="9.6640625" style="76" customWidth="1"/>
    <col min="3879" max="3879" width="5.6640625" style="76" customWidth="1"/>
    <col min="3880" max="3881" width="12.6640625" style="76" customWidth="1"/>
    <col min="3882" max="4096" width="9.6640625" style="76"/>
    <col min="4097" max="4097" width="32" style="76" customWidth="1"/>
    <col min="4098" max="4098" width="12.21875" style="76" customWidth="1"/>
    <col min="4099" max="4099" width="11" style="76" customWidth="1"/>
    <col min="4100" max="4100" width="14.21875" style="76" bestFit="1" customWidth="1"/>
    <col min="4101" max="4101" width="1.33203125" style="76" customWidth="1"/>
    <col min="4102" max="4102" width="10.88671875" style="76" customWidth="1"/>
    <col min="4103" max="4103" width="1.33203125" style="76" customWidth="1"/>
    <col min="4104" max="4104" width="11.21875" style="76" customWidth="1"/>
    <col min="4105" max="4105" width="1.33203125" style="76" customWidth="1"/>
    <col min="4106" max="4106" width="13" style="76" customWidth="1"/>
    <col min="4107" max="4107" width="1.88671875" style="76" customWidth="1"/>
    <col min="4108" max="4108" width="15.77734375" style="76" bestFit="1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 customWidth="1"/>
    <col min="4131" max="4131" width="18.6640625" style="76" customWidth="1"/>
    <col min="4132" max="4134" width="9.6640625" style="76" customWidth="1"/>
    <col min="4135" max="4135" width="5.6640625" style="76" customWidth="1"/>
    <col min="4136" max="4137" width="12.6640625" style="76" customWidth="1"/>
    <col min="4138" max="4352" width="9.6640625" style="76"/>
    <col min="4353" max="4353" width="32" style="76" customWidth="1"/>
    <col min="4354" max="4354" width="12.21875" style="76" customWidth="1"/>
    <col min="4355" max="4355" width="11" style="76" customWidth="1"/>
    <col min="4356" max="4356" width="14.21875" style="76" bestFit="1" customWidth="1"/>
    <col min="4357" max="4357" width="1.33203125" style="76" customWidth="1"/>
    <col min="4358" max="4358" width="10.88671875" style="76" customWidth="1"/>
    <col min="4359" max="4359" width="1.33203125" style="76" customWidth="1"/>
    <col min="4360" max="4360" width="11.21875" style="76" customWidth="1"/>
    <col min="4361" max="4361" width="1.33203125" style="76" customWidth="1"/>
    <col min="4362" max="4362" width="13" style="76" customWidth="1"/>
    <col min="4363" max="4363" width="1.88671875" style="76" customWidth="1"/>
    <col min="4364" max="4364" width="15.77734375" style="76" bestFit="1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 customWidth="1"/>
    <col min="4387" max="4387" width="18.6640625" style="76" customWidth="1"/>
    <col min="4388" max="4390" width="9.6640625" style="76" customWidth="1"/>
    <col min="4391" max="4391" width="5.6640625" style="76" customWidth="1"/>
    <col min="4392" max="4393" width="12.6640625" style="76" customWidth="1"/>
    <col min="4394" max="4608" width="9.6640625" style="76"/>
    <col min="4609" max="4609" width="32" style="76" customWidth="1"/>
    <col min="4610" max="4610" width="12.21875" style="76" customWidth="1"/>
    <col min="4611" max="4611" width="11" style="76" customWidth="1"/>
    <col min="4612" max="4612" width="14.21875" style="76" bestFit="1" customWidth="1"/>
    <col min="4613" max="4613" width="1.33203125" style="76" customWidth="1"/>
    <col min="4614" max="4614" width="10.88671875" style="76" customWidth="1"/>
    <col min="4615" max="4615" width="1.33203125" style="76" customWidth="1"/>
    <col min="4616" max="4616" width="11.21875" style="76" customWidth="1"/>
    <col min="4617" max="4617" width="1.33203125" style="76" customWidth="1"/>
    <col min="4618" max="4618" width="13" style="76" customWidth="1"/>
    <col min="4619" max="4619" width="1.88671875" style="76" customWidth="1"/>
    <col min="4620" max="4620" width="15.77734375" style="76" bestFit="1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 customWidth="1"/>
    <col min="4643" max="4643" width="18.6640625" style="76" customWidth="1"/>
    <col min="4644" max="4646" width="9.6640625" style="76" customWidth="1"/>
    <col min="4647" max="4647" width="5.6640625" style="76" customWidth="1"/>
    <col min="4648" max="4649" width="12.6640625" style="76" customWidth="1"/>
    <col min="4650" max="4864" width="9.6640625" style="76"/>
    <col min="4865" max="4865" width="32" style="76" customWidth="1"/>
    <col min="4866" max="4866" width="12.21875" style="76" customWidth="1"/>
    <col min="4867" max="4867" width="11" style="76" customWidth="1"/>
    <col min="4868" max="4868" width="14.21875" style="76" bestFit="1" customWidth="1"/>
    <col min="4869" max="4869" width="1.33203125" style="76" customWidth="1"/>
    <col min="4870" max="4870" width="10.88671875" style="76" customWidth="1"/>
    <col min="4871" max="4871" width="1.33203125" style="76" customWidth="1"/>
    <col min="4872" max="4872" width="11.21875" style="76" customWidth="1"/>
    <col min="4873" max="4873" width="1.33203125" style="76" customWidth="1"/>
    <col min="4874" max="4874" width="13" style="76" customWidth="1"/>
    <col min="4875" max="4875" width="1.88671875" style="76" customWidth="1"/>
    <col min="4876" max="4876" width="15.77734375" style="76" bestFit="1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 customWidth="1"/>
    <col min="4899" max="4899" width="18.6640625" style="76" customWidth="1"/>
    <col min="4900" max="4902" width="9.6640625" style="76" customWidth="1"/>
    <col min="4903" max="4903" width="5.6640625" style="76" customWidth="1"/>
    <col min="4904" max="4905" width="12.6640625" style="76" customWidth="1"/>
    <col min="4906" max="5120" width="9.6640625" style="76"/>
    <col min="5121" max="5121" width="32" style="76" customWidth="1"/>
    <col min="5122" max="5122" width="12.21875" style="76" customWidth="1"/>
    <col min="5123" max="5123" width="11" style="76" customWidth="1"/>
    <col min="5124" max="5124" width="14.21875" style="76" bestFit="1" customWidth="1"/>
    <col min="5125" max="5125" width="1.33203125" style="76" customWidth="1"/>
    <col min="5126" max="5126" width="10.88671875" style="76" customWidth="1"/>
    <col min="5127" max="5127" width="1.33203125" style="76" customWidth="1"/>
    <col min="5128" max="5128" width="11.21875" style="76" customWidth="1"/>
    <col min="5129" max="5129" width="1.33203125" style="76" customWidth="1"/>
    <col min="5130" max="5130" width="13" style="76" customWidth="1"/>
    <col min="5131" max="5131" width="1.88671875" style="76" customWidth="1"/>
    <col min="5132" max="5132" width="15.77734375" style="76" bestFit="1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 customWidth="1"/>
    <col min="5155" max="5155" width="18.6640625" style="76" customWidth="1"/>
    <col min="5156" max="5158" width="9.6640625" style="76" customWidth="1"/>
    <col min="5159" max="5159" width="5.6640625" style="76" customWidth="1"/>
    <col min="5160" max="5161" width="12.6640625" style="76" customWidth="1"/>
    <col min="5162" max="5376" width="9.6640625" style="76"/>
    <col min="5377" max="5377" width="32" style="76" customWidth="1"/>
    <col min="5378" max="5378" width="12.21875" style="76" customWidth="1"/>
    <col min="5379" max="5379" width="11" style="76" customWidth="1"/>
    <col min="5380" max="5380" width="14.21875" style="76" bestFit="1" customWidth="1"/>
    <col min="5381" max="5381" width="1.33203125" style="76" customWidth="1"/>
    <col min="5382" max="5382" width="10.88671875" style="76" customWidth="1"/>
    <col min="5383" max="5383" width="1.33203125" style="76" customWidth="1"/>
    <col min="5384" max="5384" width="11.21875" style="76" customWidth="1"/>
    <col min="5385" max="5385" width="1.33203125" style="76" customWidth="1"/>
    <col min="5386" max="5386" width="13" style="76" customWidth="1"/>
    <col min="5387" max="5387" width="1.88671875" style="76" customWidth="1"/>
    <col min="5388" max="5388" width="15.77734375" style="76" bestFit="1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 customWidth="1"/>
    <col min="5411" max="5411" width="18.6640625" style="76" customWidth="1"/>
    <col min="5412" max="5414" width="9.6640625" style="76" customWidth="1"/>
    <col min="5415" max="5415" width="5.6640625" style="76" customWidth="1"/>
    <col min="5416" max="5417" width="12.6640625" style="76" customWidth="1"/>
    <col min="5418" max="5632" width="9.6640625" style="76"/>
    <col min="5633" max="5633" width="32" style="76" customWidth="1"/>
    <col min="5634" max="5634" width="12.21875" style="76" customWidth="1"/>
    <col min="5635" max="5635" width="11" style="76" customWidth="1"/>
    <col min="5636" max="5636" width="14.21875" style="76" bestFit="1" customWidth="1"/>
    <col min="5637" max="5637" width="1.33203125" style="76" customWidth="1"/>
    <col min="5638" max="5638" width="10.88671875" style="76" customWidth="1"/>
    <col min="5639" max="5639" width="1.33203125" style="76" customWidth="1"/>
    <col min="5640" max="5640" width="11.21875" style="76" customWidth="1"/>
    <col min="5641" max="5641" width="1.33203125" style="76" customWidth="1"/>
    <col min="5642" max="5642" width="13" style="76" customWidth="1"/>
    <col min="5643" max="5643" width="1.88671875" style="76" customWidth="1"/>
    <col min="5644" max="5644" width="15.77734375" style="76" bestFit="1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 customWidth="1"/>
    <col min="5667" max="5667" width="18.6640625" style="76" customWidth="1"/>
    <col min="5668" max="5670" width="9.6640625" style="76" customWidth="1"/>
    <col min="5671" max="5671" width="5.6640625" style="76" customWidth="1"/>
    <col min="5672" max="5673" width="12.6640625" style="76" customWidth="1"/>
    <col min="5674" max="5888" width="9.6640625" style="76"/>
    <col min="5889" max="5889" width="32" style="76" customWidth="1"/>
    <col min="5890" max="5890" width="12.21875" style="76" customWidth="1"/>
    <col min="5891" max="5891" width="11" style="76" customWidth="1"/>
    <col min="5892" max="5892" width="14.21875" style="76" bestFit="1" customWidth="1"/>
    <col min="5893" max="5893" width="1.33203125" style="76" customWidth="1"/>
    <col min="5894" max="5894" width="10.88671875" style="76" customWidth="1"/>
    <col min="5895" max="5895" width="1.33203125" style="76" customWidth="1"/>
    <col min="5896" max="5896" width="11.21875" style="76" customWidth="1"/>
    <col min="5897" max="5897" width="1.33203125" style="76" customWidth="1"/>
    <col min="5898" max="5898" width="13" style="76" customWidth="1"/>
    <col min="5899" max="5899" width="1.88671875" style="76" customWidth="1"/>
    <col min="5900" max="5900" width="15.77734375" style="76" bestFit="1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 customWidth="1"/>
    <col min="5923" max="5923" width="18.6640625" style="76" customWidth="1"/>
    <col min="5924" max="5926" width="9.6640625" style="76" customWidth="1"/>
    <col min="5927" max="5927" width="5.6640625" style="76" customWidth="1"/>
    <col min="5928" max="5929" width="12.6640625" style="76" customWidth="1"/>
    <col min="5930" max="6144" width="9.6640625" style="76"/>
    <col min="6145" max="6145" width="32" style="76" customWidth="1"/>
    <col min="6146" max="6146" width="12.21875" style="76" customWidth="1"/>
    <col min="6147" max="6147" width="11" style="76" customWidth="1"/>
    <col min="6148" max="6148" width="14.21875" style="76" bestFit="1" customWidth="1"/>
    <col min="6149" max="6149" width="1.33203125" style="76" customWidth="1"/>
    <col min="6150" max="6150" width="10.88671875" style="76" customWidth="1"/>
    <col min="6151" max="6151" width="1.33203125" style="76" customWidth="1"/>
    <col min="6152" max="6152" width="11.21875" style="76" customWidth="1"/>
    <col min="6153" max="6153" width="1.33203125" style="76" customWidth="1"/>
    <col min="6154" max="6154" width="13" style="76" customWidth="1"/>
    <col min="6155" max="6155" width="1.88671875" style="76" customWidth="1"/>
    <col min="6156" max="6156" width="15.77734375" style="76" bestFit="1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 customWidth="1"/>
    <col min="6179" max="6179" width="18.6640625" style="76" customWidth="1"/>
    <col min="6180" max="6182" width="9.6640625" style="76" customWidth="1"/>
    <col min="6183" max="6183" width="5.6640625" style="76" customWidth="1"/>
    <col min="6184" max="6185" width="12.6640625" style="76" customWidth="1"/>
    <col min="6186" max="6400" width="9.6640625" style="76"/>
    <col min="6401" max="6401" width="32" style="76" customWidth="1"/>
    <col min="6402" max="6402" width="12.21875" style="76" customWidth="1"/>
    <col min="6403" max="6403" width="11" style="76" customWidth="1"/>
    <col min="6404" max="6404" width="14.21875" style="76" bestFit="1" customWidth="1"/>
    <col min="6405" max="6405" width="1.33203125" style="76" customWidth="1"/>
    <col min="6406" max="6406" width="10.88671875" style="76" customWidth="1"/>
    <col min="6407" max="6407" width="1.33203125" style="76" customWidth="1"/>
    <col min="6408" max="6408" width="11.21875" style="76" customWidth="1"/>
    <col min="6409" max="6409" width="1.33203125" style="76" customWidth="1"/>
    <col min="6410" max="6410" width="13" style="76" customWidth="1"/>
    <col min="6411" max="6411" width="1.88671875" style="76" customWidth="1"/>
    <col min="6412" max="6412" width="15.77734375" style="76" bestFit="1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 customWidth="1"/>
    <col min="6435" max="6435" width="18.6640625" style="76" customWidth="1"/>
    <col min="6436" max="6438" width="9.6640625" style="76" customWidth="1"/>
    <col min="6439" max="6439" width="5.6640625" style="76" customWidth="1"/>
    <col min="6440" max="6441" width="12.6640625" style="76" customWidth="1"/>
    <col min="6442" max="6656" width="9.6640625" style="76"/>
    <col min="6657" max="6657" width="32" style="76" customWidth="1"/>
    <col min="6658" max="6658" width="12.21875" style="76" customWidth="1"/>
    <col min="6659" max="6659" width="11" style="76" customWidth="1"/>
    <col min="6660" max="6660" width="14.21875" style="76" bestFit="1" customWidth="1"/>
    <col min="6661" max="6661" width="1.33203125" style="76" customWidth="1"/>
    <col min="6662" max="6662" width="10.88671875" style="76" customWidth="1"/>
    <col min="6663" max="6663" width="1.33203125" style="76" customWidth="1"/>
    <col min="6664" max="6664" width="11.21875" style="76" customWidth="1"/>
    <col min="6665" max="6665" width="1.33203125" style="76" customWidth="1"/>
    <col min="6666" max="6666" width="13" style="76" customWidth="1"/>
    <col min="6667" max="6667" width="1.88671875" style="76" customWidth="1"/>
    <col min="6668" max="6668" width="15.77734375" style="76" bestFit="1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 customWidth="1"/>
    <col min="6691" max="6691" width="18.6640625" style="76" customWidth="1"/>
    <col min="6692" max="6694" width="9.6640625" style="76" customWidth="1"/>
    <col min="6695" max="6695" width="5.6640625" style="76" customWidth="1"/>
    <col min="6696" max="6697" width="12.6640625" style="76" customWidth="1"/>
    <col min="6698" max="6912" width="9.6640625" style="76"/>
    <col min="6913" max="6913" width="32" style="76" customWidth="1"/>
    <col min="6914" max="6914" width="12.21875" style="76" customWidth="1"/>
    <col min="6915" max="6915" width="11" style="76" customWidth="1"/>
    <col min="6916" max="6916" width="14.21875" style="76" bestFit="1" customWidth="1"/>
    <col min="6917" max="6917" width="1.33203125" style="76" customWidth="1"/>
    <col min="6918" max="6918" width="10.88671875" style="76" customWidth="1"/>
    <col min="6919" max="6919" width="1.33203125" style="76" customWidth="1"/>
    <col min="6920" max="6920" width="11.21875" style="76" customWidth="1"/>
    <col min="6921" max="6921" width="1.33203125" style="76" customWidth="1"/>
    <col min="6922" max="6922" width="13" style="76" customWidth="1"/>
    <col min="6923" max="6923" width="1.88671875" style="76" customWidth="1"/>
    <col min="6924" max="6924" width="15.77734375" style="76" bestFit="1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 customWidth="1"/>
    <col min="6947" max="6947" width="18.6640625" style="76" customWidth="1"/>
    <col min="6948" max="6950" width="9.6640625" style="76" customWidth="1"/>
    <col min="6951" max="6951" width="5.6640625" style="76" customWidth="1"/>
    <col min="6952" max="6953" width="12.6640625" style="76" customWidth="1"/>
    <col min="6954" max="7168" width="9.6640625" style="76"/>
    <col min="7169" max="7169" width="32" style="76" customWidth="1"/>
    <col min="7170" max="7170" width="12.21875" style="76" customWidth="1"/>
    <col min="7171" max="7171" width="11" style="76" customWidth="1"/>
    <col min="7172" max="7172" width="14.21875" style="76" bestFit="1" customWidth="1"/>
    <col min="7173" max="7173" width="1.33203125" style="76" customWidth="1"/>
    <col min="7174" max="7174" width="10.88671875" style="76" customWidth="1"/>
    <col min="7175" max="7175" width="1.33203125" style="76" customWidth="1"/>
    <col min="7176" max="7176" width="11.21875" style="76" customWidth="1"/>
    <col min="7177" max="7177" width="1.33203125" style="76" customWidth="1"/>
    <col min="7178" max="7178" width="13" style="76" customWidth="1"/>
    <col min="7179" max="7179" width="1.88671875" style="76" customWidth="1"/>
    <col min="7180" max="7180" width="15.77734375" style="76" bestFit="1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 customWidth="1"/>
    <col min="7203" max="7203" width="18.6640625" style="76" customWidth="1"/>
    <col min="7204" max="7206" width="9.6640625" style="76" customWidth="1"/>
    <col min="7207" max="7207" width="5.6640625" style="76" customWidth="1"/>
    <col min="7208" max="7209" width="12.6640625" style="76" customWidth="1"/>
    <col min="7210" max="7424" width="9.6640625" style="76"/>
    <col min="7425" max="7425" width="32" style="76" customWidth="1"/>
    <col min="7426" max="7426" width="12.21875" style="76" customWidth="1"/>
    <col min="7427" max="7427" width="11" style="76" customWidth="1"/>
    <col min="7428" max="7428" width="14.21875" style="76" bestFit="1" customWidth="1"/>
    <col min="7429" max="7429" width="1.33203125" style="76" customWidth="1"/>
    <col min="7430" max="7430" width="10.88671875" style="76" customWidth="1"/>
    <col min="7431" max="7431" width="1.33203125" style="76" customWidth="1"/>
    <col min="7432" max="7432" width="11.21875" style="76" customWidth="1"/>
    <col min="7433" max="7433" width="1.33203125" style="76" customWidth="1"/>
    <col min="7434" max="7434" width="13" style="76" customWidth="1"/>
    <col min="7435" max="7435" width="1.88671875" style="76" customWidth="1"/>
    <col min="7436" max="7436" width="15.77734375" style="76" bestFit="1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 customWidth="1"/>
    <col min="7459" max="7459" width="18.6640625" style="76" customWidth="1"/>
    <col min="7460" max="7462" width="9.6640625" style="76" customWidth="1"/>
    <col min="7463" max="7463" width="5.6640625" style="76" customWidth="1"/>
    <col min="7464" max="7465" width="12.6640625" style="76" customWidth="1"/>
    <col min="7466" max="7680" width="9.6640625" style="76"/>
    <col min="7681" max="7681" width="32" style="76" customWidth="1"/>
    <col min="7682" max="7682" width="12.21875" style="76" customWidth="1"/>
    <col min="7683" max="7683" width="11" style="76" customWidth="1"/>
    <col min="7684" max="7684" width="14.21875" style="76" bestFit="1" customWidth="1"/>
    <col min="7685" max="7685" width="1.33203125" style="76" customWidth="1"/>
    <col min="7686" max="7686" width="10.88671875" style="76" customWidth="1"/>
    <col min="7687" max="7687" width="1.33203125" style="76" customWidth="1"/>
    <col min="7688" max="7688" width="11.21875" style="76" customWidth="1"/>
    <col min="7689" max="7689" width="1.33203125" style="76" customWidth="1"/>
    <col min="7690" max="7690" width="13" style="76" customWidth="1"/>
    <col min="7691" max="7691" width="1.88671875" style="76" customWidth="1"/>
    <col min="7692" max="7692" width="15.77734375" style="76" bestFit="1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 customWidth="1"/>
    <col min="7715" max="7715" width="18.6640625" style="76" customWidth="1"/>
    <col min="7716" max="7718" width="9.6640625" style="76" customWidth="1"/>
    <col min="7719" max="7719" width="5.6640625" style="76" customWidth="1"/>
    <col min="7720" max="7721" width="12.6640625" style="76" customWidth="1"/>
    <col min="7722" max="7936" width="9.6640625" style="76"/>
    <col min="7937" max="7937" width="32" style="76" customWidth="1"/>
    <col min="7938" max="7938" width="12.21875" style="76" customWidth="1"/>
    <col min="7939" max="7939" width="11" style="76" customWidth="1"/>
    <col min="7940" max="7940" width="14.21875" style="76" bestFit="1" customWidth="1"/>
    <col min="7941" max="7941" width="1.33203125" style="76" customWidth="1"/>
    <col min="7942" max="7942" width="10.88671875" style="76" customWidth="1"/>
    <col min="7943" max="7943" width="1.33203125" style="76" customWidth="1"/>
    <col min="7944" max="7944" width="11.21875" style="76" customWidth="1"/>
    <col min="7945" max="7945" width="1.33203125" style="76" customWidth="1"/>
    <col min="7946" max="7946" width="13" style="76" customWidth="1"/>
    <col min="7947" max="7947" width="1.88671875" style="76" customWidth="1"/>
    <col min="7948" max="7948" width="15.77734375" style="76" bestFit="1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 customWidth="1"/>
    <col min="7971" max="7971" width="18.6640625" style="76" customWidth="1"/>
    <col min="7972" max="7974" width="9.6640625" style="76" customWidth="1"/>
    <col min="7975" max="7975" width="5.6640625" style="76" customWidth="1"/>
    <col min="7976" max="7977" width="12.6640625" style="76" customWidth="1"/>
    <col min="7978" max="8192" width="9.6640625" style="76"/>
    <col min="8193" max="8193" width="32" style="76" customWidth="1"/>
    <col min="8194" max="8194" width="12.21875" style="76" customWidth="1"/>
    <col min="8195" max="8195" width="11" style="76" customWidth="1"/>
    <col min="8196" max="8196" width="14.21875" style="76" bestFit="1" customWidth="1"/>
    <col min="8197" max="8197" width="1.33203125" style="76" customWidth="1"/>
    <col min="8198" max="8198" width="10.88671875" style="76" customWidth="1"/>
    <col min="8199" max="8199" width="1.33203125" style="76" customWidth="1"/>
    <col min="8200" max="8200" width="11.21875" style="76" customWidth="1"/>
    <col min="8201" max="8201" width="1.33203125" style="76" customWidth="1"/>
    <col min="8202" max="8202" width="13" style="76" customWidth="1"/>
    <col min="8203" max="8203" width="1.88671875" style="76" customWidth="1"/>
    <col min="8204" max="8204" width="15.77734375" style="76" bestFit="1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 customWidth="1"/>
    <col min="8227" max="8227" width="18.6640625" style="76" customWidth="1"/>
    <col min="8228" max="8230" width="9.6640625" style="76" customWidth="1"/>
    <col min="8231" max="8231" width="5.6640625" style="76" customWidth="1"/>
    <col min="8232" max="8233" width="12.6640625" style="76" customWidth="1"/>
    <col min="8234" max="8448" width="9.6640625" style="76"/>
    <col min="8449" max="8449" width="32" style="76" customWidth="1"/>
    <col min="8450" max="8450" width="12.21875" style="76" customWidth="1"/>
    <col min="8451" max="8451" width="11" style="76" customWidth="1"/>
    <col min="8452" max="8452" width="14.21875" style="76" bestFit="1" customWidth="1"/>
    <col min="8453" max="8453" width="1.33203125" style="76" customWidth="1"/>
    <col min="8454" max="8454" width="10.88671875" style="76" customWidth="1"/>
    <col min="8455" max="8455" width="1.33203125" style="76" customWidth="1"/>
    <col min="8456" max="8456" width="11.21875" style="76" customWidth="1"/>
    <col min="8457" max="8457" width="1.33203125" style="76" customWidth="1"/>
    <col min="8458" max="8458" width="13" style="76" customWidth="1"/>
    <col min="8459" max="8459" width="1.88671875" style="76" customWidth="1"/>
    <col min="8460" max="8460" width="15.77734375" style="76" bestFit="1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 customWidth="1"/>
    <col min="8483" max="8483" width="18.6640625" style="76" customWidth="1"/>
    <col min="8484" max="8486" width="9.6640625" style="76" customWidth="1"/>
    <col min="8487" max="8487" width="5.6640625" style="76" customWidth="1"/>
    <col min="8488" max="8489" width="12.6640625" style="76" customWidth="1"/>
    <col min="8490" max="8704" width="9.6640625" style="76"/>
    <col min="8705" max="8705" width="32" style="76" customWidth="1"/>
    <col min="8706" max="8706" width="12.21875" style="76" customWidth="1"/>
    <col min="8707" max="8707" width="11" style="76" customWidth="1"/>
    <col min="8708" max="8708" width="14.21875" style="76" bestFit="1" customWidth="1"/>
    <col min="8709" max="8709" width="1.33203125" style="76" customWidth="1"/>
    <col min="8710" max="8710" width="10.88671875" style="76" customWidth="1"/>
    <col min="8711" max="8711" width="1.33203125" style="76" customWidth="1"/>
    <col min="8712" max="8712" width="11.21875" style="76" customWidth="1"/>
    <col min="8713" max="8713" width="1.33203125" style="76" customWidth="1"/>
    <col min="8714" max="8714" width="13" style="76" customWidth="1"/>
    <col min="8715" max="8715" width="1.88671875" style="76" customWidth="1"/>
    <col min="8716" max="8716" width="15.77734375" style="76" bestFit="1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 customWidth="1"/>
    <col min="8739" max="8739" width="18.6640625" style="76" customWidth="1"/>
    <col min="8740" max="8742" width="9.6640625" style="76" customWidth="1"/>
    <col min="8743" max="8743" width="5.6640625" style="76" customWidth="1"/>
    <col min="8744" max="8745" width="12.6640625" style="76" customWidth="1"/>
    <col min="8746" max="8960" width="9.6640625" style="76"/>
    <col min="8961" max="8961" width="32" style="76" customWidth="1"/>
    <col min="8962" max="8962" width="12.21875" style="76" customWidth="1"/>
    <col min="8963" max="8963" width="11" style="76" customWidth="1"/>
    <col min="8964" max="8964" width="14.21875" style="76" bestFit="1" customWidth="1"/>
    <col min="8965" max="8965" width="1.33203125" style="76" customWidth="1"/>
    <col min="8966" max="8966" width="10.88671875" style="76" customWidth="1"/>
    <col min="8967" max="8967" width="1.33203125" style="76" customWidth="1"/>
    <col min="8968" max="8968" width="11.21875" style="76" customWidth="1"/>
    <col min="8969" max="8969" width="1.33203125" style="76" customWidth="1"/>
    <col min="8970" max="8970" width="13" style="76" customWidth="1"/>
    <col min="8971" max="8971" width="1.88671875" style="76" customWidth="1"/>
    <col min="8972" max="8972" width="15.77734375" style="76" bestFit="1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 customWidth="1"/>
    <col min="8995" max="8995" width="18.6640625" style="76" customWidth="1"/>
    <col min="8996" max="8998" width="9.6640625" style="76" customWidth="1"/>
    <col min="8999" max="8999" width="5.6640625" style="76" customWidth="1"/>
    <col min="9000" max="9001" width="12.6640625" style="76" customWidth="1"/>
    <col min="9002" max="9216" width="9.6640625" style="76"/>
    <col min="9217" max="9217" width="32" style="76" customWidth="1"/>
    <col min="9218" max="9218" width="12.21875" style="76" customWidth="1"/>
    <col min="9219" max="9219" width="11" style="76" customWidth="1"/>
    <col min="9220" max="9220" width="14.21875" style="76" bestFit="1" customWidth="1"/>
    <col min="9221" max="9221" width="1.33203125" style="76" customWidth="1"/>
    <col min="9222" max="9222" width="10.88671875" style="76" customWidth="1"/>
    <col min="9223" max="9223" width="1.33203125" style="76" customWidth="1"/>
    <col min="9224" max="9224" width="11.21875" style="76" customWidth="1"/>
    <col min="9225" max="9225" width="1.33203125" style="76" customWidth="1"/>
    <col min="9226" max="9226" width="13" style="76" customWidth="1"/>
    <col min="9227" max="9227" width="1.88671875" style="76" customWidth="1"/>
    <col min="9228" max="9228" width="15.77734375" style="76" bestFit="1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 customWidth="1"/>
    <col min="9251" max="9251" width="18.6640625" style="76" customWidth="1"/>
    <col min="9252" max="9254" width="9.6640625" style="76" customWidth="1"/>
    <col min="9255" max="9255" width="5.6640625" style="76" customWidth="1"/>
    <col min="9256" max="9257" width="12.6640625" style="76" customWidth="1"/>
    <col min="9258" max="9472" width="9.6640625" style="76"/>
    <col min="9473" max="9473" width="32" style="76" customWidth="1"/>
    <col min="9474" max="9474" width="12.21875" style="76" customWidth="1"/>
    <col min="9475" max="9475" width="11" style="76" customWidth="1"/>
    <col min="9476" max="9476" width="14.21875" style="76" bestFit="1" customWidth="1"/>
    <col min="9477" max="9477" width="1.33203125" style="76" customWidth="1"/>
    <col min="9478" max="9478" width="10.88671875" style="76" customWidth="1"/>
    <col min="9479" max="9479" width="1.33203125" style="76" customWidth="1"/>
    <col min="9480" max="9480" width="11.21875" style="76" customWidth="1"/>
    <col min="9481" max="9481" width="1.33203125" style="76" customWidth="1"/>
    <col min="9482" max="9482" width="13" style="76" customWidth="1"/>
    <col min="9483" max="9483" width="1.88671875" style="76" customWidth="1"/>
    <col min="9484" max="9484" width="15.77734375" style="76" bestFit="1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 customWidth="1"/>
    <col min="9507" max="9507" width="18.6640625" style="76" customWidth="1"/>
    <col min="9508" max="9510" width="9.6640625" style="76" customWidth="1"/>
    <col min="9511" max="9511" width="5.6640625" style="76" customWidth="1"/>
    <col min="9512" max="9513" width="12.6640625" style="76" customWidth="1"/>
    <col min="9514" max="9728" width="9.6640625" style="76"/>
    <col min="9729" max="9729" width="32" style="76" customWidth="1"/>
    <col min="9730" max="9730" width="12.21875" style="76" customWidth="1"/>
    <col min="9731" max="9731" width="11" style="76" customWidth="1"/>
    <col min="9732" max="9732" width="14.21875" style="76" bestFit="1" customWidth="1"/>
    <col min="9733" max="9733" width="1.33203125" style="76" customWidth="1"/>
    <col min="9734" max="9734" width="10.88671875" style="76" customWidth="1"/>
    <col min="9735" max="9735" width="1.33203125" style="76" customWidth="1"/>
    <col min="9736" max="9736" width="11.21875" style="76" customWidth="1"/>
    <col min="9737" max="9737" width="1.33203125" style="76" customWidth="1"/>
    <col min="9738" max="9738" width="13" style="76" customWidth="1"/>
    <col min="9739" max="9739" width="1.88671875" style="76" customWidth="1"/>
    <col min="9740" max="9740" width="15.77734375" style="76" bestFit="1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 customWidth="1"/>
    <col min="9763" max="9763" width="18.6640625" style="76" customWidth="1"/>
    <col min="9764" max="9766" width="9.6640625" style="76" customWidth="1"/>
    <col min="9767" max="9767" width="5.6640625" style="76" customWidth="1"/>
    <col min="9768" max="9769" width="12.6640625" style="76" customWidth="1"/>
    <col min="9770" max="9984" width="9.6640625" style="76"/>
    <col min="9985" max="9985" width="32" style="76" customWidth="1"/>
    <col min="9986" max="9986" width="12.21875" style="76" customWidth="1"/>
    <col min="9987" max="9987" width="11" style="76" customWidth="1"/>
    <col min="9988" max="9988" width="14.21875" style="76" bestFit="1" customWidth="1"/>
    <col min="9989" max="9989" width="1.33203125" style="76" customWidth="1"/>
    <col min="9990" max="9990" width="10.88671875" style="76" customWidth="1"/>
    <col min="9991" max="9991" width="1.33203125" style="76" customWidth="1"/>
    <col min="9992" max="9992" width="11.21875" style="76" customWidth="1"/>
    <col min="9993" max="9993" width="1.33203125" style="76" customWidth="1"/>
    <col min="9994" max="9994" width="13" style="76" customWidth="1"/>
    <col min="9995" max="9995" width="1.88671875" style="76" customWidth="1"/>
    <col min="9996" max="9996" width="15.77734375" style="76" bestFit="1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 customWidth="1"/>
    <col min="10019" max="10019" width="18.6640625" style="76" customWidth="1"/>
    <col min="10020" max="10022" width="9.6640625" style="76" customWidth="1"/>
    <col min="10023" max="10023" width="5.6640625" style="76" customWidth="1"/>
    <col min="10024" max="10025" width="12.6640625" style="76" customWidth="1"/>
    <col min="10026" max="10240" width="9.6640625" style="76"/>
    <col min="10241" max="10241" width="32" style="76" customWidth="1"/>
    <col min="10242" max="10242" width="12.21875" style="76" customWidth="1"/>
    <col min="10243" max="10243" width="11" style="76" customWidth="1"/>
    <col min="10244" max="10244" width="14.21875" style="76" bestFit="1" customWidth="1"/>
    <col min="10245" max="10245" width="1.33203125" style="76" customWidth="1"/>
    <col min="10246" max="10246" width="10.88671875" style="76" customWidth="1"/>
    <col min="10247" max="10247" width="1.33203125" style="76" customWidth="1"/>
    <col min="10248" max="10248" width="11.21875" style="76" customWidth="1"/>
    <col min="10249" max="10249" width="1.33203125" style="76" customWidth="1"/>
    <col min="10250" max="10250" width="13" style="76" customWidth="1"/>
    <col min="10251" max="10251" width="1.88671875" style="76" customWidth="1"/>
    <col min="10252" max="10252" width="15.77734375" style="76" bestFit="1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 customWidth="1"/>
    <col min="10275" max="10275" width="18.6640625" style="76" customWidth="1"/>
    <col min="10276" max="10278" width="9.6640625" style="76" customWidth="1"/>
    <col min="10279" max="10279" width="5.6640625" style="76" customWidth="1"/>
    <col min="10280" max="10281" width="12.6640625" style="76" customWidth="1"/>
    <col min="10282" max="10496" width="9.6640625" style="76"/>
    <col min="10497" max="10497" width="32" style="76" customWidth="1"/>
    <col min="10498" max="10498" width="12.21875" style="76" customWidth="1"/>
    <col min="10499" max="10499" width="11" style="76" customWidth="1"/>
    <col min="10500" max="10500" width="14.21875" style="76" bestFit="1" customWidth="1"/>
    <col min="10501" max="10501" width="1.33203125" style="76" customWidth="1"/>
    <col min="10502" max="10502" width="10.88671875" style="76" customWidth="1"/>
    <col min="10503" max="10503" width="1.33203125" style="76" customWidth="1"/>
    <col min="10504" max="10504" width="11.21875" style="76" customWidth="1"/>
    <col min="10505" max="10505" width="1.33203125" style="76" customWidth="1"/>
    <col min="10506" max="10506" width="13" style="76" customWidth="1"/>
    <col min="10507" max="10507" width="1.88671875" style="76" customWidth="1"/>
    <col min="10508" max="10508" width="15.77734375" style="76" bestFit="1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 customWidth="1"/>
    <col min="10531" max="10531" width="18.6640625" style="76" customWidth="1"/>
    <col min="10532" max="10534" width="9.6640625" style="76" customWidth="1"/>
    <col min="10535" max="10535" width="5.6640625" style="76" customWidth="1"/>
    <col min="10536" max="10537" width="12.6640625" style="76" customWidth="1"/>
    <col min="10538" max="10752" width="9.6640625" style="76"/>
    <col min="10753" max="10753" width="32" style="76" customWidth="1"/>
    <col min="10754" max="10754" width="12.21875" style="76" customWidth="1"/>
    <col min="10755" max="10755" width="11" style="76" customWidth="1"/>
    <col min="10756" max="10756" width="14.21875" style="76" bestFit="1" customWidth="1"/>
    <col min="10757" max="10757" width="1.33203125" style="76" customWidth="1"/>
    <col min="10758" max="10758" width="10.88671875" style="76" customWidth="1"/>
    <col min="10759" max="10759" width="1.33203125" style="76" customWidth="1"/>
    <col min="10760" max="10760" width="11.21875" style="76" customWidth="1"/>
    <col min="10761" max="10761" width="1.33203125" style="76" customWidth="1"/>
    <col min="10762" max="10762" width="13" style="76" customWidth="1"/>
    <col min="10763" max="10763" width="1.88671875" style="76" customWidth="1"/>
    <col min="10764" max="10764" width="15.77734375" style="76" bestFit="1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 customWidth="1"/>
    <col min="10787" max="10787" width="18.6640625" style="76" customWidth="1"/>
    <col min="10788" max="10790" width="9.6640625" style="76" customWidth="1"/>
    <col min="10791" max="10791" width="5.6640625" style="76" customWidth="1"/>
    <col min="10792" max="10793" width="12.6640625" style="76" customWidth="1"/>
    <col min="10794" max="11008" width="9.6640625" style="76"/>
    <col min="11009" max="11009" width="32" style="76" customWidth="1"/>
    <col min="11010" max="11010" width="12.21875" style="76" customWidth="1"/>
    <col min="11011" max="11011" width="11" style="76" customWidth="1"/>
    <col min="11012" max="11012" width="14.21875" style="76" bestFit="1" customWidth="1"/>
    <col min="11013" max="11013" width="1.33203125" style="76" customWidth="1"/>
    <col min="11014" max="11014" width="10.88671875" style="76" customWidth="1"/>
    <col min="11015" max="11015" width="1.33203125" style="76" customWidth="1"/>
    <col min="11016" max="11016" width="11.21875" style="76" customWidth="1"/>
    <col min="11017" max="11017" width="1.33203125" style="76" customWidth="1"/>
    <col min="11018" max="11018" width="13" style="76" customWidth="1"/>
    <col min="11019" max="11019" width="1.88671875" style="76" customWidth="1"/>
    <col min="11020" max="11020" width="15.77734375" style="76" bestFit="1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 customWidth="1"/>
    <col min="11043" max="11043" width="18.6640625" style="76" customWidth="1"/>
    <col min="11044" max="11046" width="9.6640625" style="76" customWidth="1"/>
    <col min="11047" max="11047" width="5.6640625" style="76" customWidth="1"/>
    <col min="11048" max="11049" width="12.6640625" style="76" customWidth="1"/>
    <col min="11050" max="11264" width="9.6640625" style="76"/>
    <col min="11265" max="11265" width="32" style="76" customWidth="1"/>
    <col min="11266" max="11266" width="12.21875" style="76" customWidth="1"/>
    <col min="11267" max="11267" width="11" style="76" customWidth="1"/>
    <col min="11268" max="11268" width="14.21875" style="76" bestFit="1" customWidth="1"/>
    <col min="11269" max="11269" width="1.33203125" style="76" customWidth="1"/>
    <col min="11270" max="11270" width="10.88671875" style="76" customWidth="1"/>
    <col min="11271" max="11271" width="1.33203125" style="76" customWidth="1"/>
    <col min="11272" max="11272" width="11.21875" style="76" customWidth="1"/>
    <col min="11273" max="11273" width="1.33203125" style="76" customWidth="1"/>
    <col min="11274" max="11274" width="13" style="76" customWidth="1"/>
    <col min="11275" max="11275" width="1.88671875" style="76" customWidth="1"/>
    <col min="11276" max="11276" width="15.77734375" style="76" bestFit="1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 customWidth="1"/>
    <col min="11299" max="11299" width="18.6640625" style="76" customWidth="1"/>
    <col min="11300" max="11302" width="9.6640625" style="76" customWidth="1"/>
    <col min="11303" max="11303" width="5.6640625" style="76" customWidth="1"/>
    <col min="11304" max="11305" width="12.6640625" style="76" customWidth="1"/>
    <col min="11306" max="11520" width="9.6640625" style="76"/>
    <col min="11521" max="11521" width="32" style="76" customWidth="1"/>
    <col min="11522" max="11522" width="12.21875" style="76" customWidth="1"/>
    <col min="11523" max="11523" width="11" style="76" customWidth="1"/>
    <col min="11524" max="11524" width="14.21875" style="76" bestFit="1" customWidth="1"/>
    <col min="11525" max="11525" width="1.33203125" style="76" customWidth="1"/>
    <col min="11526" max="11526" width="10.88671875" style="76" customWidth="1"/>
    <col min="11527" max="11527" width="1.33203125" style="76" customWidth="1"/>
    <col min="11528" max="11528" width="11.21875" style="76" customWidth="1"/>
    <col min="11529" max="11529" width="1.33203125" style="76" customWidth="1"/>
    <col min="11530" max="11530" width="13" style="76" customWidth="1"/>
    <col min="11531" max="11531" width="1.88671875" style="76" customWidth="1"/>
    <col min="11532" max="11532" width="15.77734375" style="76" bestFit="1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 customWidth="1"/>
    <col min="11555" max="11555" width="18.6640625" style="76" customWidth="1"/>
    <col min="11556" max="11558" width="9.6640625" style="76" customWidth="1"/>
    <col min="11559" max="11559" width="5.6640625" style="76" customWidth="1"/>
    <col min="11560" max="11561" width="12.6640625" style="76" customWidth="1"/>
    <col min="11562" max="11776" width="9.6640625" style="76"/>
    <col min="11777" max="11777" width="32" style="76" customWidth="1"/>
    <col min="11778" max="11778" width="12.21875" style="76" customWidth="1"/>
    <col min="11779" max="11779" width="11" style="76" customWidth="1"/>
    <col min="11780" max="11780" width="14.21875" style="76" bestFit="1" customWidth="1"/>
    <col min="11781" max="11781" width="1.33203125" style="76" customWidth="1"/>
    <col min="11782" max="11782" width="10.88671875" style="76" customWidth="1"/>
    <col min="11783" max="11783" width="1.33203125" style="76" customWidth="1"/>
    <col min="11784" max="11784" width="11.21875" style="76" customWidth="1"/>
    <col min="11785" max="11785" width="1.33203125" style="76" customWidth="1"/>
    <col min="11786" max="11786" width="13" style="76" customWidth="1"/>
    <col min="11787" max="11787" width="1.88671875" style="76" customWidth="1"/>
    <col min="11788" max="11788" width="15.77734375" style="76" bestFit="1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 customWidth="1"/>
    <col min="11811" max="11811" width="18.6640625" style="76" customWidth="1"/>
    <col min="11812" max="11814" width="9.6640625" style="76" customWidth="1"/>
    <col min="11815" max="11815" width="5.6640625" style="76" customWidth="1"/>
    <col min="11816" max="11817" width="12.6640625" style="76" customWidth="1"/>
    <col min="11818" max="12032" width="9.6640625" style="76"/>
    <col min="12033" max="12033" width="32" style="76" customWidth="1"/>
    <col min="12034" max="12034" width="12.21875" style="76" customWidth="1"/>
    <col min="12035" max="12035" width="11" style="76" customWidth="1"/>
    <col min="12036" max="12036" width="14.21875" style="76" bestFit="1" customWidth="1"/>
    <col min="12037" max="12037" width="1.33203125" style="76" customWidth="1"/>
    <col min="12038" max="12038" width="10.88671875" style="76" customWidth="1"/>
    <col min="12039" max="12039" width="1.33203125" style="76" customWidth="1"/>
    <col min="12040" max="12040" width="11.21875" style="76" customWidth="1"/>
    <col min="12041" max="12041" width="1.33203125" style="76" customWidth="1"/>
    <col min="12042" max="12042" width="13" style="76" customWidth="1"/>
    <col min="12043" max="12043" width="1.88671875" style="76" customWidth="1"/>
    <col min="12044" max="12044" width="15.77734375" style="76" bestFit="1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 customWidth="1"/>
    <col min="12067" max="12067" width="18.6640625" style="76" customWidth="1"/>
    <col min="12068" max="12070" width="9.6640625" style="76" customWidth="1"/>
    <col min="12071" max="12071" width="5.6640625" style="76" customWidth="1"/>
    <col min="12072" max="12073" width="12.6640625" style="76" customWidth="1"/>
    <col min="12074" max="12288" width="9.6640625" style="76"/>
    <col min="12289" max="12289" width="32" style="76" customWidth="1"/>
    <col min="12290" max="12290" width="12.21875" style="76" customWidth="1"/>
    <col min="12291" max="12291" width="11" style="76" customWidth="1"/>
    <col min="12292" max="12292" width="14.21875" style="76" bestFit="1" customWidth="1"/>
    <col min="12293" max="12293" width="1.33203125" style="76" customWidth="1"/>
    <col min="12294" max="12294" width="10.88671875" style="76" customWidth="1"/>
    <col min="12295" max="12295" width="1.33203125" style="76" customWidth="1"/>
    <col min="12296" max="12296" width="11.21875" style="76" customWidth="1"/>
    <col min="12297" max="12297" width="1.33203125" style="76" customWidth="1"/>
    <col min="12298" max="12298" width="13" style="76" customWidth="1"/>
    <col min="12299" max="12299" width="1.88671875" style="76" customWidth="1"/>
    <col min="12300" max="12300" width="15.77734375" style="76" bestFit="1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 customWidth="1"/>
    <col min="12323" max="12323" width="18.6640625" style="76" customWidth="1"/>
    <col min="12324" max="12326" width="9.6640625" style="76" customWidth="1"/>
    <col min="12327" max="12327" width="5.6640625" style="76" customWidth="1"/>
    <col min="12328" max="12329" width="12.6640625" style="76" customWidth="1"/>
    <col min="12330" max="12544" width="9.6640625" style="76"/>
    <col min="12545" max="12545" width="32" style="76" customWidth="1"/>
    <col min="12546" max="12546" width="12.21875" style="76" customWidth="1"/>
    <col min="12547" max="12547" width="11" style="76" customWidth="1"/>
    <col min="12548" max="12548" width="14.21875" style="76" bestFit="1" customWidth="1"/>
    <col min="12549" max="12549" width="1.33203125" style="76" customWidth="1"/>
    <col min="12550" max="12550" width="10.88671875" style="76" customWidth="1"/>
    <col min="12551" max="12551" width="1.33203125" style="76" customWidth="1"/>
    <col min="12552" max="12552" width="11.21875" style="76" customWidth="1"/>
    <col min="12553" max="12553" width="1.33203125" style="76" customWidth="1"/>
    <col min="12554" max="12554" width="13" style="76" customWidth="1"/>
    <col min="12555" max="12555" width="1.88671875" style="76" customWidth="1"/>
    <col min="12556" max="12556" width="15.77734375" style="76" bestFit="1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 customWidth="1"/>
    <col min="12579" max="12579" width="18.6640625" style="76" customWidth="1"/>
    <col min="12580" max="12582" width="9.6640625" style="76" customWidth="1"/>
    <col min="12583" max="12583" width="5.6640625" style="76" customWidth="1"/>
    <col min="12584" max="12585" width="12.6640625" style="76" customWidth="1"/>
    <col min="12586" max="12800" width="9.6640625" style="76"/>
    <col min="12801" max="12801" width="32" style="76" customWidth="1"/>
    <col min="12802" max="12802" width="12.21875" style="76" customWidth="1"/>
    <col min="12803" max="12803" width="11" style="76" customWidth="1"/>
    <col min="12804" max="12804" width="14.21875" style="76" bestFit="1" customWidth="1"/>
    <col min="12805" max="12805" width="1.33203125" style="76" customWidth="1"/>
    <col min="12806" max="12806" width="10.88671875" style="76" customWidth="1"/>
    <col min="12807" max="12807" width="1.33203125" style="76" customWidth="1"/>
    <col min="12808" max="12808" width="11.21875" style="76" customWidth="1"/>
    <col min="12809" max="12809" width="1.33203125" style="76" customWidth="1"/>
    <col min="12810" max="12810" width="13" style="76" customWidth="1"/>
    <col min="12811" max="12811" width="1.88671875" style="76" customWidth="1"/>
    <col min="12812" max="12812" width="15.77734375" style="76" bestFit="1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 customWidth="1"/>
    <col min="12835" max="12835" width="18.6640625" style="76" customWidth="1"/>
    <col min="12836" max="12838" width="9.6640625" style="76" customWidth="1"/>
    <col min="12839" max="12839" width="5.6640625" style="76" customWidth="1"/>
    <col min="12840" max="12841" width="12.6640625" style="76" customWidth="1"/>
    <col min="12842" max="13056" width="9.6640625" style="76"/>
    <col min="13057" max="13057" width="32" style="76" customWidth="1"/>
    <col min="13058" max="13058" width="12.21875" style="76" customWidth="1"/>
    <col min="13059" max="13059" width="11" style="76" customWidth="1"/>
    <col min="13060" max="13060" width="14.21875" style="76" bestFit="1" customWidth="1"/>
    <col min="13061" max="13061" width="1.33203125" style="76" customWidth="1"/>
    <col min="13062" max="13062" width="10.88671875" style="76" customWidth="1"/>
    <col min="13063" max="13063" width="1.33203125" style="76" customWidth="1"/>
    <col min="13064" max="13064" width="11.21875" style="76" customWidth="1"/>
    <col min="13065" max="13065" width="1.33203125" style="76" customWidth="1"/>
    <col min="13066" max="13066" width="13" style="76" customWidth="1"/>
    <col min="13067" max="13067" width="1.88671875" style="76" customWidth="1"/>
    <col min="13068" max="13068" width="15.77734375" style="76" bestFit="1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 customWidth="1"/>
    <col min="13091" max="13091" width="18.6640625" style="76" customWidth="1"/>
    <col min="13092" max="13094" width="9.6640625" style="76" customWidth="1"/>
    <col min="13095" max="13095" width="5.6640625" style="76" customWidth="1"/>
    <col min="13096" max="13097" width="12.6640625" style="76" customWidth="1"/>
    <col min="13098" max="13312" width="9.6640625" style="76"/>
    <col min="13313" max="13313" width="32" style="76" customWidth="1"/>
    <col min="13314" max="13314" width="12.21875" style="76" customWidth="1"/>
    <col min="13315" max="13315" width="11" style="76" customWidth="1"/>
    <col min="13316" max="13316" width="14.21875" style="76" bestFit="1" customWidth="1"/>
    <col min="13317" max="13317" width="1.33203125" style="76" customWidth="1"/>
    <col min="13318" max="13318" width="10.88671875" style="76" customWidth="1"/>
    <col min="13319" max="13319" width="1.33203125" style="76" customWidth="1"/>
    <col min="13320" max="13320" width="11.21875" style="76" customWidth="1"/>
    <col min="13321" max="13321" width="1.33203125" style="76" customWidth="1"/>
    <col min="13322" max="13322" width="13" style="76" customWidth="1"/>
    <col min="13323" max="13323" width="1.88671875" style="76" customWidth="1"/>
    <col min="13324" max="13324" width="15.77734375" style="76" bestFit="1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 customWidth="1"/>
    <col min="13347" max="13347" width="18.6640625" style="76" customWidth="1"/>
    <col min="13348" max="13350" width="9.6640625" style="76" customWidth="1"/>
    <col min="13351" max="13351" width="5.6640625" style="76" customWidth="1"/>
    <col min="13352" max="13353" width="12.6640625" style="76" customWidth="1"/>
    <col min="13354" max="13568" width="9.6640625" style="76"/>
    <col min="13569" max="13569" width="32" style="76" customWidth="1"/>
    <col min="13570" max="13570" width="12.21875" style="76" customWidth="1"/>
    <col min="13571" max="13571" width="11" style="76" customWidth="1"/>
    <col min="13572" max="13572" width="14.21875" style="76" bestFit="1" customWidth="1"/>
    <col min="13573" max="13573" width="1.33203125" style="76" customWidth="1"/>
    <col min="13574" max="13574" width="10.88671875" style="76" customWidth="1"/>
    <col min="13575" max="13575" width="1.33203125" style="76" customWidth="1"/>
    <col min="13576" max="13576" width="11.21875" style="76" customWidth="1"/>
    <col min="13577" max="13577" width="1.33203125" style="76" customWidth="1"/>
    <col min="13578" max="13578" width="13" style="76" customWidth="1"/>
    <col min="13579" max="13579" width="1.88671875" style="76" customWidth="1"/>
    <col min="13580" max="13580" width="15.77734375" style="76" bestFit="1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 customWidth="1"/>
    <col min="13603" max="13603" width="18.6640625" style="76" customWidth="1"/>
    <col min="13604" max="13606" width="9.6640625" style="76" customWidth="1"/>
    <col min="13607" max="13607" width="5.6640625" style="76" customWidth="1"/>
    <col min="13608" max="13609" width="12.6640625" style="76" customWidth="1"/>
    <col min="13610" max="13824" width="9.6640625" style="76"/>
    <col min="13825" max="13825" width="32" style="76" customWidth="1"/>
    <col min="13826" max="13826" width="12.21875" style="76" customWidth="1"/>
    <col min="13827" max="13827" width="11" style="76" customWidth="1"/>
    <col min="13828" max="13828" width="14.21875" style="76" bestFit="1" customWidth="1"/>
    <col min="13829" max="13829" width="1.33203125" style="76" customWidth="1"/>
    <col min="13830" max="13830" width="10.88671875" style="76" customWidth="1"/>
    <col min="13831" max="13831" width="1.33203125" style="76" customWidth="1"/>
    <col min="13832" max="13832" width="11.21875" style="76" customWidth="1"/>
    <col min="13833" max="13833" width="1.33203125" style="76" customWidth="1"/>
    <col min="13834" max="13834" width="13" style="76" customWidth="1"/>
    <col min="13835" max="13835" width="1.88671875" style="76" customWidth="1"/>
    <col min="13836" max="13836" width="15.77734375" style="76" bestFit="1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 customWidth="1"/>
    <col min="13859" max="13859" width="18.6640625" style="76" customWidth="1"/>
    <col min="13860" max="13862" width="9.6640625" style="76" customWidth="1"/>
    <col min="13863" max="13863" width="5.6640625" style="76" customWidth="1"/>
    <col min="13864" max="13865" width="12.6640625" style="76" customWidth="1"/>
    <col min="13866" max="14080" width="9.6640625" style="76"/>
    <col min="14081" max="14081" width="32" style="76" customWidth="1"/>
    <col min="14082" max="14082" width="12.21875" style="76" customWidth="1"/>
    <col min="14083" max="14083" width="11" style="76" customWidth="1"/>
    <col min="14084" max="14084" width="14.21875" style="76" bestFit="1" customWidth="1"/>
    <col min="14085" max="14085" width="1.33203125" style="76" customWidth="1"/>
    <col min="14086" max="14086" width="10.88671875" style="76" customWidth="1"/>
    <col min="14087" max="14087" width="1.33203125" style="76" customWidth="1"/>
    <col min="14088" max="14088" width="11.21875" style="76" customWidth="1"/>
    <col min="14089" max="14089" width="1.33203125" style="76" customWidth="1"/>
    <col min="14090" max="14090" width="13" style="76" customWidth="1"/>
    <col min="14091" max="14091" width="1.88671875" style="76" customWidth="1"/>
    <col min="14092" max="14092" width="15.77734375" style="76" bestFit="1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 customWidth="1"/>
    <col min="14115" max="14115" width="18.6640625" style="76" customWidth="1"/>
    <col min="14116" max="14118" width="9.6640625" style="76" customWidth="1"/>
    <col min="14119" max="14119" width="5.6640625" style="76" customWidth="1"/>
    <col min="14120" max="14121" width="12.6640625" style="76" customWidth="1"/>
    <col min="14122" max="14336" width="9.6640625" style="76"/>
    <col min="14337" max="14337" width="32" style="76" customWidth="1"/>
    <col min="14338" max="14338" width="12.21875" style="76" customWidth="1"/>
    <col min="14339" max="14339" width="11" style="76" customWidth="1"/>
    <col min="14340" max="14340" width="14.21875" style="76" bestFit="1" customWidth="1"/>
    <col min="14341" max="14341" width="1.33203125" style="76" customWidth="1"/>
    <col min="14342" max="14342" width="10.88671875" style="76" customWidth="1"/>
    <col min="14343" max="14343" width="1.33203125" style="76" customWidth="1"/>
    <col min="14344" max="14344" width="11.21875" style="76" customWidth="1"/>
    <col min="14345" max="14345" width="1.33203125" style="76" customWidth="1"/>
    <col min="14346" max="14346" width="13" style="76" customWidth="1"/>
    <col min="14347" max="14347" width="1.88671875" style="76" customWidth="1"/>
    <col min="14348" max="14348" width="15.77734375" style="76" bestFit="1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 customWidth="1"/>
    <col min="14371" max="14371" width="18.6640625" style="76" customWidth="1"/>
    <col min="14372" max="14374" width="9.6640625" style="76" customWidth="1"/>
    <col min="14375" max="14375" width="5.6640625" style="76" customWidth="1"/>
    <col min="14376" max="14377" width="12.6640625" style="76" customWidth="1"/>
    <col min="14378" max="14592" width="9.6640625" style="76"/>
    <col min="14593" max="14593" width="32" style="76" customWidth="1"/>
    <col min="14594" max="14594" width="12.21875" style="76" customWidth="1"/>
    <col min="14595" max="14595" width="11" style="76" customWidth="1"/>
    <col min="14596" max="14596" width="14.21875" style="76" bestFit="1" customWidth="1"/>
    <col min="14597" max="14597" width="1.33203125" style="76" customWidth="1"/>
    <col min="14598" max="14598" width="10.88671875" style="76" customWidth="1"/>
    <col min="14599" max="14599" width="1.33203125" style="76" customWidth="1"/>
    <col min="14600" max="14600" width="11.21875" style="76" customWidth="1"/>
    <col min="14601" max="14601" width="1.33203125" style="76" customWidth="1"/>
    <col min="14602" max="14602" width="13" style="76" customWidth="1"/>
    <col min="14603" max="14603" width="1.88671875" style="76" customWidth="1"/>
    <col min="14604" max="14604" width="15.77734375" style="76" bestFit="1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 customWidth="1"/>
    <col min="14627" max="14627" width="18.6640625" style="76" customWidth="1"/>
    <col min="14628" max="14630" width="9.6640625" style="76" customWidth="1"/>
    <col min="14631" max="14631" width="5.6640625" style="76" customWidth="1"/>
    <col min="14632" max="14633" width="12.6640625" style="76" customWidth="1"/>
    <col min="14634" max="14848" width="9.6640625" style="76"/>
    <col min="14849" max="14849" width="32" style="76" customWidth="1"/>
    <col min="14850" max="14850" width="12.21875" style="76" customWidth="1"/>
    <col min="14851" max="14851" width="11" style="76" customWidth="1"/>
    <col min="14852" max="14852" width="14.21875" style="76" bestFit="1" customWidth="1"/>
    <col min="14853" max="14853" width="1.33203125" style="76" customWidth="1"/>
    <col min="14854" max="14854" width="10.88671875" style="76" customWidth="1"/>
    <col min="14855" max="14855" width="1.33203125" style="76" customWidth="1"/>
    <col min="14856" max="14856" width="11.21875" style="76" customWidth="1"/>
    <col min="14857" max="14857" width="1.33203125" style="76" customWidth="1"/>
    <col min="14858" max="14858" width="13" style="76" customWidth="1"/>
    <col min="14859" max="14859" width="1.88671875" style="76" customWidth="1"/>
    <col min="14860" max="14860" width="15.77734375" style="76" bestFit="1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 customWidth="1"/>
    <col min="14883" max="14883" width="18.6640625" style="76" customWidth="1"/>
    <col min="14884" max="14886" width="9.6640625" style="76" customWidth="1"/>
    <col min="14887" max="14887" width="5.6640625" style="76" customWidth="1"/>
    <col min="14888" max="14889" width="12.6640625" style="76" customWidth="1"/>
    <col min="14890" max="15104" width="9.6640625" style="76"/>
    <col min="15105" max="15105" width="32" style="76" customWidth="1"/>
    <col min="15106" max="15106" width="12.21875" style="76" customWidth="1"/>
    <col min="15107" max="15107" width="11" style="76" customWidth="1"/>
    <col min="15108" max="15108" width="14.21875" style="76" bestFit="1" customWidth="1"/>
    <col min="15109" max="15109" width="1.33203125" style="76" customWidth="1"/>
    <col min="15110" max="15110" width="10.88671875" style="76" customWidth="1"/>
    <col min="15111" max="15111" width="1.33203125" style="76" customWidth="1"/>
    <col min="15112" max="15112" width="11.21875" style="76" customWidth="1"/>
    <col min="15113" max="15113" width="1.33203125" style="76" customWidth="1"/>
    <col min="15114" max="15114" width="13" style="76" customWidth="1"/>
    <col min="15115" max="15115" width="1.88671875" style="76" customWidth="1"/>
    <col min="15116" max="15116" width="15.77734375" style="76" bestFit="1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 customWidth="1"/>
    <col min="15139" max="15139" width="18.6640625" style="76" customWidth="1"/>
    <col min="15140" max="15142" width="9.6640625" style="76" customWidth="1"/>
    <col min="15143" max="15143" width="5.6640625" style="76" customWidth="1"/>
    <col min="15144" max="15145" width="12.6640625" style="76" customWidth="1"/>
    <col min="15146" max="15360" width="9.6640625" style="76"/>
    <col min="15361" max="15361" width="32" style="76" customWidth="1"/>
    <col min="15362" max="15362" width="12.21875" style="76" customWidth="1"/>
    <col min="15363" max="15363" width="11" style="76" customWidth="1"/>
    <col min="15364" max="15364" width="14.21875" style="76" bestFit="1" customWidth="1"/>
    <col min="15365" max="15365" width="1.33203125" style="76" customWidth="1"/>
    <col min="15366" max="15366" width="10.88671875" style="76" customWidth="1"/>
    <col min="15367" max="15367" width="1.33203125" style="76" customWidth="1"/>
    <col min="15368" max="15368" width="11.21875" style="76" customWidth="1"/>
    <col min="15369" max="15369" width="1.33203125" style="76" customWidth="1"/>
    <col min="15370" max="15370" width="13" style="76" customWidth="1"/>
    <col min="15371" max="15371" width="1.88671875" style="76" customWidth="1"/>
    <col min="15372" max="15372" width="15.77734375" style="76" bestFit="1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 customWidth="1"/>
    <col min="15395" max="15395" width="18.6640625" style="76" customWidth="1"/>
    <col min="15396" max="15398" width="9.6640625" style="76" customWidth="1"/>
    <col min="15399" max="15399" width="5.6640625" style="76" customWidth="1"/>
    <col min="15400" max="15401" width="12.6640625" style="76" customWidth="1"/>
    <col min="15402" max="15616" width="9.6640625" style="76"/>
    <col min="15617" max="15617" width="32" style="76" customWidth="1"/>
    <col min="15618" max="15618" width="12.21875" style="76" customWidth="1"/>
    <col min="15619" max="15619" width="11" style="76" customWidth="1"/>
    <col min="15620" max="15620" width="14.21875" style="76" bestFit="1" customWidth="1"/>
    <col min="15621" max="15621" width="1.33203125" style="76" customWidth="1"/>
    <col min="15622" max="15622" width="10.88671875" style="76" customWidth="1"/>
    <col min="15623" max="15623" width="1.33203125" style="76" customWidth="1"/>
    <col min="15624" max="15624" width="11.21875" style="76" customWidth="1"/>
    <col min="15625" max="15625" width="1.33203125" style="76" customWidth="1"/>
    <col min="15626" max="15626" width="13" style="76" customWidth="1"/>
    <col min="15627" max="15627" width="1.88671875" style="76" customWidth="1"/>
    <col min="15628" max="15628" width="15.77734375" style="76" bestFit="1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 customWidth="1"/>
    <col min="15651" max="15651" width="18.6640625" style="76" customWidth="1"/>
    <col min="15652" max="15654" width="9.6640625" style="76" customWidth="1"/>
    <col min="15655" max="15655" width="5.6640625" style="76" customWidth="1"/>
    <col min="15656" max="15657" width="12.6640625" style="76" customWidth="1"/>
    <col min="15658" max="15872" width="9.6640625" style="76"/>
    <col min="15873" max="15873" width="32" style="76" customWidth="1"/>
    <col min="15874" max="15874" width="12.21875" style="76" customWidth="1"/>
    <col min="15875" max="15875" width="11" style="76" customWidth="1"/>
    <col min="15876" max="15876" width="14.21875" style="76" bestFit="1" customWidth="1"/>
    <col min="15877" max="15877" width="1.33203125" style="76" customWidth="1"/>
    <col min="15878" max="15878" width="10.88671875" style="76" customWidth="1"/>
    <col min="15879" max="15879" width="1.33203125" style="76" customWidth="1"/>
    <col min="15880" max="15880" width="11.21875" style="76" customWidth="1"/>
    <col min="15881" max="15881" width="1.33203125" style="76" customWidth="1"/>
    <col min="15882" max="15882" width="13" style="76" customWidth="1"/>
    <col min="15883" max="15883" width="1.88671875" style="76" customWidth="1"/>
    <col min="15884" max="15884" width="15.77734375" style="76" bestFit="1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 customWidth="1"/>
    <col min="15907" max="15907" width="18.6640625" style="76" customWidth="1"/>
    <col min="15908" max="15910" width="9.6640625" style="76" customWidth="1"/>
    <col min="15911" max="15911" width="5.6640625" style="76" customWidth="1"/>
    <col min="15912" max="15913" width="12.6640625" style="76" customWidth="1"/>
    <col min="15914" max="16128" width="9.6640625" style="76"/>
    <col min="16129" max="16129" width="32" style="76" customWidth="1"/>
    <col min="16130" max="16130" width="12.21875" style="76" customWidth="1"/>
    <col min="16131" max="16131" width="11" style="76" customWidth="1"/>
    <col min="16132" max="16132" width="14.21875" style="76" bestFit="1" customWidth="1"/>
    <col min="16133" max="16133" width="1.33203125" style="76" customWidth="1"/>
    <col min="16134" max="16134" width="10.88671875" style="76" customWidth="1"/>
    <col min="16135" max="16135" width="1.33203125" style="76" customWidth="1"/>
    <col min="16136" max="16136" width="11.21875" style="76" customWidth="1"/>
    <col min="16137" max="16137" width="1.33203125" style="76" customWidth="1"/>
    <col min="16138" max="16138" width="13" style="76" customWidth="1"/>
    <col min="16139" max="16139" width="1.88671875" style="76" customWidth="1"/>
    <col min="16140" max="16140" width="15.77734375" style="76" bestFit="1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 customWidth="1"/>
    <col min="16163" max="16163" width="18.6640625" style="76" customWidth="1"/>
    <col min="16164" max="16166" width="9.6640625" style="76" customWidth="1"/>
    <col min="16167" max="16167" width="5.6640625" style="76" customWidth="1"/>
    <col min="16168" max="16169" width="12.6640625" style="76" customWidth="1"/>
    <col min="16170" max="16384" width="9.6640625" style="76"/>
  </cols>
  <sheetData>
    <row r="1" spans="1:41" s="18" customFormat="1" ht="61.5" customHeight="1" x14ac:dyDescent="0.25">
      <c r="P1" s="500" t="s">
        <v>111</v>
      </c>
      <c r="Q1" s="507"/>
      <c r="R1" s="507"/>
    </row>
    <row r="2" spans="1:41" s="18" customFormat="1" ht="43.5" customHeight="1" x14ac:dyDescent="0.25">
      <c r="A2" s="71" t="s">
        <v>172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2"/>
      <c r="R2" s="73"/>
    </row>
    <row r="3" spans="1:41" s="18" customFormat="1" ht="6.75" customHeight="1" thickBot="1" x14ac:dyDescent="0.3">
      <c r="N3" s="32"/>
      <c r="P3" s="20"/>
      <c r="R3" s="74"/>
    </row>
    <row r="4" spans="1:41" s="227" customFormat="1" ht="33" customHeight="1" thickTop="1" x14ac:dyDescent="0.3">
      <c r="A4" s="168" t="s">
        <v>144</v>
      </c>
      <c r="B4" s="168"/>
      <c r="C4" s="168" t="s">
        <v>145</v>
      </c>
      <c r="D4" s="168" t="s">
        <v>146</v>
      </c>
      <c r="E4" s="169"/>
      <c r="F4" s="168" t="s">
        <v>147</v>
      </c>
      <c r="G4" s="169"/>
      <c r="H4" s="168" t="s">
        <v>148</v>
      </c>
      <c r="I4" s="169"/>
      <c r="J4" s="168" t="s">
        <v>149</v>
      </c>
      <c r="K4" s="168"/>
      <c r="L4" s="168" t="s">
        <v>150</v>
      </c>
      <c r="M4" s="168"/>
      <c r="N4" s="171" t="s">
        <v>151</v>
      </c>
      <c r="O4" s="320"/>
      <c r="P4" s="321"/>
      <c r="Q4" s="169"/>
      <c r="R4" s="174" t="s">
        <v>152</v>
      </c>
    </row>
    <row r="5" spans="1:41" s="232" customFormat="1" ht="70.8" customHeight="1" thickBot="1" x14ac:dyDescent="0.3">
      <c r="A5" s="175" t="s">
        <v>153</v>
      </c>
      <c r="B5" s="175"/>
      <c r="C5" s="175" t="s">
        <v>132</v>
      </c>
      <c r="D5" s="175" t="s">
        <v>154</v>
      </c>
      <c r="E5" s="176"/>
      <c r="F5" s="175" t="s">
        <v>155</v>
      </c>
      <c r="G5" s="176"/>
      <c r="H5" s="175" t="s">
        <v>156</v>
      </c>
      <c r="I5" s="176"/>
      <c r="J5" s="175" t="s">
        <v>157</v>
      </c>
      <c r="K5" s="175"/>
      <c r="L5" s="175" t="s">
        <v>158</v>
      </c>
      <c r="M5" s="175"/>
      <c r="N5" s="177" t="s">
        <v>159</v>
      </c>
      <c r="O5" s="176"/>
      <c r="P5" s="178" t="s">
        <v>173</v>
      </c>
      <c r="Q5" s="176"/>
      <c r="R5" s="178" t="s">
        <v>160</v>
      </c>
    </row>
    <row r="6" spans="1:41" ht="8.25" customHeight="1" x14ac:dyDescent="0.35"/>
    <row r="7" spans="1:41" s="82" customFormat="1" ht="25.05" customHeight="1" x14ac:dyDescent="0.25">
      <c r="A7" s="78" t="s">
        <v>12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1"/>
      <c r="AH7" s="79"/>
      <c r="AI7" s="79"/>
      <c r="AJ7" s="79"/>
      <c r="AK7" s="79"/>
      <c r="AL7" s="79"/>
      <c r="AM7" s="79"/>
      <c r="AN7" s="79"/>
      <c r="AO7" s="79"/>
    </row>
    <row r="8" spans="1:41" s="82" customFormat="1" ht="25.0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79"/>
      <c r="R8" s="80"/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82" customFormat="1" ht="25.05" customHeight="1" x14ac:dyDescent="0.25">
      <c r="A9" s="83" t="s">
        <v>16</v>
      </c>
      <c r="B9" s="83"/>
      <c r="C9" s="84" t="s">
        <v>161</v>
      </c>
      <c r="D9" s="85">
        <v>480000</v>
      </c>
      <c r="E9" s="86"/>
      <c r="F9" s="85">
        <v>0</v>
      </c>
      <c r="G9" s="86"/>
      <c r="H9" s="85">
        <f>+D9-F9</f>
        <v>480000</v>
      </c>
      <c r="I9" s="86"/>
      <c r="J9" s="87">
        <f>IF(D9&lt;&gt;0,+L9/D9)/10</f>
        <v>4.3210500000000005</v>
      </c>
      <c r="K9" s="86"/>
      <c r="L9" s="88">
        <v>20741040</v>
      </c>
      <c r="M9" s="86"/>
      <c r="N9" s="87">
        <f>IF(D9&lt;&gt;0,+P9/D9)/10</f>
        <v>4.3210500000000005</v>
      </c>
      <c r="O9" s="86"/>
      <c r="P9" s="88">
        <v>20741040</v>
      </c>
      <c r="Q9" s="86"/>
      <c r="R9" s="88">
        <f>+P9-L9</f>
        <v>0</v>
      </c>
      <c r="S9" s="79"/>
      <c r="T9" s="79"/>
      <c r="U9" s="79"/>
      <c r="V9" s="79"/>
      <c r="W9" s="79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79"/>
      <c r="AI9" s="79"/>
      <c r="AJ9" s="79"/>
      <c r="AK9" s="79"/>
      <c r="AL9" s="79"/>
      <c r="AM9" s="79"/>
      <c r="AN9" s="79"/>
      <c r="AO9" s="79"/>
    </row>
    <row r="10" spans="1:41" s="95" customFormat="1" ht="25.05" customHeight="1" thickBot="1" x14ac:dyDescent="0.3">
      <c r="A10" s="89" t="s">
        <v>62</v>
      </c>
      <c r="B10" s="89"/>
      <c r="C10" s="78"/>
      <c r="D10" s="90">
        <f>+D9</f>
        <v>480000</v>
      </c>
      <c r="E10" s="78"/>
      <c r="F10" s="90">
        <f>+F9</f>
        <v>0</v>
      </c>
      <c r="G10" s="78"/>
      <c r="H10" s="90">
        <f>+D10-F10</f>
        <v>480000</v>
      </c>
      <c r="I10" s="78"/>
      <c r="J10" s="91">
        <f>+J9</f>
        <v>4.3210500000000005</v>
      </c>
      <c r="K10" s="78"/>
      <c r="L10" s="92">
        <f>+L9</f>
        <v>20741040</v>
      </c>
      <c r="M10" s="78"/>
      <c r="N10" s="91">
        <f>+N9</f>
        <v>4.3210500000000005</v>
      </c>
      <c r="O10" s="78"/>
      <c r="P10" s="92">
        <f>+P9</f>
        <v>20741040</v>
      </c>
      <c r="Q10" s="78"/>
      <c r="R10" s="92">
        <f>+R9</f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3"/>
      <c r="AO10" s="94"/>
    </row>
    <row r="11" spans="1:41" s="82" customFormat="1" ht="25.05" customHeight="1" thickTop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25.05" customHeight="1" x14ac:dyDescent="0.25">
      <c r="A12" s="98" t="s">
        <v>19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25.05" customHeight="1" x14ac:dyDescent="0.25">
      <c r="A13" s="105" t="s">
        <v>67</v>
      </c>
      <c r="B13" s="78"/>
      <c r="C13" s="84" t="s">
        <v>73</v>
      </c>
      <c r="D13" s="100">
        <v>594</v>
      </c>
      <c r="E13" s="100"/>
      <c r="F13" s="100">
        <v>0</v>
      </c>
      <c r="G13" s="79"/>
      <c r="H13" s="100">
        <f>+D13-F13</f>
        <v>594</v>
      </c>
      <c r="I13" s="100"/>
      <c r="J13" s="101">
        <f>IF(D13&lt;&gt;0,+L13/H13)/10</f>
        <v>3.7183501683501681</v>
      </c>
      <c r="K13" s="79"/>
      <c r="L13" s="102">
        <v>22087</v>
      </c>
      <c r="M13" s="79"/>
      <c r="N13" s="101">
        <f>IF(D13&lt;&gt;0,+P13/H13)/10</f>
        <v>4.4563686868686876</v>
      </c>
      <c r="O13" s="79"/>
      <c r="P13" s="158">
        <f t="shared" ref="P13:P40" si="0">+R13+L13</f>
        <v>26470.83</v>
      </c>
      <c r="Q13" s="79"/>
      <c r="R13" s="102">
        <v>4383.83</v>
      </c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25.05" hidden="1" customHeight="1" x14ac:dyDescent="0.25">
      <c r="A14" s="105" t="s">
        <v>25</v>
      </c>
      <c r="B14" s="105"/>
      <c r="C14" s="84" t="s">
        <v>87</v>
      </c>
      <c r="D14" s="100"/>
      <c r="E14" s="100"/>
      <c r="F14" s="100">
        <v>0</v>
      </c>
      <c r="G14" s="79"/>
      <c r="H14" s="100">
        <f t="shared" ref="H14:H22" si="1">+D14-F14</f>
        <v>0</v>
      </c>
      <c r="I14" s="100"/>
      <c r="J14" s="101">
        <f>IF(D14&lt;&gt;0,+L14/H14)/10</f>
        <v>0</v>
      </c>
      <c r="K14" s="79"/>
      <c r="L14" s="102"/>
      <c r="M14" s="79"/>
      <c r="N14" s="101">
        <f>IF(D14&lt;&gt;0,+P14/H14)/10</f>
        <v>0</v>
      </c>
      <c r="O14" s="79"/>
      <c r="P14" s="158">
        <f t="shared" si="0"/>
        <v>0</v>
      </c>
      <c r="Q14" s="79"/>
      <c r="R14" s="102"/>
      <c r="S14" s="79"/>
      <c r="T14" s="79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5.05" hidden="1" customHeight="1" x14ac:dyDescent="0.25">
      <c r="A15" s="99" t="s">
        <v>33</v>
      </c>
      <c r="B15" s="106"/>
      <c r="C15" s="84" t="s">
        <v>87</v>
      </c>
      <c r="D15" s="100"/>
      <c r="E15" s="100"/>
      <c r="F15" s="100">
        <v>0</v>
      </c>
      <c r="G15" s="79"/>
      <c r="H15" s="100">
        <f t="shared" si="1"/>
        <v>0</v>
      </c>
      <c r="I15" s="100"/>
      <c r="J15" s="101">
        <f>IF(D15&lt;&gt;0,+L15/H15)/10</f>
        <v>0</v>
      </c>
      <c r="K15" s="79"/>
      <c r="L15" s="102"/>
      <c r="M15" s="79"/>
      <c r="N15" s="101">
        <f t="shared" ref="N15:N44" si="2">IF(D15&lt;&gt;0,+P15/H15)/10</f>
        <v>0</v>
      </c>
      <c r="O15" s="79"/>
      <c r="P15" s="158">
        <f t="shared" si="0"/>
        <v>0</v>
      </c>
      <c r="Q15" s="79"/>
      <c r="R15" s="102"/>
      <c r="S15" s="79"/>
      <c r="T15" s="79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96"/>
      <c r="AO15" s="97"/>
    </row>
    <row r="16" spans="1:41" s="82" customFormat="1" ht="25.05" customHeight="1" x14ac:dyDescent="0.25">
      <c r="A16" s="99" t="s">
        <v>65</v>
      </c>
      <c r="B16" s="106"/>
      <c r="C16" s="84" t="s">
        <v>87</v>
      </c>
      <c r="D16" s="100">
        <v>849</v>
      </c>
      <c r="E16" s="100"/>
      <c r="F16" s="100">
        <v>0</v>
      </c>
      <c r="G16" s="79"/>
      <c r="H16" s="100">
        <f t="shared" si="1"/>
        <v>849</v>
      </c>
      <c r="I16" s="100"/>
      <c r="J16" s="101">
        <f t="shared" ref="J16:J44" si="3">IF(D16&lt;&gt;0,+L16/H16)/10</f>
        <v>2.654550058892815</v>
      </c>
      <c r="K16" s="79"/>
      <c r="L16" s="102">
        <v>22537.129999999997</v>
      </c>
      <c r="M16" s="79"/>
      <c r="N16" s="101">
        <f t="shared" si="2"/>
        <v>4.0692767962308602</v>
      </c>
      <c r="O16" s="79"/>
      <c r="P16" s="158">
        <f t="shared" si="0"/>
        <v>34548.160000000003</v>
      </c>
      <c r="Q16" s="79"/>
      <c r="R16" s="102">
        <v>12011.030000000002</v>
      </c>
      <c r="S16" s="79"/>
      <c r="T16" s="79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96"/>
      <c r="AO16" s="97"/>
    </row>
    <row r="17" spans="1:41" s="82" customFormat="1" ht="25.05" hidden="1" customHeight="1" x14ac:dyDescent="0.25">
      <c r="A17" s="105" t="s">
        <v>66</v>
      </c>
      <c r="B17" s="106"/>
      <c r="C17" s="84" t="s">
        <v>87</v>
      </c>
      <c r="D17" s="100"/>
      <c r="E17" s="100"/>
      <c r="F17" s="100">
        <v>0</v>
      </c>
      <c r="G17" s="79"/>
      <c r="H17" s="100">
        <f>+D17-F17</f>
        <v>0</v>
      </c>
      <c r="I17" s="100"/>
      <c r="J17" s="101">
        <f>IF(D17&lt;&gt;0,+L17/H17)/10</f>
        <v>0</v>
      </c>
      <c r="K17" s="79"/>
      <c r="L17" s="102"/>
      <c r="M17" s="79"/>
      <c r="N17" s="101">
        <f>IF(D17&lt;&gt;0,+P17/H17)/10</f>
        <v>0</v>
      </c>
      <c r="O17" s="79"/>
      <c r="P17" s="158">
        <f>+R17+L17</f>
        <v>0</v>
      </c>
      <c r="Q17" s="79"/>
      <c r="R17" s="102"/>
      <c r="S17" s="79"/>
      <c r="T17" s="79"/>
      <c r="U17" s="79"/>
      <c r="V17" s="79"/>
      <c r="W17" s="79"/>
      <c r="X17" s="79"/>
      <c r="Y17" s="80"/>
      <c r="Z17" s="79"/>
      <c r="AA17" s="80"/>
      <c r="AB17" s="79"/>
      <c r="AC17" s="80"/>
      <c r="AD17" s="79"/>
      <c r="AE17" s="80"/>
      <c r="AF17" s="79"/>
      <c r="AG17" s="80"/>
      <c r="AH17" s="79"/>
      <c r="AI17" s="79"/>
      <c r="AJ17" s="79"/>
      <c r="AK17" s="79"/>
      <c r="AL17" s="79"/>
      <c r="AM17" s="79"/>
      <c r="AN17" s="96"/>
      <c r="AO17" s="97"/>
    </row>
    <row r="18" spans="1:41" s="82" customFormat="1" ht="25.05" hidden="1" customHeight="1" x14ac:dyDescent="0.25">
      <c r="A18" s="99" t="s">
        <v>63</v>
      </c>
      <c r="B18" s="106"/>
      <c r="C18" s="84" t="s">
        <v>87</v>
      </c>
      <c r="D18" s="100"/>
      <c r="E18" s="100"/>
      <c r="F18" s="100">
        <v>0</v>
      </c>
      <c r="G18" s="79"/>
      <c r="H18" s="100">
        <f t="shared" si="1"/>
        <v>0</v>
      </c>
      <c r="I18" s="100"/>
      <c r="J18" s="101">
        <f t="shared" si="3"/>
        <v>0</v>
      </c>
      <c r="K18" s="79"/>
      <c r="L18" s="102"/>
      <c r="M18" s="79"/>
      <c r="N18" s="101">
        <f t="shared" si="2"/>
        <v>0</v>
      </c>
      <c r="O18" s="79"/>
      <c r="P18" s="158">
        <f t="shared" si="0"/>
        <v>0</v>
      </c>
      <c r="Q18" s="79"/>
      <c r="R18" s="102"/>
      <c r="S18" s="79"/>
      <c r="T18" s="79"/>
      <c r="U18" s="79"/>
      <c r="V18" s="79"/>
      <c r="W18" s="79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79"/>
      <c r="AJ18" s="79"/>
      <c r="AK18" s="79"/>
      <c r="AL18" s="79"/>
      <c r="AM18" s="79"/>
      <c r="AN18" s="96"/>
      <c r="AO18" s="97"/>
    </row>
    <row r="19" spans="1:41" s="82" customFormat="1" ht="25.05" hidden="1" customHeight="1" x14ac:dyDescent="0.25">
      <c r="A19" s="99" t="s">
        <v>116</v>
      </c>
      <c r="B19" s="106"/>
      <c r="C19" s="84" t="s">
        <v>87</v>
      </c>
      <c r="D19" s="100"/>
      <c r="E19" s="100"/>
      <c r="F19" s="100">
        <v>0</v>
      </c>
      <c r="G19" s="79"/>
      <c r="H19" s="100">
        <f>+D19-F19</f>
        <v>0</v>
      </c>
      <c r="I19" s="100"/>
      <c r="J19" s="101">
        <f>IF(D19&lt;&gt;0,+L19/H19)/10</f>
        <v>0</v>
      </c>
      <c r="K19" s="79"/>
      <c r="L19" s="102"/>
      <c r="M19" s="79"/>
      <c r="N19" s="101">
        <f>IF(D19&lt;&gt;0,+P19/H19)/10</f>
        <v>0</v>
      </c>
      <c r="O19" s="79"/>
      <c r="P19" s="158">
        <f>+R19+L19</f>
        <v>0</v>
      </c>
      <c r="Q19" s="79"/>
      <c r="R19" s="102"/>
      <c r="S19" s="79"/>
      <c r="T19" s="79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96"/>
      <c r="AO19" s="97"/>
    </row>
    <row r="20" spans="1:41" s="82" customFormat="1" ht="25.05" customHeight="1" x14ac:dyDescent="0.25">
      <c r="A20" s="106" t="s">
        <v>37</v>
      </c>
      <c r="B20" s="106"/>
      <c r="C20" s="84" t="s">
        <v>87</v>
      </c>
      <c r="D20" s="100">
        <v>48</v>
      </c>
      <c r="E20" s="100"/>
      <c r="F20" s="100">
        <v>0</v>
      </c>
      <c r="G20" s="79"/>
      <c r="H20" s="100">
        <f t="shared" si="1"/>
        <v>48</v>
      </c>
      <c r="I20" s="100"/>
      <c r="J20" s="101">
        <f>IF(D20&lt;&gt;0,+L20/H20)/10</f>
        <v>5.2669999999999995</v>
      </c>
      <c r="K20" s="79"/>
      <c r="L20" s="102">
        <v>2528.16</v>
      </c>
      <c r="M20" s="79"/>
      <c r="N20" s="101">
        <f>IF(D20&lt;&gt;0,+P20/H20)/10</f>
        <v>7.8549999999999995</v>
      </c>
      <c r="O20" s="79"/>
      <c r="P20" s="158">
        <f>+R20+L20</f>
        <v>3770.3999999999996</v>
      </c>
      <c r="Q20" s="79"/>
      <c r="R20" s="102">
        <v>1242.24</v>
      </c>
      <c r="S20" s="79"/>
      <c r="T20" s="79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96"/>
      <c r="AO20" s="97"/>
    </row>
    <row r="21" spans="1:41" s="82" customFormat="1" ht="25.05" customHeight="1" x14ac:dyDescent="0.25">
      <c r="A21" s="105" t="s">
        <v>13</v>
      </c>
      <c r="B21" s="106"/>
      <c r="C21" s="84" t="s">
        <v>87</v>
      </c>
      <c r="D21" s="100">
        <v>48</v>
      </c>
      <c r="E21" s="100"/>
      <c r="F21" s="100">
        <v>0</v>
      </c>
      <c r="G21" s="79"/>
      <c r="H21" s="100">
        <f>+D21-F21</f>
        <v>48</v>
      </c>
      <c r="I21" s="100"/>
      <c r="J21" s="101">
        <f>IF(D21&lt;&gt;0,+L21/H21)/10</f>
        <v>9.8550000000000004</v>
      </c>
      <c r="K21" s="79"/>
      <c r="L21" s="102">
        <v>4730.3999999999996</v>
      </c>
      <c r="M21" s="79"/>
      <c r="N21" s="101">
        <f>IF(D21&lt;&gt;0,+P21/H21)/10</f>
        <v>15</v>
      </c>
      <c r="O21" s="79"/>
      <c r="P21" s="158">
        <f>+R21+L21</f>
        <v>7200</v>
      </c>
      <c r="Q21" s="79"/>
      <c r="R21" s="102">
        <v>2469.6</v>
      </c>
      <c r="S21" s="79"/>
      <c r="T21" s="79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96"/>
      <c r="AO21" s="97"/>
    </row>
    <row r="22" spans="1:41" s="82" customFormat="1" ht="25.05" customHeight="1" x14ac:dyDescent="0.25">
      <c r="A22" s="99" t="s">
        <v>63</v>
      </c>
      <c r="B22" s="99"/>
      <c r="C22" s="84" t="s">
        <v>64</v>
      </c>
      <c r="D22" s="100">
        <v>2855</v>
      </c>
      <c r="E22" s="100"/>
      <c r="F22" s="100">
        <v>0</v>
      </c>
      <c r="G22" s="100"/>
      <c r="H22" s="100">
        <f t="shared" si="1"/>
        <v>2855</v>
      </c>
      <c r="I22" s="100"/>
      <c r="J22" s="101">
        <f t="shared" si="3"/>
        <v>3.006019614711033</v>
      </c>
      <c r="K22" s="100"/>
      <c r="L22" s="102">
        <v>85821.859999999986</v>
      </c>
      <c r="M22" s="100"/>
      <c r="N22" s="101">
        <f t="shared" si="2"/>
        <v>3.6188542907180379</v>
      </c>
      <c r="O22" s="84"/>
      <c r="P22" s="158">
        <f>+R22+L22</f>
        <v>103318.28999999998</v>
      </c>
      <c r="Q22" s="103"/>
      <c r="R22" s="102">
        <v>17496.43</v>
      </c>
      <c r="S22" s="104"/>
      <c r="T22" s="102"/>
      <c r="U22" s="79"/>
      <c r="V22" s="79"/>
      <c r="W22" s="79"/>
      <c r="X22" s="79"/>
      <c r="Y22" s="80"/>
      <c r="Z22" s="79"/>
      <c r="AA22" s="80"/>
      <c r="AB22" s="79"/>
      <c r="AC22" s="80"/>
      <c r="AD22" s="79"/>
      <c r="AE22" s="80"/>
      <c r="AF22" s="79"/>
      <c r="AG22" s="80"/>
      <c r="AH22" s="79"/>
      <c r="AI22" s="79"/>
      <c r="AJ22" s="79"/>
      <c r="AK22" s="79"/>
      <c r="AL22" s="79"/>
      <c r="AM22" s="79"/>
      <c r="AN22" s="96"/>
      <c r="AO22" s="97"/>
    </row>
    <row r="23" spans="1:41" s="82" customFormat="1" ht="25.05" customHeight="1" x14ac:dyDescent="0.25">
      <c r="A23" s="99" t="s">
        <v>174</v>
      </c>
      <c r="B23" s="99"/>
      <c r="C23" s="84" t="s">
        <v>64</v>
      </c>
      <c r="D23" s="100">
        <v>5998</v>
      </c>
      <c r="E23" s="100"/>
      <c r="F23" s="100">
        <v>0</v>
      </c>
      <c r="G23" s="100"/>
      <c r="H23" s="100">
        <f>+D23-F23</f>
        <v>5998</v>
      </c>
      <c r="I23" s="100"/>
      <c r="J23" s="101">
        <f>IF(D23&lt;&gt;0,+L23/H23)/10</f>
        <v>2.8744664888296101</v>
      </c>
      <c r="K23" s="100"/>
      <c r="L23" s="102">
        <v>172410.5</v>
      </c>
      <c r="M23" s="100"/>
      <c r="N23" s="101">
        <f>IF(D23&lt;&gt;0,+P23/H23)/10</f>
        <v>3.4818321107035679</v>
      </c>
      <c r="O23" s="84"/>
      <c r="P23" s="158">
        <f>+R23+L23</f>
        <v>208840.29</v>
      </c>
      <c r="Q23" s="103"/>
      <c r="R23" s="102">
        <v>36429.79</v>
      </c>
      <c r="S23" s="104"/>
      <c r="T23" s="102"/>
      <c r="U23" s="79"/>
      <c r="V23" s="79"/>
      <c r="W23" s="79"/>
      <c r="X23" s="79"/>
      <c r="Y23" s="80"/>
      <c r="Z23" s="79"/>
      <c r="AA23" s="80"/>
      <c r="AB23" s="79"/>
      <c r="AC23" s="80"/>
      <c r="AD23" s="79"/>
      <c r="AE23" s="80"/>
      <c r="AF23" s="79"/>
      <c r="AG23" s="80"/>
      <c r="AH23" s="79"/>
      <c r="AI23" s="79"/>
      <c r="AJ23" s="79"/>
      <c r="AK23" s="79"/>
      <c r="AL23" s="79"/>
      <c r="AM23" s="79"/>
      <c r="AN23" s="96"/>
      <c r="AO23" s="97"/>
    </row>
    <row r="24" spans="1:41" s="82" customFormat="1" ht="25.05" customHeight="1" x14ac:dyDescent="0.25">
      <c r="A24" s="99" t="s">
        <v>65</v>
      </c>
      <c r="B24" s="99"/>
      <c r="C24" s="84" t="s">
        <v>64</v>
      </c>
      <c r="D24" s="100">
        <v>14100</v>
      </c>
      <c r="E24" s="100"/>
      <c r="F24" s="100">
        <v>0</v>
      </c>
      <c r="G24" s="100"/>
      <c r="H24" s="100">
        <f t="shared" ref="H24:H40" si="4">+D24-F24</f>
        <v>14100</v>
      </c>
      <c r="I24" s="100"/>
      <c r="J24" s="101">
        <f t="shared" si="3"/>
        <v>3.5168794326241133</v>
      </c>
      <c r="K24" s="100"/>
      <c r="L24" s="102">
        <v>495880</v>
      </c>
      <c r="M24" s="100"/>
      <c r="N24" s="101">
        <f t="shared" si="2"/>
        <v>4.2215680851063828</v>
      </c>
      <c r="O24" s="84"/>
      <c r="P24" s="158">
        <f t="shared" si="0"/>
        <v>595241.1</v>
      </c>
      <c r="Q24" s="103"/>
      <c r="R24" s="102">
        <v>99361.1</v>
      </c>
      <c r="S24" s="84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80"/>
      <c r="AH24" s="79"/>
      <c r="AI24" s="79"/>
      <c r="AJ24" s="79"/>
      <c r="AK24" s="79"/>
      <c r="AL24" s="79"/>
      <c r="AM24" s="79"/>
      <c r="AN24" s="79"/>
      <c r="AO24" s="79"/>
    </row>
    <row r="25" spans="1:41" s="82" customFormat="1" ht="25.05" customHeight="1" x14ac:dyDescent="0.25">
      <c r="A25" s="105" t="s">
        <v>25</v>
      </c>
      <c r="B25" s="105"/>
      <c r="C25" s="84" t="s">
        <v>64</v>
      </c>
      <c r="D25" s="100">
        <v>585</v>
      </c>
      <c r="E25" s="100"/>
      <c r="F25" s="100">
        <v>0</v>
      </c>
      <c r="G25" s="100"/>
      <c r="H25" s="100">
        <f t="shared" si="4"/>
        <v>585</v>
      </c>
      <c r="I25" s="100"/>
      <c r="J25" s="101">
        <f t="shared" si="3"/>
        <v>5.2897435897435896</v>
      </c>
      <c r="K25" s="100"/>
      <c r="L25" s="102">
        <v>30945</v>
      </c>
      <c r="M25" s="100"/>
      <c r="N25" s="101">
        <f t="shared" si="2"/>
        <v>5.2897435897435896</v>
      </c>
      <c r="O25" s="84"/>
      <c r="P25" s="158">
        <f t="shared" si="0"/>
        <v>30945</v>
      </c>
      <c r="Q25" s="103"/>
      <c r="R25" s="102">
        <v>0</v>
      </c>
      <c r="S25" s="84"/>
      <c r="T25" s="102"/>
      <c r="U25" s="79"/>
      <c r="V25" s="79"/>
      <c r="W25" s="79"/>
      <c r="X25" s="79"/>
      <c r="Y25" s="80"/>
      <c r="Z25" s="79"/>
      <c r="AA25" s="80"/>
      <c r="AB25" s="79"/>
      <c r="AC25" s="80"/>
      <c r="AD25" s="79"/>
      <c r="AE25" s="80"/>
      <c r="AF25" s="79"/>
      <c r="AG25" s="80"/>
      <c r="AH25" s="79"/>
      <c r="AI25" s="79"/>
      <c r="AJ25" s="79"/>
      <c r="AK25" s="79"/>
      <c r="AL25" s="79"/>
      <c r="AM25" s="79"/>
      <c r="AN25" s="79"/>
      <c r="AO25" s="79"/>
    </row>
    <row r="26" spans="1:41" s="82" customFormat="1" ht="25.05" customHeight="1" x14ac:dyDescent="0.25">
      <c r="A26" s="105" t="s">
        <v>66</v>
      </c>
      <c r="B26" s="105"/>
      <c r="C26" s="84" t="s">
        <v>64</v>
      </c>
      <c r="D26" s="100">
        <v>3895</v>
      </c>
      <c r="E26" s="100"/>
      <c r="F26" s="100">
        <v>0</v>
      </c>
      <c r="G26" s="100"/>
      <c r="H26" s="100">
        <f t="shared" si="4"/>
        <v>3895</v>
      </c>
      <c r="I26" s="100"/>
      <c r="J26" s="101">
        <f t="shared" si="3"/>
        <v>4.9593068035943517</v>
      </c>
      <c r="K26" s="100"/>
      <c r="L26" s="102">
        <v>193165</v>
      </c>
      <c r="M26" s="100"/>
      <c r="N26" s="101">
        <f t="shared" si="2"/>
        <v>5.6374852374839532</v>
      </c>
      <c r="O26" s="84"/>
      <c r="P26" s="158">
        <f t="shared" si="0"/>
        <v>219580.05</v>
      </c>
      <c r="Q26" s="103"/>
      <c r="R26" s="102">
        <v>26415.05</v>
      </c>
      <c r="S26" s="84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s="82" customFormat="1" ht="25.05" customHeight="1" x14ac:dyDescent="0.25">
      <c r="A27" s="106" t="s">
        <v>37</v>
      </c>
      <c r="B27" s="106"/>
      <c r="C27" s="84" t="s">
        <v>64</v>
      </c>
      <c r="D27" s="100">
        <v>3857</v>
      </c>
      <c r="E27" s="100"/>
      <c r="F27" s="100">
        <v>0</v>
      </c>
      <c r="G27" s="100"/>
      <c r="H27" s="100">
        <f t="shared" si="4"/>
        <v>3857</v>
      </c>
      <c r="I27" s="100"/>
      <c r="J27" s="101">
        <f t="shared" si="3"/>
        <v>4.1161005963183817</v>
      </c>
      <c r="K27" s="100"/>
      <c r="L27" s="102">
        <v>158758</v>
      </c>
      <c r="M27" s="100"/>
      <c r="N27" s="101">
        <f t="shared" si="2"/>
        <v>4.9130044075706518</v>
      </c>
      <c r="O27" s="84"/>
      <c r="P27" s="158">
        <f t="shared" si="0"/>
        <v>189494.58000000002</v>
      </c>
      <c r="Q27" s="103"/>
      <c r="R27" s="102">
        <v>30736.58</v>
      </c>
      <c r="S27" s="8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s="82" customFormat="1" ht="25.05" hidden="1" customHeight="1" x14ac:dyDescent="0.25">
      <c r="A28" s="106" t="s">
        <v>80</v>
      </c>
      <c r="B28" s="106"/>
      <c r="C28" s="84" t="s">
        <v>64</v>
      </c>
      <c r="D28" s="100"/>
      <c r="E28" s="100"/>
      <c r="F28" s="100">
        <v>0</v>
      </c>
      <c r="G28" s="100"/>
      <c r="H28" s="100">
        <f t="shared" si="4"/>
        <v>0</v>
      </c>
      <c r="I28" s="100"/>
      <c r="J28" s="101">
        <f t="shared" si="3"/>
        <v>0</v>
      </c>
      <c r="K28" s="100"/>
      <c r="L28" s="102"/>
      <c r="M28" s="100"/>
      <c r="N28" s="101">
        <f t="shared" si="2"/>
        <v>0</v>
      </c>
      <c r="O28" s="84"/>
      <c r="P28" s="158">
        <f t="shared" si="0"/>
        <v>0</v>
      </c>
      <c r="Q28" s="103"/>
      <c r="R28" s="102"/>
      <c r="S28" s="84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41" s="82" customFormat="1" ht="25.05" hidden="1" customHeight="1" x14ac:dyDescent="0.25">
      <c r="A29" s="105" t="s">
        <v>67</v>
      </c>
      <c r="B29" s="105"/>
      <c r="C29" s="84" t="s">
        <v>64</v>
      </c>
      <c r="D29" s="100"/>
      <c r="E29" s="100"/>
      <c r="F29" s="100">
        <v>0</v>
      </c>
      <c r="G29" s="100"/>
      <c r="H29" s="100">
        <f t="shared" si="4"/>
        <v>0</v>
      </c>
      <c r="I29" s="100"/>
      <c r="J29" s="101">
        <f t="shared" si="3"/>
        <v>0</v>
      </c>
      <c r="K29" s="100"/>
      <c r="L29" s="102"/>
      <c r="M29" s="100"/>
      <c r="N29" s="101">
        <f t="shared" si="2"/>
        <v>0</v>
      </c>
      <c r="O29" s="84"/>
      <c r="P29" s="158">
        <f t="shared" si="0"/>
        <v>0</v>
      </c>
      <c r="Q29" s="103"/>
      <c r="R29" s="102"/>
      <c r="S29" s="84"/>
      <c r="T29" s="102"/>
      <c r="U29" s="79"/>
      <c r="V29" s="79"/>
      <c r="W29" s="79"/>
      <c r="X29" s="79"/>
      <c r="Y29" s="80"/>
      <c r="Z29" s="79"/>
      <c r="AA29" s="80"/>
      <c r="AB29" s="79"/>
      <c r="AC29" s="80"/>
      <c r="AD29" s="79"/>
      <c r="AE29" s="80"/>
      <c r="AF29" s="79"/>
      <c r="AG29" s="80"/>
      <c r="AH29" s="79"/>
      <c r="AI29" s="79"/>
      <c r="AJ29" s="79"/>
      <c r="AK29" s="79"/>
      <c r="AL29" s="79"/>
      <c r="AM29" s="79"/>
      <c r="AN29" s="79"/>
      <c r="AO29" s="79"/>
    </row>
    <row r="30" spans="1:41" s="82" customFormat="1" ht="25.05" customHeight="1" x14ac:dyDescent="0.25">
      <c r="A30" s="105" t="s">
        <v>68</v>
      </c>
      <c r="B30" s="105"/>
      <c r="C30" s="84" t="s">
        <v>64</v>
      </c>
      <c r="D30" s="100">
        <v>1405</v>
      </c>
      <c r="E30" s="100"/>
      <c r="F30" s="100">
        <v>0</v>
      </c>
      <c r="G30" s="100"/>
      <c r="H30" s="100">
        <f t="shared" si="4"/>
        <v>1405</v>
      </c>
      <c r="I30" s="100"/>
      <c r="J30" s="101">
        <f t="shared" si="3"/>
        <v>2.1829181494661922</v>
      </c>
      <c r="K30" s="100"/>
      <c r="L30" s="102">
        <v>30670</v>
      </c>
      <c r="M30" s="100"/>
      <c r="N30" s="101">
        <f t="shared" si="2"/>
        <v>2.818864768683274</v>
      </c>
      <c r="O30" s="84"/>
      <c r="P30" s="158">
        <f t="shared" si="0"/>
        <v>39605.050000000003</v>
      </c>
      <c r="Q30" s="103"/>
      <c r="R30" s="102">
        <v>8935.0499999999993</v>
      </c>
      <c r="S30" s="84"/>
      <c r="T30" s="102"/>
      <c r="U30" s="79"/>
      <c r="V30" s="79"/>
      <c r="W30" s="79"/>
      <c r="X30" s="79"/>
      <c r="Y30" s="80"/>
      <c r="Z30" s="79"/>
      <c r="AA30" s="80"/>
      <c r="AB30" s="79"/>
      <c r="AC30" s="80"/>
      <c r="AD30" s="79"/>
      <c r="AE30" s="80"/>
      <c r="AF30" s="79"/>
      <c r="AG30" s="80"/>
      <c r="AH30" s="79"/>
      <c r="AI30" s="79"/>
      <c r="AJ30" s="79"/>
      <c r="AK30" s="79"/>
      <c r="AL30" s="79"/>
      <c r="AM30" s="79"/>
      <c r="AN30" s="79"/>
      <c r="AO30" s="79"/>
    </row>
    <row r="31" spans="1:41" s="82" customFormat="1" ht="25.05" customHeight="1" x14ac:dyDescent="0.25">
      <c r="A31" s="105" t="s">
        <v>69</v>
      </c>
      <c r="B31" s="105"/>
      <c r="C31" s="84" t="s">
        <v>64</v>
      </c>
      <c r="D31" s="100">
        <v>191941</v>
      </c>
      <c r="E31" s="100"/>
      <c r="F31" s="100">
        <v>0</v>
      </c>
      <c r="G31" s="100"/>
      <c r="H31" s="100">
        <f t="shared" si="4"/>
        <v>191941</v>
      </c>
      <c r="I31" s="100"/>
      <c r="J31" s="101">
        <f t="shared" si="3"/>
        <v>3.0391290813322844</v>
      </c>
      <c r="K31" s="100"/>
      <c r="L31" s="102">
        <v>5833334.75</v>
      </c>
      <c r="M31" s="100"/>
      <c r="N31" s="101">
        <f t="shared" si="2"/>
        <v>3.3491952683376658</v>
      </c>
      <c r="O31" s="107"/>
      <c r="P31" s="158">
        <f t="shared" si="0"/>
        <v>6428478.8899999997</v>
      </c>
      <c r="Q31" s="103"/>
      <c r="R31" s="102">
        <v>595144.14</v>
      </c>
      <c r="S31" s="107"/>
      <c r="T31" s="102"/>
      <c r="U31" s="79"/>
      <c r="V31" s="79"/>
      <c r="W31" s="79"/>
      <c r="X31" s="79"/>
      <c r="Y31" s="80"/>
      <c r="Z31" s="79"/>
      <c r="AA31" s="80"/>
      <c r="AB31" s="79"/>
      <c r="AC31" s="80"/>
      <c r="AD31" s="79"/>
      <c r="AE31" s="80"/>
      <c r="AF31" s="79"/>
      <c r="AG31" s="80"/>
      <c r="AH31" s="79"/>
      <c r="AI31" s="79"/>
      <c r="AJ31" s="79"/>
      <c r="AK31" s="79"/>
      <c r="AL31" s="79"/>
      <c r="AM31" s="79"/>
      <c r="AN31" s="79"/>
      <c r="AO31" s="79"/>
    </row>
    <row r="32" spans="1:41" s="82" customFormat="1" ht="25.05" hidden="1" customHeight="1" x14ac:dyDescent="0.25">
      <c r="A32" s="108" t="s">
        <v>24</v>
      </c>
      <c r="B32" s="108"/>
      <c r="C32" s="84" t="s">
        <v>64</v>
      </c>
      <c r="D32" s="100"/>
      <c r="E32" s="100"/>
      <c r="F32" s="100">
        <v>0</v>
      </c>
      <c r="G32" s="100"/>
      <c r="H32" s="100">
        <f t="shared" si="4"/>
        <v>0</v>
      </c>
      <c r="I32" s="100"/>
      <c r="J32" s="101">
        <f t="shared" si="3"/>
        <v>0</v>
      </c>
      <c r="K32" s="100"/>
      <c r="L32" s="102"/>
      <c r="M32" s="100"/>
      <c r="N32" s="101">
        <f t="shared" si="2"/>
        <v>0</v>
      </c>
      <c r="O32" s="107"/>
      <c r="P32" s="158">
        <f t="shared" si="0"/>
        <v>0</v>
      </c>
      <c r="Q32" s="103"/>
      <c r="R32" s="102"/>
      <c r="S32" s="107"/>
      <c r="T32" s="102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s="110" customFormat="1" ht="25.05" hidden="1" customHeight="1" x14ac:dyDescent="0.25">
      <c r="A33" s="108" t="s">
        <v>175</v>
      </c>
      <c r="B33" s="106"/>
      <c r="C33" s="84" t="s">
        <v>64</v>
      </c>
      <c r="D33" s="100"/>
      <c r="E33" s="100"/>
      <c r="F33" s="100">
        <v>0</v>
      </c>
      <c r="G33" s="100"/>
      <c r="H33" s="100">
        <f t="shared" si="4"/>
        <v>0</v>
      </c>
      <c r="I33" s="100"/>
      <c r="J33" s="101">
        <f t="shared" si="3"/>
        <v>0</v>
      </c>
      <c r="K33" s="100"/>
      <c r="L33" s="102"/>
      <c r="M33" s="100"/>
      <c r="N33" s="101">
        <f t="shared" si="2"/>
        <v>0</v>
      </c>
      <c r="O33" s="107"/>
      <c r="P33" s="158">
        <f>+R33+L33</f>
        <v>0</v>
      </c>
      <c r="Q33" s="103"/>
      <c r="R33" s="102"/>
      <c r="S33" s="107"/>
      <c r="T33" s="102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</row>
    <row r="34" spans="1:41" s="82" customFormat="1" ht="25.05" hidden="1" customHeight="1" x14ac:dyDescent="0.25">
      <c r="A34" s="99" t="s">
        <v>70</v>
      </c>
      <c r="B34" s="106"/>
      <c r="C34" s="84" t="s">
        <v>64</v>
      </c>
      <c r="D34" s="100"/>
      <c r="E34" s="100"/>
      <c r="F34" s="100">
        <v>0</v>
      </c>
      <c r="G34" s="100"/>
      <c r="H34" s="100">
        <f t="shared" si="4"/>
        <v>0</v>
      </c>
      <c r="I34" s="100"/>
      <c r="J34" s="101">
        <f t="shared" si="3"/>
        <v>0</v>
      </c>
      <c r="K34" s="100"/>
      <c r="L34" s="102"/>
      <c r="M34" s="100"/>
      <c r="N34" s="101">
        <f t="shared" si="2"/>
        <v>0</v>
      </c>
      <c r="O34" s="84"/>
      <c r="P34" s="158">
        <f t="shared" si="0"/>
        <v>0</v>
      </c>
      <c r="Q34" s="103"/>
      <c r="R34" s="102"/>
      <c r="S34" s="107"/>
      <c r="T34" s="102"/>
      <c r="U34" s="79"/>
      <c r="V34" s="79"/>
      <c r="W34" s="79"/>
      <c r="X34" s="79"/>
      <c r="Y34" s="80"/>
      <c r="Z34" s="79"/>
      <c r="AA34" s="80"/>
      <c r="AB34" s="79"/>
      <c r="AC34" s="80"/>
      <c r="AD34" s="79"/>
      <c r="AE34" s="80"/>
      <c r="AF34" s="79"/>
      <c r="AG34" s="111"/>
    </row>
    <row r="35" spans="1:41" s="82" customFormat="1" ht="25.05" hidden="1" customHeight="1" x14ac:dyDescent="0.25">
      <c r="A35" s="99" t="s">
        <v>33</v>
      </c>
      <c r="B35" s="106"/>
      <c r="C35" s="84" t="s">
        <v>64</v>
      </c>
      <c r="D35" s="100"/>
      <c r="E35" s="100"/>
      <c r="F35" s="100">
        <v>0</v>
      </c>
      <c r="G35" s="100"/>
      <c r="H35" s="100">
        <f t="shared" si="4"/>
        <v>0</v>
      </c>
      <c r="I35" s="100"/>
      <c r="J35" s="101">
        <f t="shared" si="3"/>
        <v>0</v>
      </c>
      <c r="K35" s="100"/>
      <c r="L35" s="102"/>
      <c r="M35" s="100"/>
      <c r="N35" s="101">
        <f t="shared" si="2"/>
        <v>0</v>
      </c>
      <c r="O35" s="84"/>
      <c r="P35" s="158">
        <f>+R35+L35</f>
        <v>0</v>
      </c>
      <c r="Q35" s="103"/>
      <c r="R35" s="102"/>
      <c r="S35" s="107"/>
      <c r="T35" s="102"/>
      <c r="U35" s="79"/>
      <c r="V35" s="79"/>
      <c r="W35" s="79"/>
      <c r="X35" s="79"/>
      <c r="Y35" s="80"/>
      <c r="Z35" s="79"/>
      <c r="AA35" s="80"/>
      <c r="AB35" s="79"/>
      <c r="AC35" s="80"/>
      <c r="AD35" s="79"/>
      <c r="AE35" s="80"/>
      <c r="AF35" s="79"/>
      <c r="AG35" s="111"/>
    </row>
    <row r="36" spans="1:41" s="82" customFormat="1" ht="25.05" customHeight="1" x14ac:dyDescent="0.25">
      <c r="A36" s="105" t="s">
        <v>13</v>
      </c>
      <c r="B36" s="106"/>
      <c r="C36" s="84" t="s">
        <v>64</v>
      </c>
      <c r="D36" s="100">
        <v>6547</v>
      </c>
      <c r="E36" s="100"/>
      <c r="F36" s="100">
        <v>0</v>
      </c>
      <c r="G36" s="100"/>
      <c r="H36" s="100">
        <f t="shared" si="4"/>
        <v>6547</v>
      </c>
      <c r="I36" s="100"/>
      <c r="J36" s="101">
        <f t="shared" si="3"/>
        <v>4.0500229112570647</v>
      </c>
      <c r="K36" s="100"/>
      <c r="L36" s="102">
        <v>265155</v>
      </c>
      <c r="M36" s="100"/>
      <c r="N36" s="101">
        <f t="shared" si="2"/>
        <v>5.2712141438826947</v>
      </c>
      <c r="O36" s="107"/>
      <c r="P36" s="158">
        <f t="shared" si="0"/>
        <v>345106.39</v>
      </c>
      <c r="Q36" s="103"/>
      <c r="R36" s="102">
        <v>79951.390000000014</v>
      </c>
      <c r="S36" s="107"/>
      <c r="T36" s="102"/>
      <c r="U36" s="79"/>
      <c r="V36" s="79"/>
      <c r="W36" s="79"/>
      <c r="X36" s="79"/>
      <c r="Y36" s="80"/>
      <c r="Z36" s="79"/>
      <c r="AA36" s="80"/>
      <c r="AB36" s="79"/>
      <c r="AC36" s="80"/>
      <c r="AD36" s="79"/>
      <c r="AE36" s="80"/>
      <c r="AF36" s="79"/>
      <c r="AG36" s="111"/>
    </row>
    <row r="37" spans="1:41" s="82" customFormat="1" ht="25.05" customHeight="1" x14ac:dyDescent="0.25">
      <c r="A37" s="105" t="s">
        <v>81</v>
      </c>
      <c r="B37" s="106"/>
      <c r="C37" s="84" t="s">
        <v>64</v>
      </c>
      <c r="D37" s="112">
        <v>8180</v>
      </c>
      <c r="E37" s="112"/>
      <c r="F37" s="112">
        <v>0</v>
      </c>
      <c r="G37" s="112"/>
      <c r="H37" s="112">
        <f t="shared" si="4"/>
        <v>8180</v>
      </c>
      <c r="I37" s="112"/>
      <c r="J37" s="101">
        <f t="shared" si="3"/>
        <v>3.1610146699266504</v>
      </c>
      <c r="K37" s="112"/>
      <c r="L37" s="113">
        <v>258571</v>
      </c>
      <c r="M37" s="112"/>
      <c r="N37" s="101">
        <f t="shared" si="2"/>
        <v>4.0539533007334967</v>
      </c>
      <c r="O37" s="114"/>
      <c r="P37" s="158">
        <f>+R37+L37</f>
        <v>331613.38</v>
      </c>
      <c r="Q37" s="115"/>
      <c r="R37" s="113">
        <v>73042.37999999999</v>
      </c>
      <c r="S37" s="107"/>
      <c r="T37" s="102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41" s="82" customFormat="1" ht="25.05" customHeight="1" x14ac:dyDescent="0.25">
      <c r="A38" s="105" t="s">
        <v>141</v>
      </c>
      <c r="B38" s="106"/>
      <c r="C38" s="84" t="s">
        <v>64</v>
      </c>
      <c r="D38" s="112">
        <v>1629</v>
      </c>
      <c r="E38" s="112"/>
      <c r="F38" s="112">
        <v>0</v>
      </c>
      <c r="G38" s="112"/>
      <c r="H38" s="112">
        <f>+D38-F38</f>
        <v>1629</v>
      </c>
      <c r="I38" s="112"/>
      <c r="J38" s="101">
        <f>IF(D38&lt;&gt;0,+L38/H38)/10</f>
        <v>3.3060159607120929</v>
      </c>
      <c r="K38" s="112"/>
      <c r="L38" s="113">
        <v>53855</v>
      </c>
      <c r="M38" s="112"/>
      <c r="N38" s="101">
        <f>IF(D38&lt;&gt;0,+P38/H38)/10</f>
        <v>3.961217925107428</v>
      </c>
      <c r="O38" s="114"/>
      <c r="P38" s="158">
        <f>+R38+L38</f>
        <v>64528.24</v>
      </c>
      <c r="Q38" s="115"/>
      <c r="R38" s="113">
        <v>10673.239999999998</v>
      </c>
      <c r="S38" s="107"/>
      <c r="T38" s="102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41" s="82" customFormat="1" ht="25.05" hidden="1" customHeight="1" x14ac:dyDescent="0.25">
      <c r="A39" s="106" t="s">
        <v>71</v>
      </c>
      <c r="B39" s="106"/>
      <c r="C39" s="84" t="s">
        <v>64</v>
      </c>
      <c r="D39" s="100"/>
      <c r="E39" s="100"/>
      <c r="F39" s="100">
        <v>0</v>
      </c>
      <c r="G39" s="112"/>
      <c r="H39" s="100">
        <f t="shared" si="4"/>
        <v>0</v>
      </c>
      <c r="I39" s="112"/>
      <c r="J39" s="101">
        <f t="shared" si="3"/>
        <v>0</v>
      </c>
      <c r="K39" s="112"/>
      <c r="L39" s="102"/>
      <c r="M39" s="112"/>
      <c r="N39" s="101">
        <f t="shared" si="2"/>
        <v>0</v>
      </c>
      <c r="O39" s="114"/>
      <c r="P39" s="158">
        <f>+R39+L39</f>
        <v>0</v>
      </c>
      <c r="Q39" s="115"/>
      <c r="R39" s="102"/>
      <c r="S39" s="107"/>
      <c r="T39" s="102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41" s="82" customFormat="1" ht="25.05" hidden="1" customHeight="1" x14ac:dyDescent="0.25">
      <c r="A40" s="105" t="s">
        <v>176</v>
      </c>
      <c r="B40" s="106"/>
      <c r="C40" s="84" t="s">
        <v>64</v>
      </c>
      <c r="D40" s="100"/>
      <c r="E40" s="100"/>
      <c r="F40" s="100">
        <v>0</v>
      </c>
      <c r="G40" s="112"/>
      <c r="H40" s="112">
        <f t="shared" si="4"/>
        <v>0</v>
      </c>
      <c r="I40" s="112"/>
      <c r="J40" s="101">
        <f t="shared" si="3"/>
        <v>0</v>
      </c>
      <c r="K40" s="112"/>
      <c r="L40" s="102"/>
      <c r="M40" s="112"/>
      <c r="N40" s="101">
        <f t="shared" si="2"/>
        <v>0</v>
      </c>
      <c r="O40" s="114"/>
      <c r="P40" s="158">
        <f t="shared" si="0"/>
        <v>0</v>
      </c>
      <c r="Q40" s="115"/>
      <c r="R40" s="102"/>
      <c r="S40" s="107"/>
      <c r="T40" s="10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41" s="82" customFormat="1" ht="25.05" customHeight="1" x14ac:dyDescent="0.25">
      <c r="A41" s="105" t="s">
        <v>27</v>
      </c>
      <c r="B41" s="106"/>
      <c r="C41" s="84" t="s">
        <v>64</v>
      </c>
      <c r="D41" s="112">
        <v>10910</v>
      </c>
      <c r="E41" s="112"/>
      <c r="F41" s="112">
        <v>0</v>
      </c>
      <c r="G41" s="112"/>
      <c r="H41" s="112">
        <f>+D41-F41</f>
        <v>10910</v>
      </c>
      <c r="I41" s="112"/>
      <c r="J41" s="101">
        <f t="shared" si="3"/>
        <v>3.0720806599450046</v>
      </c>
      <c r="K41" s="112"/>
      <c r="L41" s="113">
        <v>335164</v>
      </c>
      <c r="M41" s="112"/>
      <c r="N41" s="101">
        <f t="shared" si="2"/>
        <v>3.9003715857011918</v>
      </c>
      <c r="O41" s="114"/>
      <c r="P41" s="158">
        <f>+R41+L41</f>
        <v>425530.54000000004</v>
      </c>
      <c r="Q41" s="115"/>
      <c r="R41" s="113">
        <v>90366.540000000008</v>
      </c>
      <c r="S41" s="107"/>
      <c r="T41" s="10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41" s="82" customFormat="1" ht="25.05" hidden="1" customHeight="1" x14ac:dyDescent="0.25">
      <c r="A42" s="105" t="s">
        <v>72</v>
      </c>
      <c r="B42" s="106"/>
      <c r="C42" s="84" t="s">
        <v>64</v>
      </c>
      <c r="D42" s="112"/>
      <c r="E42" s="112"/>
      <c r="F42" s="112">
        <v>0</v>
      </c>
      <c r="G42" s="112"/>
      <c r="H42" s="112">
        <f>+D42-F42</f>
        <v>0</v>
      </c>
      <c r="I42" s="112"/>
      <c r="J42" s="101">
        <f t="shared" si="3"/>
        <v>0</v>
      </c>
      <c r="K42" s="112"/>
      <c r="L42" s="113"/>
      <c r="M42" s="112"/>
      <c r="N42" s="101">
        <f t="shared" si="2"/>
        <v>0</v>
      </c>
      <c r="O42" s="114"/>
      <c r="P42" s="158">
        <f>+R42+L42</f>
        <v>0</v>
      </c>
      <c r="Q42" s="115"/>
      <c r="R42" s="113"/>
      <c r="S42" s="107"/>
      <c r="T42" s="102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41" s="82" customFormat="1" ht="25.05" hidden="1" customHeight="1" x14ac:dyDescent="0.25">
      <c r="A43" s="105" t="s">
        <v>82</v>
      </c>
      <c r="B43" s="106"/>
      <c r="C43" s="84" t="s">
        <v>64</v>
      </c>
      <c r="D43" s="112"/>
      <c r="E43" s="112"/>
      <c r="F43" s="112">
        <v>0</v>
      </c>
      <c r="G43" s="112"/>
      <c r="H43" s="112">
        <f>+D43-F43</f>
        <v>0</v>
      </c>
      <c r="I43" s="112"/>
      <c r="J43" s="101">
        <f t="shared" si="3"/>
        <v>0</v>
      </c>
      <c r="K43" s="112"/>
      <c r="L43" s="113"/>
      <c r="M43" s="112"/>
      <c r="N43" s="101">
        <f t="shared" si="2"/>
        <v>0</v>
      </c>
      <c r="O43" s="114"/>
      <c r="P43" s="158">
        <f>+R43+L43</f>
        <v>0</v>
      </c>
      <c r="Q43" s="115"/>
      <c r="R43" s="113"/>
      <c r="S43" s="107"/>
      <c r="T43" s="102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41" s="82" customFormat="1" ht="25.05" customHeight="1" x14ac:dyDescent="0.25">
      <c r="A44" s="105" t="s">
        <v>35</v>
      </c>
      <c r="B44" s="106"/>
      <c r="C44" s="84" t="s">
        <v>64</v>
      </c>
      <c r="D44" s="116">
        <v>6339</v>
      </c>
      <c r="E44" s="112"/>
      <c r="F44" s="116">
        <v>0</v>
      </c>
      <c r="G44" s="112"/>
      <c r="H44" s="116">
        <f>+D44-F44</f>
        <v>6339</v>
      </c>
      <c r="I44" s="112"/>
      <c r="J44" s="87">
        <f t="shared" si="3"/>
        <v>3.8398801072724402</v>
      </c>
      <c r="K44" s="112"/>
      <c r="L44" s="117">
        <v>243410</v>
      </c>
      <c r="M44" s="112"/>
      <c r="N44" s="87">
        <f t="shared" si="2"/>
        <v>4.4752830099384759</v>
      </c>
      <c r="O44" s="114"/>
      <c r="P44" s="161">
        <f>+R44+L44</f>
        <v>283688.19</v>
      </c>
      <c r="Q44" s="115"/>
      <c r="R44" s="117">
        <v>40278.189999999995</v>
      </c>
      <c r="S44" s="107"/>
      <c r="T44" s="102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41" s="82" customFormat="1" ht="25.05" hidden="1" customHeight="1" x14ac:dyDescent="0.25">
      <c r="A45" s="105" t="s">
        <v>72</v>
      </c>
      <c r="B45" s="106"/>
      <c r="C45" s="84" t="s">
        <v>64</v>
      </c>
      <c r="D45" s="116"/>
      <c r="E45" s="112"/>
      <c r="F45" s="116">
        <v>0</v>
      </c>
      <c r="G45" s="112"/>
      <c r="H45" s="116">
        <f>+D45-F45</f>
        <v>0</v>
      </c>
      <c r="I45" s="112"/>
      <c r="J45" s="87">
        <f>IF(D45&lt;&gt;0,+L45/H45)/10</f>
        <v>0</v>
      </c>
      <c r="K45" s="112"/>
      <c r="L45" s="117"/>
      <c r="M45" s="112"/>
      <c r="N45" s="87">
        <f>IF(D45&lt;&gt;0,+P45/H45)/10</f>
        <v>0</v>
      </c>
      <c r="O45" s="114"/>
      <c r="P45" s="161">
        <f>+R45+L45</f>
        <v>0</v>
      </c>
      <c r="Q45" s="115"/>
      <c r="R45" s="117"/>
      <c r="S45" s="107"/>
      <c r="T45" s="102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41" s="82" customFormat="1" ht="25.05" customHeight="1" x14ac:dyDescent="0.25">
      <c r="A46" s="49" t="s">
        <v>177</v>
      </c>
      <c r="B46" s="89"/>
      <c r="C46" s="79"/>
      <c r="D46" s="119">
        <f>SUM(D13:D45)</f>
        <v>259780</v>
      </c>
      <c r="E46" s="98"/>
      <c r="F46" s="119">
        <f>SUM(F13:F45)</f>
        <v>0</v>
      </c>
      <c r="G46" s="98"/>
      <c r="H46" s="119">
        <f>SUM(H13:H45)</f>
        <v>259780</v>
      </c>
      <c r="I46" s="98"/>
      <c r="J46" s="120">
        <f>IF(D46&lt;&gt;0,+L46/H46)/10</f>
        <v>3.1599902994841789</v>
      </c>
      <c r="K46" s="98"/>
      <c r="L46" s="121">
        <f>SUM(L13:L45)</f>
        <v>8209022.7999999998</v>
      </c>
      <c r="M46" s="98"/>
      <c r="N46" s="120">
        <f>IF(D46&lt;&gt;0,+P46/H46)/10</f>
        <v>3.5945643929478792</v>
      </c>
      <c r="O46" s="98"/>
      <c r="P46" s="121">
        <f>SUM(P13:P45)</f>
        <v>9337959.3800000008</v>
      </c>
      <c r="Q46" s="98"/>
      <c r="R46" s="121">
        <f>SUM(R13:R45)</f>
        <v>1128936.58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41" s="82" customFormat="1" ht="25.05" customHeight="1" x14ac:dyDescent="0.25">
      <c r="A47" s="49"/>
      <c r="B47" s="89"/>
      <c r="C47" s="79"/>
      <c r="D47" s="119"/>
      <c r="E47" s="98"/>
      <c r="F47" s="119"/>
      <c r="G47" s="98"/>
      <c r="H47" s="119"/>
      <c r="I47" s="98"/>
      <c r="J47" s="120"/>
      <c r="K47" s="98"/>
      <c r="L47" s="121"/>
      <c r="M47" s="98"/>
      <c r="N47" s="120"/>
      <c r="O47" s="98"/>
      <c r="P47" s="121"/>
      <c r="Q47" s="98"/>
      <c r="R47" s="121"/>
      <c r="S47" s="80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41" s="95" customFormat="1" ht="25.05" customHeight="1" x14ac:dyDescent="0.25">
      <c r="A48" s="18" t="s">
        <v>118</v>
      </c>
      <c r="B48" s="162"/>
      <c r="C48" s="163"/>
      <c r="D48" s="164">
        <f>+D13</f>
        <v>594</v>
      </c>
      <c r="E48" s="98"/>
      <c r="F48" s="164">
        <f>+F13</f>
        <v>0</v>
      </c>
      <c r="G48" s="98"/>
      <c r="H48" s="164">
        <f>+D48-F48</f>
        <v>594</v>
      </c>
      <c r="I48" s="112"/>
      <c r="J48" s="101">
        <f>IF(D48&lt;&gt;0,+L48/H48)/10</f>
        <v>3.7183501683501681</v>
      </c>
      <c r="K48" s="98"/>
      <c r="L48" s="165">
        <f>+L13</f>
        <v>22087</v>
      </c>
      <c r="M48" s="98"/>
      <c r="N48" s="101">
        <f>IF(D48&lt;&gt;0,+P48/H48)/10</f>
        <v>4.4563686868686876</v>
      </c>
      <c r="O48" s="98"/>
      <c r="P48" s="165">
        <f>+P13</f>
        <v>26470.83</v>
      </c>
      <c r="Q48" s="98"/>
      <c r="R48" s="165">
        <f>+R13</f>
        <v>4383.83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s="95" customFormat="1" ht="25.05" customHeight="1" x14ac:dyDescent="0.25">
      <c r="A49" s="18" t="s">
        <v>119</v>
      </c>
      <c r="B49" s="162"/>
      <c r="C49" s="163"/>
      <c r="D49" s="164">
        <f>SUM(D14:D21)</f>
        <v>945</v>
      </c>
      <c r="E49" s="86"/>
      <c r="F49" s="164">
        <f>SUM(F14:F21)</f>
        <v>0</v>
      </c>
      <c r="G49" s="86"/>
      <c r="H49" s="164">
        <f>SUM(H14:H21)</f>
        <v>945</v>
      </c>
      <c r="I49" s="112"/>
      <c r="J49" s="101">
        <f>IF(D49&lt;&gt;0,+L49/H49)/10</f>
        <v>3.152983068783068</v>
      </c>
      <c r="K49" s="86"/>
      <c r="L49" s="165">
        <f>SUM(L14:L21)</f>
        <v>29795.689999999995</v>
      </c>
      <c r="M49" s="86"/>
      <c r="N49" s="101">
        <f>IF(D49&lt;&gt;0,+P49/H49)/10</f>
        <v>4.8167788359788366</v>
      </c>
      <c r="O49" s="86"/>
      <c r="P49" s="165">
        <f>SUM(P14:P21)</f>
        <v>45518.560000000005</v>
      </c>
      <c r="Q49" s="86"/>
      <c r="R49" s="165">
        <f>SUM(R14:R21)</f>
        <v>15722.870000000003</v>
      </c>
      <c r="S49" s="79"/>
      <c r="T49" s="79"/>
      <c r="U49" s="79"/>
      <c r="V49" s="79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s="95" customFormat="1" ht="25.05" customHeight="1" x14ac:dyDescent="0.25">
      <c r="A50" s="18" t="s">
        <v>120</v>
      </c>
      <c r="B50" s="162"/>
      <c r="C50" s="163"/>
      <c r="D50" s="85">
        <f>SUM(D22:D45)</f>
        <v>258241</v>
      </c>
      <c r="E50" s="86"/>
      <c r="F50" s="85">
        <f>SUM(F22:F45)</f>
        <v>0</v>
      </c>
      <c r="G50" s="86"/>
      <c r="H50" s="85">
        <f>SUM(H22:H45)</f>
        <v>258241</v>
      </c>
      <c r="I50" s="112"/>
      <c r="J50" s="87">
        <f>IF(D50&lt;&gt;0,+L50/H50)/10</f>
        <v>3.1587316150417633</v>
      </c>
      <c r="K50" s="86"/>
      <c r="L50" s="88">
        <f>SUM(L22:L45)</f>
        <v>8157140.1099999994</v>
      </c>
      <c r="M50" s="86"/>
      <c r="N50" s="87">
        <f>IF(D50&lt;&gt;0,+P50/H50)/10</f>
        <v>3.588109552704644</v>
      </c>
      <c r="O50" s="86"/>
      <c r="P50" s="88">
        <f>SUM(P22:P45)</f>
        <v>9265969.9900000002</v>
      </c>
      <c r="Q50" s="86"/>
      <c r="R50" s="88">
        <f>SUM(R22:R45)</f>
        <v>1108829.8799999999</v>
      </c>
      <c r="S50" s="79"/>
      <c r="T50" s="79"/>
      <c r="U50" s="79"/>
      <c r="V50" s="79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s="82" customFormat="1" ht="25.05" customHeight="1" thickBot="1" x14ac:dyDescent="0.3">
      <c r="A51" s="89" t="s">
        <v>62</v>
      </c>
      <c r="B51" s="89"/>
      <c r="C51" s="79"/>
      <c r="D51" s="123">
        <f>+D49+D50+D48</f>
        <v>259780</v>
      </c>
      <c r="E51" s="98"/>
      <c r="F51" s="123">
        <f>+F49+F50+F48</f>
        <v>0</v>
      </c>
      <c r="G51" s="98"/>
      <c r="H51" s="123">
        <f>+H49+H50+H48</f>
        <v>259780</v>
      </c>
      <c r="I51" s="98"/>
      <c r="J51" s="124">
        <f>IF(D51&lt;&gt;0,+L51/H51)/10</f>
        <v>3.1599902994841789</v>
      </c>
      <c r="K51" s="98"/>
      <c r="L51" s="125">
        <f>+L49+L50+L48</f>
        <v>8209022.7999999998</v>
      </c>
      <c r="M51" s="98"/>
      <c r="N51" s="124">
        <f>IF(D51&lt;&gt;0,+P51/H51)/10</f>
        <v>3.5945643929478792</v>
      </c>
      <c r="O51" s="98"/>
      <c r="P51" s="125">
        <f>+P49+P50+P48</f>
        <v>9337959.3800000008</v>
      </c>
      <c r="Q51" s="98"/>
      <c r="R51" s="125">
        <f>+R49+R50+R48</f>
        <v>1128936.58</v>
      </c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82" customFormat="1" ht="25.05" customHeight="1" thickTop="1" x14ac:dyDescent="0.25">
      <c r="A52" s="89"/>
      <c r="B52" s="89"/>
      <c r="C52" s="79"/>
      <c r="D52" s="119"/>
      <c r="E52" s="98"/>
      <c r="F52" s="119"/>
      <c r="G52" s="98"/>
      <c r="H52" s="119"/>
      <c r="I52" s="98"/>
      <c r="J52" s="120"/>
      <c r="K52" s="98"/>
      <c r="L52" s="121"/>
      <c r="M52" s="98"/>
      <c r="N52" s="120"/>
      <c r="O52" s="98"/>
      <c r="P52" s="121"/>
      <c r="Q52" s="98"/>
      <c r="R52" s="121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33" s="132" customFormat="1" ht="25.05" customHeight="1" x14ac:dyDescent="0.3">
      <c r="A53" s="133" t="s">
        <v>48</v>
      </c>
      <c r="B53" s="133"/>
      <c r="C53" s="134"/>
      <c r="D53" s="128">
        <f>+D51-D10</f>
        <v>-220220</v>
      </c>
      <c r="E53" s="127"/>
      <c r="F53" s="128">
        <f>+F51-F10</f>
        <v>0</v>
      </c>
      <c r="G53" s="127"/>
      <c r="H53" s="128">
        <f>+H51-H10</f>
        <v>-220220</v>
      </c>
      <c r="I53" s="127"/>
      <c r="J53" s="135">
        <f>+J51-J10</f>
        <v>-1.1610597005158216</v>
      </c>
      <c r="K53" s="128"/>
      <c r="L53" s="130">
        <f>+L51-L10</f>
        <v>-12532017.199999999</v>
      </c>
      <c r="M53" s="128"/>
      <c r="N53" s="135">
        <f>+N51-N10</f>
        <v>-0.72648560705212128</v>
      </c>
      <c r="O53" s="127"/>
      <c r="P53" s="130">
        <f>+P51-P10</f>
        <v>-11403080.619999999</v>
      </c>
      <c r="R53" s="130">
        <f>+R51-R10</f>
        <v>1128936.58</v>
      </c>
    </row>
    <row r="54" spans="1:33" s="141" customFormat="1" ht="25.05" customHeight="1" x14ac:dyDescent="0.25">
      <c r="A54" s="83" t="s">
        <v>74</v>
      </c>
      <c r="B54" s="83"/>
      <c r="C54" s="136"/>
      <c r="D54" s="137">
        <f>IF(D10&lt;&gt;0,+D53/D10,0)</f>
        <v>-0.45879166666666665</v>
      </c>
      <c r="E54" s="138"/>
      <c r="F54" s="137">
        <f>IF(F10&lt;&gt;0,+F53/F10,0)</f>
        <v>0</v>
      </c>
      <c r="G54" s="138"/>
      <c r="H54" s="137">
        <f>IF(H10&lt;&gt;0,+H53/H10,0)</f>
        <v>-0.45879166666666665</v>
      </c>
      <c r="I54" s="138"/>
      <c r="J54" s="137">
        <f>IF(J10&lt;&gt;0,+J53/J10,0)</f>
        <v>-0.26869851089800428</v>
      </c>
      <c r="K54" s="139"/>
      <c r="L54" s="137">
        <f>IF(L10&lt;&gt;0,+L53/L10,0)</f>
        <v>-0.60421353991892401</v>
      </c>
      <c r="M54" s="139"/>
      <c r="N54" s="137">
        <f>IF(N10&lt;&gt;0,+N53/N10,0)</f>
        <v>-0.16812710036961415</v>
      </c>
      <c r="O54" s="138"/>
      <c r="P54" s="137">
        <f>IF(P10&lt;&gt;0,+P53/P10,0)</f>
        <v>-0.54978345444587151</v>
      </c>
      <c r="Q54" s="140"/>
      <c r="R54" s="137">
        <f>IF(R10&lt;&gt;0,+R53/R10,0)</f>
        <v>0</v>
      </c>
    </row>
    <row r="55" spans="1:33" s="141" customFormat="1" ht="25.05" customHeight="1" x14ac:dyDescent="0.25">
      <c r="A55" s="83"/>
      <c r="B55" s="83"/>
      <c r="C55" s="136"/>
      <c r="D55" s="137"/>
      <c r="E55" s="138"/>
      <c r="F55" s="137"/>
      <c r="G55" s="138"/>
      <c r="H55" s="137"/>
      <c r="I55" s="138"/>
      <c r="J55" s="137"/>
      <c r="K55" s="139"/>
      <c r="L55" s="137"/>
      <c r="M55" s="139"/>
      <c r="N55" s="137"/>
      <c r="O55" s="138"/>
      <c r="P55" s="137"/>
      <c r="Q55" s="140"/>
      <c r="R55" s="137"/>
    </row>
    <row r="56" spans="1:33" s="82" customFormat="1" ht="25.05" customHeight="1" x14ac:dyDescent="0.25">
      <c r="A56" s="79"/>
      <c r="B56" s="79"/>
      <c r="C56" s="79"/>
      <c r="D56" s="111"/>
      <c r="E56" s="79"/>
      <c r="F56" s="111"/>
      <c r="G56" s="79"/>
      <c r="H56" s="111"/>
      <c r="I56" s="79"/>
      <c r="J56" s="81"/>
      <c r="K56" s="79"/>
      <c r="L56" s="80"/>
      <c r="M56" s="79"/>
      <c r="N56" s="81"/>
      <c r="O56" s="79"/>
      <c r="P56" s="80"/>
      <c r="Q56" s="79"/>
      <c r="R56" s="80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1:33" s="82" customFormat="1" ht="25.05" customHeight="1" x14ac:dyDescent="0.25">
      <c r="A57" s="79"/>
      <c r="B57" s="79"/>
      <c r="C57" s="79"/>
      <c r="D57" s="142"/>
      <c r="E57" s="79"/>
      <c r="F57" s="142"/>
      <c r="G57" s="79"/>
      <c r="H57" s="142"/>
      <c r="I57" s="79"/>
      <c r="J57" s="142"/>
      <c r="K57" s="79"/>
      <c r="L57" s="142"/>
      <c r="M57" s="79"/>
      <c r="N57" s="142"/>
      <c r="O57" s="79"/>
      <c r="P57" s="143"/>
      <c r="Q57" s="79"/>
      <c r="R57" s="144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82" customFormat="1" ht="25.05" customHeight="1" x14ac:dyDescent="0.25">
      <c r="A58" s="79"/>
      <c r="B58" s="79"/>
      <c r="C58" s="79"/>
      <c r="D58" s="111"/>
      <c r="E58" s="79"/>
      <c r="F58" s="111"/>
      <c r="G58" s="79"/>
      <c r="H58" s="111"/>
      <c r="I58" s="79"/>
      <c r="J58" s="81"/>
      <c r="K58" s="79"/>
      <c r="L58" s="80"/>
      <c r="M58" s="79"/>
      <c r="N58" s="81"/>
      <c r="O58" s="79"/>
      <c r="P58" s="80"/>
      <c r="Q58" s="79"/>
      <c r="R58" s="80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s="82" customFormat="1" ht="25.05" customHeight="1" x14ac:dyDescent="0.25">
      <c r="A59" s="79"/>
      <c r="B59" s="79"/>
      <c r="C59" s="79"/>
      <c r="D59" s="142"/>
      <c r="E59" s="79"/>
      <c r="F59" s="142"/>
      <c r="G59" s="79"/>
      <c r="H59" s="142"/>
      <c r="I59" s="79"/>
      <c r="J59" s="142"/>
      <c r="K59" s="79"/>
      <c r="L59" s="142"/>
      <c r="M59" s="79"/>
      <c r="N59" s="142"/>
      <c r="O59" s="79"/>
      <c r="P59" s="143"/>
      <c r="Q59" s="79"/>
      <c r="R59" s="144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3.2" x14ac:dyDescent="0.25">
      <c r="A60" s="79"/>
      <c r="B60" s="79"/>
      <c r="C60" s="79"/>
      <c r="D60" s="111"/>
      <c r="E60" s="79"/>
      <c r="F60" s="111"/>
      <c r="G60" s="79"/>
      <c r="H60" s="111"/>
      <c r="I60" s="79"/>
      <c r="J60" s="81"/>
      <c r="K60" s="79"/>
      <c r="L60" s="80"/>
      <c r="M60" s="79"/>
      <c r="N60" s="81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33" s="82" customFormat="1" ht="13.2" x14ac:dyDescent="0.25">
      <c r="A61" s="79"/>
      <c r="B61" s="79"/>
      <c r="C61" s="79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79"/>
      <c r="T61" s="79"/>
      <c r="U61" s="79"/>
      <c r="V61" s="79"/>
      <c r="W61" s="79"/>
      <c r="X61" s="79"/>
      <c r="Y61" s="80"/>
      <c r="Z61" s="79"/>
      <c r="AA61" s="80"/>
      <c r="AB61" s="79"/>
      <c r="AC61" s="80"/>
      <c r="AD61" s="79"/>
      <c r="AE61" s="80"/>
      <c r="AF61" s="79"/>
      <c r="AG61" s="80"/>
    </row>
    <row r="62" spans="1:33" s="82" customFormat="1" ht="13.2" x14ac:dyDescent="0.25">
      <c r="A62" s="79"/>
      <c r="B62" s="79"/>
      <c r="C62" s="79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1"/>
    </row>
    <row r="63" spans="1:33" s="82" customFormat="1" ht="13.2" x14ac:dyDescent="0.25">
      <c r="A63" s="79"/>
      <c r="B63" s="79"/>
      <c r="C63" s="79"/>
      <c r="D63" s="142"/>
      <c r="E63" s="79"/>
      <c r="F63" s="142"/>
      <c r="G63" s="79"/>
      <c r="H63" s="142"/>
      <c r="I63" s="79"/>
      <c r="J63" s="142"/>
      <c r="K63" s="79"/>
      <c r="L63" s="142"/>
      <c r="M63" s="79"/>
      <c r="N63" s="142"/>
      <c r="O63" s="79"/>
      <c r="P63" s="143"/>
      <c r="Q63" s="79"/>
      <c r="R63" s="144"/>
      <c r="S63" s="79"/>
      <c r="T63" s="79"/>
      <c r="U63" s="79"/>
      <c r="V63" s="79"/>
      <c r="W63" s="79"/>
      <c r="X63" s="79"/>
      <c r="Y63" s="80"/>
      <c r="Z63" s="79"/>
      <c r="AA63" s="80"/>
      <c r="AB63" s="79"/>
      <c r="AC63" s="80"/>
      <c r="AD63" s="79"/>
      <c r="AE63" s="80"/>
      <c r="AF63" s="79"/>
      <c r="AG63" s="80"/>
    </row>
    <row r="64" spans="1:33" s="82" customFormat="1" ht="13.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5"/>
      <c r="Q64" s="37"/>
      <c r="R64" s="45"/>
      <c r="S64" s="79"/>
      <c r="T64" s="79"/>
      <c r="U64" s="79"/>
      <c r="V64" s="79"/>
      <c r="W64" s="79"/>
      <c r="X64" s="79"/>
      <c r="Y64" s="80"/>
      <c r="Z64" s="79"/>
      <c r="AA64" s="80"/>
      <c r="AB64" s="79"/>
      <c r="AC64" s="80"/>
      <c r="AD64" s="79"/>
      <c r="AE64" s="80"/>
      <c r="AF64" s="79"/>
      <c r="AG64" s="80"/>
    </row>
    <row r="65" spans="1:33" s="82" customFormat="1" ht="13.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45"/>
      <c r="Q65" s="37"/>
      <c r="R65" s="45"/>
      <c r="S65" s="79"/>
      <c r="T65" s="79"/>
      <c r="U65" s="79"/>
      <c r="V65" s="79"/>
      <c r="W65" s="79"/>
      <c r="X65" s="79"/>
      <c r="Y65" s="80"/>
      <c r="Z65" s="79"/>
      <c r="AA65" s="80"/>
      <c r="AB65" s="79"/>
      <c r="AC65" s="80"/>
      <c r="AD65" s="79"/>
      <c r="AE65" s="80"/>
      <c r="AF65" s="79"/>
      <c r="AG65" s="80"/>
    </row>
    <row r="66" spans="1:33" s="82" customFormat="1" ht="13.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5"/>
      <c r="Q66" s="37"/>
      <c r="R66" s="45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:33" s="82" customFormat="1" ht="13.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5"/>
      <c r="Q67" s="37"/>
      <c r="R67" s="45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s="82" customFormat="1" ht="13.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5"/>
      <c r="Q68" s="37"/>
      <c r="R68" s="45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s="82" customFormat="1" ht="13.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5"/>
      <c r="Q69" s="37"/>
      <c r="R69" s="45"/>
      <c r="S69" s="79"/>
      <c r="T69" s="79"/>
      <c r="U69" s="79"/>
      <c r="V69" s="79"/>
      <c r="W69" s="79"/>
      <c r="X69" s="79"/>
      <c r="Y69" s="80"/>
      <c r="Z69" s="79"/>
      <c r="AA69" s="80"/>
      <c r="AB69" s="79"/>
      <c r="AC69" s="80"/>
      <c r="AD69" s="79"/>
      <c r="AE69" s="80"/>
      <c r="AF69" s="79"/>
      <c r="AG69" s="80"/>
    </row>
    <row r="70" spans="1:33" s="82" customFormat="1" ht="13.2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  <c r="Q70" s="79"/>
      <c r="R70" s="80"/>
      <c r="S70" s="79"/>
      <c r="T70" s="79"/>
      <c r="U70" s="79"/>
      <c r="V70" s="79"/>
      <c r="W70" s="79"/>
      <c r="X70" s="79"/>
      <c r="Y70" s="80"/>
      <c r="Z70" s="79"/>
      <c r="AA70" s="80"/>
      <c r="AB70" s="79"/>
      <c r="AC70" s="80"/>
      <c r="AD70" s="79"/>
      <c r="AE70" s="80"/>
      <c r="AF70" s="79"/>
      <c r="AG70" s="81"/>
    </row>
    <row r="71" spans="1:33" s="82" customFormat="1" ht="13.2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79"/>
      <c r="R71" s="80"/>
      <c r="S71" s="79"/>
      <c r="T71" s="79"/>
      <c r="U71" s="79"/>
      <c r="V71" s="79"/>
      <c r="W71" s="79"/>
      <c r="X71" s="79"/>
      <c r="Y71" s="80"/>
      <c r="Z71" s="79"/>
      <c r="AA71" s="80"/>
      <c r="AB71" s="79"/>
      <c r="AC71" s="80"/>
      <c r="AD71" s="79"/>
      <c r="AE71" s="80"/>
      <c r="AF71" s="79"/>
      <c r="AG71" s="80"/>
    </row>
    <row r="72" spans="1:33" s="82" customFormat="1" ht="13.2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  <c r="Q72" s="79"/>
      <c r="R72" s="80"/>
      <c r="S72" s="79"/>
      <c r="T72" s="79"/>
      <c r="U72" s="79"/>
      <c r="V72" s="79"/>
      <c r="W72" s="79"/>
      <c r="X72" s="79"/>
      <c r="Y72" s="80"/>
      <c r="Z72" s="79"/>
      <c r="AA72" s="80"/>
      <c r="AB72" s="79"/>
      <c r="AC72" s="80"/>
      <c r="AD72" s="79"/>
      <c r="AE72" s="80"/>
      <c r="AF72" s="79"/>
      <c r="AG72" s="80"/>
    </row>
    <row r="73" spans="1:33" s="82" customFormat="1" ht="13.2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  <c r="Q73" s="79"/>
      <c r="R73" s="80"/>
      <c r="S73" s="79"/>
      <c r="T73" s="79"/>
      <c r="U73" s="79"/>
      <c r="V73" s="79"/>
      <c r="W73" s="79"/>
      <c r="X73" s="79"/>
      <c r="Y73" s="80"/>
      <c r="Z73" s="79"/>
      <c r="AA73" s="80"/>
      <c r="AB73" s="79"/>
      <c r="AC73" s="80"/>
      <c r="AD73" s="79"/>
      <c r="AE73" s="80"/>
      <c r="AF73" s="79"/>
      <c r="AG73" s="80"/>
    </row>
    <row r="74" spans="1:33" s="82" customFormat="1" ht="13.2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  <c r="Q74" s="79"/>
      <c r="R74" s="80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</row>
    <row r="75" spans="1:33" s="82" customFormat="1" ht="13.2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79"/>
      <c r="R75" s="80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</row>
    <row r="76" spans="1:33" s="82" customFormat="1" ht="13.2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  <c r="Q76" s="79"/>
      <c r="R76" s="80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</row>
    <row r="77" spans="1:33" s="82" customFormat="1" ht="13.2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79"/>
      <c r="R77" s="80"/>
      <c r="S77" s="79"/>
      <c r="T77" s="79"/>
      <c r="U77" s="79"/>
      <c r="V77" s="79"/>
      <c r="W77" s="79"/>
      <c r="X77" s="79"/>
      <c r="Y77" s="80"/>
      <c r="Z77" s="79"/>
      <c r="AA77" s="80"/>
      <c r="AB77" s="79"/>
      <c r="AC77" s="80"/>
      <c r="AD77" s="79"/>
      <c r="AE77" s="80"/>
      <c r="AF77" s="79"/>
      <c r="AG77" s="80"/>
    </row>
    <row r="78" spans="1:33" s="82" customFormat="1" ht="13.2" x14ac:dyDescent="0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79"/>
      <c r="R78" s="80"/>
      <c r="S78" s="79"/>
      <c r="T78" s="79"/>
      <c r="U78" s="79"/>
      <c r="V78" s="79"/>
      <c r="W78" s="79"/>
      <c r="X78" s="79"/>
      <c r="Y78" s="80"/>
      <c r="Z78" s="79"/>
      <c r="AA78" s="80"/>
      <c r="AB78" s="79"/>
      <c r="AC78" s="80"/>
      <c r="AD78" s="79"/>
      <c r="AE78" s="80"/>
      <c r="AF78" s="79"/>
      <c r="AG78" s="80"/>
    </row>
    <row r="79" spans="1:33" s="82" customFormat="1" ht="13.2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0"/>
      <c r="Q79" s="79"/>
      <c r="R79" s="80"/>
      <c r="S79" s="79"/>
      <c r="T79" s="79"/>
      <c r="U79" s="79"/>
      <c r="V79" s="79"/>
      <c r="W79" s="79"/>
      <c r="X79" s="79"/>
      <c r="Y79" s="80"/>
      <c r="Z79" s="79"/>
      <c r="AA79" s="80"/>
      <c r="AB79" s="79"/>
      <c r="AC79" s="80"/>
      <c r="AD79" s="79"/>
      <c r="AE79" s="80"/>
      <c r="AF79" s="79"/>
      <c r="AG79" s="80"/>
    </row>
    <row r="80" spans="1:33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  <row r="304" spans="16:18" s="82" customFormat="1" ht="13.2" x14ac:dyDescent="0.25">
      <c r="P304" s="146"/>
      <c r="R304" s="146"/>
    </row>
    <row r="305" spans="16:18" s="82" customFormat="1" ht="13.2" x14ac:dyDescent="0.25">
      <c r="P305" s="146"/>
      <c r="R305" s="146"/>
    </row>
    <row r="306" spans="16:18" s="82" customFormat="1" ht="13.2" x14ac:dyDescent="0.25">
      <c r="P306" s="146"/>
      <c r="R306" s="146"/>
    </row>
    <row r="307" spans="16:18" s="82" customFormat="1" ht="13.2" x14ac:dyDescent="0.25">
      <c r="P307" s="146"/>
      <c r="R307" s="146"/>
    </row>
    <row r="308" spans="16:18" s="82" customFormat="1" ht="13.2" x14ac:dyDescent="0.25">
      <c r="P308" s="146"/>
      <c r="R308" s="146"/>
    </row>
    <row r="309" spans="16:18" s="82" customFormat="1" ht="13.2" x14ac:dyDescent="0.25">
      <c r="P309" s="146"/>
      <c r="R309" s="146"/>
    </row>
    <row r="310" spans="16:18" s="82" customFormat="1" ht="13.2" x14ac:dyDescent="0.25">
      <c r="P310" s="146"/>
      <c r="R310" s="146"/>
    </row>
    <row r="311" spans="16:18" s="82" customFormat="1" ht="13.2" x14ac:dyDescent="0.25">
      <c r="P311" s="146"/>
      <c r="R311" s="146"/>
    </row>
    <row r="312" spans="16:18" s="82" customFormat="1" ht="13.2" x14ac:dyDescent="0.25">
      <c r="P312" s="146"/>
      <c r="R312" s="146"/>
    </row>
    <row r="313" spans="16:18" s="82" customFormat="1" ht="13.2" x14ac:dyDescent="0.25">
      <c r="P313" s="146"/>
      <c r="R313" s="146"/>
    </row>
    <row r="314" spans="16:18" s="82" customFormat="1" ht="13.2" x14ac:dyDescent="0.25">
      <c r="P314" s="146"/>
      <c r="R314" s="146"/>
    </row>
    <row r="315" spans="16:18" s="82" customFormat="1" ht="13.2" x14ac:dyDescent="0.25">
      <c r="P315" s="146"/>
      <c r="R315" s="146"/>
    </row>
    <row r="316" spans="16:18" s="82" customFormat="1" ht="13.2" x14ac:dyDescent="0.25">
      <c r="P316" s="146"/>
      <c r="R316" s="146"/>
    </row>
  </sheetData>
  <mergeCells count="1">
    <mergeCell ref="P1:R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75"/>
  <sheetViews>
    <sheetView showGridLines="0" workbookViewId="0"/>
  </sheetViews>
  <sheetFormatPr defaultColWidth="9.6640625" defaultRowHeight="20.399999999999999" x14ac:dyDescent="0.35"/>
  <cols>
    <col min="1" max="1" width="33.88671875" style="1" customWidth="1"/>
    <col min="2" max="2" width="12.44140625" style="1" bestFit="1" customWidth="1"/>
    <col min="3" max="3" width="11.88671875" style="1" customWidth="1"/>
    <col min="4" max="4" width="0.77734375" style="1" customWidth="1"/>
    <col min="5" max="5" width="11" style="1" customWidth="1"/>
    <col min="6" max="6" width="1.33203125" style="305" customWidth="1"/>
    <col min="7" max="7" width="10.109375" style="1" customWidth="1"/>
    <col min="8" max="8" width="2.21875" style="305" customWidth="1"/>
    <col min="9" max="9" width="13.44140625" style="1" customWidth="1"/>
    <col min="10" max="10" width="1.88671875" style="305" customWidth="1"/>
    <col min="11" max="11" width="8.77734375" style="1" customWidth="1"/>
    <col min="12" max="12" width="1.109375" style="305" customWidth="1"/>
    <col min="13" max="13" width="9.44140625" style="1" bestFit="1" customWidth="1"/>
    <col min="14" max="14" width="1.33203125" style="305" customWidth="1"/>
    <col min="15" max="15" width="15.77734375" style="2" customWidth="1"/>
    <col min="16" max="16" width="1.6640625" style="305" customWidth="1"/>
    <col min="17" max="17" width="14.109375" style="2" customWidth="1"/>
    <col min="18" max="18" width="2" style="305" customWidth="1"/>
    <col min="19" max="19" width="13.21875" style="1" customWidth="1"/>
    <col min="20" max="20" width="10.109375" style="3" bestFit="1" customWidth="1"/>
    <col min="21" max="21" width="12.33203125" style="1" bestFit="1" customWidth="1"/>
    <col min="22" max="256" width="9.6640625" style="1"/>
    <col min="257" max="257" width="33.88671875" style="1" customWidth="1"/>
    <col min="258" max="258" width="12.44140625" style="1" bestFit="1" customWidth="1"/>
    <col min="259" max="259" width="11.88671875" style="1" customWidth="1"/>
    <col min="260" max="260" width="0.77734375" style="1" customWidth="1"/>
    <col min="261" max="261" width="11" style="1" customWidth="1"/>
    <col min="262" max="262" width="1.33203125" style="1" customWidth="1"/>
    <col min="263" max="263" width="10.109375" style="1" customWidth="1"/>
    <col min="264" max="264" width="2.21875" style="1" customWidth="1"/>
    <col min="265" max="265" width="13.44140625" style="1" customWidth="1"/>
    <col min="266" max="266" width="1.88671875" style="1" customWidth="1"/>
    <col min="267" max="267" width="8.77734375" style="1" customWidth="1"/>
    <col min="268" max="268" width="1.109375" style="1" customWidth="1"/>
    <col min="269" max="269" width="9.44140625" style="1" bestFit="1" customWidth="1"/>
    <col min="270" max="270" width="1.33203125" style="1" customWidth="1"/>
    <col min="271" max="271" width="15.77734375" style="1" customWidth="1"/>
    <col min="272" max="272" width="1.6640625" style="1" customWidth="1"/>
    <col min="273" max="273" width="14.109375" style="1" customWidth="1"/>
    <col min="274" max="274" width="2" style="1" customWidth="1"/>
    <col min="275" max="275" width="13.21875" style="1" customWidth="1"/>
    <col min="276" max="276" width="10.109375" style="1" bestFit="1" customWidth="1"/>
    <col min="277" max="277" width="12.33203125" style="1" bestFit="1" customWidth="1"/>
    <col min="278" max="512" width="9.6640625" style="1"/>
    <col min="513" max="513" width="33.88671875" style="1" customWidth="1"/>
    <col min="514" max="514" width="12.44140625" style="1" bestFit="1" customWidth="1"/>
    <col min="515" max="515" width="11.88671875" style="1" customWidth="1"/>
    <col min="516" max="516" width="0.77734375" style="1" customWidth="1"/>
    <col min="517" max="517" width="11" style="1" customWidth="1"/>
    <col min="518" max="518" width="1.33203125" style="1" customWidth="1"/>
    <col min="519" max="519" width="10.109375" style="1" customWidth="1"/>
    <col min="520" max="520" width="2.21875" style="1" customWidth="1"/>
    <col min="521" max="521" width="13.44140625" style="1" customWidth="1"/>
    <col min="522" max="522" width="1.88671875" style="1" customWidth="1"/>
    <col min="523" max="523" width="8.77734375" style="1" customWidth="1"/>
    <col min="524" max="524" width="1.109375" style="1" customWidth="1"/>
    <col min="525" max="525" width="9.44140625" style="1" bestFit="1" customWidth="1"/>
    <col min="526" max="526" width="1.33203125" style="1" customWidth="1"/>
    <col min="527" max="527" width="15.77734375" style="1" customWidth="1"/>
    <col min="528" max="528" width="1.6640625" style="1" customWidth="1"/>
    <col min="529" max="529" width="14.109375" style="1" customWidth="1"/>
    <col min="530" max="530" width="2" style="1" customWidth="1"/>
    <col min="531" max="531" width="13.21875" style="1" customWidth="1"/>
    <col min="532" max="532" width="10.109375" style="1" bestFit="1" customWidth="1"/>
    <col min="533" max="533" width="12.33203125" style="1" bestFit="1" customWidth="1"/>
    <col min="534" max="768" width="9.6640625" style="1"/>
    <col min="769" max="769" width="33.88671875" style="1" customWidth="1"/>
    <col min="770" max="770" width="12.44140625" style="1" bestFit="1" customWidth="1"/>
    <col min="771" max="771" width="11.88671875" style="1" customWidth="1"/>
    <col min="772" max="772" width="0.77734375" style="1" customWidth="1"/>
    <col min="773" max="773" width="11" style="1" customWidth="1"/>
    <col min="774" max="774" width="1.33203125" style="1" customWidth="1"/>
    <col min="775" max="775" width="10.109375" style="1" customWidth="1"/>
    <col min="776" max="776" width="2.21875" style="1" customWidth="1"/>
    <col min="777" max="777" width="13.44140625" style="1" customWidth="1"/>
    <col min="778" max="778" width="1.88671875" style="1" customWidth="1"/>
    <col min="779" max="779" width="8.77734375" style="1" customWidth="1"/>
    <col min="780" max="780" width="1.109375" style="1" customWidth="1"/>
    <col min="781" max="781" width="9.44140625" style="1" bestFit="1" customWidth="1"/>
    <col min="782" max="782" width="1.33203125" style="1" customWidth="1"/>
    <col min="783" max="783" width="15.77734375" style="1" customWidth="1"/>
    <col min="784" max="784" width="1.6640625" style="1" customWidth="1"/>
    <col min="785" max="785" width="14.109375" style="1" customWidth="1"/>
    <col min="786" max="786" width="2" style="1" customWidth="1"/>
    <col min="787" max="787" width="13.21875" style="1" customWidth="1"/>
    <col min="788" max="788" width="10.109375" style="1" bestFit="1" customWidth="1"/>
    <col min="789" max="789" width="12.33203125" style="1" bestFit="1" customWidth="1"/>
    <col min="790" max="1024" width="9.6640625" style="1"/>
    <col min="1025" max="1025" width="33.88671875" style="1" customWidth="1"/>
    <col min="1026" max="1026" width="12.44140625" style="1" bestFit="1" customWidth="1"/>
    <col min="1027" max="1027" width="11.88671875" style="1" customWidth="1"/>
    <col min="1028" max="1028" width="0.77734375" style="1" customWidth="1"/>
    <col min="1029" max="1029" width="11" style="1" customWidth="1"/>
    <col min="1030" max="1030" width="1.33203125" style="1" customWidth="1"/>
    <col min="1031" max="1031" width="10.109375" style="1" customWidth="1"/>
    <col min="1032" max="1032" width="2.21875" style="1" customWidth="1"/>
    <col min="1033" max="1033" width="13.44140625" style="1" customWidth="1"/>
    <col min="1034" max="1034" width="1.88671875" style="1" customWidth="1"/>
    <col min="1035" max="1035" width="8.77734375" style="1" customWidth="1"/>
    <col min="1036" max="1036" width="1.109375" style="1" customWidth="1"/>
    <col min="1037" max="1037" width="9.44140625" style="1" bestFit="1" customWidth="1"/>
    <col min="1038" max="1038" width="1.33203125" style="1" customWidth="1"/>
    <col min="1039" max="1039" width="15.77734375" style="1" customWidth="1"/>
    <col min="1040" max="1040" width="1.6640625" style="1" customWidth="1"/>
    <col min="1041" max="1041" width="14.109375" style="1" customWidth="1"/>
    <col min="1042" max="1042" width="2" style="1" customWidth="1"/>
    <col min="1043" max="1043" width="13.21875" style="1" customWidth="1"/>
    <col min="1044" max="1044" width="10.109375" style="1" bestFit="1" customWidth="1"/>
    <col min="1045" max="1045" width="12.33203125" style="1" bestFit="1" customWidth="1"/>
    <col min="1046" max="1280" width="9.6640625" style="1"/>
    <col min="1281" max="1281" width="33.88671875" style="1" customWidth="1"/>
    <col min="1282" max="1282" width="12.44140625" style="1" bestFit="1" customWidth="1"/>
    <col min="1283" max="1283" width="11.88671875" style="1" customWidth="1"/>
    <col min="1284" max="1284" width="0.77734375" style="1" customWidth="1"/>
    <col min="1285" max="1285" width="11" style="1" customWidth="1"/>
    <col min="1286" max="1286" width="1.33203125" style="1" customWidth="1"/>
    <col min="1287" max="1287" width="10.109375" style="1" customWidth="1"/>
    <col min="1288" max="1288" width="2.21875" style="1" customWidth="1"/>
    <col min="1289" max="1289" width="13.44140625" style="1" customWidth="1"/>
    <col min="1290" max="1290" width="1.88671875" style="1" customWidth="1"/>
    <col min="1291" max="1291" width="8.77734375" style="1" customWidth="1"/>
    <col min="1292" max="1292" width="1.109375" style="1" customWidth="1"/>
    <col min="1293" max="1293" width="9.44140625" style="1" bestFit="1" customWidth="1"/>
    <col min="1294" max="1294" width="1.33203125" style="1" customWidth="1"/>
    <col min="1295" max="1295" width="15.77734375" style="1" customWidth="1"/>
    <col min="1296" max="1296" width="1.6640625" style="1" customWidth="1"/>
    <col min="1297" max="1297" width="14.109375" style="1" customWidth="1"/>
    <col min="1298" max="1298" width="2" style="1" customWidth="1"/>
    <col min="1299" max="1299" width="13.21875" style="1" customWidth="1"/>
    <col min="1300" max="1300" width="10.109375" style="1" bestFit="1" customWidth="1"/>
    <col min="1301" max="1301" width="12.33203125" style="1" bestFit="1" customWidth="1"/>
    <col min="1302" max="1536" width="9.6640625" style="1"/>
    <col min="1537" max="1537" width="33.88671875" style="1" customWidth="1"/>
    <col min="1538" max="1538" width="12.44140625" style="1" bestFit="1" customWidth="1"/>
    <col min="1539" max="1539" width="11.88671875" style="1" customWidth="1"/>
    <col min="1540" max="1540" width="0.77734375" style="1" customWidth="1"/>
    <col min="1541" max="1541" width="11" style="1" customWidth="1"/>
    <col min="1542" max="1542" width="1.33203125" style="1" customWidth="1"/>
    <col min="1543" max="1543" width="10.109375" style="1" customWidth="1"/>
    <col min="1544" max="1544" width="2.21875" style="1" customWidth="1"/>
    <col min="1545" max="1545" width="13.44140625" style="1" customWidth="1"/>
    <col min="1546" max="1546" width="1.88671875" style="1" customWidth="1"/>
    <col min="1547" max="1547" width="8.77734375" style="1" customWidth="1"/>
    <col min="1548" max="1548" width="1.109375" style="1" customWidth="1"/>
    <col min="1549" max="1549" width="9.44140625" style="1" bestFit="1" customWidth="1"/>
    <col min="1550" max="1550" width="1.33203125" style="1" customWidth="1"/>
    <col min="1551" max="1551" width="15.77734375" style="1" customWidth="1"/>
    <col min="1552" max="1552" width="1.6640625" style="1" customWidth="1"/>
    <col min="1553" max="1553" width="14.109375" style="1" customWidth="1"/>
    <col min="1554" max="1554" width="2" style="1" customWidth="1"/>
    <col min="1555" max="1555" width="13.21875" style="1" customWidth="1"/>
    <col min="1556" max="1556" width="10.109375" style="1" bestFit="1" customWidth="1"/>
    <col min="1557" max="1557" width="12.33203125" style="1" bestFit="1" customWidth="1"/>
    <col min="1558" max="1792" width="9.6640625" style="1"/>
    <col min="1793" max="1793" width="33.88671875" style="1" customWidth="1"/>
    <col min="1794" max="1794" width="12.44140625" style="1" bestFit="1" customWidth="1"/>
    <col min="1795" max="1795" width="11.88671875" style="1" customWidth="1"/>
    <col min="1796" max="1796" width="0.77734375" style="1" customWidth="1"/>
    <col min="1797" max="1797" width="11" style="1" customWidth="1"/>
    <col min="1798" max="1798" width="1.33203125" style="1" customWidth="1"/>
    <col min="1799" max="1799" width="10.109375" style="1" customWidth="1"/>
    <col min="1800" max="1800" width="2.21875" style="1" customWidth="1"/>
    <col min="1801" max="1801" width="13.44140625" style="1" customWidth="1"/>
    <col min="1802" max="1802" width="1.88671875" style="1" customWidth="1"/>
    <col min="1803" max="1803" width="8.77734375" style="1" customWidth="1"/>
    <col min="1804" max="1804" width="1.109375" style="1" customWidth="1"/>
    <col min="1805" max="1805" width="9.44140625" style="1" bestFit="1" customWidth="1"/>
    <col min="1806" max="1806" width="1.33203125" style="1" customWidth="1"/>
    <col min="1807" max="1807" width="15.77734375" style="1" customWidth="1"/>
    <col min="1808" max="1808" width="1.6640625" style="1" customWidth="1"/>
    <col min="1809" max="1809" width="14.109375" style="1" customWidth="1"/>
    <col min="1810" max="1810" width="2" style="1" customWidth="1"/>
    <col min="1811" max="1811" width="13.21875" style="1" customWidth="1"/>
    <col min="1812" max="1812" width="10.109375" style="1" bestFit="1" customWidth="1"/>
    <col min="1813" max="1813" width="12.33203125" style="1" bestFit="1" customWidth="1"/>
    <col min="1814" max="2048" width="9.6640625" style="1"/>
    <col min="2049" max="2049" width="33.88671875" style="1" customWidth="1"/>
    <col min="2050" max="2050" width="12.44140625" style="1" bestFit="1" customWidth="1"/>
    <col min="2051" max="2051" width="11.88671875" style="1" customWidth="1"/>
    <col min="2052" max="2052" width="0.77734375" style="1" customWidth="1"/>
    <col min="2053" max="2053" width="11" style="1" customWidth="1"/>
    <col min="2054" max="2054" width="1.33203125" style="1" customWidth="1"/>
    <col min="2055" max="2055" width="10.109375" style="1" customWidth="1"/>
    <col min="2056" max="2056" width="2.21875" style="1" customWidth="1"/>
    <col min="2057" max="2057" width="13.44140625" style="1" customWidth="1"/>
    <col min="2058" max="2058" width="1.88671875" style="1" customWidth="1"/>
    <col min="2059" max="2059" width="8.77734375" style="1" customWidth="1"/>
    <col min="2060" max="2060" width="1.109375" style="1" customWidth="1"/>
    <col min="2061" max="2061" width="9.44140625" style="1" bestFit="1" customWidth="1"/>
    <col min="2062" max="2062" width="1.33203125" style="1" customWidth="1"/>
    <col min="2063" max="2063" width="15.77734375" style="1" customWidth="1"/>
    <col min="2064" max="2064" width="1.6640625" style="1" customWidth="1"/>
    <col min="2065" max="2065" width="14.109375" style="1" customWidth="1"/>
    <col min="2066" max="2066" width="2" style="1" customWidth="1"/>
    <col min="2067" max="2067" width="13.21875" style="1" customWidth="1"/>
    <col min="2068" max="2068" width="10.109375" style="1" bestFit="1" customWidth="1"/>
    <col min="2069" max="2069" width="12.33203125" style="1" bestFit="1" customWidth="1"/>
    <col min="2070" max="2304" width="9.6640625" style="1"/>
    <col min="2305" max="2305" width="33.88671875" style="1" customWidth="1"/>
    <col min="2306" max="2306" width="12.44140625" style="1" bestFit="1" customWidth="1"/>
    <col min="2307" max="2307" width="11.88671875" style="1" customWidth="1"/>
    <col min="2308" max="2308" width="0.77734375" style="1" customWidth="1"/>
    <col min="2309" max="2309" width="11" style="1" customWidth="1"/>
    <col min="2310" max="2310" width="1.33203125" style="1" customWidth="1"/>
    <col min="2311" max="2311" width="10.109375" style="1" customWidth="1"/>
    <col min="2312" max="2312" width="2.21875" style="1" customWidth="1"/>
    <col min="2313" max="2313" width="13.44140625" style="1" customWidth="1"/>
    <col min="2314" max="2314" width="1.88671875" style="1" customWidth="1"/>
    <col min="2315" max="2315" width="8.77734375" style="1" customWidth="1"/>
    <col min="2316" max="2316" width="1.109375" style="1" customWidth="1"/>
    <col min="2317" max="2317" width="9.44140625" style="1" bestFit="1" customWidth="1"/>
    <col min="2318" max="2318" width="1.33203125" style="1" customWidth="1"/>
    <col min="2319" max="2319" width="15.77734375" style="1" customWidth="1"/>
    <col min="2320" max="2320" width="1.6640625" style="1" customWidth="1"/>
    <col min="2321" max="2321" width="14.109375" style="1" customWidth="1"/>
    <col min="2322" max="2322" width="2" style="1" customWidth="1"/>
    <col min="2323" max="2323" width="13.21875" style="1" customWidth="1"/>
    <col min="2324" max="2324" width="10.109375" style="1" bestFit="1" customWidth="1"/>
    <col min="2325" max="2325" width="12.33203125" style="1" bestFit="1" customWidth="1"/>
    <col min="2326" max="2560" width="9.6640625" style="1"/>
    <col min="2561" max="2561" width="33.88671875" style="1" customWidth="1"/>
    <col min="2562" max="2562" width="12.44140625" style="1" bestFit="1" customWidth="1"/>
    <col min="2563" max="2563" width="11.88671875" style="1" customWidth="1"/>
    <col min="2564" max="2564" width="0.77734375" style="1" customWidth="1"/>
    <col min="2565" max="2565" width="11" style="1" customWidth="1"/>
    <col min="2566" max="2566" width="1.33203125" style="1" customWidth="1"/>
    <col min="2567" max="2567" width="10.109375" style="1" customWidth="1"/>
    <col min="2568" max="2568" width="2.21875" style="1" customWidth="1"/>
    <col min="2569" max="2569" width="13.44140625" style="1" customWidth="1"/>
    <col min="2570" max="2570" width="1.88671875" style="1" customWidth="1"/>
    <col min="2571" max="2571" width="8.77734375" style="1" customWidth="1"/>
    <col min="2572" max="2572" width="1.109375" style="1" customWidth="1"/>
    <col min="2573" max="2573" width="9.44140625" style="1" bestFit="1" customWidth="1"/>
    <col min="2574" max="2574" width="1.33203125" style="1" customWidth="1"/>
    <col min="2575" max="2575" width="15.77734375" style="1" customWidth="1"/>
    <col min="2576" max="2576" width="1.6640625" style="1" customWidth="1"/>
    <col min="2577" max="2577" width="14.109375" style="1" customWidth="1"/>
    <col min="2578" max="2578" width="2" style="1" customWidth="1"/>
    <col min="2579" max="2579" width="13.21875" style="1" customWidth="1"/>
    <col min="2580" max="2580" width="10.109375" style="1" bestFit="1" customWidth="1"/>
    <col min="2581" max="2581" width="12.33203125" style="1" bestFit="1" customWidth="1"/>
    <col min="2582" max="2816" width="9.6640625" style="1"/>
    <col min="2817" max="2817" width="33.88671875" style="1" customWidth="1"/>
    <col min="2818" max="2818" width="12.44140625" style="1" bestFit="1" customWidth="1"/>
    <col min="2819" max="2819" width="11.88671875" style="1" customWidth="1"/>
    <col min="2820" max="2820" width="0.77734375" style="1" customWidth="1"/>
    <col min="2821" max="2821" width="11" style="1" customWidth="1"/>
    <col min="2822" max="2822" width="1.33203125" style="1" customWidth="1"/>
    <col min="2823" max="2823" width="10.109375" style="1" customWidth="1"/>
    <col min="2824" max="2824" width="2.21875" style="1" customWidth="1"/>
    <col min="2825" max="2825" width="13.44140625" style="1" customWidth="1"/>
    <col min="2826" max="2826" width="1.88671875" style="1" customWidth="1"/>
    <col min="2827" max="2827" width="8.77734375" style="1" customWidth="1"/>
    <col min="2828" max="2828" width="1.109375" style="1" customWidth="1"/>
    <col min="2829" max="2829" width="9.44140625" style="1" bestFit="1" customWidth="1"/>
    <col min="2830" max="2830" width="1.33203125" style="1" customWidth="1"/>
    <col min="2831" max="2831" width="15.77734375" style="1" customWidth="1"/>
    <col min="2832" max="2832" width="1.6640625" style="1" customWidth="1"/>
    <col min="2833" max="2833" width="14.109375" style="1" customWidth="1"/>
    <col min="2834" max="2834" width="2" style="1" customWidth="1"/>
    <col min="2835" max="2835" width="13.21875" style="1" customWidth="1"/>
    <col min="2836" max="2836" width="10.109375" style="1" bestFit="1" customWidth="1"/>
    <col min="2837" max="2837" width="12.33203125" style="1" bestFit="1" customWidth="1"/>
    <col min="2838" max="3072" width="9.6640625" style="1"/>
    <col min="3073" max="3073" width="33.88671875" style="1" customWidth="1"/>
    <col min="3074" max="3074" width="12.44140625" style="1" bestFit="1" customWidth="1"/>
    <col min="3075" max="3075" width="11.88671875" style="1" customWidth="1"/>
    <col min="3076" max="3076" width="0.77734375" style="1" customWidth="1"/>
    <col min="3077" max="3077" width="11" style="1" customWidth="1"/>
    <col min="3078" max="3078" width="1.33203125" style="1" customWidth="1"/>
    <col min="3079" max="3079" width="10.109375" style="1" customWidth="1"/>
    <col min="3080" max="3080" width="2.21875" style="1" customWidth="1"/>
    <col min="3081" max="3081" width="13.44140625" style="1" customWidth="1"/>
    <col min="3082" max="3082" width="1.88671875" style="1" customWidth="1"/>
    <col min="3083" max="3083" width="8.77734375" style="1" customWidth="1"/>
    <col min="3084" max="3084" width="1.109375" style="1" customWidth="1"/>
    <col min="3085" max="3085" width="9.44140625" style="1" bestFit="1" customWidth="1"/>
    <col min="3086" max="3086" width="1.33203125" style="1" customWidth="1"/>
    <col min="3087" max="3087" width="15.77734375" style="1" customWidth="1"/>
    <col min="3088" max="3088" width="1.6640625" style="1" customWidth="1"/>
    <col min="3089" max="3089" width="14.109375" style="1" customWidth="1"/>
    <col min="3090" max="3090" width="2" style="1" customWidth="1"/>
    <col min="3091" max="3091" width="13.21875" style="1" customWidth="1"/>
    <col min="3092" max="3092" width="10.109375" style="1" bestFit="1" customWidth="1"/>
    <col min="3093" max="3093" width="12.33203125" style="1" bestFit="1" customWidth="1"/>
    <col min="3094" max="3328" width="9.6640625" style="1"/>
    <col min="3329" max="3329" width="33.88671875" style="1" customWidth="1"/>
    <col min="3330" max="3330" width="12.44140625" style="1" bestFit="1" customWidth="1"/>
    <col min="3331" max="3331" width="11.88671875" style="1" customWidth="1"/>
    <col min="3332" max="3332" width="0.77734375" style="1" customWidth="1"/>
    <col min="3333" max="3333" width="11" style="1" customWidth="1"/>
    <col min="3334" max="3334" width="1.33203125" style="1" customWidth="1"/>
    <col min="3335" max="3335" width="10.109375" style="1" customWidth="1"/>
    <col min="3336" max="3336" width="2.21875" style="1" customWidth="1"/>
    <col min="3337" max="3337" width="13.44140625" style="1" customWidth="1"/>
    <col min="3338" max="3338" width="1.88671875" style="1" customWidth="1"/>
    <col min="3339" max="3339" width="8.77734375" style="1" customWidth="1"/>
    <col min="3340" max="3340" width="1.109375" style="1" customWidth="1"/>
    <col min="3341" max="3341" width="9.44140625" style="1" bestFit="1" customWidth="1"/>
    <col min="3342" max="3342" width="1.33203125" style="1" customWidth="1"/>
    <col min="3343" max="3343" width="15.77734375" style="1" customWidth="1"/>
    <col min="3344" max="3344" width="1.6640625" style="1" customWidth="1"/>
    <col min="3345" max="3345" width="14.109375" style="1" customWidth="1"/>
    <col min="3346" max="3346" width="2" style="1" customWidth="1"/>
    <col min="3347" max="3347" width="13.21875" style="1" customWidth="1"/>
    <col min="3348" max="3348" width="10.109375" style="1" bestFit="1" customWidth="1"/>
    <col min="3349" max="3349" width="12.33203125" style="1" bestFit="1" customWidth="1"/>
    <col min="3350" max="3584" width="9.6640625" style="1"/>
    <col min="3585" max="3585" width="33.88671875" style="1" customWidth="1"/>
    <col min="3586" max="3586" width="12.44140625" style="1" bestFit="1" customWidth="1"/>
    <col min="3587" max="3587" width="11.88671875" style="1" customWidth="1"/>
    <col min="3588" max="3588" width="0.77734375" style="1" customWidth="1"/>
    <col min="3589" max="3589" width="11" style="1" customWidth="1"/>
    <col min="3590" max="3590" width="1.33203125" style="1" customWidth="1"/>
    <col min="3591" max="3591" width="10.109375" style="1" customWidth="1"/>
    <col min="3592" max="3592" width="2.21875" style="1" customWidth="1"/>
    <col min="3593" max="3593" width="13.44140625" style="1" customWidth="1"/>
    <col min="3594" max="3594" width="1.88671875" style="1" customWidth="1"/>
    <col min="3595" max="3595" width="8.77734375" style="1" customWidth="1"/>
    <col min="3596" max="3596" width="1.109375" style="1" customWidth="1"/>
    <col min="3597" max="3597" width="9.44140625" style="1" bestFit="1" customWidth="1"/>
    <col min="3598" max="3598" width="1.33203125" style="1" customWidth="1"/>
    <col min="3599" max="3599" width="15.77734375" style="1" customWidth="1"/>
    <col min="3600" max="3600" width="1.6640625" style="1" customWidth="1"/>
    <col min="3601" max="3601" width="14.109375" style="1" customWidth="1"/>
    <col min="3602" max="3602" width="2" style="1" customWidth="1"/>
    <col min="3603" max="3603" width="13.21875" style="1" customWidth="1"/>
    <col min="3604" max="3604" width="10.109375" style="1" bestFit="1" customWidth="1"/>
    <col min="3605" max="3605" width="12.33203125" style="1" bestFit="1" customWidth="1"/>
    <col min="3606" max="3840" width="9.6640625" style="1"/>
    <col min="3841" max="3841" width="33.88671875" style="1" customWidth="1"/>
    <col min="3842" max="3842" width="12.44140625" style="1" bestFit="1" customWidth="1"/>
    <col min="3843" max="3843" width="11.88671875" style="1" customWidth="1"/>
    <col min="3844" max="3844" width="0.77734375" style="1" customWidth="1"/>
    <col min="3845" max="3845" width="11" style="1" customWidth="1"/>
    <col min="3846" max="3846" width="1.33203125" style="1" customWidth="1"/>
    <col min="3847" max="3847" width="10.109375" style="1" customWidth="1"/>
    <col min="3848" max="3848" width="2.21875" style="1" customWidth="1"/>
    <col min="3849" max="3849" width="13.44140625" style="1" customWidth="1"/>
    <col min="3850" max="3850" width="1.88671875" style="1" customWidth="1"/>
    <col min="3851" max="3851" width="8.77734375" style="1" customWidth="1"/>
    <col min="3852" max="3852" width="1.109375" style="1" customWidth="1"/>
    <col min="3853" max="3853" width="9.44140625" style="1" bestFit="1" customWidth="1"/>
    <col min="3854" max="3854" width="1.33203125" style="1" customWidth="1"/>
    <col min="3855" max="3855" width="15.77734375" style="1" customWidth="1"/>
    <col min="3856" max="3856" width="1.6640625" style="1" customWidth="1"/>
    <col min="3857" max="3857" width="14.109375" style="1" customWidth="1"/>
    <col min="3858" max="3858" width="2" style="1" customWidth="1"/>
    <col min="3859" max="3859" width="13.21875" style="1" customWidth="1"/>
    <col min="3860" max="3860" width="10.109375" style="1" bestFit="1" customWidth="1"/>
    <col min="3861" max="3861" width="12.33203125" style="1" bestFit="1" customWidth="1"/>
    <col min="3862" max="4096" width="9.6640625" style="1"/>
    <col min="4097" max="4097" width="33.88671875" style="1" customWidth="1"/>
    <col min="4098" max="4098" width="12.44140625" style="1" bestFit="1" customWidth="1"/>
    <col min="4099" max="4099" width="11.88671875" style="1" customWidth="1"/>
    <col min="4100" max="4100" width="0.77734375" style="1" customWidth="1"/>
    <col min="4101" max="4101" width="11" style="1" customWidth="1"/>
    <col min="4102" max="4102" width="1.33203125" style="1" customWidth="1"/>
    <col min="4103" max="4103" width="10.109375" style="1" customWidth="1"/>
    <col min="4104" max="4104" width="2.21875" style="1" customWidth="1"/>
    <col min="4105" max="4105" width="13.44140625" style="1" customWidth="1"/>
    <col min="4106" max="4106" width="1.88671875" style="1" customWidth="1"/>
    <col min="4107" max="4107" width="8.77734375" style="1" customWidth="1"/>
    <col min="4108" max="4108" width="1.109375" style="1" customWidth="1"/>
    <col min="4109" max="4109" width="9.44140625" style="1" bestFit="1" customWidth="1"/>
    <col min="4110" max="4110" width="1.33203125" style="1" customWidth="1"/>
    <col min="4111" max="4111" width="15.77734375" style="1" customWidth="1"/>
    <col min="4112" max="4112" width="1.6640625" style="1" customWidth="1"/>
    <col min="4113" max="4113" width="14.109375" style="1" customWidth="1"/>
    <col min="4114" max="4114" width="2" style="1" customWidth="1"/>
    <col min="4115" max="4115" width="13.21875" style="1" customWidth="1"/>
    <col min="4116" max="4116" width="10.109375" style="1" bestFit="1" customWidth="1"/>
    <col min="4117" max="4117" width="12.33203125" style="1" bestFit="1" customWidth="1"/>
    <col min="4118" max="4352" width="9.6640625" style="1"/>
    <col min="4353" max="4353" width="33.88671875" style="1" customWidth="1"/>
    <col min="4354" max="4354" width="12.44140625" style="1" bestFit="1" customWidth="1"/>
    <col min="4355" max="4355" width="11.88671875" style="1" customWidth="1"/>
    <col min="4356" max="4356" width="0.77734375" style="1" customWidth="1"/>
    <col min="4357" max="4357" width="11" style="1" customWidth="1"/>
    <col min="4358" max="4358" width="1.33203125" style="1" customWidth="1"/>
    <col min="4359" max="4359" width="10.109375" style="1" customWidth="1"/>
    <col min="4360" max="4360" width="2.21875" style="1" customWidth="1"/>
    <col min="4361" max="4361" width="13.44140625" style="1" customWidth="1"/>
    <col min="4362" max="4362" width="1.88671875" style="1" customWidth="1"/>
    <col min="4363" max="4363" width="8.77734375" style="1" customWidth="1"/>
    <col min="4364" max="4364" width="1.109375" style="1" customWidth="1"/>
    <col min="4365" max="4365" width="9.44140625" style="1" bestFit="1" customWidth="1"/>
    <col min="4366" max="4366" width="1.33203125" style="1" customWidth="1"/>
    <col min="4367" max="4367" width="15.77734375" style="1" customWidth="1"/>
    <col min="4368" max="4368" width="1.6640625" style="1" customWidth="1"/>
    <col min="4369" max="4369" width="14.109375" style="1" customWidth="1"/>
    <col min="4370" max="4370" width="2" style="1" customWidth="1"/>
    <col min="4371" max="4371" width="13.21875" style="1" customWidth="1"/>
    <col min="4372" max="4372" width="10.109375" style="1" bestFit="1" customWidth="1"/>
    <col min="4373" max="4373" width="12.33203125" style="1" bestFit="1" customWidth="1"/>
    <col min="4374" max="4608" width="9.6640625" style="1"/>
    <col min="4609" max="4609" width="33.88671875" style="1" customWidth="1"/>
    <col min="4610" max="4610" width="12.44140625" style="1" bestFit="1" customWidth="1"/>
    <col min="4611" max="4611" width="11.88671875" style="1" customWidth="1"/>
    <col min="4612" max="4612" width="0.77734375" style="1" customWidth="1"/>
    <col min="4613" max="4613" width="11" style="1" customWidth="1"/>
    <col min="4614" max="4614" width="1.33203125" style="1" customWidth="1"/>
    <col min="4615" max="4615" width="10.109375" style="1" customWidth="1"/>
    <col min="4616" max="4616" width="2.21875" style="1" customWidth="1"/>
    <col min="4617" max="4617" width="13.44140625" style="1" customWidth="1"/>
    <col min="4618" max="4618" width="1.88671875" style="1" customWidth="1"/>
    <col min="4619" max="4619" width="8.77734375" style="1" customWidth="1"/>
    <col min="4620" max="4620" width="1.109375" style="1" customWidth="1"/>
    <col min="4621" max="4621" width="9.44140625" style="1" bestFit="1" customWidth="1"/>
    <col min="4622" max="4622" width="1.33203125" style="1" customWidth="1"/>
    <col min="4623" max="4623" width="15.77734375" style="1" customWidth="1"/>
    <col min="4624" max="4624" width="1.6640625" style="1" customWidth="1"/>
    <col min="4625" max="4625" width="14.109375" style="1" customWidth="1"/>
    <col min="4626" max="4626" width="2" style="1" customWidth="1"/>
    <col min="4627" max="4627" width="13.21875" style="1" customWidth="1"/>
    <col min="4628" max="4628" width="10.109375" style="1" bestFit="1" customWidth="1"/>
    <col min="4629" max="4629" width="12.33203125" style="1" bestFit="1" customWidth="1"/>
    <col min="4630" max="4864" width="9.6640625" style="1"/>
    <col min="4865" max="4865" width="33.88671875" style="1" customWidth="1"/>
    <col min="4866" max="4866" width="12.44140625" style="1" bestFit="1" customWidth="1"/>
    <col min="4867" max="4867" width="11.88671875" style="1" customWidth="1"/>
    <col min="4868" max="4868" width="0.77734375" style="1" customWidth="1"/>
    <col min="4869" max="4869" width="11" style="1" customWidth="1"/>
    <col min="4870" max="4870" width="1.33203125" style="1" customWidth="1"/>
    <col min="4871" max="4871" width="10.109375" style="1" customWidth="1"/>
    <col min="4872" max="4872" width="2.21875" style="1" customWidth="1"/>
    <col min="4873" max="4873" width="13.44140625" style="1" customWidth="1"/>
    <col min="4874" max="4874" width="1.88671875" style="1" customWidth="1"/>
    <col min="4875" max="4875" width="8.77734375" style="1" customWidth="1"/>
    <col min="4876" max="4876" width="1.109375" style="1" customWidth="1"/>
    <col min="4877" max="4877" width="9.44140625" style="1" bestFit="1" customWidth="1"/>
    <col min="4878" max="4878" width="1.33203125" style="1" customWidth="1"/>
    <col min="4879" max="4879" width="15.77734375" style="1" customWidth="1"/>
    <col min="4880" max="4880" width="1.6640625" style="1" customWidth="1"/>
    <col min="4881" max="4881" width="14.109375" style="1" customWidth="1"/>
    <col min="4882" max="4882" width="2" style="1" customWidth="1"/>
    <col min="4883" max="4883" width="13.21875" style="1" customWidth="1"/>
    <col min="4884" max="4884" width="10.109375" style="1" bestFit="1" customWidth="1"/>
    <col min="4885" max="4885" width="12.33203125" style="1" bestFit="1" customWidth="1"/>
    <col min="4886" max="5120" width="9.6640625" style="1"/>
    <col min="5121" max="5121" width="33.88671875" style="1" customWidth="1"/>
    <col min="5122" max="5122" width="12.44140625" style="1" bestFit="1" customWidth="1"/>
    <col min="5123" max="5123" width="11.88671875" style="1" customWidth="1"/>
    <col min="5124" max="5124" width="0.77734375" style="1" customWidth="1"/>
    <col min="5125" max="5125" width="11" style="1" customWidth="1"/>
    <col min="5126" max="5126" width="1.33203125" style="1" customWidth="1"/>
    <col min="5127" max="5127" width="10.109375" style="1" customWidth="1"/>
    <col min="5128" max="5128" width="2.21875" style="1" customWidth="1"/>
    <col min="5129" max="5129" width="13.44140625" style="1" customWidth="1"/>
    <col min="5130" max="5130" width="1.88671875" style="1" customWidth="1"/>
    <col min="5131" max="5131" width="8.77734375" style="1" customWidth="1"/>
    <col min="5132" max="5132" width="1.109375" style="1" customWidth="1"/>
    <col min="5133" max="5133" width="9.44140625" style="1" bestFit="1" customWidth="1"/>
    <col min="5134" max="5134" width="1.33203125" style="1" customWidth="1"/>
    <col min="5135" max="5135" width="15.77734375" style="1" customWidth="1"/>
    <col min="5136" max="5136" width="1.6640625" style="1" customWidth="1"/>
    <col min="5137" max="5137" width="14.109375" style="1" customWidth="1"/>
    <col min="5138" max="5138" width="2" style="1" customWidth="1"/>
    <col min="5139" max="5139" width="13.21875" style="1" customWidth="1"/>
    <col min="5140" max="5140" width="10.109375" style="1" bestFit="1" customWidth="1"/>
    <col min="5141" max="5141" width="12.33203125" style="1" bestFit="1" customWidth="1"/>
    <col min="5142" max="5376" width="9.6640625" style="1"/>
    <col min="5377" max="5377" width="33.88671875" style="1" customWidth="1"/>
    <col min="5378" max="5378" width="12.44140625" style="1" bestFit="1" customWidth="1"/>
    <col min="5379" max="5379" width="11.88671875" style="1" customWidth="1"/>
    <col min="5380" max="5380" width="0.77734375" style="1" customWidth="1"/>
    <col min="5381" max="5381" width="11" style="1" customWidth="1"/>
    <col min="5382" max="5382" width="1.33203125" style="1" customWidth="1"/>
    <col min="5383" max="5383" width="10.109375" style="1" customWidth="1"/>
    <col min="5384" max="5384" width="2.21875" style="1" customWidth="1"/>
    <col min="5385" max="5385" width="13.44140625" style="1" customWidth="1"/>
    <col min="5386" max="5386" width="1.88671875" style="1" customWidth="1"/>
    <col min="5387" max="5387" width="8.77734375" style="1" customWidth="1"/>
    <col min="5388" max="5388" width="1.109375" style="1" customWidth="1"/>
    <col min="5389" max="5389" width="9.44140625" style="1" bestFit="1" customWidth="1"/>
    <col min="5390" max="5390" width="1.33203125" style="1" customWidth="1"/>
    <col min="5391" max="5391" width="15.77734375" style="1" customWidth="1"/>
    <col min="5392" max="5392" width="1.6640625" style="1" customWidth="1"/>
    <col min="5393" max="5393" width="14.109375" style="1" customWidth="1"/>
    <col min="5394" max="5394" width="2" style="1" customWidth="1"/>
    <col min="5395" max="5395" width="13.21875" style="1" customWidth="1"/>
    <col min="5396" max="5396" width="10.109375" style="1" bestFit="1" customWidth="1"/>
    <col min="5397" max="5397" width="12.33203125" style="1" bestFit="1" customWidth="1"/>
    <col min="5398" max="5632" width="9.6640625" style="1"/>
    <col min="5633" max="5633" width="33.88671875" style="1" customWidth="1"/>
    <col min="5634" max="5634" width="12.44140625" style="1" bestFit="1" customWidth="1"/>
    <col min="5635" max="5635" width="11.88671875" style="1" customWidth="1"/>
    <col min="5636" max="5636" width="0.77734375" style="1" customWidth="1"/>
    <col min="5637" max="5637" width="11" style="1" customWidth="1"/>
    <col min="5638" max="5638" width="1.33203125" style="1" customWidth="1"/>
    <col min="5639" max="5639" width="10.109375" style="1" customWidth="1"/>
    <col min="5640" max="5640" width="2.21875" style="1" customWidth="1"/>
    <col min="5641" max="5641" width="13.44140625" style="1" customWidth="1"/>
    <col min="5642" max="5642" width="1.88671875" style="1" customWidth="1"/>
    <col min="5643" max="5643" width="8.77734375" style="1" customWidth="1"/>
    <col min="5644" max="5644" width="1.109375" style="1" customWidth="1"/>
    <col min="5645" max="5645" width="9.44140625" style="1" bestFit="1" customWidth="1"/>
    <col min="5646" max="5646" width="1.33203125" style="1" customWidth="1"/>
    <col min="5647" max="5647" width="15.77734375" style="1" customWidth="1"/>
    <col min="5648" max="5648" width="1.6640625" style="1" customWidth="1"/>
    <col min="5649" max="5649" width="14.109375" style="1" customWidth="1"/>
    <col min="5650" max="5650" width="2" style="1" customWidth="1"/>
    <col min="5651" max="5651" width="13.21875" style="1" customWidth="1"/>
    <col min="5652" max="5652" width="10.109375" style="1" bestFit="1" customWidth="1"/>
    <col min="5653" max="5653" width="12.33203125" style="1" bestFit="1" customWidth="1"/>
    <col min="5654" max="5888" width="9.6640625" style="1"/>
    <col min="5889" max="5889" width="33.88671875" style="1" customWidth="1"/>
    <col min="5890" max="5890" width="12.44140625" style="1" bestFit="1" customWidth="1"/>
    <col min="5891" max="5891" width="11.88671875" style="1" customWidth="1"/>
    <col min="5892" max="5892" width="0.77734375" style="1" customWidth="1"/>
    <col min="5893" max="5893" width="11" style="1" customWidth="1"/>
    <col min="5894" max="5894" width="1.33203125" style="1" customWidth="1"/>
    <col min="5895" max="5895" width="10.109375" style="1" customWidth="1"/>
    <col min="5896" max="5896" width="2.21875" style="1" customWidth="1"/>
    <col min="5897" max="5897" width="13.44140625" style="1" customWidth="1"/>
    <col min="5898" max="5898" width="1.88671875" style="1" customWidth="1"/>
    <col min="5899" max="5899" width="8.77734375" style="1" customWidth="1"/>
    <col min="5900" max="5900" width="1.109375" style="1" customWidth="1"/>
    <col min="5901" max="5901" width="9.44140625" style="1" bestFit="1" customWidth="1"/>
    <col min="5902" max="5902" width="1.33203125" style="1" customWidth="1"/>
    <col min="5903" max="5903" width="15.77734375" style="1" customWidth="1"/>
    <col min="5904" max="5904" width="1.6640625" style="1" customWidth="1"/>
    <col min="5905" max="5905" width="14.109375" style="1" customWidth="1"/>
    <col min="5906" max="5906" width="2" style="1" customWidth="1"/>
    <col min="5907" max="5907" width="13.21875" style="1" customWidth="1"/>
    <col min="5908" max="5908" width="10.109375" style="1" bestFit="1" customWidth="1"/>
    <col min="5909" max="5909" width="12.33203125" style="1" bestFit="1" customWidth="1"/>
    <col min="5910" max="6144" width="9.6640625" style="1"/>
    <col min="6145" max="6145" width="33.88671875" style="1" customWidth="1"/>
    <col min="6146" max="6146" width="12.44140625" style="1" bestFit="1" customWidth="1"/>
    <col min="6147" max="6147" width="11.88671875" style="1" customWidth="1"/>
    <col min="6148" max="6148" width="0.77734375" style="1" customWidth="1"/>
    <col min="6149" max="6149" width="11" style="1" customWidth="1"/>
    <col min="6150" max="6150" width="1.33203125" style="1" customWidth="1"/>
    <col min="6151" max="6151" width="10.109375" style="1" customWidth="1"/>
    <col min="6152" max="6152" width="2.21875" style="1" customWidth="1"/>
    <col min="6153" max="6153" width="13.44140625" style="1" customWidth="1"/>
    <col min="6154" max="6154" width="1.88671875" style="1" customWidth="1"/>
    <col min="6155" max="6155" width="8.77734375" style="1" customWidth="1"/>
    <col min="6156" max="6156" width="1.109375" style="1" customWidth="1"/>
    <col min="6157" max="6157" width="9.44140625" style="1" bestFit="1" customWidth="1"/>
    <col min="6158" max="6158" width="1.33203125" style="1" customWidth="1"/>
    <col min="6159" max="6159" width="15.77734375" style="1" customWidth="1"/>
    <col min="6160" max="6160" width="1.6640625" style="1" customWidth="1"/>
    <col min="6161" max="6161" width="14.109375" style="1" customWidth="1"/>
    <col min="6162" max="6162" width="2" style="1" customWidth="1"/>
    <col min="6163" max="6163" width="13.21875" style="1" customWidth="1"/>
    <col min="6164" max="6164" width="10.109375" style="1" bestFit="1" customWidth="1"/>
    <col min="6165" max="6165" width="12.33203125" style="1" bestFit="1" customWidth="1"/>
    <col min="6166" max="6400" width="9.6640625" style="1"/>
    <col min="6401" max="6401" width="33.88671875" style="1" customWidth="1"/>
    <col min="6402" max="6402" width="12.44140625" style="1" bestFit="1" customWidth="1"/>
    <col min="6403" max="6403" width="11.88671875" style="1" customWidth="1"/>
    <col min="6404" max="6404" width="0.77734375" style="1" customWidth="1"/>
    <col min="6405" max="6405" width="11" style="1" customWidth="1"/>
    <col min="6406" max="6406" width="1.33203125" style="1" customWidth="1"/>
    <col min="6407" max="6407" width="10.109375" style="1" customWidth="1"/>
    <col min="6408" max="6408" width="2.21875" style="1" customWidth="1"/>
    <col min="6409" max="6409" width="13.44140625" style="1" customWidth="1"/>
    <col min="6410" max="6410" width="1.88671875" style="1" customWidth="1"/>
    <col min="6411" max="6411" width="8.77734375" style="1" customWidth="1"/>
    <col min="6412" max="6412" width="1.109375" style="1" customWidth="1"/>
    <col min="6413" max="6413" width="9.44140625" style="1" bestFit="1" customWidth="1"/>
    <col min="6414" max="6414" width="1.33203125" style="1" customWidth="1"/>
    <col min="6415" max="6415" width="15.77734375" style="1" customWidth="1"/>
    <col min="6416" max="6416" width="1.6640625" style="1" customWidth="1"/>
    <col min="6417" max="6417" width="14.109375" style="1" customWidth="1"/>
    <col min="6418" max="6418" width="2" style="1" customWidth="1"/>
    <col min="6419" max="6419" width="13.21875" style="1" customWidth="1"/>
    <col min="6420" max="6420" width="10.109375" style="1" bestFit="1" customWidth="1"/>
    <col min="6421" max="6421" width="12.33203125" style="1" bestFit="1" customWidth="1"/>
    <col min="6422" max="6656" width="9.6640625" style="1"/>
    <col min="6657" max="6657" width="33.88671875" style="1" customWidth="1"/>
    <col min="6658" max="6658" width="12.44140625" style="1" bestFit="1" customWidth="1"/>
    <col min="6659" max="6659" width="11.88671875" style="1" customWidth="1"/>
    <col min="6660" max="6660" width="0.77734375" style="1" customWidth="1"/>
    <col min="6661" max="6661" width="11" style="1" customWidth="1"/>
    <col min="6662" max="6662" width="1.33203125" style="1" customWidth="1"/>
    <col min="6663" max="6663" width="10.109375" style="1" customWidth="1"/>
    <col min="6664" max="6664" width="2.21875" style="1" customWidth="1"/>
    <col min="6665" max="6665" width="13.44140625" style="1" customWidth="1"/>
    <col min="6666" max="6666" width="1.88671875" style="1" customWidth="1"/>
    <col min="6667" max="6667" width="8.77734375" style="1" customWidth="1"/>
    <col min="6668" max="6668" width="1.109375" style="1" customWidth="1"/>
    <col min="6669" max="6669" width="9.44140625" style="1" bestFit="1" customWidth="1"/>
    <col min="6670" max="6670" width="1.33203125" style="1" customWidth="1"/>
    <col min="6671" max="6671" width="15.77734375" style="1" customWidth="1"/>
    <col min="6672" max="6672" width="1.6640625" style="1" customWidth="1"/>
    <col min="6673" max="6673" width="14.109375" style="1" customWidth="1"/>
    <col min="6674" max="6674" width="2" style="1" customWidth="1"/>
    <col min="6675" max="6675" width="13.21875" style="1" customWidth="1"/>
    <col min="6676" max="6676" width="10.109375" style="1" bestFit="1" customWidth="1"/>
    <col min="6677" max="6677" width="12.33203125" style="1" bestFit="1" customWidth="1"/>
    <col min="6678" max="6912" width="9.6640625" style="1"/>
    <col min="6913" max="6913" width="33.88671875" style="1" customWidth="1"/>
    <col min="6914" max="6914" width="12.44140625" style="1" bestFit="1" customWidth="1"/>
    <col min="6915" max="6915" width="11.88671875" style="1" customWidth="1"/>
    <col min="6916" max="6916" width="0.77734375" style="1" customWidth="1"/>
    <col min="6917" max="6917" width="11" style="1" customWidth="1"/>
    <col min="6918" max="6918" width="1.33203125" style="1" customWidth="1"/>
    <col min="6919" max="6919" width="10.109375" style="1" customWidth="1"/>
    <col min="6920" max="6920" width="2.21875" style="1" customWidth="1"/>
    <col min="6921" max="6921" width="13.44140625" style="1" customWidth="1"/>
    <col min="6922" max="6922" width="1.88671875" style="1" customWidth="1"/>
    <col min="6923" max="6923" width="8.77734375" style="1" customWidth="1"/>
    <col min="6924" max="6924" width="1.109375" style="1" customWidth="1"/>
    <col min="6925" max="6925" width="9.44140625" style="1" bestFit="1" customWidth="1"/>
    <col min="6926" max="6926" width="1.33203125" style="1" customWidth="1"/>
    <col min="6927" max="6927" width="15.77734375" style="1" customWidth="1"/>
    <col min="6928" max="6928" width="1.6640625" style="1" customWidth="1"/>
    <col min="6929" max="6929" width="14.109375" style="1" customWidth="1"/>
    <col min="6930" max="6930" width="2" style="1" customWidth="1"/>
    <col min="6931" max="6931" width="13.21875" style="1" customWidth="1"/>
    <col min="6932" max="6932" width="10.109375" style="1" bestFit="1" customWidth="1"/>
    <col min="6933" max="6933" width="12.33203125" style="1" bestFit="1" customWidth="1"/>
    <col min="6934" max="7168" width="9.6640625" style="1"/>
    <col min="7169" max="7169" width="33.88671875" style="1" customWidth="1"/>
    <col min="7170" max="7170" width="12.44140625" style="1" bestFit="1" customWidth="1"/>
    <col min="7171" max="7171" width="11.88671875" style="1" customWidth="1"/>
    <col min="7172" max="7172" width="0.77734375" style="1" customWidth="1"/>
    <col min="7173" max="7173" width="11" style="1" customWidth="1"/>
    <col min="7174" max="7174" width="1.33203125" style="1" customWidth="1"/>
    <col min="7175" max="7175" width="10.109375" style="1" customWidth="1"/>
    <col min="7176" max="7176" width="2.21875" style="1" customWidth="1"/>
    <col min="7177" max="7177" width="13.44140625" style="1" customWidth="1"/>
    <col min="7178" max="7178" width="1.88671875" style="1" customWidth="1"/>
    <col min="7179" max="7179" width="8.77734375" style="1" customWidth="1"/>
    <col min="7180" max="7180" width="1.109375" style="1" customWidth="1"/>
    <col min="7181" max="7181" width="9.44140625" style="1" bestFit="1" customWidth="1"/>
    <col min="7182" max="7182" width="1.33203125" style="1" customWidth="1"/>
    <col min="7183" max="7183" width="15.77734375" style="1" customWidth="1"/>
    <col min="7184" max="7184" width="1.6640625" style="1" customWidth="1"/>
    <col min="7185" max="7185" width="14.109375" style="1" customWidth="1"/>
    <col min="7186" max="7186" width="2" style="1" customWidth="1"/>
    <col min="7187" max="7187" width="13.21875" style="1" customWidth="1"/>
    <col min="7188" max="7188" width="10.109375" style="1" bestFit="1" customWidth="1"/>
    <col min="7189" max="7189" width="12.33203125" style="1" bestFit="1" customWidth="1"/>
    <col min="7190" max="7424" width="9.6640625" style="1"/>
    <col min="7425" max="7425" width="33.88671875" style="1" customWidth="1"/>
    <col min="7426" max="7426" width="12.44140625" style="1" bestFit="1" customWidth="1"/>
    <col min="7427" max="7427" width="11.88671875" style="1" customWidth="1"/>
    <col min="7428" max="7428" width="0.77734375" style="1" customWidth="1"/>
    <col min="7429" max="7429" width="11" style="1" customWidth="1"/>
    <col min="7430" max="7430" width="1.33203125" style="1" customWidth="1"/>
    <col min="7431" max="7431" width="10.109375" style="1" customWidth="1"/>
    <col min="7432" max="7432" width="2.21875" style="1" customWidth="1"/>
    <col min="7433" max="7433" width="13.44140625" style="1" customWidth="1"/>
    <col min="7434" max="7434" width="1.88671875" style="1" customWidth="1"/>
    <col min="7435" max="7435" width="8.77734375" style="1" customWidth="1"/>
    <col min="7436" max="7436" width="1.109375" style="1" customWidth="1"/>
    <col min="7437" max="7437" width="9.44140625" style="1" bestFit="1" customWidth="1"/>
    <col min="7438" max="7438" width="1.33203125" style="1" customWidth="1"/>
    <col min="7439" max="7439" width="15.77734375" style="1" customWidth="1"/>
    <col min="7440" max="7440" width="1.6640625" style="1" customWidth="1"/>
    <col min="7441" max="7441" width="14.109375" style="1" customWidth="1"/>
    <col min="7442" max="7442" width="2" style="1" customWidth="1"/>
    <col min="7443" max="7443" width="13.21875" style="1" customWidth="1"/>
    <col min="7444" max="7444" width="10.109375" style="1" bestFit="1" customWidth="1"/>
    <col min="7445" max="7445" width="12.33203125" style="1" bestFit="1" customWidth="1"/>
    <col min="7446" max="7680" width="9.6640625" style="1"/>
    <col min="7681" max="7681" width="33.88671875" style="1" customWidth="1"/>
    <col min="7682" max="7682" width="12.44140625" style="1" bestFit="1" customWidth="1"/>
    <col min="7683" max="7683" width="11.88671875" style="1" customWidth="1"/>
    <col min="7684" max="7684" width="0.77734375" style="1" customWidth="1"/>
    <col min="7685" max="7685" width="11" style="1" customWidth="1"/>
    <col min="7686" max="7686" width="1.33203125" style="1" customWidth="1"/>
    <col min="7687" max="7687" width="10.109375" style="1" customWidth="1"/>
    <col min="7688" max="7688" width="2.21875" style="1" customWidth="1"/>
    <col min="7689" max="7689" width="13.44140625" style="1" customWidth="1"/>
    <col min="7690" max="7690" width="1.88671875" style="1" customWidth="1"/>
    <col min="7691" max="7691" width="8.77734375" style="1" customWidth="1"/>
    <col min="7692" max="7692" width="1.109375" style="1" customWidth="1"/>
    <col min="7693" max="7693" width="9.44140625" style="1" bestFit="1" customWidth="1"/>
    <col min="7694" max="7694" width="1.33203125" style="1" customWidth="1"/>
    <col min="7695" max="7695" width="15.77734375" style="1" customWidth="1"/>
    <col min="7696" max="7696" width="1.6640625" style="1" customWidth="1"/>
    <col min="7697" max="7697" width="14.109375" style="1" customWidth="1"/>
    <col min="7698" max="7698" width="2" style="1" customWidth="1"/>
    <col min="7699" max="7699" width="13.21875" style="1" customWidth="1"/>
    <col min="7700" max="7700" width="10.109375" style="1" bestFit="1" customWidth="1"/>
    <col min="7701" max="7701" width="12.33203125" style="1" bestFit="1" customWidth="1"/>
    <col min="7702" max="7936" width="9.6640625" style="1"/>
    <col min="7937" max="7937" width="33.88671875" style="1" customWidth="1"/>
    <col min="7938" max="7938" width="12.44140625" style="1" bestFit="1" customWidth="1"/>
    <col min="7939" max="7939" width="11.88671875" style="1" customWidth="1"/>
    <col min="7940" max="7940" width="0.77734375" style="1" customWidth="1"/>
    <col min="7941" max="7941" width="11" style="1" customWidth="1"/>
    <col min="7942" max="7942" width="1.33203125" style="1" customWidth="1"/>
    <col min="7943" max="7943" width="10.109375" style="1" customWidth="1"/>
    <col min="7944" max="7944" width="2.21875" style="1" customWidth="1"/>
    <col min="7945" max="7945" width="13.44140625" style="1" customWidth="1"/>
    <col min="7946" max="7946" width="1.88671875" style="1" customWidth="1"/>
    <col min="7947" max="7947" width="8.77734375" style="1" customWidth="1"/>
    <col min="7948" max="7948" width="1.109375" style="1" customWidth="1"/>
    <col min="7949" max="7949" width="9.44140625" style="1" bestFit="1" customWidth="1"/>
    <col min="7950" max="7950" width="1.33203125" style="1" customWidth="1"/>
    <col min="7951" max="7951" width="15.77734375" style="1" customWidth="1"/>
    <col min="7952" max="7952" width="1.6640625" style="1" customWidth="1"/>
    <col min="7953" max="7953" width="14.109375" style="1" customWidth="1"/>
    <col min="7954" max="7954" width="2" style="1" customWidth="1"/>
    <col min="7955" max="7955" width="13.21875" style="1" customWidth="1"/>
    <col min="7956" max="7956" width="10.109375" style="1" bestFit="1" customWidth="1"/>
    <col min="7957" max="7957" width="12.33203125" style="1" bestFit="1" customWidth="1"/>
    <col min="7958" max="8192" width="9.6640625" style="1"/>
    <col min="8193" max="8193" width="33.88671875" style="1" customWidth="1"/>
    <col min="8194" max="8194" width="12.44140625" style="1" bestFit="1" customWidth="1"/>
    <col min="8195" max="8195" width="11.88671875" style="1" customWidth="1"/>
    <col min="8196" max="8196" width="0.77734375" style="1" customWidth="1"/>
    <col min="8197" max="8197" width="11" style="1" customWidth="1"/>
    <col min="8198" max="8198" width="1.33203125" style="1" customWidth="1"/>
    <col min="8199" max="8199" width="10.109375" style="1" customWidth="1"/>
    <col min="8200" max="8200" width="2.21875" style="1" customWidth="1"/>
    <col min="8201" max="8201" width="13.44140625" style="1" customWidth="1"/>
    <col min="8202" max="8202" width="1.88671875" style="1" customWidth="1"/>
    <col min="8203" max="8203" width="8.77734375" style="1" customWidth="1"/>
    <col min="8204" max="8204" width="1.109375" style="1" customWidth="1"/>
    <col min="8205" max="8205" width="9.44140625" style="1" bestFit="1" customWidth="1"/>
    <col min="8206" max="8206" width="1.33203125" style="1" customWidth="1"/>
    <col min="8207" max="8207" width="15.77734375" style="1" customWidth="1"/>
    <col min="8208" max="8208" width="1.6640625" style="1" customWidth="1"/>
    <col min="8209" max="8209" width="14.109375" style="1" customWidth="1"/>
    <col min="8210" max="8210" width="2" style="1" customWidth="1"/>
    <col min="8211" max="8211" width="13.21875" style="1" customWidth="1"/>
    <col min="8212" max="8212" width="10.109375" style="1" bestFit="1" customWidth="1"/>
    <col min="8213" max="8213" width="12.33203125" style="1" bestFit="1" customWidth="1"/>
    <col min="8214" max="8448" width="9.6640625" style="1"/>
    <col min="8449" max="8449" width="33.88671875" style="1" customWidth="1"/>
    <col min="8450" max="8450" width="12.44140625" style="1" bestFit="1" customWidth="1"/>
    <col min="8451" max="8451" width="11.88671875" style="1" customWidth="1"/>
    <col min="8452" max="8452" width="0.77734375" style="1" customWidth="1"/>
    <col min="8453" max="8453" width="11" style="1" customWidth="1"/>
    <col min="8454" max="8454" width="1.33203125" style="1" customWidth="1"/>
    <col min="8455" max="8455" width="10.109375" style="1" customWidth="1"/>
    <col min="8456" max="8456" width="2.21875" style="1" customWidth="1"/>
    <col min="8457" max="8457" width="13.44140625" style="1" customWidth="1"/>
    <col min="8458" max="8458" width="1.88671875" style="1" customWidth="1"/>
    <col min="8459" max="8459" width="8.77734375" style="1" customWidth="1"/>
    <col min="8460" max="8460" width="1.109375" style="1" customWidth="1"/>
    <col min="8461" max="8461" width="9.44140625" style="1" bestFit="1" customWidth="1"/>
    <col min="8462" max="8462" width="1.33203125" style="1" customWidth="1"/>
    <col min="8463" max="8463" width="15.77734375" style="1" customWidth="1"/>
    <col min="8464" max="8464" width="1.6640625" style="1" customWidth="1"/>
    <col min="8465" max="8465" width="14.109375" style="1" customWidth="1"/>
    <col min="8466" max="8466" width="2" style="1" customWidth="1"/>
    <col min="8467" max="8467" width="13.21875" style="1" customWidth="1"/>
    <col min="8468" max="8468" width="10.109375" style="1" bestFit="1" customWidth="1"/>
    <col min="8469" max="8469" width="12.33203125" style="1" bestFit="1" customWidth="1"/>
    <col min="8470" max="8704" width="9.6640625" style="1"/>
    <col min="8705" max="8705" width="33.88671875" style="1" customWidth="1"/>
    <col min="8706" max="8706" width="12.44140625" style="1" bestFit="1" customWidth="1"/>
    <col min="8707" max="8707" width="11.88671875" style="1" customWidth="1"/>
    <col min="8708" max="8708" width="0.77734375" style="1" customWidth="1"/>
    <col min="8709" max="8709" width="11" style="1" customWidth="1"/>
    <col min="8710" max="8710" width="1.33203125" style="1" customWidth="1"/>
    <col min="8711" max="8711" width="10.109375" style="1" customWidth="1"/>
    <col min="8712" max="8712" width="2.21875" style="1" customWidth="1"/>
    <col min="8713" max="8713" width="13.44140625" style="1" customWidth="1"/>
    <col min="8714" max="8714" width="1.88671875" style="1" customWidth="1"/>
    <col min="8715" max="8715" width="8.77734375" style="1" customWidth="1"/>
    <col min="8716" max="8716" width="1.109375" style="1" customWidth="1"/>
    <col min="8717" max="8717" width="9.44140625" style="1" bestFit="1" customWidth="1"/>
    <col min="8718" max="8718" width="1.33203125" style="1" customWidth="1"/>
    <col min="8719" max="8719" width="15.77734375" style="1" customWidth="1"/>
    <col min="8720" max="8720" width="1.6640625" style="1" customWidth="1"/>
    <col min="8721" max="8721" width="14.109375" style="1" customWidth="1"/>
    <col min="8722" max="8722" width="2" style="1" customWidth="1"/>
    <col min="8723" max="8723" width="13.21875" style="1" customWidth="1"/>
    <col min="8724" max="8724" width="10.109375" style="1" bestFit="1" customWidth="1"/>
    <col min="8725" max="8725" width="12.33203125" style="1" bestFit="1" customWidth="1"/>
    <col min="8726" max="8960" width="9.6640625" style="1"/>
    <col min="8961" max="8961" width="33.88671875" style="1" customWidth="1"/>
    <col min="8962" max="8962" width="12.44140625" style="1" bestFit="1" customWidth="1"/>
    <col min="8963" max="8963" width="11.88671875" style="1" customWidth="1"/>
    <col min="8964" max="8964" width="0.77734375" style="1" customWidth="1"/>
    <col min="8965" max="8965" width="11" style="1" customWidth="1"/>
    <col min="8966" max="8966" width="1.33203125" style="1" customWidth="1"/>
    <col min="8967" max="8967" width="10.109375" style="1" customWidth="1"/>
    <col min="8968" max="8968" width="2.21875" style="1" customWidth="1"/>
    <col min="8969" max="8969" width="13.44140625" style="1" customWidth="1"/>
    <col min="8970" max="8970" width="1.88671875" style="1" customWidth="1"/>
    <col min="8971" max="8971" width="8.77734375" style="1" customWidth="1"/>
    <col min="8972" max="8972" width="1.109375" style="1" customWidth="1"/>
    <col min="8973" max="8973" width="9.44140625" style="1" bestFit="1" customWidth="1"/>
    <col min="8974" max="8974" width="1.33203125" style="1" customWidth="1"/>
    <col min="8975" max="8975" width="15.77734375" style="1" customWidth="1"/>
    <col min="8976" max="8976" width="1.6640625" style="1" customWidth="1"/>
    <col min="8977" max="8977" width="14.109375" style="1" customWidth="1"/>
    <col min="8978" max="8978" width="2" style="1" customWidth="1"/>
    <col min="8979" max="8979" width="13.21875" style="1" customWidth="1"/>
    <col min="8980" max="8980" width="10.109375" style="1" bestFit="1" customWidth="1"/>
    <col min="8981" max="8981" width="12.33203125" style="1" bestFit="1" customWidth="1"/>
    <col min="8982" max="9216" width="9.6640625" style="1"/>
    <col min="9217" max="9217" width="33.88671875" style="1" customWidth="1"/>
    <col min="9218" max="9218" width="12.44140625" style="1" bestFit="1" customWidth="1"/>
    <col min="9219" max="9219" width="11.88671875" style="1" customWidth="1"/>
    <col min="9220" max="9220" width="0.77734375" style="1" customWidth="1"/>
    <col min="9221" max="9221" width="11" style="1" customWidth="1"/>
    <col min="9222" max="9222" width="1.33203125" style="1" customWidth="1"/>
    <col min="9223" max="9223" width="10.109375" style="1" customWidth="1"/>
    <col min="9224" max="9224" width="2.21875" style="1" customWidth="1"/>
    <col min="9225" max="9225" width="13.44140625" style="1" customWidth="1"/>
    <col min="9226" max="9226" width="1.88671875" style="1" customWidth="1"/>
    <col min="9227" max="9227" width="8.77734375" style="1" customWidth="1"/>
    <col min="9228" max="9228" width="1.109375" style="1" customWidth="1"/>
    <col min="9229" max="9229" width="9.44140625" style="1" bestFit="1" customWidth="1"/>
    <col min="9230" max="9230" width="1.33203125" style="1" customWidth="1"/>
    <col min="9231" max="9231" width="15.77734375" style="1" customWidth="1"/>
    <col min="9232" max="9232" width="1.6640625" style="1" customWidth="1"/>
    <col min="9233" max="9233" width="14.109375" style="1" customWidth="1"/>
    <col min="9234" max="9234" width="2" style="1" customWidth="1"/>
    <col min="9235" max="9235" width="13.21875" style="1" customWidth="1"/>
    <col min="9236" max="9236" width="10.109375" style="1" bestFit="1" customWidth="1"/>
    <col min="9237" max="9237" width="12.33203125" style="1" bestFit="1" customWidth="1"/>
    <col min="9238" max="9472" width="9.6640625" style="1"/>
    <col min="9473" max="9473" width="33.88671875" style="1" customWidth="1"/>
    <col min="9474" max="9474" width="12.44140625" style="1" bestFit="1" customWidth="1"/>
    <col min="9475" max="9475" width="11.88671875" style="1" customWidth="1"/>
    <col min="9476" max="9476" width="0.77734375" style="1" customWidth="1"/>
    <col min="9477" max="9477" width="11" style="1" customWidth="1"/>
    <col min="9478" max="9478" width="1.33203125" style="1" customWidth="1"/>
    <col min="9479" max="9479" width="10.109375" style="1" customWidth="1"/>
    <col min="9480" max="9480" width="2.21875" style="1" customWidth="1"/>
    <col min="9481" max="9481" width="13.44140625" style="1" customWidth="1"/>
    <col min="9482" max="9482" width="1.88671875" style="1" customWidth="1"/>
    <col min="9483" max="9483" width="8.77734375" style="1" customWidth="1"/>
    <col min="9484" max="9484" width="1.109375" style="1" customWidth="1"/>
    <col min="9485" max="9485" width="9.44140625" style="1" bestFit="1" customWidth="1"/>
    <col min="9486" max="9486" width="1.33203125" style="1" customWidth="1"/>
    <col min="9487" max="9487" width="15.77734375" style="1" customWidth="1"/>
    <col min="9488" max="9488" width="1.6640625" style="1" customWidth="1"/>
    <col min="9489" max="9489" width="14.109375" style="1" customWidth="1"/>
    <col min="9490" max="9490" width="2" style="1" customWidth="1"/>
    <col min="9491" max="9491" width="13.21875" style="1" customWidth="1"/>
    <col min="9492" max="9492" width="10.109375" style="1" bestFit="1" customWidth="1"/>
    <col min="9493" max="9493" width="12.33203125" style="1" bestFit="1" customWidth="1"/>
    <col min="9494" max="9728" width="9.6640625" style="1"/>
    <col min="9729" max="9729" width="33.88671875" style="1" customWidth="1"/>
    <col min="9730" max="9730" width="12.44140625" style="1" bestFit="1" customWidth="1"/>
    <col min="9731" max="9731" width="11.88671875" style="1" customWidth="1"/>
    <col min="9732" max="9732" width="0.77734375" style="1" customWidth="1"/>
    <col min="9733" max="9733" width="11" style="1" customWidth="1"/>
    <col min="9734" max="9734" width="1.33203125" style="1" customWidth="1"/>
    <col min="9735" max="9735" width="10.109375" style="1" customWidth="1"/>
    <col min="9736" max="9736" width="2.21875" style="1" customWidth="1"/>
    <col min="9737" max="9737" width="13.44140625" style="1" customWidth="1"/>
    <col min="9738" max="9738" width="1.88671875" style="1" customWidth="1"/>
    <col min="9739" max="9739" width="8.77734375" style="1" customWidth="1"/>
    <col min="9740" max="9740" width="1.109375" style="1" customWidth="1"/>
    <col min="9741" max="9741" width="9.44140625" style="1" bestFit="1" customWidth="1"/>
    <col min="9742" max="9742" width="1.33203125" style="1" customWidth="1"/>
    <col min="9743" max="9743" width="15.77734375" style="1" customWidth="1"/>
    <col min="9744" max="9744" width="1.6640625" style="1" customWidth="1"/>
    <col min="9745" max="9745" width="14.109375" style="1" customWidth="1"/>
    <col min="9746" max="9746" width="2" style="1" customWidth="1"/>
    <col min="9747" max="9747" width="13.21875" style="1" customWidth="1"/>
    <col min="9748" max="9748" width="10.109375" style="1" bestFit="1" customWidth="1"/>
    <col min="9749" max="9749" width="12.33203125" style="1" bestFit="1" customWidth="1"/>
    <col min="9750" max="9984" width="9.6640625" style="1"/>
    <col min="9985" max="9985" width="33.88671875" style="1" customWidth="1"/>
    <col min="9986" max="9986" width="12.44140625" style="1" bestFit="1" customWidth="1"/>
    <col min="9987" max="9987" width="11.88671875" style="1" customWidth="1"/>
    <col min="9988" max="9988" width="0.77734375" style="1" customWidth="1"/>
    <col min="9989" max="9989" width="11" style="1" customWidth="1"/>
    <col min="9990" max="9990" width="1.33203125" style="1" customWidth="1"/>
    <col min="9991" max="9991" width="10.109375" style="1" customWidth="1"/>
    <col min="9992" max="9992" width="2.21875" style="1" customWidth="1"/>
    <col min="9993" max="9993" width="13.44140625" style="1" customWidth="1"/>
    <col min="9994" max="9994" width="1.88671875" style="1" customWidth="1"/>
    <col min="9995" max="9995" width="8.77734375" style="1" customWidth="1"/>
    <col min="9996" max="9996" width="1.109375" style="1" customWidth="1"/>
    <col min="9997" max="9997" width="9.44140625" style="1" bestFit="1" customWidth="1"/>
    <col min="9998" max="9998" width="1.33203125" style="1" customWidth="1"/>
    <col min="9999" max="9999" width="15.77734375" style="1" customWidth="1"/>
    <col min="10000" max="10000" width="1.6640625" style="1" customWidth="1"/>
    <col min="10001" max="10001" width="14.109375" style="1" customWidth="1"/>
    <col min="10002" max="10002" width="2" style="1" customWidth="1"/>
    <col min="10003" max="10003" width="13.21875" style="1" customWidth="1"/>
    <col min="10004" max="10004" width="10.109375" style="1" bestFit="1" customWidth="1"/>
    <col min="10005" max="10005" width="12.33203125" style="1" bestFit="1" customWidth="1"/>
    <col min="10006" max="10240" width="9.6640625" style="1"/>
    <col min="10241" max="10241" width="33.88671875" style="1" customWidth="1"/>
    <col min="10242" max="10242" width="12.44140625" style="1" bestFit="1" customWidth="1"/>
    <col min="10243" max="10243" width="11.88671875" style="1" customWidth="1"/>
    <col min="10244" max="10244" width="0.77734375" style="1" customWidth="1"/>
    <col min="10245" max="10245" width="11" style="1" customWidth="1"/>
    <col min="10246" max="10246" width="1.33203125" style="1" customWidth="1"/>
    <col min="10247" max="10247" width="10.109375" style="1" customWidth="1"/>
    <col min="10248" max="10248" width="2.21875" style="1" customWidth="1"/>
    <col min="10249" max="10249" width="13.44140625" style="1" customWidth="1"/>
    <col min="10250" max="10250" width="1.88671875" style="1" customWidth="1"/>
    <col min="10251" max="10251" width="8.77734375" style="1" customWidth="1"/>
    <col min="10252" max="10252" width="1.109375" style="1" customWidth="1"/>
    <col min="10253" max="10253" width="9.44140625" style="1" bestFit="1" customWidth="1"/>
    <col min="10254" max="10254" width="1.33203125" style="1" customWidth="1"/>
    <col min="10255" max="10255" width="15.77734375" style="1" customWidth="1"/>
    <col min="10256" max="10256" width="1.6640625" style="1" customWidth="1"/>
    <col min="10257" max="10257" width="14.109375" style="1" customWidth="1"/>
    <col min="10258" max="10258" width="2" style="1" customWidth="1"/>
    <col min="10259" max="10259" width="13.21875" style="1" customWidth="1"/>
    <col min="10260" max="10260" width="10.109375" style="1" bestFit="1" customWidth="1"/>
    <col min="10261" max="10261" width="12.33203125" style="1" bestFit="1" customWidth="1"/>
    <col min="10262" max="10496" width="9.6640625" style="1"/>
    <col min="10497" max="10497" width="33.88671875" style="1" customWidth="1"/>
    <col min="10498" max="10498" width="12.44140625" style="1" bestFit="1" customWidth="1"/>
    <col min="10499" max="10499" width="11.88671875" style="1" customWidth="1"/>
    <col min="10500" max="10500" width="0.77734375" style="1" customWidth="1"/>
    <col min="10501" max="10501" width="11" style="1" customWidth="1"/>
    <col min="10502" max="10502" width="1.33203125" style="1" customWidth="1"/>
    <col min="10503" max="10503" width="10.109375" style="1" customWidth="1"/>
    <col min="10504" max="10504" width="2.21875" style="1" customWidth="1"/>
    <col min="10505" max="10505" width="13.44140625" style="1" customWidth="1"/>
    <col min="10506" max="10506" width="1.88671875" style="1" customWidth="1"/>
    <col min="10507" max="10507" width="8.77734375" style="1" customWidth="1"/>
    <col min="10508" max="10508" width="1.109375" style="1" customWidth="1"/>
    <col min="10509" max="10509" width="9.44140625" style="1" bestFit="1" customWidth="1"/>
    <col min="10510" max="10510" width="1.33203125" style="1" customWidth="1"/>
    <col min="10511" max="10511" width="15.77734375" style="1" customWidth="1"/>
    <col min="10512" max="10512" width="1.6640625" style="1" customWidth="1"/>
    <col min="10513" max="10513" width="14.109375" style="1" customWidth="1"/>
    <col min="10514" max="10514" width="2" style="1" customWidth="1"/>
    <col min="10515" max="10515" width="13.21875" style="1" customWidth="1"/>
    <col min="10516" max="10516" width="10.109375" style="1" bestFit="1" customWidth="1"/>
    <col min="10517" max="10517" width="12.33203125" style="1" bestFit="1" customWidth="1"/>
    <col min="10518" max="10752" width="9.6640625" style="1"/>
    <col min="10753" max="10753" width="33.88671875" style="1" customWidth="1"/>
    <col min="10754" max="10754" width="12.44140625" style="1" bestFit="1" customWidth="1"/>
    <col min="10755" max="10755" width="11.88671875" style="1" customWidth="1"/>
    <col min="10756" max="10756" width="0.77734375" style="1" customWidth="1"/>
    <col min="10757" max="10757" width="11" style="1" customWidth="1"/>
    <col min="10758" max="10758" width="1.33203125" style="1" customWidth="1"/>
    <col min="10759" max="10759" width="10.109375" style="1" customWidth="1"/>
    <col min="10760" max="10760" width="2.21875" style="1" customWidth="1"/>
    <col min="10761" max="10761" width="13.44140625" style="1" customWidth="1"/>
    <col min="10762" max="10762" width="1.88671875" style="1" customWidth="1"/>
    <col min="10763" max="10763" width="8.77734375" style="1" customWidth="1"/>
    <col min="10764" max="10764" width="1.109375" style="1" customWidth="1"/>
    <col min="10765" max="10765" width="9.44140625" style="1" bestFit="1" customWidth="1"/>
    <col min="10766" max="10766" width="1.33203125" style="1" customWidth="1"/>
    <col min="10767" max="10767" width="15.77734375" style="1" customWidth="1"/>
    <col min="10768" max="10768" width="1.6640625" style="1" customWidth="1"/>
    <col min="10769" max="10769" width="14.109375" style="1" customWidth="1"/>
    <col min="10770" max="10770" width="2" style="1" customWidth="1"/>
    <col min="10771" max="10771" width="13.21875" style="1" customWidth="1"/>
    <col min="10772" max="10772" width="10.109375" style="1" bestFit="1" customWidth="1"/>
    <col min="10773" max="10773" width="12.33203125" style="1" bestFit="1" customWidth="1"/>
    <col min="10774" max="11008" width="9.6640625" style="1"/>
    <col min="11009" max="11009" width="33.88671875" style="1" customWidth="1"/>
    <col min="11010" max="11010" width="12.44140625" style="1" bestFit="1" customWidth="1"/>
    <col min="11011" max="11011" width="11.88671875" style="1" customWidth="1"/>
    <col min="11012" max="11012" width="0.77734375" style="1" customWidth="1"/>
    <col min="11013" max="11013" width="11" style="1" customWidth="1"/>
    <col min="11014" max="11014" width="1.33203125" style="1" customWidth="1"/>
    <col min="11015" max="11015" width="10.109375" style="1" customWidth="1"/>
    <col min="11016" max="11016" width="2.21875" style="1" customWidth="1"/>
    <col min="11017" max="11017" width="13.44140625" style="1" customWidth="1"/>
    <col min="11018" max="11018" width="1.88671875" style="1" customWidth="1"/>
    <col min="11019" max="11019" width="8.77734375" style="1" customWidth="1"/>
    <col min="11020" max="11020" width="1.109375" style="1" customWidth="1"/>
    <col min="11021" max="11021" width="9.44140625" style="1" bestFit="1" customWidth="1"/>
    <col min="11022" max="11022" width="1.33203125" style="1" customWidth="1"/>
    <col min="11023" max="11023" width="15.77734375" style="1" customWidth="1"/>
    <col min="11024" max="11024" width="1.6640625" style="1" customWidth="1"/>
    <col min="11025" max="11025" width="14.109375" style="1" customWidth="1"/>
    <col min="11026" max="11026" width="2" style="1" customWidth="1"/>
    <col min="11027" max="11027" width="13.21875" style="1" customWidth="1"/>
    <col min="11028" max="11028" width="10.109375" style="1" bestFit="1" customWidth="1"/>
    <col min="11029" max="11029" width="12.33203125" style="1" bestFit="1" customWidth="1"/>
    <col min="11030" max="11264" width="9.6640625" style="1"/>
    <col min="11265" max="11265" width="33.88671875" style="1" customWidth="1"/>
    <col min="11266" max="11266" width="12.44140625" style="1" bestFit="1" customWidth="1"/>
    <col min="11267" max="11267" width="11.88671875" style="1" customWidth="1"/>
    <col min="11268" max="11268" width="0.77734375" style="1" customWidth="1"/>
    <col min="11269" max="11269" width="11" style="1" customWidth="1"/>
    <col min="11270" max="11270" width="1.33203125" style="1" customWidth="1"/>
    <col min="11271" max="11271" width="10.109375" style="1" customWidth="1"/>
    <col min="11272" max="11272" width="2.21875" style="1" customWidth="1"/>
    <col min="11273" max="11273" width="13.44140625" style="1" customWidth="1"/>
    <col min="11274" max="11274" width="1.88671875" style="1" customWidth="1"/>
    <col min="11275" max="11275" width="8.77734375" style="1" customWidth="1"/>
    <col min="11276" max="11276" width="1.109375" style="1" customWidth="1"/>
    <col min="11277" max="11277" width="9.44140625" style="1" bestFit="1" customWidth="1"/>
    <col min="11278" max="11278" width="1.33203125" style="1" customWidth="1"/>
    <col min="11279" max="11279" width="15.77734375" style="1" customWidth="1"/>
    <col min="11280" max="11280" width="1.6640625" style="1" customWidth="1"/>
    <col min="11281" max="11281" width="14.109375" style="1" customWidth="1"/>
    <col min="11282" max="11282" width="2" style="1" customWidth="1"/>
    <col min="11283" max="11283" width="13.21875" style="1" customWidth="1"/>
    <col min="11284" max="11284" width="10.109375" style="1" bestFit="1" customWidth="1"/>
    <col min="11285" max="11285" width="12.33203125" style="1" bestFit="1" customWidth="1"/>
    <col min="11286" max="11520" width="9.6640625" style="1"/>
    <col min="11521" max="11521" width="33.88671875" style="1" customWidth="1"/>
    <col min="11522" max="11522" width="12.44140625" style="1" bestFit="1" customWidth="1"/>
    <col min="11523" max="11523" width="11.88671875" style="1" customWidth="1"/>
    <col min="11524" max="11524" width="0.77734375" style="1" customWidth="1"/>
    <col min="11525" max="11525" width="11" style="1" customWidth="1"/>
    <col min="11526" max="11526" width="1.33203125" style="1" customWidth="1"/>
    <col min="11527" max="11527" width="10.109375" style="1" customWidth="1"/>
    <col min="11528" max="11528" width="2.21875" style="1" customWidth="1"/>
    <col min="11529" max="11529" width="13.44140625" style="1" customWidth="1"/>
    <col min="11530" max="11530" width="1.88671875" style="1" customWidth="1"/>
    <col min="11531" max="11531" width="8.77734375" style="1" customWidth="1"/>
    <col min="11532" max="11532" width="1.109375" style="1" customWidth="1"/>
    <col min="11533" max="11533" width="9.44140625" style="1" bestFit="1" customWidth="1"/>
    <col min="11534" max="11534" width="1.33203125" style="1" customWidth="1"/>
    <col min="11535" max="11535" width="15.77734375" style="1" customWidth="1"/>
    <col min="11536" max="11536" width="1.6640625" style="1" customWidth="1"/>
    <col min="11537" max="11537" width="14.109375" style="1" customWidth="1"/>
    <col min="11538" max="11538" width="2" style="1" customWidth="1"/>
    <col min="11539" max="11539" width="13.21875" style="1" customWidth="1"/>
    <col min="11540" max="11540" width="10.109375" style="1" bestFit="1" customWidth="1"/>
    <col min="11541" max="11541" width="12.33203125" style="1" bestFit="1" customWidth="1"/>
    <col min="11542" max="11776" width="9.6640625" style="1"/>
    <col min="11777" max="11777" width="33.88671875" style="1" customWidth="1"/>
    <col min="11778" max="11778" width="12.44140625" style="1" bestFit="1" customWidth="1"/>
    <col min="11779" max="11779" width="11.88671875" style="1" customWidth="1"/>
    <col min="11780" max="11780" width="0.77734375" style="1" customWidth="1"/>
    <col min="11781" max="11781" width="11" style="1" customWidth="1"/>
    <col min="11782" max="11782" width="1.33203125" style="1" customWidth="1"/>
    <col min="11783" max="11783" width="10.109375" style="1" customWidth="1"/>
    <col min="11784" max="11784" width="2.21875" style="1" customWidth="1"/>
    <col min="11785" max="11785" width="13.44140625" style="1" customWidth="1"/>
    <col min="11786" max="11786" width="1.88671875" style="1" customWidth="1"/>
    <col min="11787" max="11787" width="8.77734375" style="1" customWidth="1"/>
    <col min="11788" max="11788" width="1.109375" style="1" customWidth="1"/>
    <col min="11789" max="11789" width="9.44140625" style="1" bestFit="1" customWidth="1"/>
    <col min="11790" max="11790" width="1.33203125" style="1" customWidth="1"/>
    <col min="11791" max="11791" width="15.77734375" style="1" customWidth="1"/>
    <col min="11792" max="11792" width="1.6640625" style="1" customWidth="1"/>
    <col min="11793" max="11793" width="14.109375" style="1" customWidth="1"/>
    <col min="11794" max="11794" width="2" style="1" customWidth="1"/>
    <col min="11795" max="11795" width="13.21875" style="1" customWidth="1"/>
    <col min="11796" max="11796" width="10.109375" style="1" bestFit="1" customWidth="1"/>
    <col min="11797" max="11797" width="12.33203125" style="1" bestFit="1" customWidth="1"/>
    <col min="11798" max="12032" width="9.6640625" style="1"/>
    <col min="12033" max="12033" width="33.88671875" style="1" customWidth="1"/>
    <col min="12034" max="12034" width="12.44140625" style="1" bestFit="1" customWidth="1"/>
    <col min="12035" max="12035" width="11.88671875" style="1" customWidth="1"/>
    <col min="12036" max="12036" width="0.77734375" style="1" customWidth="1"/>
    <col min="12037" max="12037" width="11" style="1" customWidth="1"/>
    <col min="12038" max="12038" width="1.33203125" style="1" customWidth="1"/>
    <col min="12039" max="12039" width="10.109375" style="1" customWidth="1"/>
    <col min="12040" max="12040" width="2.21875" style="1" customWidth="1"/>
    <col min="12041" max="12041" width="13.44140625" style="1" customWidth="1"/>
    <col min="12042" max="12042" width="1.88671875" style="1" customWidth="1"/>
    <col min="12043" max="12043" width="8.77734375" style="1" customWidth="1"/>
    <col min="12044" max="12044" width="1.109375" style="1" customWidth="1"/>
    <col min="12045" max="12045" width="9.44140625" style="1" bestFit="1" customWidth="1"/>
    <col min="12046" max="12046" width="1.33203125" style="1" customWidth="1"/>
    <col min="12047" max="12047" width="15.77734375" style="1" customWidth="1"/>
    <col min="12048" max="12048" width="1.6640625" style="1" customWidth="1"/>
    <col min="12049" max="12049" width="14.109375" style="1" customWidth="1"/>
    <col min="12050" max="12050" width="2" style="1" customWidth="1"/>
    <col min="12051" max="12051" width="13.21875" style="1" customWidth="1"/>
    <col min="12052" max="12052" width="10.109375" style="1" bestFit="1" customWidth="1"/>
    <col min="12053" max="12053" width="12.33203125" style="1" bestFit="1" customWidth="1"/>
    <col min="12054" max="12288" width="9.6640625" style="1"/>
    <col min="12289" max="12289" width="33.88671875" style="1" customWidth="1"/>
    <col min="12290" max="12290" width="12.44140625" style="1" bestFit="1" customWidth="1"/>
    <col min="12291" max="12291" width="11.88671875" style="1" customWidth="1"/>
    <col min="12292" max="12292" width="0.77734375" style="1" customWidth="1"/>
    <col min="12293" max="12293" width="11" style="1" customWidth="1"/>
    <col min="12294" max="12294" width="1.33203125" style="1" customWidth="1"/>
    <col min="12295" max="12295" width="10.109375" style="1" customWidth="1"/>
    <col min="12296" max="12296" width="2.21875" style="1" customWidth="1"/>
    <col min="12297" max="12297" width="13.44140625" style="1" customWidth="1"/>
    <col min="12298" max="12298" width="1.88671875" style="1" customWidth="1"/>
    <col min="12299" max="12299" width="8.77734375" style="1" customWidth="1"/>
    <col min="12300" max="12300" width="1.109375" style="1" customWidth="1"/>
    <col min="12301" max="12301" width="9.44140625" style="1" bestFit="1" customWidth="1"/>
    <col min="12302" max="12302" width="1.33203125" style="1" customWidth="1"/>
    <col min="12303" max="12303" width="15.77734375" style="1" customWidth="1"/>
    <col min="12304" max="12304" width="1.6640625" style="1" customWidth="1"/>
    <col min="12305" max="12305" width="14.109375" style="1" customWidth="1"/>
    <col min="12306" max="12306" width="2" style="1" customWidth="1"/>
    <col min="12307" max="12307" width="13.21875" style="1" customWidth="1"/>
    <col min="12308" max="12308" width="10.109375" style="1" bestFit="1" customWidth="1"/>
    <col min="12309" max="12309" width="12.33203125" style="1" bestFit="1" customWidth="1"/>
    <col min="12310" max="12544" width="9.6640625" style="1"/>
    <col min="12545" max="12545" width="33.88671875" style="1" customWidth="1"/>
    <col min="12546" max="12546" width="12.44140625" style="1" bestFit="1" customWidth="1"/>
    <col min="12547" max="12547" width="11.88671875" style="1" customWidth="1"/>
    <col min="12548" max="12548" width="0.77734375" style="1" customWidth="1"/>
    <col min="12549" max="12549" width="11" style="1" customWidth="1"/>
    <col min="12550" max="12550" width="1.33203125" style="1" customWidth="1"/>
    <col min="12551" max="12551" width="10.109375" style="1" customWidth="1"/>
    <col min="12552" max="12552" width="2.21875" style="1" customWidth="1"/>
    <col min="12553" max="12553" width="13.44140625" style="1" customWidth="1"/>
    <col min="12554" max="12554" width="1.88671875" style="1" customWidth="1"/>
    <col min="12555" max="12555" width="8.77734375" style="1" customWidth="1"/>
    <col min="12556" max="12556" width="1.109375" style="1" customWidth="1"/>
    <col min="12557" max="12557" width="9.44140625" style="1" bestFit="1" customWidth="1"/>
    <col min="12558" max="12558" width="1.33203125" style="1" customWidth="1"/>
    <col min="12559" max="12559" width="15.77734375" style="1" customWidth="1"/>
    <col min="12560" max="12560" width="1.6640625" style="1" customWidth="1"/>
    <col min="12561" max="12561" width="14.109375" style="1" customWidth="1"/>
    <col min="12562" max="12562" width="2" style="1" customWidth="1"/>
    <col min="12563" max="12563" width="13.21875" style="1" customWidth="1"/>
    <col min="12564" max="12564" width="10.109375" style="1" bestFit="1" customWidth="1"/>
    <col min="12565" max="12565" width="12.33203125" style="1" bestFit="1" customWidth="1"/>
    <col min="12566" max="12800" width="9.6640625" style="1"/>
    <col min="12801" max="12801" width="33.88671875" style="1" customWidth="1"/>
    <col min="12802" max="12802" width="12.44140625" style="1" bestFit="1" customWidth="1"/>
    <col min="12803" max="12803" width="11.88671875" style="1" customWidth="1"/>
    <col min="12804" max="12804" width="0.77734375" style="1" customWidth="1"/>
    <col min="12805" max="12805" width="11" style="1" customWidth="1"/>
    <col min="12806" max="12806" width="1.33203125" style="1" customWidth="1"/>
    <col min="12807" max="12807" width="10.109375" style="1" customWidth="1"/>
    <col min="12808" max="12808" width="2.21875" style="1" customWidth="1"/>
    <col min="12809" max="12809" width="13.44140625" style="1" customWidth="1"/>
    <col min="12810" max="12810" width="1.88671875" style="1" customWidth="1"/>
    <col min="12811" max="12811" width="8.77734375" style="1" customWidth="1"/>
    <col min="12812" max="12812" width="1.109375" style="1" customWidth="1"/>
    <col min="12813" max="12813" width="9.44140625" style="1" bestFit="1" customWidth="1"/>
    <col min="12814" max="12814" width="1.33203125" style="1" customWidth="1"/>
    <col min="12815" max="12815" width="15.77734375" style="1" customWidth="1"/>
    <col min="12816" max="12816" width="1.6640625" style="1" customWidth="1"/>
    <col min="12817" max="12817" width="14.109375" style="1" customWidth="1"/>
    <col min="12818" max="12818" width="2" style="1" customWidth="1"/>
    <col min="12819" max="12819" width="13.21875" style="1" customWidth="1"/>
    <col min="12820" max="12820" width="10.109375" style="1" bestFit="1" customWidth="1"/>
    <col min="12821" max="12821" width="12.33203125" style="1" bestFit="1" customWidth="1"/>
    <col min="12822" max="13056" width="9.6640625" style="1"/>
    <col min="13057" max="13057" width="33.88671875" style="1" customWidth="1"/>
    <col min="13058" max="13058" width="12.44140625" style="1" bestFit="1" customWidth="1"/>
    <col min="13059" max="13059" width="11.88671875" style="1" customWidth="1"/>
    <col min="13060" max="13060" width="0.77734375" style="1" customWidth="1"/>
    <col min="13061" max="13061" width="11" style="1" customWidth="1"/>
    <col min="13062" max="13062" width="1.33203125" style="1" customWidth="1"/>
    <col min="13063" max="13063" width="10.109375" style="1" customWidth="1"/>
    <col min="13064" max="13064" width="2.21875" style="1" customWidth="1"/>
    <col min="13065" max="13065" width="13.44140625" style="1" customWidth="1"/>
    <col min="13066" max="13066" width="1.88671875" style="1" customWidth="1"/>
    <col min="13067" max="13067" width="8.77734375" style="1" customWidth="1"/>
    <col min="13068" max="13068" width="1.109375" style="1" customWidth="1"/>
    <col min="13069" max="13069" width="9.44140625" style="1" bestFit="1" customWidth="1"/>
    <col min="13070" max="13070" width="1.33203125" style="1" customWidth="1"/>
    <col min="13071" max="13071" width="15.77734375" style="1" customWidth="1"/>
    <col min="13072" max="13072" width="1.6640625" style="1" customWidth="1"/>
    <col min="13073" max="13073" width="14.109375" style="1" customWidth="1"/>
    <col min="13074" max="13074" width="2" style="1" customWidth="1"/>
    <col min="13075" max="13075" width="13.21875" style="1" customWidth="1"/>
    <col min="13076" max="13076" width="10.109375" style="1" bestFit="1" customWidth="1"/>
    <col min="13077" max="13077" width="12.33203125" style="1" bestFit="1" customWidth="1"/>
    <col min="13078" max="13312" width="9.6640625" style="1"/>
    <col min="13313" max="13313" width="33.88671875" style="1" customWidth="1"/>
    <col min="13314" max="13314" width="12.44140625" style="1" bestFit="1" customWidth="1"/>
    <col min="13315" max="13315" width="11.88671875" style="1" customWidth="1"/>
    <col min="13316" max="13316" width="0.77734375" style="1" customWidth="1"/>
    <col min="13317" max="13317" width="11" style="1" customWidth="1"/>
    <col min="13318" max="13318" width="1.33203125" style="1" customWidth="1"/>
    <col min="13319" max="13319" width="10.109375" style="1" customWidth="1"/>
    <col min="13320" max="13320" width="2.21875" style="1" customWidth="1"/>
    <col min="13321" max="13321" width="13.44140625" style="1" customWidth="1"/>
    <col min="13322" max="13322" width="1.88671875" style="1" customWidth="1"/>
    <col min="13323" max="13323" width="8.77734375" style="1" customWidth="1"/>
    <col min="13324" max="13324" width="1.109375" style="1" customWidth="1"/>
    <col min="13325" max="13325" width="9.44140625" style="1" bestFit="1" customWidth="1"/>
    <col min="13326" max="13326" width="1.33203125" style="1" customWidth="1"/>
    <col min="13327" max="13327" width="15.77734375" style="1" customWidth="1"/>
    <col min="13328" max="13328" width="1.6640625" style="1" customWidth="1"/>
    <col min="13329" max="13329" width="14.109375" style="1" customWidth="1"/>
    <col min="13330" max="13330" width="2" style="1" customWidth="1"/>
    <col min="13331" max="13331" width="13.21875" style="1" customWidth="1"/>
    <col min="13332" max="13332" width="10.109375" style="1" bestFit="1" customWidth="1"/>
    <col min="13333" max="13333" width="12.33203125" style="1" bestFit="1" customWidth="1"/>
    <col min="13334" max="13568" width="9.6640625" style="1"/>
    <col min="13569" max="13569" width="33.88671875" style="1" customWidth="1"/>
    <col min="13570" max="13570" width="12.44140625" style="1" bestFit="1" customWidth="1"/>
    <col min="13571" max="13571" width="11.88671875" style="1" customWidth="1"/>
    <col min="13572" max="13572" width="0.77734375" style="1" customWidth="1"/>
    <col min="13573" max="13573" width="11" style="1" customWidth="1"/>
    <col min="13574" max="13574" width="1.33203125" style="1" customWidth="1"/>
    <col min="13575" max="13575" width="10.109375" style="1" customWidth="1"/>
    <col min="13576" max="13576" width="2.21875" style="1" customWidth="1"/>
    <col min="13577" max="13577" width="13.44140625" style="1" customWidth="1"/>
    <col min="13578" max="13578" width="1.88671875" style="1" customWidth="1"/>
    <col min="13579" max="13579" width="8.77734375" style="1" customWidth="1"/>
    <col min="13580" max="13580" width="1.109375" style="1" customWidth="1"/>
    <col min="13581" max="13581" width="9.44140625" style="1" bestFit="1" customWidth="1"/>
    <col min="13582" max="13582" width="1.33203125" style="1" customWidth="1"/>
    <col min="13583" max="13583" width="15.77734375" style="1" customWidth="1"/>
    <col min="13584" max="13584" width="1.6640625" style="1" customWidth="1"/>
    <col min="13585" max="13585" width="14.109375" style="1" customWidth="1"/>
    <col min="13586" max="13586" width="2" style="1" customWidth="1"/>
    <col min="13587" max="13587" width="13.21875" style="1" customWidth="1"/>
    <col min="13588" max="13588" width="10.109375" style="1" bestFit="1" customWidth="1"/>
    <col min="13589" max="13589" width="12.33203125" style="1" bestFit="1" customWidth="1"/>
    <col min="13590" max="13824" width="9.6640625" style="1"/>
    <col min="13825" max="13825" width="33.88671875" style="1" customWidth="1"/>
    <col min="13826" max="13826" width="12.44140625" style="1" bestFit="1" customWidth="1"/>
    <col min="13827" max="13827" width="11.88671875" style="1" customWidth="1"/>
    <col min="13828" max="13828" width="0.77734375" style="1" customWidth="1"/>
    <col min="13829" max="13829" width="11" style="1" customWidth="1"/>
    <col min="13830" max="13830" width="1.33203125" style="1" customWidth="1"/>
    <col min="13831" max="13831" width="10.109375" style="1" customWidth="1"/>
    <col min="13832" max="13832" width="2.21875" style="1" customWidth="1"/>
    <col min="13833" max="13833" width="13.44140625" style="1" customWidth="1"/>
    <col min="13834" max="13834" width="1.88671875" style="1" customWidth="1"/>
    <col min="13835" max="13835" width="8.77734375" style="1" customWidth="1"/>
    <col min="13836" max="13836" width="1.109375" style="1" customWidth="1"/>
    <col min="13837" max="13837" width="9.44140625" style="1" bestFit="1" customWidth="1"/>
    <col min="13838" max="13838" width="1.33203125" style="1" customWidth="1"/>
    <col min="13839" max="13839" width="15.77734375" style="1" customWidth="1"/>
    <col min="13840" max="13840" width="1.6640625" style="1" customWidth="1"/>
    <col min="13841" max="13841" width="14.109375" style="1" customWidth="1"/>
    <col min="13842" max="13842" width="2" style="1" customWidth="1"/>
    <col min="13843" max="13843" width="13.21875" style="1" customWidth="1"/>
    <col min="13844" max="13844" width="10.109375" style="1" bestFit="1" customWidth="1"/>
    <col min="13845" max="13845" width="12.33203125" style="1" bestFit="1" customWidth="1"/>
    <col min="13846" max="14080" width="9.6640625" style="1"/>
    <col min="14081" max="14081" width="33.88671875" style="1" customWidth="1"/>
    <col min="14082" max="14082" width="12.44140625" style="1" bestFit="1" customWidth="1"/>
    <col min="14083" max="14083" width="11.88671875" style="1" customWidth="1"/>
    <col min="14084" max="14084" width="0.77734375" style="1" customWidth="1"/>
    <col min="14085" max="14085" width="11" style="1" customWidth="1"/>
    <col min="14086" max="14086" width="1.33203125" style="1" customWidth="1"/>
    <col min="14087" max="14087" width="10.109375" style="1" customWidth="1"/>
    <col min="14088" max="14088" width="2.21875" style="1" customWidth="1"/>
    <col min="14089" max="14089" width="13.44140625" style="1" customWidth="1"/>
    <col min="14090" max="14090" width="1.88671875" style="1" customWidth="1"/>
    <col min="14091" max="14091" width="8.77734375" style="1" customWidth="1"/>
    <col min="14092" max="14092" width="1.109375" style="1" customWidth="1"/>
    <col min="14093" max="14093" width="9.44140625" style="1" bestFit="1" customWidth="1"/>
    <col min="14094" max="14094" width="1.33203125" style="1" customWidth="1"/>
    <col min="14095" max="14095" width="15.77734375" style="1" customWidth="1"/>
    <col min="14096" max="14096" width="1.6640625" style="1" customWidth="1"/>
    <col min="14097" max="14097" width="14.109375" style="1" customWidth="1"/>
    <col min="14098" max="14098" width="2" style="1" customWidth="1"/>
    <col min="14099" max="14099" width="13.21875" style="1" customWidth="1"/>
    <col min="14100" max="14100" width="10.109375" style="1" bestFit="1" customWidth="1"/>
    <col min="14101" max="14101" width="12.33203125" style="1" bestFit="1" customWidth="1"/>
    <col min="14102" max="14336" width="9.6640625" style="1"/>
    <col min="14337" max="14337" width="33.88671875" style="1" customWidth="1"/>
    <col min="14338" max="14338" width="12.44140625" style="1" bestFit="1" customWidth="1"/>
    <col min="14339" max="14339" width="11.88671875" style="1" customWidth="1"/>
    <col min="14340" max="14340" width="0.77734375" style="1" customWidth="1"/>
    <col min="14341" max="14341" width="11" style="1" customWidth="1"/>
    <col min="14342" max="14342" width="1.33203125" style="1" customWidth="1"/>
    <col min="14343" max="14343" width="10.109375" style="1" customWidth="1"/>
    <col min="14344" max="14344" width="2.21875" style="1" customWidth="1"/>
    <col min="14345" max="14345" width="13.44140625" style="1" customWidth="1"/>
    <col min="14346" max="14346" width="1.88671875" style="1" customWidth="1"/>
    <col min="14347" max="14347" width="8.77734375" style="1" customWidth="1"/>
    <col min="14348" max="14348" width="1.109375" style="1" customWidth="1"/>
    <col min="14349" max="14349" width="9.44140625" style="1" bestFit="1" customWidth="1"/>
    <col min="14350" max="14350" width="1.33203125" style="1" customWidth="1"/>
    <col min="14351" max="14351" width="15.77734375" style="1" customWidth="1"/>
    <col min="14352" max="14352" width="1.6640625" style="1" customWidth="1"/>
    <col min="14353" max="14353" width="14.109375" style="1" customWidth="1"/>
    <col min="14354" max="14354" width="2" style="1" customWidth="1"/>
    <col min="14355" max="14355" width="13.21875" style="1" customWidth="1"/>
    <col min="14356" max="14356" width="10.109375" style="1" bestFit="1" customWidth="1"/>
    <col min="14357" max="14357" width="12.33203125" style="1" bestFit="1" customWidth="1"/>
    <col min="14358" max="14592" width="9.6640625" style="1"/>
    <col min="14593" max="14593" width="33.88671875" style="1" customWidth="1"/>
    <col min="14594" max="14594" width="12.44140625" style="1" bestFit="1" customWidth="1"/>
    <col min="14595" max="14595" width="11.88671875" style="1" customWidth="1"/>
    <col min="14596" max="14596" width="0.77734375" style="1" customWidth="1"/>
    <col min="14597" max="14597" width="11" style="1" customWidth="1"/>
    <col min="14598" max="14598" width="1.33203125" style="1" customWidth="1"/>
    <col min="14599" max="14599" width="10.109375" style="1" customWidth="1"/>
    <col min="14600" max="14600" width="2.21875" style="1" customWidth="1"/>
    <col min="14601" max="14601" width="13.44140625" style="1" customWidth="1"/>
    <col min="14602" max="14602" width="1.88671875" style="1" customWidth="1"/>
    <col min="14603" max="14603" width="8.77734375" style="1" customWidth="1"/>
    <col min="14604" max="14604" width="1.109375" style="1" customWidth="1"/>
    <col min="14605" max="14605" width="9.44140625" style="1" bestFit="1" customWidth="1"/>
    <col min="14606" max="14606" width="1.33203125" style="1" customWidth="1"/>
    <col min="14607" max="14607" width="15.77734375" style="1" customWidth="1"/>
    <col min="14608" max="14608" width="1.6640625" style="1" customWidth="1"/>
    <col min="14609" max="14609" width="14.109375" style="1" customWidth="1"/>
    <col min="14610" max="14610" width="2" style="1" customWidth="1"/>
    <col min="14611" max="14611" width="13.21875" style="1" customWidth="1"/>
    <col min="14612" max="14612" width="10.109375" style="1" bestFit="1" customWidth="1"/>
    <col min="14613" max="14613" width="12.33203125" style="1" bestFit="1" customWidth="1"/>
    <col min="14614" max="14848" width="9.6640625" style="1"/>
    <col min="14849" max="14849" width="33.88671875" style="1" customWidth="1"/>
    <col min="14850" max="14850" width="12.44140625" style="1" bestFit="1" customWidth="1"/>
    <col min="14851" max="14851" width="11.88671875" style="1" customWidth="1"/>
    <col min="14852" max="14852" width="0.77734375" style="1" customWidth="1"/>
    <col min="14853" max="14853" width="11" style="1" customWidth="1"/>
    <col min="14854" max="14854" width="1.33203125" style="1" customWidth="1"/>
    <col min="14855" max="14855" width="10.109375" style="1" customWidth="1"/>
    <col min="14856" max="14856" width="2.21875" style="1" customWidth="1"/>
    <col min="14857" max="14857" width="13.44140625" style="1" customWidth="1"/>
    <col min="14858" max="14858" width="1.88671875" style="1" customWidth="1"/>
    <col min="14859" max="14859" width="8.77734375" style="1" customWidth="1"/>
    <col min="14860" max="14860" width="1.109375" style="1" customWidth="1"/>
    <col min="14861" max="14861" width="9.44140625" style="1" bestFit="1" customWidth="1"/>
    <col min="14862" max="14862" width="1.33203125" style="1" customWidth="1"/>
    <col min="14863" max="14863" width="15.77734375" style="1" customWidth="1"/>
    <col min="14864" max="14864" width="1.6640625" style="1" customWidth="1"/>
    <col min="14865" max="14865" width="14.109375" style="1" customWidth="1"/>
    <col min="14866" max="14866" width="2" style="1" customWidth="1"/>
    <col min="14867" max="14867" width="13.21875" style="1" customWidth="1"/>
    <col min="14868" max="14868" width="10.109375" style="1" bestFit="1" customWidth="1"/>
    <col min="14869" max="14869" width="12.33203125" style="1" bestFit="1" customWidth="1"/>
    <col min="14870" max="15104" width="9.6640625" style="1"/>
    <col min="15105" max="15105" width="33.88671875" style="1" customWidth="1"/>
    <col min="15106" max="15106" width="12.44140625" style="1" bestFit="1" customWidth="1"/>
    <col min="15107" max="15107" width="11.88671875" style="1" customWidth="1"/>
    <col min="15108" max="15108" width="0.77734375" style="1" customWidth="1"/>
    <col min="15109" max="15109" width="11" style="1" customWidth="1"/>
    <col min="15110" max="15110" width="1.33203125" style="1" customWidth="1"/>
    <col min="15111" max="15111" width="10.109375" style="1" customWidth="1"/>
    <col min="15112" max="15112" width="2.21875" style="1" customWidth="1"/>
    <col min="15113" max="15113" width="13.44140625" style="1" customWidth="1"/>
    <col min="15114" max="15114" width="1.88671875" style="1" customWidth="1"/>
    <col min="15115" max="15115" width="8.77734375" style="1" customWidth="1"/>
    <col min="15116" max="15116" width="1.109375" style="1" customWidth="1"/>
    <col min="15117" max="15117" width="9.44140625" style="1" bestFit="1" customWidth="1"/>
    <col min="15118" max="15118" width="1.33203125" style="1" customWidth="1"/>
    <col min="15119" max="15119" width="15.77734375" style="1" customWidth="1"/>
    <col min="15120" max="15120" width="1.6640625" style="1" customWidth="1"/>
    <col min="15121" max="15121" width="14.109375" style="1" customWidth="1"/>
    <col min="15122" max="15122" width="2" style="1" customWidth="1"/>
    <col min="15123" max="15123" width="13.21875" style="1" customWidth="1"/>
    <col min="15124" max="15124" width="10.109375" style="1" bestFit="1" customWidth="1"/>
    <col min="15125" max="15125" width="12.33203125" style="1" bestFit="1" customWidth="1"/>
    <col min="15126" max="15360" width="9.6640625" style="1"/>
    <col min="15361" max="15361" width="33.88671875" style="1" customWidth="1"/>
    <col min="15362" max="15362" width="12.44140625" style="1" bestFit="1" customWidth="1"/>
    <col min="15363" max="15363" width="11.88671875" style="1" customWidth="1"/>
    <col min="15364" max="15364" width="0.77734375" style="1" customWidth="1"/>
    <col min="15365" max="15365" width="11" style="1" customWidth="1"/>
    <col min="15366" max="15366" width="1.33203125" style="1" customWidth="1"/>
    <col min="15367" max="15367" width="10.109375" style="1" customWidth="1"/>
    <col min="15368" max="15368" width="2.21875" style="1" customWidth="1"/>
    <col min="15369" max="15369" width="13.44140625" style="1" customWidth="1"/>
    <col min="15370" max="15370" width="1.88671875" style="1" customWidth="1"/>
    <col min="15371" max="15371" width="8.77734375" style="1" customWidth="1"/>
    <col min="15372" max="15372" width="1.109375" style="1" customWidth="1"/>
    <col min="15373" max="15373" width="9.44140625" style="1" bestFit="1" customWidth="1"/>
    <col min="15374" max="15374" width="1.33203125" style="1" customWidth="1"/>
    <col min="15375" max="15375" width="15.77734375" style="1" customWidth="1"/>
    <col min="15376" max="15376" width="1.6640625" style="1" customWidth="1"/>
    <col min="15377" max="15377" width="14.109375" style="1" customWidth="1"/>
    <col min="15378" max="15378" width="2" style="1" customWidth="1"/>
    <col min="15379" max="15379" width="13.21875" style="1" customWidth="1"/>
    <col min="15380" max="15380" width="10.109375" style="1" bestFit="1" customWidth="1"/>
    <col min="15381" max="15381" width="12.33203125" style="1" bestFit="1" customWidth="1"/>
    <col min="15382" max="15616" width="9.6640625" style="1"/>
    <col min="15617" max="15617" width="33.88671875" style="1" customWidth="1"/>
    <col min="15618" max="15618" width="12.44140625" style="1" bestFit="1" customWidth="1"/>
    <col min="15619" max="15619" width="11.88671875" style="1" customWidth="1"/>
    <col min="15620" max="15620" width="0.77734375" style="1" customWidth="1"/>
    <col min="15621" max="15621" width="11" style="1" customWidth="1"/>
    <col min="15622" max="15622" width="1.33203125" style="1" customWidth="1"/>
    <col min="15623" max="15623" width="10.109375" style="1" customWidth="1"/>
    <col min="15624" max="15624" width="2.21875" style="1" customWidth="1"/>
    <col min="15625" max="15625" width="13.44140625" style="1" customWidth="1"/>
    <col min="15626" max="15626" width="1.88671875" style="1" customWidth="1"/>
    <col min="15627" max="15627" width="8.77734375" style="1" customWidth="1"/>
    <col min="15628" max="15628" width="1.109375" style="1" customWidth="1"/>
    <col min="15629" max="15629" width="9.44140625" style="1" bestFit="1" customWidth="1"/>
    <col min="15630" max="15630" width="1.33203125" style="1" customWidth="1"/>
    <col min="15631" max="15631" width="15.77734375" style="1" customWidth="1"/>
    <col min="15632" max="15632" width="1.6640625" style="1" customWidth="1"/>
    <col min="15633" max="15633" width="14.109375" style="1" customWidth="1"/>
    <col min="15634" max="15634" width="2" style="1" customWidth="1"/>
    <col min="15635" max="15635" width="13.21875" style="1" customWidth="1"/>
    <col min="15636" max="15636" width="10.109375" style="1" bestFit="1" customWidth="1"/>
    <col min="15637" max="15637" width="12.33203125" style="1" bestFit="1" customWidth="1"/>
    <col min="15638" max="15872" width="9.6640625" style="1"/>
    <col min="15873" max="15873" width="33.88671875" style="1" customWidth="1"/>
    <col min="15874" max="15874" width="12.44140625" style="1" bestFit="1" customWidth="1"/>
    <col min="15875" max="15875" width="11.88671875" style="1" customWidth="1"/>
    <col min="15876" max="15876" width="0.77734375" style="1" customWidth="1"/>
    <col min="15877" max="15877" width="11" style="1" customWidth="1"/>
    <col min="15878" max="15878" width="1.33203125" style="1" customWidth="1"/>
    <col min="15879" max="15879" width="10.109375" style="1" customWidth="1"/>
    <col min="15880" max="15880" width="2.21875" style="1" customWidth="1"/>
    <col min="15881" max="15881" width="13.44140625" style="1" customWidth="1"/>
    <col min="15882" max="15882" width="1.88671875" style="1" customWidth="1"/>
    <col min="15883" max="15883" width="8.77734375" style="1" customWidth="1"/>
    <col min="15884" max="15884" width="1.109375" style="1" customWidth="1"/>
    <col min="15885" max="15885" width="9.44140625" style="1" bestFit="1" customWidth="1"/>
    <col min="15886" max="15886" width="1.33203125" style="1" customWidth="1"/>
    <col min="15887" max="15887" width="15.77734375" style="1" customWidth="1"/>
    <col min="15888" max="15888" width="1.6640625" style="1" customWidth="1"/>
    <col min="15889" max="15889" width="14.109375" style="1" customWidth="1"/>
    <col min="15890" max="15890" width="2" style="1" customWidth="1"/>
    <col min="15891" max="15891" width="13.21875" style="1" customWidth="1"/>
    <col min="15892" max="15892" width="10.109375" style="1" bestFit="1" customWidth="1"/>
    <col min="15893" max="15893" width="12.33203125" style="1" bestFit="1" customWidth="1"/>
    <col min="15894" max="16128" width="9.6640625" style="1"/>
    <col min="16129" max="16129" width="33.88671875" style="1" customWidth="1"/>
    <col min="16130" max="16130" width="12.44140625" style="1" bestFit="1" customWidth="1"/>
    <col min="16131" max="16131" width="11.88671875" style="1" customWidth="1"/>
    <col min="16132" max="16132" width="0.77734375" style="1" customWidth="1"/>
    <col min="16133" max="16133" width="11" style="1" customWidth="1"/>
    <col min="16134" max="16134" width="1.33203125" style="1" customWidth="1"/>
    <col min="16135" max="16135" width="10.109375" style="1" customWidth="1"/>
    <col min="16136" max="16136" width="2.21875" style="1" customWidth="1"/>
    <col min="16137" max="16137" width="13.44140625" style="1" customWidth="1"/>
    <col min="16138" max="16138" width="1.88671875" style="1" customWidth="1"/>
    <col min="16139" max="16139" width="8.77734375" style="1" customWidth="1"/>
    <col min="16140" max="16140" width="1.109375" style="1" customWidth="1"/>
    <col min="16141" max="16141" width="9.44140625" style="1" bestFit="1" customWidth="1"/>
    <col min="16142" max="16142" width="1.33203125" style="1" customWidth="1"/>
    <col min="16143" max="16143" width="15.77734375" style="1" customWidth="1"/>
    <col min="16144" max="16144" width="1.6640625" style="1" customWidth="1"/>
    <col min="16145" max="16145" width="14.109375" style="1" customWidth="1"/>
    <col min="16146" max="16146" width="2" style="1" customWidth="1"/>
    <col min="16147" max="16147" width="13.21875" style="1" customWidth="1"/>
    <col min="16148" max="16148" width="10.109375" style="1" bestFit="1" customWidth="1"/>
    <col min="16149" max="16149" width="12.33203125" style="1" bestFit="1" customWidth="1"/>
    <col min="16150" max="16384" width="9.6640625" style="1"/>
  </cols>
  <sheetData>
    <row r="1" spans="1:28" ht="20.399999999999999" customHeight="1" x14ac:dyDescent="0.35"/>
    <row r="2" spans="1:28" ht="58.8" customHeight="1" x14ac:dyDescent="0.35">
      <c r="Q2" s="498" t="s">
        <v>162</v>
      </c>
      <c r="R2" s="502"/>
      <c r="S2" s="502"/>
    </row>
    <row r="3" spans="1:28" ht="52.5" customHeight="1" thickBot="1" x14ac:dyDescent="0.45">
      <c r="A3" s="4" t="s">
        <v>178</v>
      </c>
      <c r="B3" s="5"/>
      <c r="C3" s="5"/>
      <c r="D3" s="5"/>
      <c r="E3" s="5"/>
      <c r="F3" s="306"/>
      <c r="G3" s="5"/>
      <c r="H3" s="306"/>
      <c r="I3" s="5"/>
      <c r="J3" s="306"/>
      <c r="K3" s="5"/>
      <c r="L3" s="306"/>
      <c r="M3" s="5"/>
      <c r="N3" s="306"/>
      <c r="O3" s="6"/>
      <c r="P3" s="306"/>
      <c r="Q3" s="6"/>
      <c r="R3" s="306"/>
      <c r="S3" s="5"/>
    </row>
    <row r="4" spans="1:28" s="18" customFormat="1" ht="78.75" customHeight="1" thickTop="1" thickBot="1" x14ac:dyDescent="0.3">
      <c r="A4" s="11" t="s">
        <v>2</v>
      </c>
      <c r="B4" s="495" t="s">
        <v>3</v>
      </c>
      <c r="C4" s="495"/>
      <c r="D4" s="13"/>
      <c r="E4" s="11" t="s">
        <v>4</v>
      </c>
      <c r="F4" s="13"/>
      <c r="G4" s="11" t="s">
        <v>5</v>
      </c>
      <c r="H4" s="13"/>
      <c r="I4" s="11" t="s">
        <v>6</v>
      </c>
      <c r="J4" s="13"/>
      <c r="K4" s="14" t="s">
        <v>7</v>
      </c>
      <c r="L4" s="13"/>
      <c r="M4" s="15" t="s">
        <v>8</v>
      </c>
      <c r="N4" s="13"/>
      <c r="O4" s="16" t="s">
        <v>9</v>
      </c>
      <c r="P4" s="13"/>
      <c r="Q4" s="16" t="s">
        <v>10</v>
      </c>
      <c r="R4" s="13"/>
      <c r="S4" s="16" t="s">
        <v>11</v>
      </c>
      <c r="T4" s="17"/>
    </row>
    <row r="5" spans="1:28" s="18" customFormat="1" ht="15" customHeight="1" x14ac:dyDescent="0.25">
      <c r="A5" s="19" t="s">
        <v>12</v>
      </c>
      <c r="F5" s="56"/>
      <c r="H5" s="56"/>
      <c r="J5" s="56"/>
      <c r="L5" s="56"/>
      <c r="N5" s="56"/>
      <c r="O5" s="20"/>
      <c r="P5" s="56"/>
      <c r="Q5" s="20"/>
      <c r="R5" s="56"/>
      <c r="T5" s="17"/>
    </row>
    <row r="6" spans="1:28" s="18" customFormat="1" ht="20.100000000000001" customHeight="1" x14ac:dyDescent="0.25">
      <c r="A6" s="62" t="s">
        <v>16</v>
      </c>
      <c r="B6" s="18" t="s">
        <v>14</v>
      </c>
      <c r="C6" s="42" t="s">
        <v>85</v>
      </c>
      <c r="E6" s="22">
        <v>150000</v>
      </c>
      <c r="F6" s="56"/>
      <c r="G6" s="22">
        <v>0</v>
      </c>
      <c r="H6" s="56"/>
      <c r="I6" s="22">
        <f>E6-G6</f>
        <v>150000</v>
      </c>
      <c r="J6" s="56"/>
      <c r="K6" s="47">
        <f>ROUND(IF(I6&lt;&gt;0,((O6/I6)/10),0),3)</f>
        <v>3.2330000000000001</v>
      </c>
      <c r="L6" s="56"/>
      <c r="M6" s="47">
        <f>ROUND(IF(I6&lt;&gt;0,((Q6/I6)/10),0),3)</f>
        <v>3.9649999999999999</v>
      </c>
      <c r="N6" s="56"/>
      <c r="O6" s="24">
        <v>4849517</v>
      </c>
      <c r="P6" s="56"/>
      <c r="Q6" s="24">
        <v>5947000</v>
      </c>
      <c r="R6" s="56"/>
      <c r="S6" s="20">
        <v>485483</v>
      </c>
      <c r="T6" s="17"/>
    </row>
    <row r="7" spans="1:28" s="18" customFormat="1" ht="20.100000000000001" customHeight="1" thickBot="1" x14ac:dyDescent="0.3">
      <c r="A7" s="19" t="s">
        <v>18</v>
      </c>
      <c r="E7" s="25">
        <f>+E6</f>
        <v>150000</v>
      </c>
      <c r="F7" s="61"/>
      <c r="G7" s="25">
        <f>+G6</f>
        <v>0</v>
      </c>
      <c r="H7" s="61"/>
      <c r="I7" s="25">
        <f>+E7-G7</f>
        <v>150000</v>
      </c>
      <c r="J7" s="61"/>
      <c r="K7" s="322">
        <f>ROUND(IF(I7&lt;&gt;0,((O7/I7)/10),0),3)</f>
        <v>3.2330000000000001</v>
      </c>
      <c r="L7" s="61"/>
      <c r="M7" s="322">
        <f>ROUND(IF(I7&lt;&gt;0,((Q7/I7)/10),0),3)</f>
        <v>3.9649999999999999</v>
      </c>
      <c r="N7" s="61"/>
      <c r="O7" s="27">
        <f>+O6</f>
        <v>4849517</v>
      </c>
      <c r="P7" s="61"/>
      <c r="Q7" s="27">
        <f>+Q6</f>
        <v>5947000</v>
      </c>
      <c r="R7" s="61"/>
      <c r="S7" s="27">
        <f>+S6</f>
        <v>485483</v>
      </c>
      <c r="T7" s="17"/>
    </row>
    <row r="8" spans="1:28" s="18" customFormat="1" ht="18" customHeight="1" thickTop="1" x14ac:dyDescent="0.25">
      <c r="F8" s="56"/>
      <c r="H8" s="56"/>
      <c r="J8" s="56"/>
      <c r="L8" s="56"/>
      <c r="N8" s="56"/>
      <c r="P8" s="56"/>
      <c r="R8" s="56"/>
      <c r="T8" s="17"/>
    </row>
    <row r="9" spans="1:28" s="18" customFormat="1" ht="18" customHeight="1" x14ac:dyDescent="0.25">
      <c r="A9" s="31" t="s">
        <v>19</v>
      </c>
      <c r="F9" s="56"/>
      <c r="H9" s="56"/>
      <c r="J9" s="56"/>
      <c r="L9" s="56"/>
      <c r="N9" s="56"/>
      <c r="O9" s="20"/>
      <c r="P9" s="56"/>
      <c r="Q9" s="20"/>
      <c r="R9" s="56"/>
      <c r="T9" s="17"/>
    </row>
    <row r="10" spans="1:28" s="18" customFormat="1" ht="20.100000000000001" customHeight="1" x14ac:dyDescent="0.25">
      <c r="A10" s="62" t="s">
        <v>20</v>
      </c>
      <c r="B10" s="18" t="s">
        <v>14</v>
      </c>
      <c r="C10" s="32" t="s">
        <v>15</v>
      </c>
      <c r="E10" s="18">
        <v>15089.3</v>
      </c>
      <c r="F10" s="56"/>
      <c r="G10" s="22">
        <v>0</v>
      </c>
      <c r="H10" s="56"/>
      <c r="I10" s="22">
        <f>E10-G10</f>
        <v>15089.3</v>
      </c>
      <c r="J10" s="56"/>
      <c r="K10" s="323">
        <f>ROUND(IF(I10&lt;&gt;0,((O10/I10)/10),0),3)</f>
        <v>2.758</v>
      </c>
      <c r="L10" s="56"/>
      <c r="M10" s="323">
        <f>ROUND(IF(I10&lt;&gt;0,((Q10/I10)/10),0),3)</f>
        <v>3.0339999999999998</v>
      </c>
      <c r="N10" s="56"/>
      <c r="O10" s="20">
        <v>416216.49000000005</v>
      </c>
      <c r="P10" s="56"/>
      <c r="Q10" s="20">
        <v>457838.14</v>
      </c>
      <c r="R10" s="56"/>
      <c r="S10" s="20">
        <v>22782.239999999998</v>
      </c>
      <c r="T10" s="20"/>
      <c r="U10" s="20"/>
    </row>
    <row r="11" spans="1:28" s="18" customFormat="1" ht="20.100000000000001" customHeight="1" x14ac:dyDescent="0.25">
      <c r="A11" s="62" t="s">
        <v>28</v>
      </c>
      <c r="C11" s="32" t="s">
        <v>87</v>
      </c>
      <c r="E11" s="18">
        <v>597</v>
      </c>
      <c r="F11" s="56"/>
      <c r="G11" s="22">
        <v>0</v>
      </c>
      <c r="H11" s="56"/>
      <c r="I11" s="22">
        <f t="shared" ref="I11:I49" si="0">E11-G11</f>
        <v>597</v>
      </c>
      <c r="J11" s="56"/>
      <c r="K11" s="323">
        <f t="shared" ref="K11:K49" si="1">ROUND(IF(I11&lt;&gt;0,((O11/I11)/10),0),3)</f>
        <v>2.6640000000000001</v>
      </c>
      <c r="L11" s="56"/>
      <c r="M11" s="323">
        <f t="shared" ref="M11:M49" si="2">ROUND(IF(I11&lt;&gt;0,((Q11/I11)/10),0),3)</f>
        <v>3.3010000000000002</v>
      </c>
      <c r="N11" s="56"/>
      <c r="O11" s="20">
        <v>15904.04</v>
      </c>
      <c r="P11" s="56"/>
      <c r="Q11" s="20">
        <v>19704.66</v>
      </c>
      <c r="R11" s="56"/>
      <c r="S11" s="20">
        <v>3561.18</v>
      </c>
      <c r="T11" s="17"/>
      <c r="U11" s="35"/>
      <c r="V11" s="35"/>
      <c r="W11" s="35"/>
      <c r="X11" s="36"/>
      <c r="Y11" s="35"/>
      <c r="Z11" s="35"/>
    </row>
    <row r="12" spans="1:28" s="18" customFormat="1" ht="5.25" customHeight="1" x14ac:dyDescent="0.25">
      <c r="A12" s="62"/>
      <c r="C12" s="32"/>
      <c r="E12" s="22"/>
      <c r="F12" s="56"/>
      <c r="G12" s="22"/>
      <c r="H12" s="56"/>
      <c r="I12" s="22"/>
      <c r="J12" s="56"/>
      <c r="K12" s="323"/>
      <c r="L12" s="56"/>
      <c r="M12" s="323"/>
      <c r="N12" s="56"/>
      <c r="O12" s="24"/>
      <c r="P12" s="57"/>
      <c r="Q12" s="24"/>
      <c r="R12" s="57"/>
      <c r="S12" s="24"/>
      <c r="T12" s="17"/>
      <c r="U12" s="20"/>
      <c r="V12" s="20"/>
      <c r="W12" s="20"/>
      <c r="X12" s="20"/>
      <c r="Y12" s="20"/>
      <c r="Z12" s="20"/>
      <c r="AA12" s="20"/>
      <c r="AB12" s="20"/>
    </row>
    <row r="13" spans="1:28" s="18" customFormat="1" ht="20.100000000000001" customHeight="1" x14ac:dyDescent="0.25">
      <c r="A13" s="62" t="s">
        <v>33</v>
      </c>
      <c r="C13" s="32" t="s">
        <v>87</v>
      </c>
      <c r="E13" s="22">
        <v>185</v>
      </c>
      <c r="F13" s="56"/>
      <c r="G13" s="22">
        <v>0</v>
      </c>
      <c r="H13" s="56"/>
      <c r="I13" s="22">
        <f t="shared" si="0"/>
        <v>185</v>
      </c>
      <c r="J13" s="56"/>
      <c r="K13" s="323">
        <f t="shared" si="1"/>
        <v>2.4060000000000001</v>
      </c>
      <c r="L13" s="56"/>
      <c r="M13" s="323">
        <f t="shared" si="2"/>
        <v>2.9990000000000001</v>
      </c>
      <c r="N13" s="56"/>
      <c r="O13" s="24">
        <v>4450.75</v>
      </c>
      <c r="P13" s="307"/>
      <c r="Q13" s="24">
        <v>5548.7399999999989</v>
      </c>
      <c r="R13" s="308"/>
      <c r="S13" s="24">
        <v>868.09</v>
      </c>
      <c r="T13" s="17"/>
      <c r="U13" s="35"/>
      <c r="V13" s="35"/>
      <c r="W13" s="35"/>
      <c r="X13" s="36"/>
      <c r="Y13" s="35"/>
      <c r="Z13" s="35"/>
    </row>
    <row r="14" spans="1:28" s="18" customFormat="1" ht="5.25" customHeight="1" x14ac:dyDescent="0.25">
      <c r="A14" s="62"/>
      <c r="C14" s="32"/>
      <c r="E14" s="22"/>
      <c r="F14" s="56"/>
      <c r="G14" s="22"/>
      <c r="H14" s="56"/>
      <c r="I14" s="22"/>
      <c r="J14" s="56"/>
      <c r="K14" s="323"/>
      <c r="L14" s="56"/>
      <c r="M14" s="323"/>
      <c r="N14" s="56"/>
      <c r="O14" s="24"/>
      <c r="P14" s="57"/>
      <c r="Q14" s="24"/>
      <c r="R14" s="57"/>
      <c r="S14" s="24"/>
      <c r="T14" s="17"/>
      <c r="U14" s="20"/>
      <c r="V14" s="20"/>
      <c r="W14" s="20"/>
      <c r="X14" s="20"/>
      <c r="Y14" s="20"/>
      <c r="Z14" s="20"/>
      <c r="AA14" s="20"/>
      <c r="AB14" s="20"/>
    </row>
    <row r="15" spans="1:28" s="18" customFormat="1" ht="20.100000000000001" customHeight="1" x14ac:dyDescent="0.25">
      <c r="A15" s="62" t="s">
        <v>165</v>
      </c>
      <c r="C15" s="32" t="s">
        <v>87</v>
      </c>
      <c r="E15" s="18">
        <v>50</v>
      </c>
      <c r="F15" s="56"/>
      <c r="G15" s="22">
        <v>0</v>
      </c>
      <c r="H15" s="56"/>
      <c r="I15" s="22">
        <f t="shared" si="0"/>
        <v>50</v>
      </c>
      <c r="J15" s="56"/>
      <c r="K15" s="323">
        <f t="shared" si="1"/>
        <v>2.141</v>
      </c>
      <c r="L15" s="56"/>
      <c r="M15" s="323">
        <f t="shared" si="2"/>
        <v>2.589</v>
      </c>
      <c r="N15" s="56"/>
      <c r="O15" s="20">
        <v>1070.5</v>
      </c>
      <c r="P15" s="56"/>
      <c r="Q15" s="20">
        <v>1294.5</v>
      </c>
      <c r="R15" s="56"/>
      <c r="S15" s="20">
        <v>195.5</v>
      </c>
      <c r="T15" s="17"/>
      <c r="U15" s="35"/>
      <c r="V15" s="35"/>
      <c r="W15" s="35"/>
      <c r="X15" s="36"/>
      <c r="Y15" s="35"/>
      <c r="Z15" s="35"/>
    </row>
    <row r="16" spans="1:28" s="18" customFormat="1" ht="5.25" customHeight="1" x14ac:dyDescent="0.25">
      <c r="A16" s="62"/>
      <c r="C16" s="32"/>
      <c r="E16" s="22"/>
      <c r="F16" s="56"/>
      <c r="G16" s="22"/>
      <c r="H16" s="56"/>
      <c r="I16" s="22"/>
      <c r="J16" s="56"/>
      <c r="K16" s="323"/>
      <c r="L16" s="56"/>
      <c r="M16" s="323"/>
      <c r="N16" s="56"/>
      <c r="O16" s="24"/>
      <c r="P16" s="57"/>
      <c r="Q16" s="24"/>
      <c r="R16" s="57"/>
      <c r="S16" s="24"/>
      <c r="T16" s="17"/>
      <c r="U16" s="20"/>
      <c r="V16" s="20"/>
      <c r="W16" s="20"/>
      <c r="X16" s="20"/>
      <c r="Y16" s="20"/>
      <c r="Z16" s="20"/>
      <c r="AA16" s="20"/>
      <c r="AB16" s="20"/>
    </row>
    <row r="17" spans="1:28" s="18" customFormat="1" ht="20.100000000000001" customHeight="1" x14ac:dyDescent="0.25">
      <c r="A17" s="62" t="s">
        <v>63</v>
      </c>
      <c r="C17" s="32" t="s">
        <v>87</v>
      </c>
      <c r="E17" s="18">
        <v>255</v>
      </c>
      <c r="F17" s="56"/>
      <c r="G17" s="22">
        <v>0</v>
      </c>
      <c r="H17" s="56"/>
      <c r="I17" s="22">
        <f t="shared" si="0"/>
        <v>255</v>
      </c>
      <c r="J17" s="56"/>
      <c r="K17" s="323">
        <f t="shared" si="1"/>
        <v>2.5259999999999998</v>
      </c>
      <c r="L17" s="56"/>
      <c r="M17" s="323">
        <f t="shared" si="2"/>
        <v>3.5609999999999999</v>
      </c>
      <c r="N17" s="56"/>
      <c r="O17" s="20">
        <v>6441.16</v>
      </c>
      <c r="P17" s="56"/>
      <c r="Q17" s="20">
        <v>9080.31</v>
      </c>
      <c r="R17" s="56"/>
      <c r="S17" s="20">
        <v>2572.85</v>
      </c>
      <c r="T17" s="17"/>
      <c r="U17" s="35"/>
      <c r="V17" s="35"/>
      <c r="W17" s="35"/>
      <c r="X17" s="36"/>
      <c r="Y17" s="35"/>
      <c r="Z17" s="35"/>
    </row>
    <row r="18" spans="1:28" s="18" customFormat="1" ht="5.25" customHeight="1" x14ac:dyDescent="0.25">
      <c r="A18" s="62"/>
      <c r="C18" s="32"/>
      <c r="E18" s="22"/>
      <c r="F18" s="56"/>
      <c r="G18" s="22"/>
      <c r="H18" s="56"/>
      <c r="I18" s="22"/>
      <c r="J18" s="56"/>
      <c r="K18" s="323"/>
      <c r="L18" s="56"/>
      <c r="M18" s="323"/>
      <c r="N18" s="56"/>
      <c r="O18" s="24"/>
      <c r="P18" s="57"/>
      <c r="Q18" s="24"/>
      <c r="R18" s="57"/>
      <c r="S18" s="24"/>
      <c r="T18" s="17"/>
      <c r="U18" s="20"/>
      <c r="V18" s="20"/>
      <c r="W18" s="20"/>
      <c r="X18" s="20"/>
      <c r="Y18" s="20"/>
      <c r="Z18" s="20"/>
      <c r="AA18" s="20"/>
      <c r="AB18" s="20"/>
    </row>
    <row r="19" spans="1:28" s="18" customFormat="1" ht="20.100000000000001" customHeight="1" x14ac:dyDescent="0.25">
      <c r="A19" s="62" t="s">
        <v>139</v>
      </c>
      <c r="C19" s="32" t="s">
        <v>87</v>
      </c>
      <c r="E19" s="18">
        <v>3415</v>
      </c>
      <c r="F19" s="56"/>
      <c r="G19" s="22">
        <v>0</v>
      </c>
      <c r="H19" s="56"/>
      <c r="I19" s="22">
        <f t="shared" si="0"/>
        <v>3415</v>
      </c>
      <c r="J19" s="56"/>
      <c r="K19" s="323">
        <f t="shared" si="1"/>
        <v>2.3159999999999998</v>
      </c>
      <c r="L19" s="56"/>
      <c r="M19" s="323">
        <f t="shared" si="2"/>
        <v>2.7759999999999998</v>
      </c>
      <c r="N19" s="56"/>
      <c r="O19" s="20">
        <v>79080.61</v>
      </c>
      <c r="P19" s="56"/>
      <c r="Q19" s="20">
        <v>94787.809999999983</v>
      </c>
      <c r="R19" s="56"/>
      <c r="S19" s="20">
        <v>12712.98</v>
      </c>
      <c r="T19" s="17"/>
      <c r="U19" s="35"/>
      <c r="V19" s="35"/>
      <c r="W19" s="35"/>
      <c r="X19" s="36"/>
      <c r="Y19" s="35"/>
      <c r="Z19" s="35"/>
    </row>
    <row r="20" spans="1:28" s="18" customFormat="1" ht="5.25" customHeight="1" x14ac:dyDescent="0.25">
      <c r="A20" s="62"/>
      <c r="C20" s="32"/>
      <c r="E20" s="22"/>
      <c r="F20" s="56"/>
      <c r="G20" s="22"/>
      <c r="H20" s="56"/>
      <c r="I20" s="22"/>
      <c r="J20" s="56"/>
      <c r="K20" s="323"/>
      <c r="L20" s="56"/>
      <c r="M20" s="323"/>
      <c r="N20" s="56"/>
      <c r="O20" s="24"/>
      <c r="P20" s="57"/>
      <c r="Q20" s="24"/>
      <c r="R20" s="57"/>
      <c r="S20" s="24"/>
      <c r="T20" s="17"/>
      <c r="U20" s="20"/>
      <c r="V20" s="20"/>
      <c r="W20" s="20"/>
      <c r="X20" s="20"/>
      <c r="Y20" s="20"/>
      <c r="Z20" s="20"/>
      <c r="AA20" s="20"/>
      <c r="AB20" s="20"/>
    </row>
    <row r="21" spans="1:28" s="18" customFormat="1" ht="20.100000000000001" customHeight="1" x14ac:dyDescent="0.25">
      <c r="A21" s="62" t="s">
        <v>37</v>
      </c>
      <c r="C21" s="32" t="s">
        <v>87</v>
      </c>
      <c r="E21" s="18">
        <v>118</v>
      </c>
      <c r="F21" s="56"/>
      <c r="G21" s="22">
        <v>0</v>
      </c>
      <c r="H21" s="56"/>
      <c r="I21" s="22">
        <f t="shared" si="0"/>
        <v>118</v>
      </c>
      <c r="J21" s="56"/>
      <c r="K21" s="323">
        <f t="shared" si="1"/>
        <v>2.444</v>
      </c>
      <c r="L21" s="56"/>
      <c r="M21" s="323">
        <f t="shared" si="2"/>
        <v>2.92</v>
      </c>
      <c r="N21" s="56"/>
      <c r="O21" s="20">
        <v>2884.1900000000005</v>
      </c>
      <c r="P21" s="56"/>
      <c r="Q21" s="20">
        <v>3445.6299999999997</v>
      </c>
      <c r="R21" s="56"/>
      <c r="S21" s="20">
        <v>359.6</v>
      </c>
      <c r="T21" s="17"/>
      <c r="U21" s="35"/>
      <c r="V21" s="35"/>
      <c r="W21" s="35"/>
      <c r="X21" s="36"/>
      <c r="Y21" s="35"/>
      <c r="Z21" s="35"/>
    </row>
    <row r="22" spans="1:28" s="18" customFormat="1" ht="5.25" customHeight="1" x14ac:dyDescent="0.25">
      <c r="A22" s="62"/>
      <c r="C22" s="32"/>
      <c r="E22" s="22"/>
      <c r="F22" s="56"/>
      <c r="G22" s="22"/>
      <c r="H22" s="56"/>
      <c r="I22" s="22"/>
      <c r="J22" s="56"/>
      <c r="K22" s="323"/>
      <c r="L22" s="56"/>
      <c r="M22" s="323"/>
      <c r="N22" s="56"/>
      <c r="O22" s="24"/>
      <c r="P22" s="57"/>
      <c r="Q22" s="24"/>
      <c r="R22" s="57"/>
      <c r="S22" s="24"/>
      <c r="T22" s="17"/>
      <c r="U22" s="20"/>
      <c r="V22" s="20"/>
      <c r="W22" s="20"/>
      <c r="X22" s="20"/>
      <c r="Y22" s="20"/>
      <c r="Z22" s="20"/>
      <c r="AA22" s="20"/>
      <c r="AB22" s="20"/>
    </row>
    <row r="23" spans="1:28" s="18" customFormat="1" ht="20.100000000000001" customHeight="1" x14ac:dyDescent="0.25">
      <c r="A23" s="62" t="s">
        <v>116</v>
      </c>
      <c r="C23" s="32" t="s">
        <v>87</v>
      </c>
      <c r="E23" s="18">
        <v>15</v>
      </c>
      <c r="F23" s="56"/>
      <c r="G23" s="22">
        <v>0</v>
      </c>
      <c r="H23" s="56"/>
      <c r="I23" s="22">
        <f t="shared" si="0"/>
        <v>15</v>
      </c>
      <c r="J23" s="56"/>
      <c r="K23" s="323">
        <f t="shared" si="1"/>
        <v>2.5619999999999998</v>
      </c>
      <c r="L23" s="56"/>
      <c r="M23" s="323">
        <f t="shared" si="2"/>
        <v>3.4929999999999999</v>
      </c>
      <c r="N23" s="56"/>
      <c r="O23" s="20">
        <v>384.25</v>
      </c>
      <c r="P23" s="56"/>
      <c r="Q23" s="20">
        <v>523.95000000000005</v>
      </c>
      <c r="R23" s="56"/>
      <c r="S23" s="20">
        <v>102.26</v>
      </c>
      <c r="T23" s="17"/>
      <c r="U23" s="35"/>
      <c r="V23" s="35"/>
      <c r="W23" s="35"/>
      <c r="X23" s="36"/>
      <c r="Y23" s="35"/>
      <c r="Z23" s="35"/>
    </row>
    <row r="24" spans="1:28" s="18" customFormat="1" ht="5.25" customHeight="1" x14ac:dyDescent="0.25">
      <c r="A24" s="62"/>
      <c r="C24" s="32"/>
      <c r="E24" s="22"/>
      <c r="F24" s="56"/>
      <c r="G24" s="22"/>
      <c r="H24" s="56"/>
      <c r="I24" s="22"/>
      <c r="J24" s="56"/>
      <c r="K24" s="323"/>
      <c r="L24" s="56"/>
      <c r="M24" s="323"/>
      <c r="N24" s="56"/>
      <c r="O24" s="24"/>
      <c r="P24" s="57"/>
      <c r="Q24" s="24"/>
      <c r="R24" s="57"/>
      <c r="S24" s="24"/>
      <c r="T24" s="17"/>
      <c r="U24" s="20"/>
      <c r="V24" s="20"/>
      <c r="W24" s="20"/>
      <c r="X24" s="20"/>
      <c r="Y24" s="20"/>
      <c r="Z24" s="20"/>
      <c r="AA24" s="20"/>
      <c r="AB24" s="20"/>
    </row>
    <row r="25" spans="1:28" s="18" customFormat="1" ht="19.5" customHeight="1" x14ac:dyDescent="0.25">
      <c r="A25" s="62" t="s">
        <v>63</v>
      </c>
      <c r="C25" s="32" t="s">
        <v>93</v>
      </c>
      <c r="E25" s="18">
        <v>32436</v>
      </c>
      <c r="F25" s="56"/>
      <c r="G25" s="22">
        <v>0</v>
      </c>
      <c r="H25" s="56"/>
      <c r="I25" s="22">
        <f t="shared" si="0"/>
        <v>32436</v>
      </c>
      <c r="J25" s="56"/>
      <c r="K25" s="323">
        <f t="shared" si="1"/>
        <v>3.22</v>
      </c>
      <c r="L25" s="56"/>
      <c r="M25" s="323">
        <f t="shared" si="2"/>
        <v>3.7490000000000001</v>
      </c>
      <c r="N25" s="56"/>
      <c r="O25" s="20">
        <v>1044488.65</v>
      </c>
      <c r="P25" s="56"/>
      <c r="Q25" s="20">
        <v>1215988.6499999999</v>
      </c>
      <c r="R25" s="56"/>
      <c r="S25" s="20">
        <v>110334.90000000002</v>
      </c>
      <c r="T25" s="17"/>
      <c r="U25" s="35"/>
      <c r="V25" s="35"/>
      <c r="W25" s="35"/>
      <c r="X25" s="36"/>
      <c r="Y25" s="35"/>
      <c r="Z25" s="35"/>
    </row>
    <row r="26" spans="1:28" s="18" customFormat="1" ht="5.25" customHeight="1" x14ac:dyDescent="0.25">
      <c r="A26" s="62"/>
      <c r="C26" s="32"/>
      <c r="E26" s="22"/>
      <c r="F26" s="56"/>
      <c r="G26" s="22"/>
      <c r="H26" s="56"/>
      <c r="I26" s="22"/>
      <c r="J26" s="56"/>
      <c r="K26" s="323"/>
      <c r="L26" s="56"/>
      <c r="M26" s="323"/>
      <c r="N26" s="56"/>
      <c r="O26" s="24"/>
      <c r="P26" s="57"/>
      <c r="Q26" s="24"/>
      <c r="R26" s="57"/>
      <c r="S26" s="24"/>
      <c r="T26" s="17"/>
      <c r="U26" s="20"/>
      <c r="V26" s="20"/>
      <c r="W26" s="20"/>
      <c r="X26" s="20"/>
      <c r="Y26" s="20"/>
      <c r="Z26" s="20"/>
      <c r="AA26" s="20"/>
      <c r="AB26" s="20"/>
    </row>
    <row r="27" spans="1:28" s="18" customFormat="1" ht="19.2" customHeight="1" x14ac:dyDescent="0.25">
      <c r="A27" s="62" t="s">
        <v>28</v>
      </c>
      <c r="C27" s="32" t="s">
        <v>93</v>
      </c>
      <c r="E27" s="18">
        <v>15300</v>
      </c>
      <c r="F27" s="56"/>
      <c r="G27" s="22">
        <v>0</v>
      </c>
      <c r="H27" s="56"/>
      <c r="I27" s="22">
        <f t="shared" si="0"/>
        <v>15300</v>
      </c>
      <c r="J27" s="56"/>
      <c r="K27" s="323">
        <f t="shared" si="1"/>
        <v>3.6070000000000002</v>
      </c>
      <c r="L27" s="56"/>
      <c r="M27" s="323">
        <f t="shared" si="2"/>
        <v>4.1550000000000002</v>
      </c>
      <c r="N27" s="56"/>
      <c r="O27" s="20">
        <v>551825.13</v>
      </c>
      <c r="P27" s="56"/>
      <c r="Q27" s="20">
        <v>635644.77</v>
      </c>
      <c r="R27" s="56"/>
      <c r="S27" s="20">
        <v>56484.490000000005</v>
      </c>
      <c r="T27" s="17"/>
      <c r="U27" s="35"/>
      <c r="V27" s="35"/>
      <c r="W27" s="35"/>
      <c r="X27" s="36"/>
      <c r="Y27" s="35"/>
      <c r="Z27" s="35"/>
    </row>
    <row r="28" spans="1:28" s="18" customFormat="1" ht="4.95" customHeight="1" x14ac:dyDescent="0.25">
      <c r="A28" s="62"/>
      <c r="C28" s="32"/>
      <c r="E28" s="22"/>
      <c r="F28" s="56"/>
      <c r="G28" s="22"/>
      <c r="H28" s="56"/>
      <c r="I28" s="22"/>
      <c r="J28" s="56"/>
      <c r="K28" s="323"/>
      <c r="L28" s="56"/>
      <c r="M28" s="323"/>
      <c r="N28" s="56"/>
      <c r="O28" s="24"/>
      <c r="P28" s="57"/>
      <c r="Q28" s="24"/>
      <c r="R28" s="57"/>
      <c r="S28" s="24"/>
      <c r="T28" s="17"/>
      <c r="U28" s="20"/>
      <c r="V28" s="20"/>
      <c r="W28" s="20"/>
      <c r="X28" s="20"/>
      <c r="Y28" s="20"/>
      <c r="Z28" s="20"/>
      <c r="AA28" s="20"/>
      <c r="AB28" s="20"/>
    </row>
    <row r="29" spans="1:28" s="18" customFormat="1" ht="19.2" customHeight="1" x14ac:dyDescent="0.25">
      <c r="A29" s="62" t="s">
        <v>33</v>
      </c>
      <c r="C29" s="32" t="s">
        <v>93</v>
      </c>
      <c r="E29" s="18">
        <v>58865</v>
      </c>
      <c r="F29" s="56"/>
      <c r="G29" s="22">
        <v>0</v>
      </c>
      <c r="H29" s="56"/>
      <c r="I29" s="22">
        <f t="shared" si="0"/>
        <v>58865</v>
      </c>
      <c r="J29" s="56"/>
      <c r="K29" s="323">
        <f t="shared" si="1"/>
        <v>2.7879999999999998</v>
      </c>
      <c r="L29" s="56"/>
      <c r="M29" s="323">
        <f t="shared" si="2"/>
        <v>3.2250000000000001</v>
      </c>
      <c r="N29" s="56"/>
      <c r="O29" s="20">
        <v>1641192.32</v>
      </c>
      <c r="P29" s="56"/>
      <c r="Q29" s="20">
        <v>1898228.7999999998</v>
      </c>
      <c r="R29" s="56"/>
      <c r="S29" s="20">
        <v>154820.50999999998</v>
      </c>
      <c r="T29" s="17"/>
      <c r="U29" s="35"/>
      <c r="V29" s="35"/>
      <c r="W29" s="35"/>
      <c r="X29" s="36"/>
      <c r="Y29" s="35"/>
      <c r="Z29" s="35"/>
    </row>
    <row r="30" spans="1:28" s="18" customFormat="1" ht="4.95" customHeight="1" x14ac:dyDescent="0.25">
      <c r="A30" s="62"/>
      <c r="C30" s="32"/>
      <c r="E30" s="22"/>
      <c r="F30" s="56"/>
      <c r="G30" s="22"/>
      <c r="H30" s="56"/>
      <c r="I30" s="22"/>
      <c r="J30" s="56"/>
      <c r="K30" s="323"/>
      <c r="L30" s="56"/>
      <c r="M30" s="323"/>
      <c r="N30" s="56"/>
      <c r="O30" s="24"/>
      <c r="P30" s="57"/>
      <c r="Q30" s="24"/>
      <c r="R30" s="57"/>
      <c r="S30" s="24"/>
      <c r="T30" s="17"/>
      <c r="U30" s="20"/>
      <c r="V30" s="20"/>
      <c r="W30" s="20"/>
      <c r="X30" s="20"/>
      <c r="Y30" s="20"/>
      <c r="Z30" s="20"/>
      <c r="AA30" s="20"/>
      <c r="AB30" s="20"/>
    </row>
    <row r="31" spans="1:28" s="18" customFormat="1" ht="20.100000000000001" customHeight="1" x14ac:dyDescent="0.25">
      <c r="A31" s="62" t="s">
        <v>139</v>
      </c>
      <c r="C31" s="32" t="s">
        <v>93</v>
      </c>
      <c r="E31" s="18">
        <v>14300</v>
      </c>
      <c r="F31" s="56"/>
      <c r="G31" s="22">
        <v>0</v>
      </c>
      <c r="H31" s="56"/>
      <c r="I31" s="22">
        <f t="shared" si="0"/>
        <v>14300</v>
      </c>
      <c r="J31" s="56"/>
      <c r="K31" s="323">
        <f t="shared" si="1"/>
        <v>3.129</v>
      </c>
      <c r="L31" s="56"/>
      <c r="M31" s="323">
        <f t="shared" si="2"/>
        <v>3.6480000000000001</v>
      </c>
      <c r="N31" s="56"/>
      <c r="O31" s="20">
        <v>447457</v>
      </c>
      <c r="P31" s="57"/>
      <c r="Q31" s="20">
        <v>521631.14</v>
      </c>
      <c r="R31" s="57"/>
      <c r="S31" s="20">
        <v>47324.240000000005</v>
      </c>
      <c r="T31" s="17"/>
      <c r="U31" s="35"/>
      <c r="V31" s="35"/>
      <c r="W31" s="35"/>
      <c r="X31" s="36"/>
      <c r="Y31" s="35"/>
      <c r="Z31" s="35"/>
    </row>
    <row r="32" spans="1:28" s="18" customFormat="1" ht="5.25" customHeight="1" x14ac:dyDescent="0.25">
      <c r="A32" s="62"/>
      <c r="C32" s="32"/>
      <c r="E32" s="22"/>
      <c r="F32" s="56"/>
      <c r="G32" s="22"/>
      <c r="H32" s="56"/>
      <c r="I32" s="22"/>
      <c r="J32" s="56"/>
      <c r="K32" s="323"/>
      <c r="L32" s="56"/>
      <c r="M32" s="323"/>
      <c r="N32" s="56"/>
      <c r="O32" s="24"/>
      <c r="P32" s="57"/>
      <c r="Q32" s="24"/>
      <c r="R32" s="57"/>
      <c r="S32" s="24"/>
      <c r="T32" s="17"/>
      <c r="U32" s="20"/>
      <c r="V32" s="20"/>
      <c r="W32" s="20"/>
      <c r="X32" s="20"/>
      <c r="Y32" s="20"/>
      <c r="Z32" s="20"/>
      <c r="AA32" s="20"/>
      <c r="AB32" s="20"/>
    </row>
    <row r="33" spans="1:28" s="18" customFormat="1" ht="20.100000000000001" customHeight="1" x14ac:dyDescent="0.25">
      <c r="A33" s="62" t="s">
        <v>34</v>
      </c>
      <c r="C33" s="32" t="s">
        <v>93</v>
      </c>
      <c r="E33" s="18">
        <v>20736</v>
      </c>
      <c r="F33" s="56"/>
      <c r="G33" s="22">
        <v>0</v>
      </c>
      <c r="H33" s="56"/>
      <c r="I33" s="22">
        <f t="shared" si="0"/>
        <v>20736</v>
      </c>
      <c r="J33" s="56"/>
      <c r="K33" s="323">
        <f t="shared" si="1"/>
        <v>2.8620000000000001</v>
      </c>
      <c r="L33" s="56"/>
      <c r="M33" s="323">
        <f t="shared" si="2"/>
        <v>3.3340000000000001</v>
      </c>
      <c r="N33" s="56"/>
      <c r="O33" s="20">
        <v>593490.7300000001</v>
      </c>
      <c r="P33" s="56"/>
      <c r="Q33" s="20">
        <v>691271.06</v>
      </c>
      <c r="R33" s="56"/>
      <c r="S33" s="20">
        <v>61079.669999999991</v>
      </c>
      <c r="T33" s="17"/>
      <c r="U33" s="35"/>
      <c r="V33" s="35"/>
      <c r="W33" s="35"/>
      <c r="X33" s="36"/>
      <c r="Y33" s="35"/>
      <c r="Z33" s="35"/>
    </row>
    <row r="34" spans="1:28" s="18" customFormat="1" ht="5.25" customHeight="1" x14ac:dyDescent="0.25">
      <c r="A34" s="62"/>
      <c r="C34" s="32"/>
      <c r="E34" s="22"/>
      <c r="F34" s="56"/>
      <c r="G34" s="22"/>
      <c r="H34" s="56"/>
      <c r="I34" s="22"/>
      <c r="J34" s="56"/>
      <c r="K34" s="323"/>
      <c r="L34" s="56"/>
      <c r="M34" s="323"/>
      <c r="N34" s="56"/>
      <c r="O34" s="24"/>
      <c r="P34" s="57"/>
      <c r="Q34" s="24"/>
      <c r="R34" s="57"/>
      <c r="S34" s="24"/>
      <c r="T34" s="17"/>
      <c r="U34" s="20"/>
      <c r="V34" s="20"/>
      <c r="W34" s="20"/>
      <c r="X34" s="20"/>
      <c r="Y34" s="20"/>
      <c r="Z34" s="20"/>
      <c r="AA34" s="20"/>
      <c r="AB34" s="20"/>
    </row>
    <row r="35" spans="1:28" s="18" customFormat="1" ht="20.100000000000001" customHeight="1" x14ac:dyDescent="0.25">
      <c r="A35" s="62" t="s">
        <v>37</v>
      </c>
      <c r="C35" s="32" t="s">
        <v>93</v>
      </c>
      <c r="E35" s="18">
        <v>7021</v>
      </c>
      <c r="F35" s="56"/>
      <c r="G35" s="22">
        <v>0</v>
      </c>
      <c r="H35" s="56"/>
      <c r="I35" s="22">
        <f t="shared" si="0"/>
        <v>7021</v>
      </c>
      <c r="J35" s="56"/>
      <c r="K35" s="323">
        <f t="shared" si="1"/>
        <v>3.0430000000000001</v>
      </c>
      <c r="L35" s="56"/>
      <c r="M35" s="323">
        <f t="shared" si="2"/>
        <v>3.4689999999999999</v>
      </c>
      <c r="N35" s="56"/>
      <c r="O35" s="20">
        <v>213651.96999999997</v>
      </c>
      <c r="P35" s="56"/>
      <c r="Q35" s="20">
        <v>243584.15</v>
      </c>
      <c r="R35" s="56"/>
      <c r="S35" s="20">
        <v>21533.86</v>
      </c>
      <c r="T35" s="17"/>
      <c r="U35" s="35"/>
      <c r="V35" s="35"/>
      <c r="W35" s="35"/>
      <c r="X35" s="36"/>
      <c r="Y35" s="35"/>
      <c r="Z35" s="35"/>
    </row>
    <row r="36" spans="1:28" s="18" customFormat="1" ht="5.25" customHeight="1" x14ac:dyDescent="0.25">
      <c r="A36" s="62"/>
      <c r="C36" s="32"/>
      <c r="E36" s="22"/>
      <c r="F36" s="56"/>
      <c r="G36" s="22"/>
      <c r="H36" s="56"/>
      <c r="I36" s="22"/>
      <c r="J36" s="56"/>
      <c r="K36" s="323"/>
      <c r="L36" s="56"/>
      <c r="M36" s="323"/>
      <c r="N36" s="56"/>
      <c r="O36" s="24"/>
      <c r="P36" s="57"/>
      <c r="Q36" s="24"/>
      <c r="R36" s="57"/>
      <c r="S36" s="24"/>
      <c r="T36" s="17"/>
      <c r="U36" s="20"/>
      <c r="V36" s="20"/>
      <c r="W36" s="20"/>
      <c r="X36" s="20"/>
      <c r="Y36" s="20"/>
      <c r="Z36" s="20"/>
      <c r="AA36" s="20"/>
      <c r="AB36" s="20"/>
    </row>
    <row r="37" spans="1:28" s="18" customFormat="1" ht="20.100000000000001" customHeight="1" x14ac:dyDescent="0.25">
      <c r="A37" s="324" t="s">
        <v>24</v>
      </c>
      <c r="C37" s="32" t="s">
        <v>23</v>
      </c>
      <c r="E37" s="22">
        <v>99</v>
      </c>
      <c r="F37" s="56"/>
      <c r="G37" s="22">
        <v>0</v>
      </c>
      <c r="H37" s="56"/>
      <c r="I37" s="22">
        <f t="shared" si="0"/>
        <v>99</v>
      </c>
      <c r="J37" s="56"/>
      <c r="K37" s="323">
        <f t="shared" si="1"/>
        <v>2.5720000000000001</v>
      </c>
      <c r="L37" s="56"/>
      <c r="M37" s="323">
        <f t="shared" si="2"/>
        <v>4.51</v>
      </c>
      <c r="N37" s="56"/>
      <c r="O37" s="24">
        <v>2546.11</v>
      </c>
      <c r="P37" s="57"/>
      <c r="Q37" s="24">
        <v>4465.38</v>
      </c>
      <c r="R37" s="57"/>
      <c r="S37" s="24">
        <v>1884.62</v>
      </c>
      <c r="T37" s="24"/>
      <c r="U37" s="20"/>
      <c r="V37" s="20"/>
      <c r="W37" s="20"/>
      <c r="X37" s="20"/>
      <c r="Y37" s="20"/>
      <c r="Z37" s="20"/>
      <c r="AA37" s="20"/>
      <c r="AB37" s="20"/>
    </row>
    <row r="38" spans="1:28" s="18" customFormat="1" ht="5.25" customHeight="1" x14ac:dyDescent="0.25">
      <c r="A38" s="324"/>
      <c r="C38" s="32"/>
      <c r="E38" s="22"/>
      <c r="F38" s="56"/>
      <c r="G38" s="22"/>
      <c r="H38" s="56"/>
      <c r="I38" s="22"/>
      <c r="J38" s="56"/>
      <c r="K38" s="323"/>
      <c r="L38" s="56"/>
      <c r="M38" s="323"/>
      <c r="N38" s="56"/>
      <c r="O38" s="24"/>
      <c r="P38" s="57"/>
      <c r="Q38" s="24"/>
      <c r="R38" s="57"/>
      <c r="S38" s="24"/>
      <c r="T38" s="17"/>
      <c r="U38" s="20"/>
      <c r="V38" s="20"/>
      <c r="W38" s="20"/>
      <c r="X38" s="20"/>
      <c r="Y38" s="20"/>
      <c r="Z38" s="20"/>
      <c r="AA38" s="20"/>
      <c r="AB38" s="20"/>
    </row>
    <row r="39" spans="1:28" s="18" customFormat="1" ht="20.100000000000001" customHeight="1" x14ac:dyDescent="0.25">
      <c r="A39" s="62" t="s">
        <v>179</v>
      </c>
      <c r="B39" s="37"/>
      <c r="C39" s="32" t="s">
        <v>23</v>
      </c>
      <c r="D39" s="37"/>
      <c r="E39" s="22">
        <v>5341</v>
      </c>
      <c r="F39" s="309"/>
      <c r="G39" s="22">
        <v>0</v>
      </c>
      <c r="H39" s="56"/>
      <c r="I39" s="22">
        <f t="shared" si="0"/>
        <v>5341</v>
      </c>
      <c r="J39" s="56"/>
      <c r="K39" s="323">
        <f t="shared" si="1"/>
        <v>2.6150000000000002</v>
      </c>
      <c r="L39" s="56"/>
      <c r="M39" s="323">
        <f t="shared" si="2"/>
        <v>3.3740000000000001</v>
      </c>
      <c r="N39" s="309"/>
      <c r="O39" s="24">
        <v>139654.47999999998</v>
      </c>
      <c r="P39" s="307"/>
      <c r="Q39" s="24">
        <v>180202.8</v>
      </c>
      <c r="R39" s="308"/>
      <c r="S39" s="24">
        <v>31249.489999999998</v>
      </c>
      <c r="T39" s="24"/>
      <c r="U39" s="20"/>
      <c r="V39" s="20"/>
      <c r="W39" s="20"/>
      <c r="X39" s="20"/>
      <c r="Y39" s="20"/>
      <c r="Z39" s="20"/>
      <c r="AA39" s="20"/>
      <c r="AB39" s="20"/>
    </row>
    <row r="40" spans="1:28" s="18" customFormat="1" ht="6.75" customHeight="1" x14ac:dyDescent="0.25">
      <c r="A40" s="324"/>
      <c r="C40" s="32"/>
      <c r="E40" s="22"/>
      <c r="F40" s="56"/>
      <c r="G40" s="22"/>
      <c r="H40" s="56"/>
      <c r="I40" s="22"/>
      <c r="J40" s="56"/>
      <c r="K40" s="323"/>
      <c r="L40" s="56"/>
      <c r="M40" s="323"/>
      <c r="N40" s="56"/>
      <c r="O40" s="24"/>
      <c r="P40" s="57"/>
      <c r="Q40" s="24"/>
      <c r="R40" s="57"/>
      <c r="S40" s="24"/>
      <c r="T40" s="17"/>
      <c r="U40" s="20"/>
      <c r="V40" s="20"/>
      <c r="W40" s="20"/>
      <c r="X40" s="20"/>
      <c r="Y40" s="20"/>
      <c r="Z40" s="20"/>
      <c r="AA40" s="20"/>
      <c r="AB40" s="20"/>
    </row>
    <row r="41" spans="1:28" s="18" customFormat="1" ht="20.100000000000001" customHeight="1" x14ac:dyDescent="0.25">
      <c r="A41" s="62" t="s">
        <v>37</v>
      </c>
      <c r="B41" s="37"/>
      <c r="C41" s="32" t="s">
        <v>23</v>
      </c>
      <c r="D41" s="37"/>
      <c r="E41" s="22">
        <v>10760</v>
      </c>
      <c r="F41" s="56"/>
      <c r="G41" s="22">
        <v>0</v>
      </c>
      <c r="H41" s="56"/>
      <c r="I41" s="22">
        <f t="shared" si="0"/>
        <v>10760</v>
      </c>
      <c r="J41" s="56"/>
      <c r="K41" s="323">
        <f t="shared" si="1"/>
        <v>2.637</v>
      </c>
      <c r="L41" s="56"/>
      <c r="M41" s="323">
        <f t="shared" si="2"/>
        <v>3.3</v>
      </c>
      <c r="N41" s="56"/>
      <c r="O41" s="24">
        <v>283708.95</v>
      </c>
      <c r="P41" s="307"/>
      <c r="Q41" s="24">
        <v>355029.69999999995</v>
      </c>
      <c r="R41" s="308"/>
      <c r="S41" s="24">
        <v>52432.689999999995</v>
      </c>
      <c r="T41" s="33"/>
      <c r="U41" s="20"/>
      <c r="V41" s="20"/>
      <c r="W41" s="20"/>
      <c r="X41" s="20"/>
      <c r="Y41" s="20"/>
      <c r="Z41" s="20"/>
      <c r="AA41" s="20"/>
      <c r="AB41" s="20"/>
    </row>
    <row r="42" spans="1:28" s="18" customFormat="1" ht="5.25" customHeight="1" x14ac:dyDescent="0.25">
      <c r="A42" s="324"/>
      <c r="C42" s="32"/>
      <c r="E42" s="22"/>
      <c r="F42" s="56"/>
      <c r="G42" s="22"/>
      <c r="H42" s="56"/>
      <c r="I42" s="22"/>
      <c r="J42" s="56"/>
      <c r="K42" s="323"/>
      <c r="L42" s="56"/>
      <c r="M42" s="323"/>
      <c r="N42" s="56"/>
      <c r="O42" s="24"/>
      <c r="P42" s="57"/>
      <c r="Q42" s="24"/>
      <c r="R42" s="57"/>
      <c r="S42" s="24"/>
      <c r="T42" s="17"/>
      <c r="U42" s="20"/>
      <c r="V42" s="20"/>
      <c r="W42" s="20"/>
      <c r="X42" s="20"/>
      <c r="Y42" s="20"/>
      <c r="Z42" s="20"/>
      <c r="AA42" s="20"/>
      <c r="AB42" s="20"/>
    </row>
    <row r="43" spans="1:28" s="18" customFormat="1" ht="20.100000000000001" customHeight="1" x14ac:dyDescent="0.25">
      <c r="A43" s="324" t="s">
        <v>25</v>
      </c>
      <c r="B43" s="37"/>
      <c r="C43" s="32" t="s">
        <v>23</v>
      </c>
      <c r="D43" s="37"/>
      <c r="E43" s="22">
        <v>8900</v>
      </c>
      <c r="F43" s="56"/>
      <c r="G43" s="22">
        <v>0</v>
      </c>
      <c r="H43" s="56"/>
      <c r="I43" s="22">
        <f>E43-G43</f>
        <v>8900</v>
      </c>
      <c r="J43" s="56"/>
      <c r="K43" s="323">
        <f>ROUND(IF(I43&lt;&gt;0,((O43/I43)/10),0),3)</f>
        <v>3.3639999999999999</v>
      </c>
      <c r="L43" s="56"/>
      <c r="M43" s="323">
        <f>ROUND(IF(I43&lt;&gt;0,((Q43/I43)/10),0),3)</f>
        <v>4.9139999999999997</v>
      </c>
      <c r="N43" s="56"/>
      <c r="O43" s="24">
        <v>299396</v>
      </c>
      <c r="P43" s="57"/>
      <c r="Q43" s="24">
        <v>437389</v>
      </c>
      <c r="R43" s="57"/>
      <c r="S43" s="24">
        <v>121706</v>
      </c>
      <c r="T43" s="17"/>
      <c r="U43" s="20"/>
      <c r="V43" s="20"/>
      <c r="W43" s="20"/>
      <c r="X43" s="20"/>
      <c r="Y43" s="20"/>
      <c r="Z43" s="20"/>
      <c r="AA43" s="20"/>
      <c r="AB43" s="20"/>
    </row>
    <row r="44" spans="1:28" s="18" customFormat="1" ht="5.25" customHeight="1" x14ac:dyDescent="0.25">
      <c r="A44" s="324"/>
      <c r="C44" s="32"/>
      <c r="E44" s="22"/>
      <c r="F44" s="56"/>
      <c r="G44" s="22"/>
      <c r="H44" s="56"/>
      <c r="I44" s="22"/>
      <c r="J44" s="56"/>
      <c r="K44" s="323"/>
      <c r="L44" s="56"/>
      <c r="M44" s="323"/>
      <c r="N44" s="56"/>
      <c r="O44" s="24"/>
      <c r="P44" s="57"/>
      <c r="Q44" s="24"/>
      <c r="R44" s="57"/>
      <c r="S44" s="24"/>
      <c r="T44" s="17"/>
      <c r="U44" s="20"/>
      <c r="V44" s="20"/>
      <c r="W44" s="20"/>
      <c r="X44" s="20"/>
      <c r="Y44" s="20"/>
      <c r="Z44" s="20"/>
      <c r="AA44" s="20"/>
      <c r="AB44" s="20"/>
    </row>
    <row r="45" spans="1:28" s="18" customFormat="1" ht="20.100000000000001" customHeight="1" x14ac:dyDescent="0.25">
      <c r="A45" s="324" t="s">
        <v>30</v>
      </c>
      <c r="B45" s="37"/>
      <c r="C45" s="32" t="s">
        <v>23</v>
      </c>
      <c r="D45" s="37"/>
      <c r="E45" s="22">
        <v>5175</v>
      </c>
      <c r="F45" s="56"/>
      <c r="G45" s="22">
        <v>0</v>
      </c>
      <c r="H45" s="56"/>
      <c r="I45" s="22">
        <f t="shared" si="0"/>
        <v>5175</v>
      </c>
      <c r="J45" s="56"/>
      <c r="K45" s="323">
        <f t="shared" si="1"/>
        <v>2.9180000000000001</v>
      </c>
      <c r="L45" s="56"/>
      <c r="M45" s="323">
        <f t="shared" si="2"/>
        <v>3.7240000000000002</v>
      </c>
      <c r="N45" s="56"/>
      <c r="O45" s="24">
        <v>151014.20000000001</v>
      </c>
      <c r="P45" s="57"/>
      <c r="Q45" s="24">
        <v>192737.47</v>
      </c>
      <c r="R45" s="57"/>
      <c r="S45" s="24">
        <v>35419.54</v>
      </c>
      <c r="T45" s="17"/>
      <c r="U45" s="20"/>
      <c r="V45" s="20"/>
      <c r="W45" s="20"/>
      <c r="X45" s="20"/>
      <c r="Y45" s="20"/>
      <c r="Z45" s="20"/>
      <c r="AA45" s="20"/>
      <c r="AB45" s="20"/>
    </row>
    <row r="46" spans="1:28" s="18" customFormat="1" ht="5.25" customHeight="1" x14ac:dyDescent="0.25">
      <c r="A46" s="324"/>
      <c r="C46" s="32"/>
      <c r="E46" s="22"/>
      <c r="F46" s="56"/>
      <c r="G46" s="22"/>
      <c r="H46" s="56"/>
      <c r="I46" s="22"/>
      <c r="J46" s="56"/>
      <c r="K46" s="323"/>
      <c r="L46" s="56"/>
      <c r="M46" s="323"/>
      <c r="N46" s="56"/>
      <c r="O46" s="24"/>
      <c r="P46" s="57"/>
      <c r="Q46" s="24"/>
      <c r="R46" s="57"/>
      <c r="S46" s="24"/>
      <c r="T46" s="17"/>
      <c r="U46" s="20"/>
      <c r="V46" s="20"/>
      <c r="W46" s="20"/>
      <c r="X46" s="20"/>
      <c r="Y46" s="20"/>
      <c r="Z46" s="20"/>
      <c r="AA46" s="20"/>
      <c r="AB46" s="20"/>
    </row>
    <row r="47" spans="1:28" s="18" customFormat="1" ht="20.100000000000001" customHeight="1" x14ac:dyDescent="0.25">
      <c r="A47" s="324" t="s">
        <v>33</v>
      </c>
      <c r="B47" s="37"/>
      <c r="C47" s="32" t="s">
        <v>23</v>
      </c>
      <c r="D47" s="37"/>
      <c r="E47" s="310">
        <v>915</v>
      </c>
      <c r="F47" s="311"/>
      <c r="G47" s="22">
        <v>0</v>
      </c>
      <c r="H47" s="56"/>
      <c r="I47" s="22">
        <f t="shared" si="0"/>
        <v>915</v>
      </c>
      <c r="J47" s="56"/>
      <c r="K47" s="323">
        <f t="shared" si="1"/>
        <v>2.6589999999999998</v>
      </c>
      <c r="L47" s="56"/>
      <c r="M47" s="323">
        <f t="shared" si="2"/>
        <v>2.9460000000000002</v>
      </c>
      <c r="N47" s="311"/>
      <c r="O47" s="43">
        <v>24328</v>
      </c>
      <c r="P47" s="158"/>
      <c r="Q47" s="43">
        <v>26958.5</v>
      </c>
      <c r="R47" s="313"/>
      <c r="S47" s="43">
        <v>2630.5</v>
      </c>
      <c r="T47" s="17"/>
      <c r="U47" s="24"/>
      <c r="V47" s="20"/>
      <c r="W47" s="20"/>
      <c r="X47" s="20"/>
      <c r="Y47" s="20"/>
      <c r="Z47" s="20"/>
      <c r="AA47" s="20"/>
      <c r="AB47" s="20"/>
    </row>
    <row r="48" spans="1:28" s="18" customFormat="1" ht="5.25" customHeight="1" x14ac:dyDescent="0.25">
      <c r="A48" s="324"/>
      <c r="C48" s="32"/>
      <c r="E48" s="22"/>
      <c r="F48" s="56"/>
      <c r="G48" s="22"/>
      <c r="H48" s="56"/>
      <c r="I48" s="22"/>
      <c r="J48" s="56"/>
      <c r="K48" s="323"/>
      <c r="L48" s="56"/>
      <c r="M48" s="323"/>
      <c r="N48" s="56"/>
      <c r="O48" s="24"/>
      <c r="P48" s="57"/>
      <c r="Q48" s="24"/>
      <c r="R48" s="57"/>
      <c r="S48" s="24"/>
      <c r="T48" s="17"/>
      <c r="U48" s="20"/>
      <c r="V48" s="20"/>
      <c r="W48" s="20"/>
      <c r="X48" s="20"/>
      <c r="Y48" s="20"/>
      <c r="Z48" s="20"/>
      <c r="AA48" s="20"/>
      <c r="AB48" s="20"/>
    </row>
    <row r="49" spans="1:28" s="44" customFormat="1" ht="20.100000000000001" customHeight="1" x14ac:dyDescent="0.25">
      <c r="A49" s="324" t="s">
        <v>35</v>
      </c>
      <c r="B49" s="107"/>
      <c r="C49" s="314" t="s">
        <v>23</v>
      </c>
      <c r="D49" s="107"/>
      <c r="E49" s="310">
        <v>7407</v>
      </c>
      <c r="F49" s="311"/>
      <c r="G49" s="22">
        <v>0</v>
      </c>
      <c r="H49" s="56"/>
      <c r="I49" s="22">
        <f t="shared" si="0"/>
        <v>7407</v>
      </c>
      <c r="J49" s="56"/>
      <c r="K49" s="323">
        <f t="shared" si="1"/>
        <v>2.6269999999999998</v>
      </c>
      <c r="L49" s="56"/>
      <c r="M49" s="323">
        <f t="shared" si="2"/>
        <v>3.5609999999999999</v>
      </c>
      <c r="N49" s="311"/>
      <c r="O49" s="43">
        <v>194599.99000000002</v>
      </c>
      <c r="P49" s="158"/>
      <c r="Q49" s="43">
        <v>263784.03999999998</v>
      </c>
      <c r="R49" s="313"/>
      <c r="S49" s="43">
        <v>61708.430000000008</v>
      </c>
      <c r="T49" s="315"/>
      <c r="U49" s="38"/>
      <c r="V49" s="38"/>
      <c r="W49" s="38"/>
      <c r="X49" s="38"/>
      <c r="Y49" s="38"/>
      <c r="Z49" s="38"/>
      <c r="AA49" s="38"/>
      <c r="AB49" s="38"/>
    </row>
    <row r="50" spans="1:28" s="18" customFormat="1" ht="5.25" customHeight="1" x14ac:dyDescent="0.25">
      <c r="A50" s="324"/>
      <c r="C50" s="32"/>
      <c r="E50" s="22"/>
      <c r="F50" s="56"/>
      <c r="G50" s="22"/>
      <c r="H50" s="56"/>
      <c r="I50" s="22"/>
      <c r="J50" s="56"/>
      <c r="K50" s="323"/>
      <c r="L50" s="56"/>
      <c r="M50" s="323"/>
      <c r="N50" s="56"/>
      <c r="O50" s="24"/>
      <c r="P50" s="57"/>
      <c r="Q50" s="24"/>
      <c r="R50" s="57"/>
      <c r="S50" s="24"/>
      <c r="T50" s="17"/>
      <c r="U50" s="20"/>
      <c r="V50" s="20"/>
      <c r="W50" s="20"/>
      <c r="X50" s="20"/>
      <c r="Y50" s="20"/>
      <c r="Z50" s="20"/>
      <c r="AA50" s="20"/>
      <c r="AB50" s="20"/>
    </row>
    <row r="51" spans="1:28" s="18" customFormat="1" ht="20.100000000000001" customHeight="1" x14ac:dyDescent="0.25">
      <c r="A51" s="324" t="s">
        <v>140</v>
      </c>
      <c r="B51" s="37"/>
      <c r="C51" s="32" t="s">
        <v>23</v>
      </c>
      <c r="D51" s="37"/>
      <c r="E51" s="22">
        <v>4624</v>
      </c>
      <c r="F51" s="56"/>
      <c r="G51" s="22">
        <v>0</v>
      </c>
      <c r="H51" s="56"/>
      <c r="I51" s="22">
        <f t="shared" ref="I51:I57" si="3">E51-G51</f>
        <v>4624</v>
      </c>
      <c r="J51" s="56"/>
      <c r="K51" s="323">
        <f t="shared" ref="K51:K57" si="4">ROUND(IF(I51&lt;&gt;0,((O51/I51)/10),0),3)</f>
        <v>2.552</v>
      </c>
      <c r="L51" s="56"/>
      <c r="M51" s="323">
        <f t="shared" ref="M51:M57" si="5">ROUND(IF(I51&lt;&gt;0,((Q51/I51)/10),0),3)</f>
        <v>3.3130000000000002</v>
      </c>
      <c r="N51" s="56"/>
      <c r="O51" s="24">
        <v>118023.20999999999</v>
      </c>
      <c r="P51" s="307"/>
      <c r="Q51" s="24">
        <v>153200.66</v>
      </c>
      <c r="R51" s="308"/>
      <c r="S51" s="24">
        <v>28893.670000000002</v>
      </c>
      <c r="T51" s="17"/>
      <c r="U51" s="24"/>
      <c r="V51" s="20"/>
      <c r="W51" s="20"/>
      <c r="X51" s="20"/>
      <c r="Y51" s="20"/>
      <c r="Z51" s="20"/>
      <c r="AA51" s="20"/>
      <c r="AB51" s="20"/>
    </row>
    <row r="52" spans="1:28" s="18" customFormat="1" ht="5.25" customHeight="1" x14ac:dyDescent="0.25">
      <c r="A52" s="324"/>
      <c r="C52" s="32"/>
      <c r="E52" s="22"/>
      <c r="F52" s="56"/>
      <c r="G52" s="22"/>
      <c r="H52" s="56"/>
      <c r="I52" s="22"/>
      <c r="J52" s="56"/>
      <c r="K52" s="323"/>
      <c r="L52" s="56"/>
      <c r="M52" s="323"/>
      <c r="N52" s="56"/>
      <c r="O52" s="24"/>
      <c r="P52" s="57"/>
      <c r="Q52" s="24"/>
      <c r="R52" s="57"/>
      <c r="S52" s="24"/>
      <c r="T52" s="17"/>
      <c r="U52" s="20"/>
      <c r="V52" s="20"/>
      <c r="W52" s="20"/>
      <c r="X52" s="20"/>
      <c r="Y52" s="20"/>
      <c r="Z52" s="20"/>
      <c r="AA52" s="20"/>
      <c r="AB52" s="20"/>
    </row>
    <row r="53" spans="1:28" s="18" customFormat="1" ht="20.100000000000001" customHeight="1" x14ac:dyDescent="0.25">
      <c r="A53" s="324" t="s">
        <v>29</v>
      </c>
      <c r="B53" s="37"/>
      <c r="C53" s="32" t="s">
        <v>23</v>
      </c>
      <c r="D53" s="37"/>
      <c r="E53" s="22">
        <v>3229</v>
      </c>
      <c r="F53" s="56"/>
      <c r="G53" s="22">
        <v>0</v>
      </c>
      <c r="H53" s="56"/>
      <c r="I53" s="22">
        <f t="shared" si="3"/>
        <v>3229</v>
      </c>
      <c r="J53" s="56"/>
      <c r="K53" s="323">
        <f t="shared" si="4"/>
        <v>2.5630000000000002</v>
      </c>
      <c r="L53" s="56"/>
      <c r="M53" s="323">
        <f t="shared" si="5"/>
        <v>3.2789999999999999</v>
      </c>
      <c r="N53" s="56"/>
      <c r="O53" s="24">
        <v>82743.55</v>
      </c>
      <c r="P53" s="57"/>
      <c r="Q53" s="24">
        <v>105863.65</v>
      </c>
      <c r="R53" s="57"/>
      <c r="S53" s="24">
        <v>20421.579999999998</v>
      </c>
      <c r="T53" s="17"/>
      <c r="U53" s="20"/>
      <c r="V53" s="20"/>
      <c r="W53" s="20"/>
      <c r="X53" s="20"/>
      <c r="Y53" s="20"/>
      <c r="Z53" s="20"/>
      <c r="AA53" s="20"/>
      <c r="AB53" s="20"/>
    </row>
    <row r="54" spans="1:28" s="18" customFormat="1" ht="5.25" customHeight="1" x14ac:dyDescent="0.25">
      <c r="A54" s="324"/>
      <c r="C54" s="32"/>
      <c r="E54" s="22"/>
      <c r="F54" s="56"/>
      <c r="G54" s="22"/>
      <c r="H54" s="56"/>
      <c r="I54" s="22"/>
      <c r="J54" s="56"/>
      <c r="K54" s="323"/>
      <c r="L54" s="56"/>
      <c r="M54" s="323"/>
      <c r="N54" s="56"/>
      <c r="O54" s="24"/>
      <c r="P54" s="57"/>
      <c r="Q54" s="24"/>
      <c r="R54" s="57"/>
      <c r="S54" s="24"/>
      <c r="T54" s="17"/>
      <c r="U54" s="20"/>
      <c r="V54" s="20"/>
      <c r="W54" s="20"/>
      <c r="X54" s="20"/>
      <c r="Y54" s="20"/>
      <c r="Z54" s="20"/>
      <c r="AA54" s="20"/>
      <c r="AB54" s="20"/>
    </row>
    <row r="55" spans="1:28" s="18" customFormat="1" ht="20.100000000000001" customHeight="1" x14ac:dyDescent="0.25">
      <c r="A55" s="324" t="s">
        <v>141</v>
      </c>
      <c r="B55" s="37"/>
      <c r="C55" s="32" t="s">
        <v>23</v>
      </c>
      <c r="D55" s="37"/>
      <c r="E55" s="22">
        <v>7219</v>
      </c>
      <c r="F55" s="56"/>
      <c r="G55" s="22">
        <v>0</v>
      </c>
      <c r="H55" s="56"/>
      <c r="I55" s="22">
        <f t="shared" si="3"/>
        <v>7219</v>
      </c>
      <c r="J55" s="56"/>
      <c r="K55" s="323">
        <f t="shared" si="4"/>
        <v>2.5819999999999999</v>
      </c>
      <c r="L55" s="56"/>
      <c r="M55" s="323">
        <f t="shared" si="5"/>
        <v>3.3279999999999998</v>
      </c>
      <c r="N55" s="56"/>
      <c r="O55" s="24">
        <v>186408.61000000002</v>
      </c>
      <c r="P55" s="57"/>
      <c r="Q55" s="24">
        <v>240226.30000000002</v>
      </c>
      <c r="R55" s="57"/>
      <c r="S55" s="24">
        <v>41869.749999999993</v>
      </c>
      <c r="T55" s="17"/>
      <c r="U55" s="20"/>
      <c r="V55" s="20"/>
      <c r="W55" s="20"/>
      <c r="X55" s="20"/>
      <c r="Y55" s="20"/>
      <c r="Z55" s="20"/>
      <c r="AA55" s="20"/>
      <c r="AB55" s="20"/>
    </row>
    <row r="56" spans="1:28" s="18" customFormat="1" ht="5.25" customHeight="1" x14ac:dyDescent="0.25">
      <c r="A56" s="324"/>
      <c r="C56" s="32"/>
      <c r="E56" s="22"/>
      <c r="F56" s="56"/>
      <c r="G56" s="22"/>
      <c r="H56" s="56"/>
      <c r="I56" s="22"/>
      <c r="J56" s="56"/>
      <c r="K56" s="323"/>
      <c r="L56" s="56"/>
      <c r="M56" s="323"/>
      <c r="N56" s="56"/>
      <c r="O56" s="24"/>
      <c r="P56" s="57"/>
      <c r="Q56" s="24"/>
      <c r="R56" s="57"/>
      <c r="S56" s="24"/>
      <c r="T56" s="17"/>
      <c r="U56" s="20"/>
      <c r="V56" s="20"/>
      <c r="W56" s="20"/>
      <c r="X56" s="20"/>
      <c r="Y56" s="20"/>
      <c r="Z56" s="20"/>
      <c r="AA56" s="20"/>
      <c r="AB56" s="20"/>
    </row>
    <row r="57" spans="1:28" s="18" customFormat="1" ht="20.100000000000001" customHeight="1" x14ac:dyDescent="0.25">
      <c r="A57" s="324" t="s">
        <v>116</v>
      </c>
      <c r="B57" s="37"/>
      <c r="C57" s="32" t="s">
        <v>23</v>
      </c>
      <c r="D57" s="37"/>
      <c r="E57" s="325">
        <v>213</v>
      </c>
      <c r="F57" s="56"/>
      <c r="G57" s="46">
        <v>0</v>
      </c>
      <c r="H57" s="56"/>
      <c r="I57" s="46">
        <f t="shared" si="3"/>
        <v>213</v>
      </c>
      <c r="J57" s="56"/>
      <c r="K57" s="47">
        <f t="shared" si="4"/>
        <v>3.1659999999999999</v>
      </c>
      <c r="L57" s="56"/>
      <c r="M57" s="47">
        <f t="shared" si="5"/>
        <v>3.762</v>
      </c>
      <c r="N57" s="56"/>
      <c r="O57" s="147">
        <v>6743.5599999999995</v>
      </c>
      <c r="P57" s="57"/>
      <c r="Q57" s="147">
        <v>8013.44</v>
      </c>
      <c r="R57" s="57"/>
      <c r="S57" s="147">
        <v>1096.02</v>
      </c>
      <c r="T57" s="17"/>
      <c r="U57" s="20"/>
      <c r="V57" s="20"/>
      <c r="W57" s="20"/>
      <c r="X57" s="20"/>
      <c r="Y57" s="20"/>
      <c r="Z57" s="20"/>
      <c r="AA57" s="20"/>
      <c r="AB57" s="20"/>
    </row>
    <row r="58" spans="1:28" s="18" customFormat="1" ht="5.25" customHeight="1" x14ac:dyDescent="0.25">
      <c r="A58" s="44"/>
      <c r="C58" s="32"/>
      <c r="E58" s="22"/>
      <c r="F58" s="56"/>
      <c r="G58" s="22"/>
      <c r="H58" s="56"/>
      <c r="I58" s="22"/>
      <c r="J58" s="56"/>
      <c r="K58" s="23"/>
      <c r="L58" s="56"/>
      <c r="M58" s="23"/>
      <c r="N58" s="56"/>
      <c r="O58" s="24"/>
      <c r="P58" s="57"/>
      <c r="Q58" s="24"/>
      <c r="R58" s="57"/>
      <c r="S58" s="24"/>
      <c r="T58" s="17"/>
      <c r="U58" s="20"/>
      <c r="V58" s="20"/>
      <c r="W58" s="20"/>
      <c r="X58" s="20"/>
      <c r="Y58" s="20"/>
      <c r="Z58" s="20"/>
      <c r="AA58" s="20"/>
      <c r="AB58" s="20"/>
    </row>
    <row r="59" spans="1:28" s="19" customFormat="1" ht="20.100000000000001" customHeight="1" x14ac:dyDescent="0.25">
      <c r="A59" s="49" t="s">
        <v>169</v>
      </c>
      <c r="B59" s="50"/>
      <c r="D59" s="50"/>
      <c r="E59" s="28">
        <f>SUM(E10:E58)</f>
        <v>222264.3</v>
      </c>
      <c r="F59" s="61"/>
      <c r="G59" s="28">
        <f>SUM(G10:G58)</f>
        <v>0</v>
      </c>
      <c r="H59" s="61"/>
      <c r="I59" s="51">
        <f>E59-G59</f>
        <v>222264.3</v>
      </c>
      <c r="J59" s="61"/>
      <c r="K59" s="52">
        <f>ROUND(IF(I59&lt;&gt;0,((O59/I59)/10),0),3)</f>
        <v>2.9279999999999999</v>
      </c>
      <c r="L59" s="61"/>
      <c r="M59" s="52">
        <f>ROUND(IF(I59&lt;&gt;0,((Q59/I59)/10),0),3)</f>
        <v>3.4940000000000002</v>
      </c>
      <c r="N59" s="61"/>
      <c r="O59" s="30">
        <f>SUM(O10:O58)</f>
        <v>6507704.4500000011</v>
      </c>
      <c r="P59" s="61"/>
      <c r="Q59" s="30">
        <f>SUM(Q10:Q58)</f>
        <v>7766443.2499999991</v>
      </c>
      <c r="R59" s="316"/>
      <c r="S59" s="30">
        <f>SUM(S10:S58)</f>
        <v>894044.66</v>
      </c>
      <c r="T59" s="59"/>
      <c r="U59" s="54"/>
      <c r="V59" s="54"/>
      <c r="W59" s="54"/>
      <c r="X59" s="54"/>
    </row>
    <row r="60" spans="1:28" s="19" customFormat="1" ht="20.100000000000001" customHeight="1" x14ac:dyDescent="0.25">
      <c r="A60" s="49"/>
      <c r="B60" s="50"/>
      <c r="D60" s="50"/>
      <c r="E60" s="28"/>
      <c r="F60" s="61"/>
      <c r="G60" s="28"/>
      <c r="H60" s="61"/>
      <c r="I60" s="51"/>
      <c r="J60" s="61"/>
      <c r="K60" s="52"/>
      <c r="L60" s="61"/>
      <c r="M60" s="52"/>
      <c r="N60" s="61"/>
      <c r="O60" s="30"/>
      <c r="P60" s="61"/>
      <c r="Q60" s="30"/>
      <c r="R60" s="316"/>
      <c r="S60" s="30"/>
      <c r="T60" s="59"/>
      <c r="U60" s="54"/>
      <c r="V60" s="54"/>
      <c r="W60" s="54"/>
      <c r="X60" s="54"/>
    </row>
    <row r="61" spans="1:28" s="18" customFormat="1" ht="20.100000000000001" customHeight="1" x14ac:dyDescent="0.25">
      <c r="A61" s="62" t="s">
        <v>44</v>
      </c>
      <c r="E61" s="22">
        <f>E10</f>
        <v>15089.3</v>
      </c>
      <c r="F61" s="56"/>
      <c r="G61" s="22">
        <f>G10</f>
        <v>0</v>
      </c>
      <c r="H61" s="56"/>
      <c r="I61" s="22">
        <f t="shared" ref="I61:I64" si="6">E61-G61</f>
        <v>15089.3</v>
      </c>
      <c r="J61" s="56"/>
      <c r="K61" s="23">
        <f t="shared" ref="K61:K65" si="7">ROUND(IF(I61&lt;&gt;0,((O61/I61)/10),0),3)</f>
        <v>2.758</v>
      </c>
      <c r="L61" s="56"/>
      <c r="M61" s="23">
        <f t="shared" ref="M61:M65" si="8">ROUND(IF(I61&lt;&gt;0,((Q61/I61)/10),0),3)</f>
        <v>3.0339999999999998</v>
      </c>
      <c r="N61" s="56"/>
      <c r="O61" s="24">
        <f>O10</f>
        <v>416216.49000000005</v>
      </c>
      <c r="P61" s="307"/>
      <c r="Q61" s="24">
        <f>Q10</f>
        <v>457838.14</v>
      </c>
      <c r="R61" s="56"/>
      <c r="S61" s="24">
        <f>S10</f>
        <v>22782.239999999998</v>
      </c>
      <c r="T61" s="33"/>
      <c r="U61" s="55"/>
      <c r="V61" s="56"/>
      <c r="W61" s="56"/>
    </row>
    <row r="62" spans="1:28" s="18" customFormat="1" ht="20.100000000000001" customHeight="1" x14ac:dyDescent="0.25">
      <c r="A62" s="62" t="s">
        <v>107</v>
      </c>
      <c r="E62" s="22">
        <f>SUM(E11:E23)</f>
        <v>4635</v>
      </c>
      <c r="F62" s="56"/>
      <c r="G62" s="22">
        <f>SUM(G11:G23)</f>
        <v>0</v>
      </c>
      <c r="H62" s="56"/>
      <c r="I62" s="22">
        <f>E62-G62</f>
        <v>4635</v>
      </c>
      <c r="J62" s="56"/>
      <c r="K62" s="23">
        <f t="shared" si="7"/>
        <v>2.3780000000000001</v>
      </c>
      <c r="L62" s="56"/>
      <c r="M62" s="23">
        <f t="shared" si="8"/>
        <v>2.899</v>
      </c>
      <c r="N62" s="56"/>
      <c r="O62" s="24">
        <f>SUM(O11:O23)</f>
        <v>110215.5</v>
      </c>
      <c r="P62" s="57"/>
      <c r="Q62" s="24">
        <f>SUM(Q11:Q23)</f>
        <v>134385.60000000001</v>
      </c>
      <c r="R62" s="57"/>
      <c r="S62" s="24">
        <f>SUM(S11:S23)</f>
        <v>20372.459999999995</v>
      </c>
      <c r="T62" s="33"/>
      <c r="U62" s="55"/>
      <c r="V62" s="56"/>
      <c r="W62" s="56"/>
    </row>
    <row r="63" spans="1:28" s="18" customFormat="1" ht="20.100000000000001" customHeight="1" x14ac:dyDescent="0.25">
      <c r="A63" s="62" t="s">
        <v>108</v>
      </c>
      <c r="E63" s="22">
        <f>SUM(E25:E35)</f>
        <v>148658</v>
      </c>
      <c r="F63" s="56"/>
      <c r="G63" s="22">
        <f>SUM(G25:G35)</f>
        <v>0</v>
      </c>
      <c r="H63" s="56"/>
      <c r="I63" s="22">
        <f t="shared" si="6"/>
        <v>148658</v>
      </c>
      <c r="J63" s="56"/>
      <c r="K63" s="23">
        <f t="shared" si="7"/>
        <v>3.0219999999999998</v>
      </c>
      <c r="L63" s="56"/>
      <c r="M63" s="23">
        <f t="shared" si="8"/>
        <v>3.5019999999999998</v>
      </c>
      <c r="N63" s="56"/>
      <c r="O63" s="24">
        <f>SUM(O25:O35)</f>
        <v>4492105.8</v>
      </c>
      <c r="P63" s="57"/>
      <c r="Q63" s="24">
        <f>SUM(Q25:Q35)</f>
        <v>5206348.57</v>
      </c>
      <c r="R63" s="57"/>
      <c r="S63" s="24">
        <f>SUM(S25:S35)</f>
        <v>451577.67</v>
      </c>
      <c r="T63" s="33"/>
      <c r="U63" s="55"/>
      <c r="V63" s="56"/>
      <c r="W63" s="56"/>
    </row>
    <row r="64" spans="1:28" s="18" customFormat="1" ht="20.100000000000001" customHeight="1" x14ac:dyDescent="0.25">
      <c r="A64" s="326" t="s">
        <v>46</v>
      </c>
      <c r="E64" s="56">
        <f>SUM(E37:E57)</f>
        <v>53882</v>
      </c>
      <c r="F64" s="56"/>
      <c r="G64" s="56">
        <f>SUM(G37:G57)</f>
        <v>0</v>
      </c>
      <c r="H64" s="56"/>
      <c r="I64" s="56">
        <f t="shared" si="6"/>
        <v>53882</v>
      </c>
      <c r="J64" s="56"/>
      <c r="K64" s="23">
        <f t="shared" si="7"/>
        <v>2.7639999999999998</v>
      </c>
      <c r="L64" s="56"/>
      <c r="M64" s="23">
        <f t="shared" si="8"/>
        <v>3.6520000000000001</v>
      </c>
      <c r="N64" s="56"/>
      <c r="O64" s="57">
        <f>SUM(O37:O57)</f>
        <v>1489166.6600000001</v>
      </c>
      <c r="P64" s="57"/>
      <c r="Q64" s="57">
        <f>SUM(Q37:Q57)</f>
        <v>1967870.9399999997</v>
      </c>
      <c r="R64" s="57"/>
      <c r="S64" s="57">
        <f>SUM(S37:S57)</f>
        <v>399312.29000000004</v>
      </c>
      <c r="T64" s="33"/>
      <c r="U64" s="55"/>
      <c r="V64" s="56"/>
      <c r="W64" s="56"/>
    </row>
    <row r="65" spans="1:23" s="19" customFormat="1" ht="20.100000000000001" customHeight="1" thickBot="1" x14ac:dyDescent="0.3">
      <c r="A65" s="19" t="s">
        <v>47</v>
      </c>
      <c r="E65" s="25">
        <f>SUM(E61:E64)</f>
        <v>222264.3</v>
      </c>
      <c r="F65" s="61"/>
      <c r="G65" s="25">
        <f>SUM(G61:G64)</f>
        <v>0</v>
      </c>
      <c r="H65" s="61"/>
      <c r="I65" s="25">
        <f>SUM(I61:I64)</f>
        <v>222264.3</v>
      </c>
      <c r="J65" s="61"/>
      <c r="K65" s="26">
        <f t="shared" si="7"/>
        <v>2.9279999999999999</v>
      </c>
      <c r="L65" s="61"/>
      <c r="M65" s="26">
        <f t="shared" si="8"/>
        <v>3.4940000000000002</v>
      </c>
      <c r="N65" s="61"/>
      <c r="O65" s="27">
        <f>SUM(O61:O64)</f>
        <v>6507704.4500000002</v>
      </c>
      <c r="P65" s="317"/>
      <c r="Q65" s="58">
        <f>SUM(Q61:Q64)</f>
        <v>7766443.25</v>
      </c>
      <c r="R65" s="61"/>
      <c r="S65" s="27">
        <f>SUM(S61:S64)</f>
        <v>894044.66</v>
      </c>
      <c r="T65" s="59"/>
      <c r="U65" s="55"/>
      <c r="V65" s="60"/>
      <c r="W65" s="61"/>
    </row>
    <row r="66" spans="1:23" s="18" customFormat="1" ht="18" customHeight="1" thickTop="1" x14ac:dyDescent="0.25">
      <c r="E66" s="44"/>
      <c r="F66" s="311"/>
      <c r="G66" s="44"/>
      <c r="H66" s="311"/>
      <c r="I66" s="44"/>
      <c r="J66" s="311"/>
      <c r="K66" s="44"/>
      <c r="L66" s="311"/>
      <c r="M66" s="44"/>
      <c r="N66" s="311"/>
      <c r="O66" s="318"/>
      <c r="P66" s="311"/>
      <c r="Q66" s="43"/>
      <c r="R66" s="56"/>
      <c r="S66" s="24"/>
      <c r="T66" s="33"/>
      <c r="U66" s="57"/>
      <c r="V66" s="56"/>
      <c r="W66" s="56"/>
    </row>
    <row r="67" spans="1:23" s="18" customFormat="1" ht="20.100000000000001" customHeight="1" x14ac:dyDescent="0.25">
      <c r="A67" s="326" t="s">
        <v>48</v>
      </c>
      <c r="E67" s="22">
        <f>E65-E7</f>
        <v>72264.299999999988</v>
      </c>
      <c r="F67" s="56"/>
      <c r="G67" s="22">
        <f>G65-G7</f>
        <v>0</v>
      </c>
      <c r="H67" s="56"/>
      <c r="I67" s="22">
        <f>I65-I7</f>
        <v>72264.299999999988</v>
      </c>
      <c r="J67" s="56"/>
      <c r="K67" s="23">
        <f>K65-K7</f>
        <v>-0.30500000000000016</v>
      </c>
      <c r="L67" s="56"/>
      <c r="M67" s="23">
        <f>M65-M7</f>
        <v>-0.47099999999999964</v>
      </c>
      <c r="N67" s="56"/>
      <c r="O67" s="24">
        <f>O65-O7</f>
        <v>1658187.4500000002</v>
      </c>
      <c r="P67" s="56"/>
      <c r="Q67" s="24">
        <f>Q65-Q7</f>
        <v>1819443.25</v>
      </c>
      <c r="R67" s="56"/>
      <c r="S67" s="24">
        <f>S65-S7</f>
        <v>408561.66000000003</v>
      </c>
      <c r="T67" s="17"/>
      <c r="U67" s="20"/>
    </row>
    <row r="68" spans="1:23" s="18" customFormat="1" ht="20.100000000000001" customHeight="1" x14ac:dyDescent="0.25">
      <c r="A68" s="62" t="s">
        <v>49</v>
      </c>
      <c r="E68" s="156">
        <f>IF(E7&lt;&gt;0,(E67/E7),0)</f>
        <v>0.48176199999999991</v>
      </c>
      <c r="F68" s="56"/>
      <c r="G68" s="156">
        <f>IF(G7&lt;&gt;0,(G67/G7),0)</f>
        <v>0</v>
      </c>
      <c r="H68" s="56"/>
      <c r="I68" s="156">
        <f>IF(I7&lt;&gt;0,(I67/I7),0)</f>
        <v>0.48176199999999991</v>
      </c>
      <c r="J68" s="56"/>
      <c r="K68" s="156">
        <f>IF(K7&lt;&gt;0,(K67/K7),0)</f>
        <v>-9.4339622641509482E-2</v>
      </c>
      <c r="L68" s="56"/>
      <c r="M68" s="156">
        <f>IF(M7&lt;&gt;0,(M67/M7),0)</f>
        <v>-0.1187894073139974</v>
      </c>
      <c r="N68" s="56"/>
      <c r="O68" s="156">
        <f>IF(O7&lt;&gt;0,(O67/O7),0)</f>
        <v>0.34192837142338095</v>
      </c>
      <c r="P68" s="56"/>
      <c r="Q68" s="156">
        <f>IF(Q7&lt;&gt;0,(Q67/Q7),0)</f>
        <v>0.30594303850681015</v>
      </c>
      <c r="R68" s="56"/>
      <c r="S68" s="156">
        <f>IF(S7&lt;&gt;0,(S67/S7),0)</f>
        <v>0.84155708850773359</v>
      </c>
      <c r="T68" s="17"/>
      <c r="U68" s="20"/>
    </row>
    <row r="69" spans="1:23" s="18" customFormat="1" ht="18" customHeight="1" x14ac:dyDescent="0.25">
      <c r="E69" s="65"/>
      <c r="F69" s="56"/>
      <c r="G69" s="65"/>
      <c r="H69" s="56"/>
      <c r="I69" s="65"/>
      <c r="J69" s="56"/>
      <c r="K69" s="66"/>
      <c r="L69" s="56"/>
      <c r="M69" s="66"/>
      <c r="N69" s="56"/>
      <c r="O69" s="65"/>
      <c r="P69" s="56"/>
      <c r="Q69" s="65"/>
      <c r="R69" s="56"/>
      <c r="S69" s="65"/>
      <c r="T69" s="17"/>
    </row>
    <row r="70" spans="1:23" s="18" customFormat="1" ht="18" customHeight="1" x14ac:dyDescent="0.25">
      <c r="A70" s="157"/>
      <c r="E70" s="65"/>
      <c r="F70" s="56"/>
      <c r="G70" s="65"/>
      <c r="H70" s="56"/>
      <c r="I70" s="65"/>
      <c r="J70" s="56"/>
      <c r="K70" s="66"/>
      <c r="L70" s="56"/>
      <c r="M70" s="66"/>
      <c r="N70" s="56"/>
      <c r="O70" s="65"/>
      <c r="P70" s="56"/>
      <c r="Q70" s="65"/>
      <c r="R70" s="56"/>
      <c r="S70" s="65"/>
      <c r="T70" s="17"/>
    </row>
    <row r="71" spans="1:23" s="18" customFormat="1" ht="13.2" x14ac:dyDescent="0.25">
      <c r="E71" s="327"/>
      <c r="F71" s="56"/>
      <c r="G71" s="65"/>
      <c r="H71" s="56"/>
      <c r="I71" s="65"/>
      <c r="J71" s="56"/>
      <c r="K71" s="66"/>
      <c r="L71" s="56"/>
      <c r="M71" s="66"/>
      <c r="N71" s="56"/>
      <c r="O71" s="327"/>
      <c r="P71" s="56"/>
      <c r="Q71" s="327"/>
      <c r="R71" s="56"/>
      <c r="S71" s="327"/>
      <c r="T71" s="17"/>
    </row>
    <row r="72" spans="1:23" s="18" customFormat="1" ht="13.2" x14ac:dyDescent="0.25">
      <c r="A72" s="32"/>
      <c r="F72" s="56"/>
      <c r="H72" s="56"/>
      <c r="J72" s="56"/>
      <c r="L72" s="56"/>
      <c r="N72" s="56"/>
      <c r="O72" s="20"/>
      <c r="P72" s="56"/>
      <c r="Q72" s="20"/>
      <c r="R72" s="56"/>
      <c r="T72" s="17"/>
    </row>
    <row r="73" spans="1:23" s="67" customFormat="1" ht="15" x14ac:dyDescent="0.25">
      <c r="E73" s="68"/>
      <c r="F73" s="319"/>
      <c r="G73" s="68"/>
      <c r="H73" s="319"/>
      <c r="I73" s="68"/>
      <c r="J73" s="319"/>
      <c r="K73" s="23"/>
      <c r="L73" s="56"/>
      <c r="M73" s="23"/>
      <c r="N73" s="319"/>
      <c r="O73" s="68"/>
      <c r="P73" s="319"/>
      <c r="Q73" s="68"/>
      <c r="R73" s="319"/>
      <c r="S73" s="68"/>
      <c r="T73" s="69"/>
    </row>
    <row r="74" spans="1:23" s="67" customFormat="1" ht="15" x14ac:dyDescent="0.25">
      <c r="E74" s="68"/>
      <c r="F74" s="319"/>
      <c r="G74" s="68"/>
      <c r="H74" s="319"/>
      <c r="I74" s="68"/>
      <c r="J74" s="319"/>
      <c r="K74" s="23"/>
      <c r="L74" s="56"/>
      <c r="M74" s="23"/>
      <c r="N74" s="319"/>
      <c r="O74" s="68"/>
      <c r="P74" s="319"/>
      <c r="Q74" s="68"/>
      <c r="R74" s="319"/>
      <c r="S74" s="68"/>
      <c r="T74" s="69"/>
    </row>
    <row r="75" spans="1:23" s="67" customFormat="1" ht="15" x14ac:dyDescent="0.25">
      <c r="F75" s="198"/>
      <c r="H75" s="198"/>
      <c r="J75" s="198"/>
      <c r="L75" s="198"/>
      <c r="N75" s="198"/>
      <c r="O75" s="70"/>
      <c r="P75" s="198"/>
      <c r="Q75" s="70"/>
      <c r="R75" s="198"/>
      <c r="T75" s="69"/>
    </row>
  </sheetData>
  <mergeCells count="2">
    <mergeCell ref="Q2:S2"/>
    <mergeCell ref="B4:C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O318"/>
  <sheetViews>
    <sheetView showGridLines="0" workbookViewId="0"/>
  </sheetViews>
  <sheetFormatPr defaultColWidth="9.6640625" defaultRowHeight="20.399999999999999" x14ac:dyDescent="0.35"/>
  <cols>
    <col min="1" max="1" width="28.5546875" style="76" customWidth="1"/>
    <col min="2" max="2" width="6.44140625" style="76" customWidth="1"/>
    <col min="3" max="3" width="13.109375" style="76" customWidth="1"/>
    <col min="4" max="4" width="14.21875" style="76" bestFit="1" customWidth="1"/>
    <col min="5" max="5" width="1.33203125" style="76" customWidth="1"/>
    <col min="6" max="6" width="10.88671875" style="76" customWidth="1"/>
    <col min="7" max="7" width="1.33203125" style="76" customWidth="1"/>
    <col min="8" max="8" width="11.21875" style="76" customWidth="1"/>
    <col min="9" max="9" width="1.33203125" style="76" customWidth="1"/>
    <col min="10" max="10" width="14.44140625" style="76" customWidth="1"/>
    <col min="11" max="11" width="1.88671875" style="76" customWidth="1"/>
    <col min="12" max="12" width="15.77734375" style="76" bestFit="1" customWidth="1"/>
    <col min="13" max="13" width="1.88671875" style="76" customWidth="1"/>
    <col min="14" max="14" width="10.88671875" style="76" customWidth="1"/>
    <col min="15" max="15" width="1.88671875" style="76" customWidth="1"/>
    <col min="16" max="16" width="14.109375" style="77" bestFit="1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 customWidth="1"/>
    <col min="35" max="35" width="18.6640625" style="76" customWidth="1"/>
    <col min="36" max="38" width="9.6640625" style="76" customWidth="1"/>
    <col min="39" max="39" width="5.6640625" style="76" customWidth="1"/>
    <col min="40" max="41" width="12.6640625" style="76" customWidth="1"/>
    <col min="42" max="256" width="9.6640625" style="76"/>
    <col min="257" max="257" width="32" style="76" customWidth="1"/>
    <col min="258" max="258" width="12.21875" style="76" customWidth="1"/>
    <col min="259" max="259" width="11" style="76" customWidth="1"/>
    <col min="260" max="260" width="14.21875" style="76" bestFit="1" customWidth="1"/>
    <col min="261" max="261" width="1.33203125" style="76" customWidth="1"/>
    <col min="262" max="262" width="10.88671875" style="76" customWidth="1"/>
    <col min="263" max="263" width="1.33203125" style="76" customWidth="1"/>
    <col min="264" max="264" width="11.21875" style="76" customWidth="1"/>
    <col min="265" max="265" width="1.33203125" style="76" customWidth="1"/>
    <col min="266" max="266" width="13" style="76" customWidth="1"/>
    <col min="267" max="267" width="1.88671875" style="76" customWidth="1"/>
    <col min="268" max="268" width="15.77734375" style="76" bestFit="1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 customWidth="1"/>
    <col min="291" max="291" width="18.6640625" style="76" customWidth="1"/>
    <col min="292" max="294" width="9.6640625" style="76" customWidth="1"/>
    <col min="295" max="295" width="5.6640625" style="76" customWidth="1"/>
    <col min="296" max="297" width="12.6640625" style="76" customWidth="1"/>
    <col min="298" max="512" width="9.6640625" style="76"/>
    <col min="513" max="513" width="32" style="76" customWidth="1"/>
    <col min="514" max="514" width="12.21875" style="76" customWidth="1"/>
    <col min="515" max="515" width="11" style="76" customWidth="1"/>
    <col min="516" max="516" width="14.21875" style="76" bestFit="1" customWidth="1"/>
    <col min="517" max="517" width="1.33203125" style="76" customWidth="1"/>
    <col min="518" max="518" width="10.88671875" style="76" customWidth="1"/>
    <col min="519" max="519" width="1.33203125" style="76" customWidth="1"/>
    <col min="520" max="520" width="11.21875" style="76" customWidth="1"/>
    <col min="521" max="521" width="1.33203125" style="76" customWidth="1"/>
    <col min="522" max="522" width="13" style="76" customWidth="1"/>
    <col min="523" max="523" width="1.88671875" style="76" customWidth="1"/>
    <col min="524" max="524" width="15.77734375" style="76" bestFit="1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 customWidth="1"/>
    <col min="547" max="547" width="18.6640625" style="76" customWidth="1"/>
    <col min="548" max="550" width="9.6640625" style="76" customWidth="1"/>
    <col min="551" max="551" width="5.6640625" style="76" customWidth="1"/>
    <col min="552" max="553" width="12.6640625" style="76" customWidth="1"/>
    <col min="554" max="768" width="9.6640625" style="76"/>
    <col min="769" max="769" width="32" style="76" customWidth="1"/>
    <col min="770" max="770" width="12.21875" style="76" customWidth="1"/>
    <col min="771" max="771" width="11" style="76" customWidth="1"/>
    <col min="772" max="772" width="14.21875" style="76" bestFit="1" customWidth="1"/>
    <col min="773" max="773" width="1.33203125" style="76" customWidth="1"/>
    <col min="774" max="774" width="10.88671875" style="76" customWidth="1"/>
    <col min="775" max="775" width="1.33203125" style="76" customWidth="1"/>
    <col min="776" max="776" width="11.21875" style="76" customWidth="1"/>
    <col min="777" max="777" width="1.33203125" style="76" customWidth="1"/>
    <col min="778" max="778" width="13" style="76" customWidth="1"/>
    <col min="779" max="779" width="1.88671875" style="76" customWidth="1"/>
    <col min="780" max="780" width="15.77734375" style="76" bestFit="1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 customWidth="1"/>
    <col min="803" max="803" width="18.6640625" style="76" customWidth="1"/>
    <col min="804" max="806" width="9.6640625" style="76" customWidth="1"/>
    <col min="807" max="807" width="5.6640625" style="76" customWidth="1"/>
    <col min="808" max="809" width="12.6640625" style="76" customWidth="1"/>
    <col min="810" max="1024" width="9.6640625" style="76"/>
    <col min="1025" max="1025" width="32" style="76" customWidth="1"/>
    <col min="1026" max="1026" width="12.21875" style="76" customWidth="1"/>
    <col min="1027" max="1027" width="11" style="76" customWidth="1"/>
    <col min="1028" max="1028" width="14.21875" style="76" bestFit="1" customWidth="1"/>
    <col min="1029" max="1029" width="1.33203125" style="76" customWidth="1"/>
    <col min="1030" max="1030" width="10.88671875" style="76" customWidth="1"/>
    <col min="1031" max="1031" width="1.33203125" style="76" customWidth="1"/>
    <col min="1032" max="1032" width="11.21875" style="76" customWidth="1"/>
    <col min="1033" max="1033" width="1.33203125" style="76" customWidth="1"/>
    <col min="1034" max="1034" width="13" style="76" customWidth="1"/>
    <col min="1035" max="1035" width="1.88671875" style="76" customWidth="1"/>
    <col min="1036" max="1036" width="15.77734375" style="76" bestFit="1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 customWidth="1"/>
    <col min="1059" max="1059" width="18.6640625" style="76" customWidth="1"/>
    <col min="1060" max="1062" width="9.6640625" style="76" customWidth="1"/>
    <col min="1063" max="1063" width="5.6640625" style="76" customWidth="1"/>
    <col min="1064" max="1065" width="12.6640625" style="76" customWidth="1"/>
    <col min="1066" max="1280" width="9.6640625" style="76"/>
    <col min="1281" max="1281" width="32" style="76" customWidth="1"/>
    <col min="1282" max="1282" width="12.21875" style="76" customWidth="1"/>
    <col min="1283" max="1283" width="11" style="76" customWidth="1"/>
    <col min="1284" max="1284" width="14.21875" style="76" bestFit="1" customWidth="1"/>
    <col min="1285" max="1285" width="1.33203125" style="76" customWidth="1"/>
    <col min="1286" max="1286" width="10.88671875" style="76" customWidth="1"/>
    <col min="1287" max="1287" width="1.33203125" style="76" customWidth="1"/>
    <col min="1288" max="1288" width="11.21875" style="76" customWidth="1"/>
    <col min="1289" max="1289" width="1.33203125" style="76" customWidth="1"/>
    <col min="1290" max="1290" width="13" style="76" customWidth="1"/>
    <col min="1291" max="1291" width="1.88671875" style="76" customWidth="1"/>
    <col min="1292" max="1292" width="15.77734375" style="76" bestFit="1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 customWidth="1"/>
    <col min="1315" max="1315" width="18.6640625" style="76" customWidth="1"/>
    <col min="1316" max="1318" width="9.6640625" style="76" customWidth="1"/>
    <col min="1319" max="1319" width="5.6640625" style="76" customWidth="1"/>
    <col min="1320" max="1321" width="12.6640625" style="76" customWidth="1"/>
    <col min="1322" max="1536" width="9.6640625" style="76"/>
    <col min="1537" max="1537" width="32" style="76" customWidth="1"/>
    <col min="1538" max="1538" width="12.21875" style="76" customWidth="1"/>
    <col min="1539" max="1539" width="11" style="76" customWidth="1"/>
    <col min="1540" max="1540" width="14.21875" style="76" bestFit="1" customWidth="1"/>
    <col min="1541" max="1541" width="1.33203125" style="76" customWidth="1"/>
    <col min="1542" max="1542" width="10.88671875" style="76" customWidth="1"/>
    <col min="1543" max="1543" width="1.33203125" style="76" customWidth="1"/>
    <col min="1544" max="1544" width="11.21875" style="76" customWidth="1"/>
    <col min="1545" max="1545" width="1.33203125" style="76" customWidth="1"/>
    <col min="1546" max="1546" width="13" style="76" customWidth="1"/>
    <col min="1547" max="1547" width="1.88671875" style="76" customWidth="1"/>
    <col min="1548" max="1548" width="15.77734375" style="76" bestFit="1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 customWidth="1"/>
    <col min="1571" max="1571" width="18.6640625" style="76" customWidth="1"/>
    <col min="1572" max="1574" width="9.6640625" style="76" customWidth="1"/>
    <col min="1575" max="1575" width="5.6640625" style="76" customWidth="1"/>
    <col min="1576" max="1577" width="12.6640625" style="76" customWidth="1"/>
    <col min="1578" max="1792" width="9.6640625" style="76"/>
    <col min="1793" max="1793" width="32" style="76" customWidth="1"/>
    <col min="1794" max="1794" width="12.21875" style="76" customWidth="1"/>
    <col min="1795" max="1795" width="11" style="76" customWidth="1"/>
    <col min="1796" max="1796" width="14.21875" style="76" bestFit="1" customWidth="1"/>
    <col min="1797" max="1797" width="1.33203125" style="76" customWidth="1"/>
    <col min="1798" max="1798" width="10.88671875" style="76" customWidth="1"/>
    <col min="1799" max="1799" width="1.33203125" style="76" customWidth="1"/>
    <col min="1800" max="1800" width="11.21875" style="76" customWidth="1"/>
    <col min="1801" max="1801" width="1.33203125" style="76" customWidth="1"/>
    <col min="1802" max="1802" width="13" style="76" customWidth="1"/>
    <col min="1803" max="1803" width="1.88671875" style="76" customWidth="1"/>
    <col min="1804" max="1804" width="15.77734375" style="76" bestFit="1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 customWidth="1"/>
    <col min="1827" max="1827" width="18.6640625" style="76" customWidth="1"/>
    <col min="1828" max="1830" width="9.6640625" style="76" customWidth="1"/>
    <col min="1831" max="1831" width="5.6640625" style="76" customWidth="1"/>
    <col min="1832" max="1833" width="12.6640625" style="76" customWidth="1"/>
    <col min="1834" max="2048" width="9.6640625" style="76"/>
    <col min="2049" max="2049" width="32" style="76" customWidth="1"/>
    <col min="2050" max="2050" width="12.21875" style="76" customWidth="1"/>
    <col min="2051" max="2051" width="11" style="76" customWidth="1"/>
    <col min="2052" max="2052" width="14.21875" style="76" bestFit="1" customWidth="1"/>
    <col min="2053" max="2053" width="1.33203125" style="76" customWidth="1"/>
    <col min="2054" max="2054" width="10.88671875" style="76" customWidth="1"/>
    <col min="2055" max="2055" width="1.33203125" style="76" customWidth="1"/>
    <col min="2056" max="2056" width="11.21875" style="76" customWidth="1"/>
    <col min="2057" max="2057" width="1.33203125" style="76" customWidth="1"/>
    <col min="2058" max="2058" width="13" style="76" customWidth="1"/>
    <col min="2059" max="2059" width="1.88671875" style="76" customWidth="1"/>
    <col min="2060" max="2060" width="15.77734375" style="76" bestFit="1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 customWidth="1"/>
    <col min="2083" max="2083" width="18.6640625" style="76" customWidth="1"/>
    <col min="2084" max="2086" width="9.6640625" style="76" customWidth="1"/>
    <col min="2087" max="2087" width="5.6640625" style="76" customWidth="1"/>
    <col min="2088" max="2089" width="12.6640625" style="76" customWidth="1"/>
    <col min="2090" max="2304" width="9.6640625" style="76"/>
    <col min="2305" max="2305" width="32" style="76" customWidth="1"/>
    <col min="2306" max="2306" width="12.21875" style="76" customWidth="1"/>
    <col min="2307" max="2307" width="11" style="76" customWidth="1"/>
    <col min="2308" max="2308" width="14.21875" style="76" bestFit="1" customWidth="1"/>
    <col min="2309" max="2309" width="1.33203125" style="76" customWidth="1"/>
    <col min="2310" max="2310" width="10.88671875" style="76" customWidth="1"/>
    <col min="2311" max="2311" width="1.33203125" style="76" customWidth="1"/>
    <col min="2312" max="2312" width="11.21875" style="76" customWidth="1"/>
    <col min="2313" max="2313" width="1.33203125" style="76" customWidth="1"/>
    <col min="2314" max="2314" width="13" style="76" customWidth="1"/>
    <col min="2315" max="2315" width="1.88671875" style="76" customWidth="1"/>
    <col min="2316" max="2316" width="15.77734375" style="76" bestFit="1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 customWidth="1"/>
    <col min="2339" max="2339" width="18.6640625" style="76" customWidth="1"/>
    <col min="2340" max="2342" width="9.6640625" style="76" customWidth="1"/>
    <col min="2343" max="2343" width="5.6640625" style="76" customWidth="1"/>
    <col min="2344" max="2345" width="12.6640625" style="76" customWidth="1"/>
    <col min="2346" max="2560" width="9.6640625" style="76"/>
    <col min="2561" max="2561" width="32" style="76" customWidth="1"/>
    <col min="2562" max="2562" width="12.21875" style="76" customWidth="1"/>
    <col min="2563" max="2563" width="11" style="76" customWidth="1"/>
    <col min="2564" max="2564" width="14.21875" style="76" bestFit="1" customWidth="1"/>
    <col min="2565" max="2565" width="1.33203125" style="76" customWidth="1"/>
    <col min="2566" max="2566" width="10.88671875" style="76" customWidth="1"/>
    <col min="2567" max="2567" width="1.33203125" style="76" customWidth="1"/>
    <col min="2568" max="2568" width="11.21875" style="76" customWidth="1"/>
    <col min="2569" max="2569" width="1.33203125" style="76" customWidth="1"/>
    <col min="2570" max="2570" width="13" style="76" customWidth="1"/>
    <col min="2571" max="2571" width="1.88671875" style="76" customWidth="1"/>
    <col min="2572" max="2572" width="15.77734375" style="76" bestFit="1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 customWidth="1"/>
    <col min="2595" max="2595" width="18.6640625" style="76" customWidth="1"/>
    <col min="2596" max="2598" width="9.6640625" style="76" customWidth="1"/>
    <col min="2599" max="2599" width="5.6640625" style="76" customWidth="1"/>
    <col min="2600" max="2601" width="12.6640625" style="76" customWidth="1"/>
    <col min="2602" max="2816" width="9.6640625" style="76"/>
    <col min="2817" max="2817" width="32" style="76" customWidth="1"/>
    <col min="2818" max="2818" width="12.21875" style="76" customWidth="1"/>
    <col min="2819" max="2819" width="11" style="76" customWidth="1"/>
    <col min="2820" max="2820" width="14.21875" style="76" bestFit="1" customWidth="1"/>
    <col min="2821" max="2821" width="1.33203125" style="76" customWidth="1"/>
    <col min="2822" max="2822" width="10.88671875" style="76" customWidth="1"/>
    <col min="2823" max="2823" width="1.33203125" style="76" customWidth="1"/>
    <col min="2824" max="2824" width="11.21875" style="76" customWidth="1"/>
    <col min="2825" max="2825" width="1.33203125" style="76" customWidth="1"/>
    <col min="2826" max="2826" width="13" style="76" customWidth="1"/>
    <col min="2827" max="2827" width="1.88671875" style="76" customWidth="1"/>
    <col min="2828" max="2828" width="15.77734375" style="76" bestFit="1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 customWidth="1"/>
    <col min="2851" max="2851" width="18.6640625" style="76" customWidth="1"/>
    <col min="2852" max="2854" width="9.6640625" style="76" customWidth="1"/>
    <col min="2855" max="2855" width="5.6640625" style="76" customWidth="1"/>
    <col min="2856" max="2857" width="12.6640625" style="76" customWidth="1"/>
    <col min="2858" max="3072" width="9.6640625" style="76"/>
    <col min="3073" max="3073" width="32" style="76" customWidth="1"/>
    <col min="3074" max="3074" width="12.21875" style="76" customWidth="1"/>
    <col min="3075" max="3075" width="11" style="76" customWidth="1"/>
    <col min="3076" max="3076" width="14.21875" style="76" bestFit="1" customWidth="1"/>
    <col min="3077" max="3077" width="1.33203125" style="76" customWidth="1"/>
    <col min="3078" max="3078" width="10.88671875" style="76" customWidth="1"/>
    <col min="3079" max="3079" width="1.33203125" style="76" customWidth="1"/>
    <col min="3080" max="3080" width="11.21875" style="76" customWidth="1"/>
    <col min="3081" max="3081" width="1.33203125" style="76" customWidth="1"/>
    <col min="3082" max="3082" width="13" style="76" customWidth="1"/>
    <col min="3083" max="3083" width="1.88671875" style="76" customWidth="1"/>
    <col min="3084" max="3084" width="15.77734375" style="76" bestFit="1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 customWidth="1"/>
    <col min="3107" max="3107" width="18.6640625" style="76" customWidth="1"/>
    <col min="3108" max="3110" width="9.6640625" style="76" customWidth="1"/>
    <col min="3111" max="3111" width="5.6640625" style="76" customWidth="1"/>
    <col min="3112" max="3113" width="12.6640625" style="76" customWidth="1"/>
    <col min="3114" max="3328" width="9.6640625" style="76"/>
    <col min="3329" max="3329" width="32" style="76" customWidth="1"/>
    <col min="3330" max="3330" width="12.21875" style="76" customWidth="1"/>
    <col min="3331" max="3331" width="11" style="76" customWidth="1"/>
    <col min="3332" max="3332" width="14.21875" style="76" bestFit="1" customWidth="1"/>
    <col min="3333" max="3333" width="1.33203125" style="76" customWidth="1"/>
    <col min="3334" max="3334" width="10.88671875" style="76" customWidth="1"/>
    <col min="3335" max="3335" width="1.33203125" style="76" customWidth="1"/>
    <col min="3336" max="3336" width="11.21875" style="76" customWidth="1"/>
    <col min="3337" max="3337" width="1.33203125" style="76" customWidth="1"/>
    <col min="3338" max="3338" width="13" style="76" customWidth="1"/>
    <col min="3339" max="3339" width="1.88671875" style="76" customWidth="1"/>
    <col min="3340" max="3340" width="15.77734375" style="76" bestFit="1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 customWidth="1"/>
    <col min="3363" max="3363" width="18.6640625" style="76" customWidth="1"/>
    <col min="3364" max="3366" width="9.6640625" style="76" customWidth="1"/>
    <col min="3367" max="3367" width="5.6640625" style="76" customWidth="1"/>
    <col min="3368" max="3369" width="12.6640625" style="76" customWidth="1"/>
    <col min="3370" max="3584" width="9.6640625" style="76"/>
    <col min="3585" max="3585" width="32" style="76" customWidth="1"/>
    <col min="3586" max="3586" width="12.21875" style="76" customWidth="1"/>
    <col min="3587" max="3587" width="11" style="76" customWidth="1"/>
    <col min="3588" max="3588" width="14.21875" style="76" bestFit="1" customWidth="1"/>
    <col min="3589" max="3589" width="1.33203125" style="76" customWidth="1"/>
    <col min="3590" max="3590" width="10.88671875" style="76" customWidth="1"/>
    <col min="3591" max="3591" width="1.33203125" style="76" customWidth="1"/>
    <col min="3592" max="3592" width="11.21875" style="76" customWidth="1"/>
    <col min="3593" max="3593" width="1.33203125" style="76" customWidth="1"/>
    <col min="3594" max="3594" width="13" style="76" customWidth="1"/>
    <col min="3595" max="3595" width="1.88671875" style="76" customWidth="1"/>
    <col min="3596" max="3596" width="15.77734375" style="76" bestFit="1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 customWidth="1"/>
    <col min="3619" max="3619" width="18.6640625" style="76" customWidth="1"/>
    <col min="3620" max="3622" width="9.6640625" style="76" customWidth="1"/>
    <col min="3623" max="3623" width="5.6640625" style="76" customWidth="1"/>
    <col min="3624" max="3625" width="12.6640625" style="76" customWidth="1"/>
    <col min="3626" max="3840" width="9.6640625" style="76"/>
    <col min="3841" max="3841" width="32" style="76" customWidth="1"/>
    <col min="3842" max="3842" width="12.21875" style="76" customWidth="1"/>
    <col min="3843" max="3843" width="11" style="76" customWidth="1"/>
    <col min="3844" max="3844" width="14.21875" style="76" bestFit="1" customWidth="1"/>
    <col min="3845" max="3845" width="1.33203125" style="76" customWidth="1"/>
    <col min="3846" max="3846" width="10.88671875" style="76" customWidth="1"/>
    <col min="3847" max="3847" width="1.33203125" style="76" customWidth="1"/>
    <col min="3848" max="3848" width="11.21875" style="76" customWidth="1"/>
    <col min="3849" max="3849" width="1.33203125" style="76" customWidth="1"/>
    <col min="3850" max="3850" width="13" style="76" customWidth="1"/>
    <col min="3851" max="3851" width="1.88671875" style="76" customWidth="1"/>
    <col min="3852" max="3852" width="15.77734375" style="76" bestFit="1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 customWidth="1"/>
    <col min="3875" max="3875" width="18.6640625" style="76" customWidth="1"/>
    <col min="3876" max="3878" width="9.6640625" style="76" customWidth="1"/>
    <col min="3879" max="3879" width="5.6640625" style="76" customWidth="1"/>
    <col min="3880" max="3881" width="12.6640625" style="76" customWidth="1"/>
    <col min="3882" max="4096" width="9.6640625" style="76"/>
    <col min="4097" max="4097" width="32" style="76" customWidth="1"/>
    <col min="4098" max="4098" width="12.21875" style="76" customWidth="1"/>
    <col min="4099" max="4099" width="11" style="76" customWidth="1"/>
    <col min="4100" max="4100" width="14.21875" style="76" bestFit="1" customWidth="1"/>
    <col min="4101" max="4101" width="1.33203125" style="76" customWidth="1"/>
    <col min="4102" max="4102" width="10.88671875" style="76" customWidth="1"/>
    <col min="4103" max="4103" width="1.33203125" style="76" customWidth="1"/>
    <col min="4104" max="4104" width="11.21875" style="76" customWidth="1"/>
    <col min="4105" max="4105" width="1.33203125" style="76" customWidth="1"/>
    <col min="4106" max="4106" width="13" style="76" customWidth="1"/>
    <col min="4107" max="4107" width="1.88671875" style="76" customWidth="1"/>
    <col min="4108" max="4108" width="15.77734375" style="76" bestFit="1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 customWidth="1"/>
    <col min="4131" max="4131" width="18.6640625" style="76" customWidth="1"/>
    <col min="4132" max="4134" width="9.6640625" style="76" customWidth="1"/>
    <col min="4135" max="4135" width="5.6640625" style="76" customWidth="1"/>
    <col min="4136" max="4137" width="12.6640625" style="76" customWidth="1"/>
    <col min="4138" max="4352" width="9.6640625" style="76"/>
    <col min="4353" max="4353" width="32" style="76" customWidth="1"/>
    <col min="4354" max="4354" width="12.21875" style="76" customWidth="1"/>
    <col min="4355" max="4355" width="11" style="76" customWidth="1"/>
    <col min="4356" max="4356" width="14.21875" style="76" bestFit="1" customWidth="1"/>
    <col min="4357" max="4357" width="1.33203125" style="76" customWidth="1"/>
    <col min="4358" max="4358" width="10.88671875" style="76" customWidth="1"/>
    <col min="4359" max="4359" width="1.33203125" style="76" customWidth="1"/>
    <col min="4360" max="4360" width="11.21875" style="76" customWidth="1"/>
    <col min="4361" max="4361" width="1.33203125" style="76" customWidth="1"/>
    <col min="4362" max="4362" width="13" style="76" customWidth="1"/>
    <col min="4363" max="4363" width="1.88671875" style="76" customWidth="1"/>
    <col min="4364" max="4364" width="15.77734375" style="76" bestFit="1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 customWidth="1"/>
    <col min="4387" max="4387" width="18.6640625" style="76" customWidth="1"/>
    <col min="4388" max="4390" width="9.6640625" style="76" customWidth="1"/>
    <col min="4391" max="4391" width="5.6640625" style="76" customWidth="1"/>
    <col min="4392" max="4393" width="12.6640625" style="76" customWidth="1"/>
    <col min="4394" max="4608" width="9.6640625" style="76"/>
    <col min="4609" max="4609" width="32" style="76" customWidth="1"/>
    <col min="4610" max="4610" width="12.21875" style="76" customWidth="1"/>
    <col min="4611" max="4611" width="11" style="76" customWidth="1"/>
    <col min="4612" max="4612" width="14.21875" style="76" bestFit="1" customWidth="1"/>
    <col min="4613" max="4613" width="1.33203125" style="76" customWidth="1"/>
    <col min="4614" max="4614" width="10.88671875" style="76" customWidth="1"/>
    <col min="4615" max="4615" width="1.33203125" style="76" customWidth="1"/>
    <col min="4616" max="4616" width="11.21875" style="76" customWidth="1"/>
    <col min="4617" max="4617" width="1.33203125" style="76" customWidth="1"/>
    <col min="4618" max="4618" width="13" style="76" customWidth="1"/>
    <col min="4619" max="4619" width="1.88671875" style="76" customWidth="1"/>
    <col min="4620" max="4620" width="15.77734375" style="76" bestFit="1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 customWidth="1"/>
    <col min="4643" max="4643" width="18.6640625" style="76" customWidth="1"/>
    <col min="4644" max="4646" width="9.6640625" style="76" customWidth="1"/>
    <col min="4647" max="4647" width="5.6640625" style="76" customWidth="1"/>
    <col min="4648" max="4649" width="12.6640625" style="76" customWidth="1"/>
    <col min="4650" max="4864" width="9.6640625" style="76"/>
    <col min="4865" max="4865" width="32" style="76" customWidth="1"/>
    <col min="4866" max="4866" width="12.21875" style="76" customWidth="1"/>
    <col min="4867" max="4867" width="11" style="76" customWidth="1"/>
    <col min="4868" max="4868" width="14.21875" style="76" bestFit="1" customWidth="1"/>
    <col min="4869" max="4869" width="1.33203125" style="76" customWidth="1"/>
    <col min="4870" max="4870" width="10.88671875" style="76" customWidth="1"/>
    <col min="4871" max="4871" width="1.33203125" style="76" customWidth="1"/>
    <col min="4872" max="4872" width="11.21875" style="76" customWidth="1"/>
    <col min="4873" max="4873" width="1.33203125" style="76" customWidth="1"/>
    <col min="4874" max="4874" width="13" style="76" customWidth="1"/>
    <col min="4875" max="4875" width="1.88671875" style="76" customWidth="1"/>
    <col min="4876" max="4876" width="15.77734375" style="76" bestFit="1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 customWidth="1"/>
    <col min="4899" max="4899" width="18.6640625" style="76" customWidth="1"/>
    <col min="4900" max="4902" width="9.6640625" style="76" customWidth="1"/>
    <col min="4903" max="4903" width="5.6640625" style="76" customWidth="1"/>
    <col min="4904" max="4905" width="12.6640625" style="76" customWidth="1"/>
    <col min="4906" max="5120" width="9.6640625" style="76"/>
    <col min="5121" max="5121" width="32" style="76" customWidth="1"/>
    <col min="5122" max="5122" width="12.21875" style="76" customWidth="1"/>
    <col min="5123" max="5123" width="11" style="76" customWidth="1"/>
    <col min="5124" max="5124" width="14.21875" style="76" bestFit="1" customWidth="1"/>
    <col min="5125" max="5125" width="1.33203125" style="76" customWidth="1"/>
    <col min="5126" max="5126" width="10.88671875" style="76" customWidth="1"/>
    <col min="5127" max="5127" width="1.33203125" style="76" customWidth="1"/>
    <col min="5128" max="5128" width="11.21875" style="76" customWidth="1"/>
    <col min="5129" max="5129" width="1.33203125" style="76" customWidth="1"/>
    <col min="5130" max="5130" width="13" style="76" customWidth="1"/>
    <col min="5131" max="5131" width="1.88671875" style="76" customWidth="1"/>
    <col min="5132" max="5132" width="15.77734375" style="76" bestFit="1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 customWidth="1"/>
    <col min="5155" max="5155" width="18.6640625" style="76" customWidth="1"/>
    <col min="5156" max="5158" width="9.6640625" style="76" customWidth="1"/>
    <col min="5159" max="5159" width="5.6640625" style="76" customWidth="1"/>
    <col min="5160" max="5161" width="12.6640625" style="76" customWidth="1"/>
    <col min="5162" max="5376" width="9.6640625" style="76"/>
    <col min="5377" max="5377" width="32" style="76" customWidth="1"/>
    <col min="5378" max="5378" width="12.21875" style="76" customWidth="1"/>
    <col min="5379" max="5379" width="11" style="76" customWidth="1"/>
    <col min="5380" max="5380" width="14.21875" style="76" bestFit="1" customWidth="1"/>
    <col min="5381" max="5381" width="1.33203125" style="76" customWidth="1"/>
    <col min="5382" max="5382" width="10.88671875" style="76" customWidth="1"/>
    <col min="5383" max="5383" width="1.33203125" style="76" customWidth="1"/>
    <col min="5384" max="5384" width="11.21875" style="76" customWidth="1"/>
    <col min="5385" max="5385" width="1.33203125" style="76" customWidth="1"/>
    <col min="5386" max="5386" width="13" style="76" customWidth="1"/>
    <col min="5387" max="5387" width="1.88671875" style="76" customWidth="1"/>
    <col min="5388" max="5388" width="15.77734375" style="76" bestFit="1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 customWidth="1"/>
    <col min="5411" max="5411" width="18.6640625" style="76" customWidth="1"/>
    <col min="5412" max="5414" width="9.6640625" style="76" customWidth="1"/>
    <col min="5415" max="5415" width="5.6640625" style="76" customWidth="1"/>
    <col min="5416" max="5417" width="12.6640625" style="76" customWidth="1"/>
    <col min="5418" max="5632" width="9.6640625" style="76"/>
    <col min="5633" max="5633" width="32" style="76" customWidth="1"/>
    <col min="5634" max="5634" width="12.21875" style="76" customWidth="1"/>
    <col min="5635" max="5635" width="11" style="76" customWidth="1"/>
    <col min="5636" max="5636" width="14.21875" style="76" bestFit="1" customWidth="1"/>
    <col min="5637" max="5637" width="1.33203125" style="76" customWidth="1"/>
    <col min="5638" max="5638" width="10.88671875" style="76" customWidth="1"/>
    <col min="5639" max="5639" width="1.33203125" style="76" customWidth="1"/>
    <col min="5640" max="5640" width="11.21875" style="76" customWidth="1"/>
    <col min="5641" max="5641" width="1.33203125" style="76" customWidth="1"/>
    <col min="5642" max="5642" width="13" style="76" customWidth="1"/>
    <col min="5643" max="5643" width="1.88671875" style="76" customWidth="1"/>
    <col min="5644" max="5644" width="15.77734375" style="76" bestFit="1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 customWidth="1"/>
    <col min="5667" max="5667" width="18.6640625" style="76" customWidth="1"/>
    <col min="5668" max="5670" width="9.6640625" style="76" customWidth="1"/>
    <col min="5671" max="5671" width="5.6640625" style="76" customWidth="1"/>
    <col min="5672" max="5673" width="12.6640625" style="76" customWidth="1"/>
    <col min="5674" max="5888" width="9.6640625" style="76"/>
    <col min="5889" max="5889" width="32" style="76" customWidth="1"/>
    <col min="5890" max="5890" width="12.21875" style="76" customWidth="1"/>
    <col min="5891" max="5891" width="11" style="76" customWidth="1"/>
    <col min="5892" max="5892" width="14.21875" style="76" bestFit="1" customWidth="1"/>
    <col min="5893" max="5893" width="1.33203125" style="76" customWidth="1"/>
    <col min="5894" max="5894" width="10.88671875" style="76" customWidth="1"/>
    <col min="5895" max="5895" width="1.33203125" style="76" customWidth="1"/>
    <col min="5896" max="5896" width="11.21875" style="76" customWidth="1"/>
    <col min="5897" max="5897" width="1.33203125" style="76" customWidth="1"/>
    <col min="5898" max="5898" width="13" style="76" customWidth="1"/>
    <col min="5899" max="5899" width="1.88671875" style="76" customWidth="1"/>
    <col min="5900" max="5900" width="15.77734375" style="76" bestFit="1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 customWidth="1"/>
    <col min="5923" max="5923" width="18.6640625" style="76" customWidth="1"/>
    <col min="5924" max="5926" width="9.6640625" style="76" customWidth="1"/>
    <col min="5927" max="5927" width="5.6640625" style="76" customWidth="1"/>
    <col min="5928" max="5929" width="12.6640625" style="76" customWidth="1"/>
    <col min="5930" max="6144" width="9.6640625" style="76"/>
    <col min="6145" max="6145" width="32" style="76" customWidth="1"/>
    <col min="6146" max="6146" width="12.21875" style="76" customWidth="1"/>
    <col min="6147" max="6147" width="11" style="76" customWidth="1"/>
    <col min="6148" max="6148" width="14.21875" style="76" bestFit="1" customWidth="1"/>
    <col min="6149" max="6149" width="1.33203125" style="76" customWidth="1"/>
    <col min="6150" max="6150" width="10.88671875" style="76" customWidth="1"/>
    <col min="6151" max="6151" width="1.33203125" style="76" customWidth="1"/>
    <col min="6152" max="6152" width="11.21875" style="76" customWidth="1"/>
    <col min="6153" max="6153" width="1.33203125" style="76" customWidth="1"/>
    <col min="6154" max="6154" width="13" style="76" customWidth="1"/>
    <col min="6155" max="6155" width="1.88671875" style="76" customWidth="1"/>
    <col min="6156" max="6156" width="15.77734375" style="76" bestFit="1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 customWidth="1"/>
    <col min="6179" max="6179" width="18.6640625" style="76" customWidth="1"/>
    <col min="6180" max="6182" width="9.6640625" style="76" customWidth="1"/>
    <col min="6183" max="6183" width="5.6640625" style="76" customWidth="1"/>
    <col min="6184" max="6185" width="12.6640625" style="76" customWidth="1"/>
    <col min="6186" max="6400" width="9.6640625" style="76"/>
    <col min="6401" max="6401" width="32" style="76" customWidth="1"/>
    <col min="6402" max="6402" width="12.21875" style="76" customWidth="1"/>
    <col min="6403" max="6403" width="11" style="76" customWidth="1"/>
    <col min="6404" max="6404" width="14.21875" style="76" bestFit="1" customWidth="1"/>
    <col min="6405" max="6405" width="1.33203125" style="76" customWidth="1"/>
    <col min="6406" max="6406" width="10.88671875" style="76" customWidth="1"/>
    <col min="6407" max="6407" width="1.33203125" style="76" customWidth="1"/>
    <col min="6408" max="6408" width="11.21875" style="76" customWidth="1"/>
    <col min="6409" max="6409" width="1.33203125" style="76" customWidth="1"/>
    <col min="6410" max="6410" width="13" style="76" customWidth="1"/>
    <col min="6411" max="6411" width="1.88671875" style="76" customWidth="1"/>
    <col min="6412" max="6412" width="15.77734375" style="76" bestFit="1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 customWidth="1"/>
    <col min="6435" max="6435" width="18.6640625" style="76" customWidth="1"/>
    <col min="6436" max="6438" width="9.6640625" style="76" customWidth="1"/>
    <col min="6439" max="6439" width="5.6640625" style="76" customWidth="1"/>
    <col min="6440" max="6441" width="12.6640625" style="76" customWidth="1"/>
    <col min="6442" max="6656" width="9.6640625" style="76"/>
    <col min="6657" max="6657" width="32" style="76" customWidth="1"/>
    <col min="6658" max="6658" width="12.21875" style="76" customWidth="1"/>
    <col min="6659" max="6659" width="11" style="76" customWidth="1"/>
    <col min="6660" max="6660" width="14.21875" style="76" bestFit="1" customWidth="1"/>
    <col min="6661" max="6661" width="1.33203125" style="76" customWidth="1"/>
    <col min="6662" max="6662" width="10.88671875" style="76" customWidth="1"/>
    <col min="6663" max="6663" width="1.33203125" style="76" customWidth="1"/>
    <col min="6664" max="6664" width="11.21875" style="76" customWidth="1"/>
    <col min="6665" max="6665" width="1.33203125" style="76" customWidth="1"/>
    <col min="6666" max="6666" width="13" style="76" customWidth="1"/>
    <col min="6667" max="6667" width="1.88671875" style="76" customWidth="1"/>
    <col min="6668" max="6668" width="15.77734375" style="76" bestFit="1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 customWidth="1"/>
    <col min="6691" max="6691" width="18.6640625" style="76" customWidth="1"/>
    <col min="6692" max="6694" width="9.6640625" style="76" customWidth="1"/>
    <col min="6695" max="6695" width="5.6640625" style="76" customWidth="1"/>
    <col min="6696" max="6697" width="12.6640625" style="76" customWidth="1"/>
    <col min="6698" max="6912" width="9.6640625" style="76"/>
    <col min="6913" max="6913" width="32" style="76" customWidth="1"/>
    <col min="6914" max="6914" width="12.21875" style="76" customWidth="1"/>
    <col min="6915" max="6915" width="11" style="76" customWidth="1"/>
    <col min="6916" max="6916" width="14.21875" style="76" bestFit="1" customWidth="1"/>
    <col min="6917" max="6917" width="1.33203125" style="76" customWidth="1"/>
    <col min="6918" max="6918" width="10.88671875" style="76" customWidth="1"/>
    <col min="6919" max="6919" width="1.33203125" style="76" customWidth="1"/>
    <col min="6920" max="6920" width="11.21875" style="76" customWidth="1"/>
    <col min="6921" max="6921" width="1.33203125" style="76" customWidth="1"/>
    <col min="6922" max="6922" width="13" style="76" customWidth="1"/>
    <col min="6923" max="6923" width="1.88671875" style="76" customWidth="1"/>
    <col min="6924" max="6924" width="15.77734375" style="76" bestFit="1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 customWidth="1"/>
    <col min="6947" max="6947" width="18.6640625" style="76" customWidth="1"/>
    <col min="6948" max="6950" width="9.6640625" style="76" customWidth="1"/>
    <col min="6951" max="6951" width="5.6640625" style="76" customWidth="1"/>
    <col min="6952" max="6953" width="12.6640625" style="76" customWidth="1"/>
    <col min="6954" max="7168" width="9.6640625" style="76"/>
    <col min="7169" max="7169" width="32" style="76" customWidth="1"/>
    <col min="7170" max="7170" width="12.21875" style="76" customWidth="1"/>
    <col min="7171" max="7171" width="11" style="76" customWidth="1"/>
    <col min="7172" max="7172" width="14.21875" style="76" bestFit="1" customWidth="1"/>
    <col min="7173" max="7173" width="1.33203125" style="76" customWidth="1"/>
    <col min="7174" max="7174" width="10.88671875" style="76" customWidth="1"/>
    <col min="7175" max="7175" width="1.33203125" style="76" customWidth="1"/>
    <col min="7176" max="7176" width="11.21875" style="76" customWidth="1"/>
    <col min="7177" max="7177" width="1.33203125" style="76" customWidth="1"/>
    <col min="7178" max="7178" width="13" style="76" customWidth="1"/>
    <col min="7179" max="7179" width="1.88671875" style="76" customWidth="1"/>
    <col min="7180" max="7180" width="15.77734375" style="76" bestFit="1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 customWidth="1"/>
    <col min="7203" max="7203" width="18.6640625" style="76" customWidth="1"/>
    <col min="7204" max="7206" width="9.6640625" style="76" customWidth="1"/>
    <col min="7207" max="7207" width="5.6640625" style="76" customWidth="1"/>
    <col min="7208" max="7209" width="12.6640625" style="76" customWidth="1"/>
    <col min="7210" max="7424" width="9.6640625" style="76"/>
    <col min="7425" max="7425" width="32" style="76" customWidth="1"/>
    <col min="7426" max="7426" width="12.21875" style="76" customWidth="1"/>
    <col min="7427" max="7427" width="11" style="76" customWidth="1"/>
    <col min="7428" max="7428" width="14.21875" style="76" bestFit="1" customWidth="1"/>
    <col min="7429" max="7429" width="1.33203125" style="76" customWidth="1"/>
    <col min="7430" max="7430" width="10.88671875" style="76" customWidth="1"/>
    <col min="7431" max="7431" width="1.33203125" style="76" customWidth="1"/>
    <col min="7432" max="7432" width="11.21875" style="76" customWidth="1"/>
    <col min="7433" max="7433" width="1.33203125" style="76" customWidth="1"/>
    <col min="7434" max="7434" width="13" style="76" customWidth="1"/>
    <col min="7435" max="7435" width="1.88671875" style="76" customWidth="1"/>
    <col min="7436" max="7436" width="15.77734375" style="76" bestFit="1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 customWidth="1"/>
    <col min="7459" max="7459" width="18.6640625" style="76" customWidth="1"/>
    <col min="7460" max="7462" width="9.6640625" style="76" customWidth="1"/>
    <col min="7463" max="7463" width="5.6640625" style="76" customWidth="1"/>
    <col min="7464" max="7465" width="12.6640625" style="76" customWidth="1"/>
    <col min="7466" max="7680" width="9.6640625" style="76"/>
    <col min="7681" max="7681" width="32" style="76" customWidth="1"/>
    <col min="7682" max="7682" width="12.21875" style="76" customWidth="1"/>
    <col min="7683" max="7683" width="11" style="76" customWidth="1"/>
    <col min="7684" max="7684" width="14.21875" style="76" bestFit="1" customWidth="1"/>
    <col min="7685" max="7685" width="1.33203125" style="76" customWidth="1"/>
    <col min="7686" max="7686" width="10.88671875" style="76" customWidth="1"/>
    <col min="7687" max="7687" width="1.33203125" style="76" customWidth="1"/>
    <col min="7688" max="7688" width="11.21875" style="76" customWidth="1"/>
    <col min="7689" max="7689" width="1.33203125" style="76" customWidth="1"/>
    <col min="7690" max="7690" width="13" style="76" customWidth="1"/>
    <col min="7691" max="7691" width="1.88671875" style="76" customWidth="1"/>
    <col min="7692" max="7692" width="15.77734375" style="76" bestFit="1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 customWidth="1"/>
    <col min="7715" max="7715" width="18.6640625" style="76" customWidth="1"/>
    <col min="7716" max="7718" width="9.6640625" style="76" customWidth="1"/>
    <col min="7719" max="7719" width="5.6640625" style="76" customWidth="1"/>
    <col min="7720" max="7721" width="12.6640625" style="76" customWidth="1"/>
    <col min="7722" max="7936" width="9.6640625" style="76"/>
    <col min="7937" max="7937" width="32" style="76" customWidth="1"/>
    <col min="7938" max="7938" width="12.21875" style="76" customWidth="1"/>
    <col min="7939" max="7939" width="11" style="76" customWidth="1"/>
    <col min="7940" max="7940" width="14.21875" style="76" bestFit="1" customWidth="1"/>
    <col min="7941" max="7941" width="1.33203125" style="76" customWidth="1"/>
    <col min="7942" max="7942" width="10.88671875" style="76" customWidth="1"/>
    <col min="7943" max="7943" width="1.33203125" style="76" customWidth="1"/>
    <col min="7944" max="7944" width="11.21875" style="76" customWidth="1"/>
    <col min="7945" max="7945" width="1.33203125" style="76" customWidth="1"/>
    <col min="7946" max="7946" width="13" style="76" customWidth="1"/>
    <col min="7947" max="7947" width="1.88671875" style="76" customWidth="1"/>
    <col min="7948" max="7948" width="15.77734375" style="76" bestFit="1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 customWidth="1"/>
    <col min="7971" max="7971" width="18.6640625" style="76" customWidth="1"/>
    <col min="7972" max="7974" width="9.6640625" style="76" customWidth="1"/>
    <col min="7975" max="7975" width="5.6640625" style="76" customWidth="1"/>
    <col min="7976" max="7977" width="12.6640625" style="76" customWidth="1"/>
    <col min="7978" max="8192" width="9.6640625" style="76"/>
    <col min="8193" max="8193" width="32" style="76" customWidth="1"/>
    <col min="8194" max="8194" width="12.21875" style="76" customWidth="1"/>
    <col min="8195" max="8195" width="11" style="76" customWidth="1"/>
    <col min="8196" max="8196" width="14.21875" style="76" bestFit="1" customWidth="1"/>
    <col min="8197" max="8197" width="1.33203125" style="76" customWidth="1"/>
    <col min="8198" max="8198" width="10.88671875" style="76" customWidth="1"/>
    <col min="8199" max="8199" width="1.33203125" style="76" customWidth="1"/>
    <col min="8200" max="8200" width="11.21875" style="76" customWidth="1"/>
    <col min="8201" max="8201" width="1.33203125" style="76" customWidth="1"/>
    <col min="8202" max="8202" width="13" style="76" customWidth="1"/>
    <col min="8203" max="8203" width="1.88671875" style="76" customWidth="1"/>
    <col min="8204" max="8204" width="15.77734375" style="76" bestFit="1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 customWidth="1"/>
    <col min="8227" max="8227" width="18.6640625" style="76" customWidth="1"/>
    <col min="8228" max="8230" width="9.6640625" style="76" customWidth="1"/>
    <col min="8231" max="8231" width="5.6640625" style="76" customWidth="1"/>
    <col min="8232" max="8233" width="12.6640625" style="76" customWidth="1"/>
    <col min="8234" max="8448" width="9.6640625" style="76"/>
    <col min="8449" max="8449" width="32" style="76" customWidth="1"/>
    <col min="8450" max="8450" width="12.21875" style="76" customWidth="1"/>
    <col min="8451" max="8451" width="11" style="76" customWidth="1"/>
    <col min="8452" max="8452" width="14.21875" style="76" bestFit="1" customWidth="1"/>
    <col min="8453" max="8453" width="1.33203125" style="76" customWidth="1"/>
    <col min="8454" max="8454" width="10.88671875" style="76" customWidth="1"/>
    <col min="8455" max="8455" width="1.33203125" style="76" customWidth="1"/>
    <col min="8456" max="8456" width="11.21875" style="76" customWidth="1"/>
    <col min="8457" max="8457" width="1.33203125" style="76" customWidth="1"/>
    <col min="8458" max="8458" width="13" style="76" customWidth="1"/>
    <col min="8459" max="8459" width="1.88671875" style="76" customWidth="1"/>
    <col min="8460" max="8460" width="15.77734375" style="76" bestFit="1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 customWidth="1"/>
    <col min="8483" max="8483" width="18.6640625" style="76" customWidth="1"/>
    <col min="8484" max="8486" width="9.6640625" style="76" customWidth="1"/>
    <col min="8487" max="8487" width="5.6640625" style="76" customWidth="1"/>
    <col min="8488" max="8489" width="12.6640625" style="76" customWidth="1"/>
    <col min="8490" max="8704" width="9.6640625" style="76"/>
    <col min="8705" max="8705" width="32" style="76" customWidth="1"/>
    <col min="8706" max="8706" width="12.21875" style="76" customWidth="1"/>
    <col min="8707" max="8707" width="11" style="76" customWidth="1"/>
    <col min="8708" max="8708" width="14.21875" style="76" bestFit="1" customWidth="1"/>
    <col min="8709" max="8709" width="1.33203125" style="76" customWidth="1"/>
    <col min="8710" max="8710" width="10.88671875" style="76" customWidth="1"/>
    <col min="8711" max="8711" width="1.33203125" style="76" customWidth="1"/>
    <col min="8712" max="8712" width="11.21875" style="76" customWidth="1"/>
    <col min="8713" max="8713" width="1.33203125" style="76" customWidth="1"/>
    <col min="8714" max="8714" width="13" style="76" customWidth="1"/>
    <col min="8715" max="8715" width="1.88671875" style="76" customWidth="1"/>
    <col min="8716" max="8716" width="15.77734375" style="76" bestFit="1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 customWidth="1"/>
    <col min="8739" max="8739" width="18.6640625" style="76" customWidth="1"/>
    <col min="8740" max="8742" width="9.6640625" style="76" customWidth="1"/>
    <col min="8743" max="8743" width="5.6640625" style="76" customWidth="1"/>
    <col min="8744" max="8745" width="12.6640625" style="76" customWidth="1"/>
    <col min="8746" max="8960" width="9.6640625" style="76"/>
    <col min="8961" max="8961" width="32" style="76" customWidth="1"/>
    <col min="8962" max="8962" width="12.21875" style="76" customWidth="1"/>
    <col min="8963" max="8963" width="11" style="76" customWidth="1"/>
    <col min="8964" max="8964" width="14.21875" style="76" bestFit="1" customWidth="1"/>
    <col min="8965" max="8965" width="1.33203125" style="76" customWidth="1"/>
    <col min="8966" max="8966" width="10.88671875" style="76" customWidth="1"/>
    <col min="8967" max="8967" width="1.33203125" style="76" customWidth="1"/>
    <col min="8968" max="8968" width="11.21875" style="76" customWidth="1"/>
    <col min="8969" max="8969" width="1.33203125" style="76" customWidth="1"/>
    <col min="8970" max="8970" width="13" style="76" customWidth="1"/>
    <col min="8971" max="8971" width="1.88671875" style="76" customWidth="1"/>
    <col min="8972" max="8972" width="15.77734375" style="76" bestFit="1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 customWidth="1"/>
    <col min="8995" max="8995" width="18.6640625" style="76" customWidth="1"/>
    <col min="8996" max="8998" width="9.6640625" style="76" customWidth="1"/>
    <col min="8999" max="8999" width="5.6640625" style="76" customWidth="1"/>
    <col min="9000" max="9001" width="12.6640625" style="76" customWidth="1"/>
    <col min="9002" max="9216" width="9.6640625" style="76"/>
    <col min="9217" max="9217" width="32" style="76" customWidth="1"/>
    <col min="9218" max="9218" width="12.21875" style="76" customWidth="1"/>
    <col min="9219" max="9219" width="11" style="76" customWidth="1"/>
    <col min="9220" max="9220" width="14.21875" style="76" bestFit="1" customWidth="1"/>
    <col min="9221" max="9221" width="1.33203125" style="76" customWidth="1"/>
    <col min="9222" max="9222" width="10.88671875" style="76" customWidth="1"/>
    <col min="9223" max="9223" width="1.33203125" style="76" customWidth="1"/>
    <col min="9224" max="9224" width="11.21875" style="76" customWidth="1"/>
    <col min="9225" max="9225" width="1.33203125" style="76" customWidth="1"/>
    <col min="9226" max="9226" width="13" style="76" customWidth="1"/>
    <col min="9227" max="9227" width="1.88671875" style="76" customWidth="1"/>
    <col min="9228" max="9228" width="15.77734375" style="76" bestFit="1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 customWidth="1"/>
    <col min="9251" max="9251" width="18.6640625" style="76" customWidth="1"/>
    <col min="9252" max="9254" width="9.6640625" style="76" customWidth="1"/>
    <col min="9255" max="9255" width="5.6640625" style="76" customWidth="1"/>
    <col min="9256" max="9257" width="12.6640625" style="76" customWidth="1"/>
    <col min="9258" max="9472" width="9.6640625" style="76"/>
    <col min="9473" max="9473" width="32" style="76" customWidth="1"/>
    <col min="9474" max="9474" width="12.21875" style="76" customWidth="1"/>
    <col min="9475" max="9475" width="11" style="76" customWidth="1"/>
    <col min="9476" max="9476" width="14.21875" style="76" bestFit="1" customWidth="1"/>
    <col min="9477" max="9477" width="1.33203125" style="76" customWidth="1"/>
    <col min="9478" max="9478" width="10.88671875" style="76" customWidth="1"/>
    <col min="9479" max="9479" width="1.33203125" style="76" customWidth="1"/>
    <col min="9480" max="9480" width="11.21875" style="76" customWidth="1"/>
    <col min="9481" max="9481" width="1.33203125" style="76" customWidth="1"/>
    <col min="9482" max="9482" width="13" style="76" customWidth="1"/>
    <col min="9483" max="9483" width="1.88671875" style="76" customWidth="1"/>
    <col min="9484" max="9484" width="15.77734375" style="76" bestFit="1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 customWidth="1"/>
    <col min="9507" max="9507" width="18.6640625" style="76" customWidth="1"/>
    <col min="9508" max="9510" width="9.6640625" style="76" customWidth="1"/>
    <col min="9511" max="9511" width="5.6640625" style="76" customWidth="1"/>
    <col min="9512" max="9513" width="12.6640625" style="76" customWidth="1"/>
    <col min="9514" max="9728" width="9.6640625" style="76"/>
    <col min="9729" max="9729" width="32" style="76" customWidth="1"/>
    <col min="9730" max="9730" width="12.21875" style="76" customWidth="1"/>
    <col min="9731" max="9731" width="11" style="76" customWidth="1"/>
    <col min="9732" max="9732" width="14.21875" style="76" bestFit="1" customWidth="1"/>
    <col min="9733" max="9733" width="1.33203125" style="76" customWidth="1"/>
    <col min="9734" max="9734" width="10.88671875" style="76" customWidth="1"/>
    <col min="9735" max="9735" width="1.33203125" style="76" customWidth="1"/>
    <col min="9736" max="9736" width="11.21875" style="76" customWidth="1"/>
    <col min="9737" max="9737" width="1.33203125" style="76" customWidth="1"/>
    <col min="9738" max="9738" width="13" style="76" customWidth="1"/>
    <col min="9739" max="9739" width="1.88671875" style="76" customWidth="1"/>
    <col min="9740" max="9740" width="15.77734375" style="76" bestFit="1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 customWidth="1"/>
    <col min="9763" max="9763" width="18.6640625" style="76" customWidth="1"/>
    <col min="9764" max="9766" width="9.6640625" style="76" customWidth="1"/>
    <col min="9767" max="9767" width="5.6640625" style="76" customWidth="1"/>
    <col min="9768" max="9769" width="12.6640625" style="76" customWidth="1"/>
    <col min="9770" max="9984" width="9.6640625" style="76"/>
    <col min="9985" max="9985" width="32" style="76" customWidth="1"/>
    <col min="9986" max="9986" width="12.21875" style="76" customWidth="1"/>
    <col min="9987" max="9987" width="11" style="76" customWidth="1"/>
    <col min="9988" max="9988" width="14.21875" style="76" bestFit="1" customWidth="1"/>
    <col min="9989" max="9989" width="1.33203125" style="76" customWidth="1"/>
    <col min="9990" max="9990" width="10.88671875" style="76" customWidth="1"/>
    <col min="9991" max="9991" width="1.33203125" style="76" customWidth="1"/>
    <col min="9992" max="9992" width="11.21875" style="76" customWidth="1"/>
    <col min="9993" max="9993" width="1.33203125" style="76" customWidth="1"/>
    <col min="9994" max="9994" width="13" style="76" customWidth="1"/>
    <col min="9995" max="9995" width="1.88671875" style="76" customWidth="1"/>
    <col min="9996" max="9996" width="15.77734375" style="76" bestFit="1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 customWidth="1"/>
    <col min="10019" max="10019" width="18.6640625" style="76" customWidth="1"/>
    <col min="10020" max="10022" width="9.6640625" style="76" customWidth="1"/>
    <col min="10023" max="10023" width="5.6640625" style="76" customWidth="1"/>
    <col min="10024" max="10025" width="12.6640625" style="76" customWidth="1"/>
    <col min="10026" max="10240" width="9.6640625" style="76"/>
    <col min="10241" max="10241" width="32" style="76" customWidth="1"/>
    <col min="10242" max="10242" width="12.21875" style="76" customWidth="1"/>
    <col min="10243" max="10243" width="11" style="76" customWidth="1"/>
    <col min="10244" max="10244" width="14.21875" style="76" bestFit="1" customWidth="1"/>
    <col min="10245" max="10245" width="1.33203125" style="76" customWidth="1"/>
    <col min="10246" max="10246" width="10.88671875" style="76" customWidth="1"/>
    <col min="10247" max="10247" width="1.33203125" style="76" customWidth="1"/>
    <col min="10248" max="10248" width="11.21875" style="76" customWidth="1"/>
    <col min="10249" max="10249" width="1.33203125" style="76" customWidth="1"/>
    <col min="10250" max="10250" width="13" style="76" customWidth="1"/>
    <col min="10251" max="10251" width="1.88671875" style="76" customWidth="1"/>
    <col min="10252" max="10252" width="15.77734375" style="76" bestFit="1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 customWidth="1"/>
    <col min="10275" max="10275" width="18.6640625" style="76" customWidth="1"/>
    <col min="10276" max="10278" width="9.6640625" style="76" customWidth="1"/>
    <col min="10279" max="10279" width="5.6640625" style="76" customWidth="1"/>
    <col min="10280" max="10281" width="12.6640625" style="76" customWidth="1"/>
    <col min="10282" max="10496" width="9.6640625" style="76"/>
    <col min="10497" max="10497" width="32" style="76" customWidth="1"/>
    <col min="10498" max="10498" width="12.21875" style="76" customWidth="1"/>
    <col min="10499" max="10499" width="11" style="76" customWidth="1"/>
    <col min="10500" max="10500" width="14.21875" style="76" bestFit="1" customWidth="1"/>
    <col min="10501" max="10501" width="1.33203125" style="76" customWidth="1"/>
    <col min="10502" max="10502" width="10.88671875" style="76" customWidth="1"/>
    <col min="10503" max="10503" width="1.33203125" style="76" customWidth="1"/>
    <col min="10504" max="10504" width="11.21875" style="76" customWidth="1"/>
    <col min="10505" max="10505" width="1.33203125" style="76" customWidth="1"/>
    <col min="10506" max="10506" width="13" style="76" customWidth="1"/>
    <col min="10507" max="10507" width="1.88671875" style="76" customWidth="1"/>
    <col min="10508" max="10508" width="15.77734375" style="76" bestFit="1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 customWidth="1"/>
    <col min="10531" max="10531" width="18.6640625" style="76" customWidth="1"/>
    <col min="10532" max="10534" width="9.6640625" style="76" customWidth="1"/>
    <col min="10535" max="10535" width="5.6640625" style="76" customWidth="1"/>
    <col min="10536" max="10537" width="12.6640625" style="76" customWidth="1"/>
    <col min="10538" max="10752" width="9.6640625" style="76"/>
    <col min="10753" max="10753" width="32" style="76" customWidth="1"/>
    <col min="10754" max="10754" width="12.21875" style="76" customWidth="1"/>
    <col min="10755" max="10755" width="11" style="76" customWidth="1"/>
    <col min="10756" max="10756" width="14.21875" style="76" bestFit="1" customWidth="1"/>
    <col min="10757" max="10757" width="1.33203125" style="76" customWidth="1"/>
    <col min="10758" max="10758" width="10.88671875" style="76" customWidth="1"/>
    <col min="10759" max="10759" width="1.33203125" style="76" customWidth="1"/>
    <col min="10760" max="10760" width="11.21875" style="76" customWidth="1"/>
    <col min="10761" max="10761" width="1.33203125" style="76" customWidth="1"/>
    <col min="10762" max="10762" width="13" style="76" customWidth="1"/>
    <col min="10763" max="10763" width="1.88671875" style="76" customWidth="1"/>
    <col min="10764" max="10764" width="15.77734375" style="76" bestFit="1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 customWidth="1"/>
    <col min="10787" max="10787" width="18.6640625" style="76" customWidth="1"/>
    <col min="10788" max="10790" width="9.6640625" style="76" customWidth="1"/>
    <col min="10791" max="10791" width="5.6640625" style="76" customWidth="1"/>
    <col min="10792" max="10793" width="12.6640625" style="76" customWidth="1"/>
    <col min="10794" max="11008" width="9.6640625" style="76"/>
    <col min="11009" max="11009" width="32" style="76" customWidth="1"/>
    <col min="11010" max="11010" width="12.21875" style="76" customWidth="1"/>
    <col min="11011" max="11011" width="11" style="76" customWidth="1"/>
    <col min="11012" max="11012" width="14.21875" style="76" bestFit="1" customWidth="1"/>
    <col min="11013" max="11013" width="1.33203125" style="76" customWidth="1"/>
    <col min="11014" max="11014" width="10.88671875" style="76" customWidth="1"/>
    <col min="11015" max="11015" width="1.33203125" style="76" customWidth="1"/>
    <col min="11016" max="11016" width="11.21875" style="76" customWidth="1"/>
    <col min="11017" max="11017" width="1.33203125" style="76" customWidth="1"/>
    <col min="11018" max="11018" width="13" style="76" customWidth="1"/>
    <col min="11019" max="11019" width="1.88671875" style="76" customWidth="1"/>
    <col min="11020" max="11020" width="15.77734375" style="76" bestFit="1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 customWidth="1"/>
    <col min="11043" max="11043" width="18.6640625" style="76" customWidth="1"/>
    <col min="11044" max="11046" width="9.6640625" style="76" customWidth="1"/>
    <col min="11047" max="11047" width="5.6640625" style="76" customWidth="1"/>
    <col min="11048" max="11049" width="12.6640625" style="76" customWidth="1"/>
    <col min="11050" max="11264" width="9.6640625" style="76"/>
    <col min="11265" max="11265" width="32" style="76" customWidth="1"/>
    <col min="11266" max="11266" width="12.21875" style="76" customWidth="1"/>
    <col min="11267" max="11267" width="11" style="76" customWidth="1"/>
    <col min="11268" max="11268" width="14.21875" style="76" bestFit="1" customWidth="1"/>
    <col min="11269" max="11269" width="1.33203125" style="76" customWidth="1"/>
    <col min="11270" max="11270" width="10.88671875" style="76" customWidth="1"/>
    <col min="11271" max="11271" width="1.33203125" style="76" customWidth="1"/>
    <col min="11272" max="11272" width="11.21875" style="76" customWidth="1"/>
    <col min="11273" max="11273" width="1.33203125" style="76" customWidth="1"/>
    <col min="11274" max="11274" width="13" style="76" customWidth="1"/>
    <col min="11275" max="11275" width="1.88671875" style="76" customWidth="1"/>
    <col min="11276" max="11276" width="15.77734375" style="76" bestFit="1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 customWidth="1"/>
    <col min="11299" max="11299" width="18.6640625" style="76" customWidth="1"/>
    <col min="11300" max="11302" width="9.6640625" style="76" customWidth="1"/>
    <col min="11303" max="11303" width="5.6640625" style="76" customWidth="1"/>
    <col min="11304" max="11305" width="12.6640625" style="76" customWidth="1"/>
    <col min="11306" max="11520" width="9.6640625" style="76"/>
    <col min="11521" max="11521" width="32" style="76" customWidth="1"/>
    <col min="11522" max="11522" width="12.21875" style="76" customWidth="1"/>
    <col min="11523" max="11523" width="11" style="76" customWidth="1"/>
    <col min="11524" max="11524" width="14.21875" style="76" bestFit="1" customWidth="1"/>
    <col min="11525" max="11525" width="1.33203125" style="76" customWidth="1"/>
    <col min="11526" max="11526" width="10.88671875" style="76" customWidth="1"/>
    <col min="11527" max="11527" width="1.33203125" style="76" customWidth="1"/>
    <col min="11528" max="11528" width="11.21875" style="76" customWidth="1"/>
    <col min="11529" max="11529" width="1.33203125" style="76" customWidth="1"/>
    <col min="11530" max="11530" width="13" style="76" customWidth="1"/>
    <col min="11531" max="11531" width="1.88671875" style="76" customWidth="1"/>
    <col min="11532" max="11532" width="15.77734375" style="76" bestFit="1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 customWidth="1"/>
    <col min="11555" max="11555" width="18.6640625" style="76" customWidth="1"/>
    <col min="11556" max="11558" width="9.6640625" style="76" customWidth="1"/>
    <col min="11559" max="11559" width="5.6640625" style="76" customWidth="1"/>
    <col min="11560" max="11561" width="12.6640625" style="76" customWidth="1"/>
    <col min="11562" max="11776" width="9.6640625" style="76"/>
    <col min="11777" max="11777" width="32" style="76" customWidth="1"/>
    <col min="11778" max="11778" width="12.21875" style="76" customWidth="1"/>
    <col min="11779" max="11779" width="11" style="76" customWidth="1"/>
    <col min="11780" max="11780" width="14.21875" style="76" bestFit="1" customWidth="1"/>
    <col min="11781" max="11781" width="1.33203125" style="76" customWidth="1"/>
    <col min="11782" max="11782" width="10.88671875" style="76" customWidth="1"/>
    <col min="11783" max="11783" width="1.33203125" style="76" customWidth="1"/>
    <col min="11784" max="11784" width="11.21875" style="76" customWidth="1"/>
    <col min="11785" max="11785" width="1.33203125" style="76" customWidth="1"/>
    <col min="11786" max="11786" width="13" style="76" customWidth="1"/>
    <col min="11787" max="11787" width="1.88671875" style="76" customWidth="1"/>
    <col min="11788" max="11788" width="15.77734375" style="76" bestFit="1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 customWidth="1"/>
    <col min="11811" max="11811" width="18.6640625" style="76" customWidth="1"/>
    <col min="11812" max="11814" width="9.6640625" style="76" customWidth="1"/>
    <col min="11815" max="11815" width="5.6640625" style="76" customWidth="1"/>
    <col min="11816" max="11817" width="12.6640625" style="76" customWidth="1"/>
    <col min="11818" max="12032" width="9.6640625" style="76"/>
    <col min="12033" max="12033" width="32" style="76" customWidth="1"/>
    <col min="12034" max="12034" width="12.21875" style="76" customWidth="1"/>
    <col min="12035" max="12035" width="11" style="76" customWidth="1"/>
    <col min="12036" max="12036" width="14.21875" style="76" bestFit="1" customWidth="1"/>
    <col min="12037" max="12037" width="1.33203125" style="76" customWidth="1"/>
    <col min="12038" max="12038" width="10.88671875" style="76" customWidth="1"/>
    <col min="12039" max="12039" width="1.33203125" style="76" customWidth="1"/>
    <col min="12040" max="12040" width="11.21875" style="76" customWidth="1"/>
    <col min="12041" max="12041" width="1.33203125" style="76" customWidth="1"/>
    <col min="12042" max="12042" width="13" style="76" customWidth="1"/>
    <col min="12043" max="12043" width="1.88671875" style="76" customWidth="1"/>
    <col min="12044" max="12044" width="15.77734375" style="76" bestFit="1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 customWidth="1"/>
    <col min="12067" max="12067" width="18.6640625" style="76" customWidth="1"/>
    <col min="12068" max="12070" width="9.6640625" style="76" customWidth="1"/>
    <col min="12071" max="12071" width="5.6640625" style="76" customWidth="1"/>
    <col min="12072" max="12073" width="12.6640625" style="76" customWidth="1"/>
    <col min="12074" max="12288" width="9.6640625" style="76"/>
    <col min="12289" max="12289" width="32" style="76" customWidth="1"/>
    <col min="12290" max="12290" width="12.21875" style="76" customWidth="1"/>
    <col min="12291" max="12291" width="11" style="76" customWidth="1"/>
    <col min="12292" max="12292" width="14.21875" style="76" bestFit="1" customWidth="1"/>
    <col min="12293" max="12293" width="1.33203125" style="76" customWidth="1"/>
    <col min="12294" max="12294" width="10.88671875" style="76" customWidth="1"/>
    <col min="12295" max="12295" width="1.33203125" style="76" customWidth="1"/>
    <col min="12296" max="12296" width="11.21875" style="76" customWidth="1"/>
    <col min="12297" max="12297" width="1.33203125" style="76" customWidth="1"/>
    <col min="12298" max="12298" width="13" style="76" customWidth="1"/>
    <col min="12299" max="12299" width="1.88671875" style="76" customWidth="1"/>
    <col min="12300" max="12300" width="15.77734375" style="76" bestFit="1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 customWidth="1"/>
    <col min="12323" max="12323" width="18.6640625" style="76" customWidth="1"/>
    <col min="12324" max="12326" width="9.6640625" style="76" customWidth="1"/>
    <col min="12327" max="12327" width="5.6640625" style="76" customWidth="1"/>
    <col min="12328" max="12329" width="12.6640625" style="76" customWidth="1"/>
    <col min="12330" max="12544" width="9.6640625" style="76"/>
    <col min="12545" max="12545" width="32" style="76" customWidth="1"/>
    <col min="12546" max="12546" width="12.21875" style="76" customWidth="1"/>
    <col min="12547" max="12547" width="11" style="76" customWidth="1"/>
    <col min="12548" max="12548" width="14.21875" style="76" bestFit="1" customWidth="1"/>
    <col min="12549" max="12549" width="1.33203125" style="76" customWidth="1"/>
    <col min="12550" max="12550" width="10.88671875" style="76" customWidth="1"/>
    <col min="12551" max="12551" width="1.33203125" style="76" customWidth="1"/>
    <col min="12552" max="12552" width="11.21875" style="76" customWidth="1"/>
    <col min="12553" max="12553" width="1.33203125" style="76" customWidth="1"/>
    <col min="12554" max="12554" width="13" style="76" customWidth="1"/>
    <col min="12555" max="12555" width="1.88671875" style="76" customWidth="1"/>
    <col min="12556" max="12556" width="15.77734375" style="76" bestFit="1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 customWidth="1"/>
    <col min="12579" max="12579" width="18.6640625" style="76" customWidth="1"/>
    <col min="12580" max="12582" width="9.6640625" style="76" customWidth="1"/>
    <col min="12583" max="12583" width="5.6640625" style="76" customWidth="1"/>
    <col min="12584" max="12585" width="12.6640625" style="76" customWidth="1"/>
    <col min="12586" max="12800" width="9.6640625" style="76"/>
    <col min="12801" max="12801" width="32" style="76" customWidth="1"/>
    <col min="12802" max="12802" width="12.21875" style="76" customWidth="1"/>
    <col min="12803" max="12803" width="11" style="76" customWidth="1"/>
    <col min="12804" max="12804" width="14.21875" style="76" bestFit="1" customWidth="1"/>
    <col min="12805" max="12805" width="1.33203125" style="76" customWidth="1"/>
    <col min="12806" max="12806" width="10.88671875" style="76" customWidth="1"/>
    <col min="12807" max="12807" width="1.33203125" style="76" customWidth="1"/>
    <col min="12808" max="12808" width="11.21875" style="76" customWidth="1"/>
    <col min="12809" max="12809" width="1.33203125" style="76" customWidth="1"/>
    <col min="12810" max="12810" width="13" style="76" customWidth="1"/>
    <col min="12811" max="12811" width="1.88671875" style="76" customWidth="1"/>
    <col min="12812" max="12812" width="15.77734375" style="76" bestFit="1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 customWidth="1"/>
    <col min="12835" max="12835" width="18.6640625" style="76" customWidth="1"/>
    <col min="12836" max="12838" width="9.6640625" style="76" customWidth="1"/>
    <col min="12839" max="12839" width="5.6640625" style="76" customWidth="1"/>
    <col min="12840" max="12841" width="12.6640625" style="76" customWidth="1"/>
    <col min="12842" max="13056" width="9.6640625" style="76"/>
    <col min="13057" max="13057" width="32" style="76" customWidth="1"/>
    <col min="13058" max="13058" width="12.21875" style="76" customWidth="1"/>
    <col min="13059" max="13059" width="11" style="76" customWidth="1"/>
    <col min="13060" max="13060" width="14.21875" style="76" bestFit="1" customWidth="1"/>
    <col min="13061" max="13061" width="1.33203125" style="76" customWidth="1"/>
    <col min="13062" max="13062" width="10.88671875" style="76" customWidth="1"/>
    <col min="13063" max="13063" width="1.33203125" style="76" customWidth="1"/>
    <col min="13064" max="13064" width="11.21875" style="76" customWidth="1"/>
    <col min="13065" max="13065" width="1.33203125" style="76" customWidth="1"/>
    <col min="13066" max="13066" width="13" style="76" customWidth="1"/>
    <col min="13067" max="13067" width="1.88671875" style="76" customWidth="1"/>
    <col min="13068" max="13068" width="15.77734375" style="76" bestFit="1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 customWidth="1"/>
    <col min="13091" max="13091" width="18.6640625" style="76" customWidth="1"/>
    <col min="13092" max="13094" width="9.6640625" style="76" customWidth="1"/>
    <col min="13095" max="13095" width="5.6640625" style="76" customWidth="1"/>
    <col min="13096" max="13097" width="12.6640625" style="76" customWidth="1"/>
    <col min="13098" max="13312" width="9.6640625" style="76"/>
    <col min="13313" max="13313" width="32" style="76" customWidth="1"/>
    <col min="13314" max="13314" width="12.21875" style="76" customWidth="1"/>
    <col min="13315" max="13315" width="11" style="76" customWidth="1"/>
    <col min="13316" max="13316" width="14.21875" style="76" bestFit="1" customWidth="1"/>
    <col min="13317" max="13317" width="1.33203125" style="76" customWidth="1"/>
    <col min="13318" max="13318" width="10.88671875" style="76" customWidth="1"/>
    <col min="13319" max="13319" width="1.33203125" style="76" customWidth="1"/>
    <col min="13320" max="13320" width="11.21875" style="76" customWidth="1"/>
    <col min="13321" max="13321" width="1.33203125" style="76" customWidth="1"/>
    <col min="13322" max="13322" width="13" style="76" customWidth="1"/>
    <col min="13323" max="13323" width="1.88671875" style="76" customWidth="1"/>
    <col min="13324" max="13324" width="15.77734375" style="76" bestFit="1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 customWidth="1"/>
    <col min="13347" max="13347" width="18.6640625" style="76" customWidth="1"/>
    <col min="13348" max="13350" width="9.6640625" style="76" customWidth="1"/>
    <col min="13351" max="13351" width="5.6640625" style="76" customWidth="1"/>
    <col min="13352" max="13353" width="12.6640625" style="76" customWidth="1"/>
    <col min="13354" max="13568" width="9.6640625" style="76"/>
    <col min="13569" max="13569" width="32" style="76" customWidth="1"/>
    <col min="13570" max="13570" width="12.21875" style="76" customWidth="1"/>
    <col min="13571" max="13571" width="11" style="76" customWidth="1"/>
    <col min="13572" max="13572" width="14.21875" style="76" bestFit="1" customWidth="1"/>
    <col min="13573" max="13573" width="1.33203125" style="76" customWidth="1"/>
    <col min="13574" max="13574" width="10.88671875" style="76" customWidth="1"/>
    <col min="13575" max="13575" width="1.33203125" style="76" customWidth="1"/>
    <col min="13576" max="13576" width="11.21875" style="76" customWidth="1"/>
    <col min="13577" max="13577" width="1.33203125" style="76" customWidth="1"/>
    <col min="13578" max="13578" width="13" style="76" customWidth="1"/>
    <col min="13579" max="13579" width="1.88671875" style="76" customWidth="1"/>
    <col min="13580" max="13580" width="15.77734375" style="76" bestFit="1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 customWidth="1"/>
    <col min="13603" max="13603" width="18.6640625" style="76" customWidth="1"/>
    <col min="13604" max="13606" width="9.6640625" style="76" customWidth="1"/>
    <col min="13607" max="13607" width="5.6640625" style="76" customWidth="1"/>
    <col min="13608" max="13609" width="12.6640625" style="76" customWidth="1"/>
    <col min="13610" max="13824" width="9.6640625" style="76"/>
    <col min="13825" max="13825" width="32" style="76" customWidth="1"/>
    <col min="13826" max="13826" width="12.21875" style="76" customWidth="1"/>
    <col min="13827" max="13827" width="11" style="76" customWidth="1"/>
    <col min="13828" max="13828" width="14.21875" style="76" bestFit="1" customWidth="1"/>
    <col min="13829" max="13829" width="1.33203125" style="76" customWidth="1"/>
    <col min="13830" max="13830" width="10.88671875" style="76" customWidth="1"/>
    <col min="13831" max="13831" width="1.33203125" style="76" customWidth="1"/>
    <col min="13832" max="13832" width="11.21875" style="76" customWidth="1"/>
    <col min="13833" max="13833" width="1.33203125" style="76" customWidth="1"/>
    <col min="13834" max="13834" width="13" style="76" customWidth="1"/>
    <col min="13835" max="13835" width="1.88671875" style="76" customWidth="1"/>
    <col min="13836" max="13836" width="15.77734375" style="76" bestFit="1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 customWidth="1"/>
    <col min="13859" max="13859" width="18.6640625" style="76" customWidth="1"/>
    <col min="13860" max="13862" width="9.6640625" style="76" customWidth="1"/>
    <col min="13863" max="13863" width="5.6640625" style="76" customWidth="1"/>
    <col min="13864" max="13865" width="12.6640625" style="76" customWidth="1"/>
    <col min="13866" max="14080" width="9.6640625" style="76"/>
    <col min="14081" max="14081" width="32" style="76" customWidth="1"/>
    <col min="14082" max="14082" width="12.21875" style="76" customWidth="1"/>
    <col min="14083" max="14083" width="11" style="76" customWidth="1"/>
    <col min="14084" max="14084" width="14.21875" style="76" bestFit="1" customWidth="1"/>
    <col min="14085" max="14085" width="1.33203125" style="76" customWidth="1"/>
    <col min="14086" max="14086" width="10.88671875" style="76" customWidth="1"/>
    <col min="14087" max="14087" width="1.33203125" style="76" customWidth="1"/>
    <col min="14088" max="14088" width="11.21875" style="76" customWidth="1"/>
    <col min="14089" max="14089" width="1.33203125" style="76" customWidth="1"/>
    <col min="14090" max="14090" width="13" style="76" customWidth="1"/>
    <col min="14091" max="14091" width="1.88671875" style="76" customWidth="1"/>
    <col min="14092" max="14092" width="15.77734375" style="76" bestFit="1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 customWidth="1"/>
    <col min="14115" max="14115" width="18.6640625" style="76" customWidth="1"/>
    <col min="14116" max="14118" width="9.6640625" style="76" customWidth="1"/>
    <col min="14119" max="14119" width="5.6640625" style="76" customWidth="1"/>
    <col min="14120" max="14121" width="12.6640625" style="76" customWidth="1"/>
    <col min="14122" max="14336" width="9.6640625" style="76"/>
    <col min="14337" max="14337" width="32" style="76" customWidth="1"/>
    <col min="14338" max="14338" width="12.21875" style="76" customWidth="1"/>
    <col min="14339" max="14339" width="11" style="76" customWidth="1"/>
    <col min="14340" max="14340" width="14.21875" style="76" bestFit="1" customWidth="1"/>
    <col min="14341" max="14341" width="1.33203125" style="76" customWidth="1"/>
    <col min="14342" max="14342" width="10.88671875" style="76" customWidth="1"/>
    <col min="14343" max="14343" width="1.33203125" style="76" customWidth="1"/>
    <col min="14344" max="14344" width="11.21875" style="76" customWidth="1"/>
    <col min="14345" max="14345" width="1.33203125" style="76" customWidth="1"/>
    <col min="14346" max="14346" width="13" style="76" customWidth="1"/>
    <col min="14347" max="14347" width="1.88671875" style="76" customWidth="1"/>
    <col min="14348" max="14348" width="15.77734375" style="76" bestFit="1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 customWidth="1"/>
    <col min="14371" max="14371" width="18.6640625" style="76" customWidth="1"/>
    <col min="14372" max="14374" width="9.6640625" style="76" customWidth="1"/>
    <col min="14375" max="14375" width="5.6640625" style="76" customWidth="1"/>
    <col min="14376" max="14377" width="12.6640625" style="76" customWidth="1"/>
    <col min="14378" max="14592" width="9.6640625" style="76"/>
    <col min="14593" max="14593" width="32" style="76" customWidth="1"/>
    <col min="14594" max="14594" width="12.21875" style="76" customWidth="1"/>
    <col min="14595" max="14595" width="11" style="76" customWidth="1"/>
    <col min="14596" max="14596" width="14.21875" style="76" bestFit="1" customWidth="1"/>
    <col min="14597" max="14597" width="1.33203125" style="76" customWidth="1"/>
    <col min="14598" max="14598" width="10.88671875" style="76" customWidth="1"/>
    <col min="14599" max="14599" width="1.33203125" style="76" customWidth="1"/>
    <col min="14600" max="14600" width="11.21875" style="76" customWidth="1"/>
    <col min="14601" max="14601" width="1.33203125" style="76" customWidth="1"/>
    <col min="14602" max="14602" width="13" style="76" customWidth="1"/>
    <col min="14603" max="14603" width="1.88671875" style="76" customWidth="1"/>
    <col min="14604" max="14604" width="15.77734375" style="76" bestFit="1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 customWidth="1"/>
    <col min="14627" max="14627" width="18.6640625" style="76" customWidth="1"/>
    <col min="14628" max="14630" width="9.6640625" style="76" customWidth="1"/>
    <col min="14631" max="14631" width="5.6640625" style="76" customWidth="1"/>
    <col min="14632" max="14633" width="12.6640625" style="76" customWidth="1"/>
    <col min="14634" max="14848" width="9.6640625" style="76"/>
    <col min="14849" max="14849" width="32" style="76" customWidth="1"/>
    <col min="14850" max="14850" width="12.21875" style="76" customWidth="1"/>
    <col min="14851" max="14851" width="11" style="76" customWidth="1"/>
    <col min="14852" max="14852" width="14.21875" style="76" bestFit="1" customWidth="1"/>
    <col min="14853" max="14853" width="1.33203125" style="76" customWidth="1"/>
    <col min="14854" max="14854" width="10.88671875" style="76" customWidth="1"/>
    <col min="14855" max="14855" width="1.33203125" style="76" customWidth="1"/>
    <col min="14856" max="14856" width="11.21875" style="76" customWidth="1"/>
    <col min="14857" max="14857" width="1.33203125" style="76" customWidth="1"/>
    <col min="14858" max="14858" width="13" style="76" customWidth="1"/>
    <col min="14859" max="14859" width="1.88671875" style="76" customWidth="1"/>
    <col min="14860" max="14860" width="15.77734375" style="76" bestFit="1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 customWidth="1"/>
    <col min="14883" max="14883" width="18.6640625" style="76" customWidth="1"/>
    <col min="14884" max="14886" width="9.6640625" style="76" customWidth="1"/>
    <col min="14887" max="14887" width="5.6640625" style="76" customWidth="1"/>
    <col min="14888" max="14889" width="12.6640625" style="76" customWidth="1"/>
    <col min="14890" max="15104" width="9.6640625" style="76"/>
    <col min="15105" max="15105" width="32" style="76" customWidth="1"/>
    <col min="15106" max="15106" width="12.21875" style="76" customWidth="1"/>
    <col min="15107" max="15107" width="11" style="76" customWidth="1"/>
    <col min="15108" max="15108" width="14.21875" style="76" bestFit="1" customWidth="1"/>
    <col min="15109" max="15109" width="1.33203125" style="76" customWidth="1"/>
    <col min="15110" max="15110" width="10.88671875" style="76" customWidth="1"/>
    <col min="15111" max="15111" width="1.33203125" style="76" customWidth="1"/>
    <col min="15112" max="15112" width="11.21875" style="76" customWidth="1"/>
    <col min="15113" max="15113" width="1.33203125" style="76" customWidth="1"/>
    <col min="15114" max="15114" width="13" style="76" customWidth="1"/>
    <col min="15115" max="15115" width="1.88671875" style="76" customWidth="1"/>
    <col min="15116" max="15116" width="15.77734375" style="76" bestFit="1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 customWidth="1"/>
    <col min="15139" max="15139" width="18.6640625" style="76" customWidth="1"/>
    <col min="15140" max="15142" width="9.6640625" style="76" customWidth="1"/>
    <col min="15143" max="15143" width="5.6640625" style="76" customWidth="1"/>
    <col min="15144" max="15145" width="12.6640625" style="76" customWidth="1"/>
    <col min="15146" max="15360" width="9.6640625" style="76"/>
    <col min="15361" max="15361" width="32" style="76" customWidth="1"/>
    <col min="15362" max="15362" width="12.21875" style="76" customWidth="1"/>
    <col min="15363" max="15363" width="11" style="76" customWidth="1"/>
    <col min="15364" max="15364" width="14.21875" style="76" bestFit="1" customWidth="1"/>
    <col min="15365" max="15365" width="1.33203125" style="76" customWidth="1"/>
    <col min="15366" max="15366" width="10.88671875" style="76" customWidth="1"/>
    <col min="15367" max="15367" width="1.33203125" style="76" customWidth="1"/>
    <col min="15368" max="15368" width="11.21875" style="76" customWidth="1"/>
    <col min="15369" max="15369" width="1.33203125" style="76" customWidth="1"/>
    <col min="15370" max="15370" width="13" style="76" customWidth="1"/>
    <col min="15371" max="15371" width="1.88671875" style="76" customWidth="1"/>
    <col min="15372" max="15372" width="15.77734375" style="76" bestFit="1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 customWidth="1"/>
    <col min="15395" max="15395" width="18.6640625" style="76" customWidth="1"/>
    <col min="15396" max="15398" width="9.6640625" style="76" customWidth="1"/>
    <col min="15399" max="15399" width="5.6640625" style="76" customWidth="1"/>
    <col min="15400" max="15401" width="12.6640625" style="76" customWidth="1"/>
    <col min="15402" max="15616" width="9.6640625" style="76"/>
    <col min="15617" max="15617" width="32" style="76" customWidth="1"/>
    <col min="15618" max="15618" width="12.21875" style="76" customWidth="1"/>
    <col min="15619" max="15619" width="11" style="76" customWidth="1"/>
    <col min="15620" max="15620" width="14.21875" style="76" bestFit="1" customWidth="1"/>
    <col min="15621" max="15621" width="1.33203125" style="76" customWidth="1"/>
    <col min="15622" max="15622" width="10.88671875" style="76" customWidth="1"/>
    <col min="15623" max="15623" width="1.33203125" style="76" customWidth="1"/>
    <col min="15624" max="15624" width="11.21875" style="76" customWidth="1"/>
    <col min="15625" max="15625" width="1.33203125" style="76" customWidth="1"/>
    <col min="15626" max="15626" width="13" style="76" customWidth="1"/>
    <col min="15627" max="15627" width="1.88671875" style="76" customWidth="1"/>
    <col min="15628" max="15628" width="15.77734375" style="76" bestFit="1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 customWidth="1"/>
    <col min="15651" max="15651" width="18.6640625" style="76" customWidth="1"/>
    <col min="15652" max="15654" width="9.6640625" style="76" customWidth="1"/>
    <col min="15655" max="15655" width="5.6640625" style="76" customWidth="1"/>
    <col min="15656" max="15657" width="12.6640625" style="76" customWidth="1"/>
    <col min="15658" max="15872" width="9.6640625" style="76"/>
    <col min="15873" max="15873" width="32" style="76" customWidth="1"/>
    <col min="15874" max="15874" width="12.21875" style="76" customWidth="1"/>
    <col min="15875" max="15875" width="11" style="76" customWidth="1"/>
    <col min="15876" max="15876" width="14.21875" style="76" bestFit="1" customWidth="1"/>
    <col min="15877" max="15877" width="1.33203125" style="76" customWidth="1"/>
    <col min="15878" max="15878" width="10.88671875" style="76" customWidth="1"/>
    <col min="15879" max="15879" width="1.33203125" style="76" customWidth="1"/>
    <col min="15880" max="15880" width="11.21875" style="76" customWidth="1"/>
    <col min="15881" max="15881" width="1.33203125" style="76" customWidth="1"/>
    <col min="15882" max="15882" width="13" style="76" customWidth="1"/>
    <col min="15883" max="15883" width="1.88671875" style="76" customWidth="1"/>
    <col min="15884" max="15884" width="15.77734375" style="76" bestFit="1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 customWidth="1"/>
    <col min="15907" max="15907" width="18.6640625" style="76" customWidth="1"/>
    <col min="15908" max="15910" width="9.6640625" style="76" customWidth="1"/>
    <col min="15911" max="15911" width="5.6640625" style="76" customWidth="1"/>
    <col min="15912" max="15913" width="12.6640625" style="76" customWidth="1"/>
    <col min="15914" max="16128" width="9.6640625" style="76"/>
    <col min="16129" max="16129" width="32" style="76" customWidth="1"/>
    <col min="16130" max="16130" width="12.21875" style="76" customWidth="1"/>
    <col min="16131" max="16131" width="11" style="76" customWidth="1"/>
    <col min="16132" max="16132" width="14.21875" style="76" bestFit="1" customWidth="1"/>
    <col min="16133" max="16133" width="1.33203125" style="76" customWidth="1"/>
    <col min="16134" max="16134" width="10.88671875" style="76" customWidth="1"/>
    <col min="16135" max="16135" width="1.33203125" style="76" customWidth="1"/>
    <col min="16136" max="16136" width="11.21875" style="76" customWidth="1"/>
    <col min="16137" max="16137" width="1.33203125" style="76" customWidth="1"/>
    <col min="16138" max="16138" width="13" style="76" customWidth="1"/>
    <col min="16139" max="16139" width="1.88671875" style="76" customWidth="1"/>
    <col min="16140" max="16140" width="15.77734375" style="76" bestFit="1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 customWidth="1"/>
    <col min="16163" max="16163" width="18.6640625" style="76" customWidth="1"/>
    <col min="16164" max="16166" width="9.6640625" style="76" customWidth="1"/>
    <col min="16167" max="16167" width="5.6640625" style="76" customWidth="1"/>
    <col min="16168" max="16169" width="12.6640625" style="76" customWidth="1"/>
    <col min="16170" max="16384" width="9.6640625" style="76"/>
  </cols>
  <sheetData>
    <row r="2" spans="1:41" s="18" customFormat="1" ht="64.8" customHeight="1" x14ac:dyDescent="0.25">
      <c r="P2" s="500" t="s">
        <v>111</v>
      </c>
      <c r="Q2" s="507"/>
      <c r="R2" s="507"/>
    </row>
    <row r="3" spans="1:41" s="18" customFormat="1" ht="39.6" x14ac:dyDescent="0.25">
      <c r="A3" s="71" t="s">
        <v>180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2"/>
      <c r="R3" s="73"/>
    </row>
    <row r="4" spans="1:41" s="18" customFormat="1" ht="13.8" thickBot="1" x14ac:dyDescent="0.3">
      <c r="N4" s="32"/>
      <c r="P4" s="20"/>
      <c r="R4" s="74"/>
    </row>
    <row r="5" spans="1:41" s="18" customFormat="1" ht="66.599999999999994" thickTop="1" x14ac:dyDescent="0.25">
      <c r="A5" s="168" t="s">
        <v>144</v>
      </c>
      <c r="B5" s="168"/>
      <c r="C5" s="168" t="s">
        <v>145</v>
      </c>
      <c r="D5" s="168" t="s">
        <v>146</v>
      </c>
      <c r="E5" s="169"/>
      <c r="F5" s="168" t="s">
        <v>147</v>
      </c>
      <c r="G5" s="169"/>
      <c r="H5" s="168" t="s">
        <v>148</v>
      </c>
      <c r="I5" s="169"/>
      <c r="J5" s="168" t="s">
        <v>149</v>
      </c>
      <c r="K5" s="168"/>
      <c r="L5" s="168" t="s">
        <v>150</v>
      </c>
      <c r="M5" s="168"/>
      <c r="N5" s="171" t="s">
        <v>151</v>
      </c>
      <c r="O5" s="320"/>
      <c r="P5" s="321"/>
      <c r="Q5" s="169"/>
      <c r="R5" s="174" t="s">
        <v>152</v>
      </c>
    </row>
    <row r="6" spans="1:41" s="18" customFormat="1" ht="53.4" thickBot="1" x14ac:dyDescent="0.3">
      <c r="A6" s="175" t="s">
        <v>153</v>
      </c>
      <c r="B6" s="175"/>
      <c r="C6" s="175" t="s">
        <v>132</v>
      </c>
      <c r="D6" s="175" t="s">
        <v>154</v>
      </c>
      <c r="E6" s="176"/>
      <c r="F6" s="175" t="s">
        <v>155</v>
      </c>
      <c r="G6" s="176"/>
      <c r="H6" s="175" t="s">
        <v>156</v>
      </c>
      <c r="I6" s="176"/>
      <c r="J6" s="175" t="s">
        <v>157</v>
      </c>
      <c r="K6" s="175"/>
      <c r="L6" s="175" t="s">
        <v>158</v>
      </c>
      <c r="M6" s="175"/>
      <c r="N6" s="177" t="s">
        <v>159</v>
      </c>
      <c r="O6" s="176"/>
      <c r="P6" s="178" t="s">
        <v>173</v>
      </c>
      <c r="Q6" s="176"/>
      <c r="R6" s="178" t="s">
        <v>160</v>
      </c>
    </row>
    <row r="8" spans="1:41" s="82" customFormat="1" ht="19.95" customHeight="1" x14ac:dyDescent="0.25">
      <c r="A8" s="78" t="s">
        <v>12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79"/>
      <c r="R8" s="80"/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1"/>
      <c r="AH8" s="79"/>
      <c r="AI8" s="79"/>
      <c r="AJ8" s="79"/>
      <c r="AK8" s="79"/>
      <c r="AL8" s="79"/>
      <c r="AM8" s="79"/>
      <c r="AN8" s="79"/>
      <c r="AO8" s="79"/>
    </row>
    <row r="9" spans="1:41" s="82" customFormat="1" ht="19.95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  <c r="Q9" s="79"/>
      <c r="R9" s="80"/>
      <c r="S9" s="79"/>
      <c r="T9" s="79"/>
      <c r="U9" s="79"/>
      <c r="V9" s="79"/>
      <c r="W9" s="79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79"/>
      <c r="AI9" s="79"/>
      <c r="AJ9" s="79"/>
      <c r="AK9" s="79"/>
      <c r="AL9" s="79"/>
      <c r="AM9" s="79"/>
      <c r="AN9" s="79"/>
      <c r="AO9" s="79"/>
    </row>
    <row r="10" spans="1:41" s="82" customFormat="1" ht="19.95" customHeight="1" x14ac:dyDescent="0.25">
      <c r="A10" s="83" t="s">
        <v>16</v>
      </c>
      <c r="B10" s="83"/>
      <c r="C10" s="84" t="s">
        <v>161</v>
      </c>
      <c r="D10" s="85">
        <v>450000</v>
      </c>
      <c r="E10" s="86"/>
      <c r="F10" s="85">
        <v>0</v>
      </c>
      <c r="G10" s="86"/>
      <c r="H10" s="85">
        <f>+D10-F10</f>
        <v>450000</v>
      </c>
      <c r="I10" s="86"/>
      <c r="J10" s="87">
        <f>IF(D10&lt;&gt;0,+L10/D10)/10</f>
        <v>3.5031066666666666</v>
      </c>
      <c r="K10" s="86"/>
      <c r="L10" s="88">
        <v>15763980</v>
      </c>
      <c r="M10" s="86"/>
      <c r="N10" s="87">
        <f>IF(D10&lt;&gt;0,+P10/D10)/10</f>
        <v>3.5031066666666666</v>
      </c>
      <c r="O10" s="86"/>
      <c r="P10" s="88">
        <v>15763980</v>
      </c>
      <c r="Q10" s="86"/>
      <c r="R10" s="88">
        <f>+P10-L10</f>
        <v>0</v>
      </c>
      <c r="S10" s="79"/>
      <c r="T10" s="79"/>
      <c r="U10" s="79"/>
      <c r="V10" s="79"/>
      <c r="W10" s="79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79"/>
      <c r="AI10" s="79"/>
      <c r="AJ10" s="79"/>
      <c r="AK10" s="79"/>
      <c r="AL10" s="79"/>
      <c r="AM10" s="79"/>
      <c r="AN10" s="79"/>
      <c r="AO10" s="79"/>
    </row>
    <row r="11" spans="1:41" s="95" customFormat="1" ht="19.95" customHeight="1" thickBot="1" x14ac:dyDescent="0.3">
      <c r="A11" s="78" t="s">
        <v>62</v>
      </c>
      <c r="B11" s="89"/>
      <c r="C11" s="78"/>
      <c r="D11" s="90">
        <f>+D10</f>
        <v>450000</v>
      </c>
      <c r="E11" s="78"/>
      <c r="F11" s="90">
        <f>+F10</f>
        <v>0</v>
      </c>
      <c r="G11" s="78"/>
      <c r="H11" s="90">
        <f>+D11-F11</f>
        <v>450000</v>
      </c>
      <c r="I11" s="78"/>
      <c r="J11" s="91">
        <f>+J10</f>
        <v>3.5031066666666666</v>
      </c>
      <c r="K11" s="78"/>
      <c r="L11" s="92">
        <f>+L10</f>
        <v>15763980</v>
      </c>
      <c r="M11" s="78"/>
      <c r="N11" s="91">
        <f>+N10</f>
        <v>3.5031066666666666</v>
      </c>
      <c r="O11" s="78"/>
      <c r="P11" s="92">
        <f>+P10</f>
        <v>15763980</v>
      </c>
      <c r="Q11" s="78"/>
      <c r="R11" s="92">
        <f>+R10</f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93"/>
      <c r="AO11" s="94"/>
    </row>
    <row r="12" spans="1:41" s="82" customFormat="1" ht="19.95" customHeight="1" thickTop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19.95" customHeight="1" x14ac:dyDescent="0.25">
      <c r="A13" s="98" t="s">
        <v>19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79"/>
      <c r="R13" s="80"/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19.95" customHeight="1" x14ac:dyDescent="0.25">
      <c r="A14" s="105" t="s">
        <v>67</v>
      </c>
      <c r="B14" s="78"/>
      <c r="C14" s="84" t="s">
        <v>73</v>
      </c>
      <c r="D14" s="100">
        <v>11468</v>
      </c>
      <c r="E14" s="100"/>
      <c r="F14" s="100">
        <v>0</v>
      </c>
      <c r="G14" s="79"/>
      <c r="H14" s="100">
        <f>+D14-F14</f>
        <v>11468</v>
      </c>
      <c r="I14" s="100"/>
      <c r="J14" s="101">
        <f>IF(D14&lt;&gt;0,+L14/H14)/10</f>
        <v>2.7129490756888734</v>
      </c>
      <c r="K14" s="79"/>
      <c r="L14" s="102">
        <v>311121</v>
      </c>
      <c r="M14" s="79"/>
      <c r="N14" s="101">
        <f>IF(D14&lt;&gt;0,+P14/H14)/10</f>
        <v>2.9999595395884198</v>
      </c>
      <c r="O14" s="79"/>
      <c r="P14" s="158">
        <f t="shared" ref="P14:P42" si="0">+R14+L14</f>
        <v>344035.36</v>
      </c>
      <c r="Q14" s="79"/>
      <c r="R14" s="102">
        <v>32914.36</v>
      </c>
      <c r="S14" s="79"/>
      <c r="T14" s="79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19.95" hidden="1" customHeight="1" x14ac:dyDescent="0.25">
      <c r="A15" s="105" t="s">
        <v>25</v>
      </c>
      <c r="B15" s="105"/>
      <c r="C15" s="84" t="s">
        <v>87</v>
      </c>
      <c r="D15" s="100"/>
      <c r="E15" s="100"/>
      <c r="F15" s="100">
        <v>0</v>
      </c>
      <c r="G15" s="79"/>
      <c r="H15" s="100">
        <f t="shared" ref="H15:H23" si="1">+D15-F15</f>
        <v>0</v>
      </c>
      <c r="I15" s="100"/>
      <c r="J15" s="101">
        <f>IF(D15&lt;&gt;0,+L15/H15)/10</f>
        <v>0</v>
      </c>
      <c r="K15" s="79"/>
      <c r="L15" s="102"/>
      <c r="M15" s="79"/>
      <c r="N15" s="101">
        <f>IF(D15&lt;&gt;0,+P15/H15)/10</f>
        <v>0</v>
      </c>
      <c r="O15" s="79"/>
      <c r="P15" s="158">
        <f t="shared" si="0"/>
        <v>0</v>
      </c>
      <c r="Q15" s="79"/>
      <c r="R15" s="102"/>
      <c r="S15" s="79"/>
      <c r="T15" s="79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96"/>
      <c r="AO15" s="97"/>
    </row>
    <row r="16" spans="1:41" s="82" customFormat="1" ht="19.95" hidden="1" customHeight="1" x14ac:dyDescent="0.25">
      <c r="A16" s="99" t="s">
        <v>33</v>
      </c>
      <c r="B16" s="106"/>
      <c r="C16" s="84" t="s">
        <v>87</v>
      </c>
      <c r="D16" s="100"/>
      <c r="E16" s="100"/>
      <c r="F16" s="100">
        <v>0</v>
      </c>
      <c r="G16" s="79"/>
      <c r="H16" s="100">
        <f t="shared" si="1"/>
        <v>0</v>
      </c>
      <c r="I16" s="100"/>
      <c r="J16" s="101">
        <f>IF(D16&lt;&gt;0,+L16/H16)/10</f>
        <v>0</v>
      </c>
      <c r="K16" s="79"/>
      <c r="L16" s="102"/>
      <c r="M16" s="79"/>
      <c r="N16" s="101">
        <f t="shared" ref="N16:N46" si="2">IF(D16&lt;&gt;0,+P16/H16)/10</f>
        <v>0</v>
      </c>
      <c r="O16" s="79"/>
      <c r="P16" s="158">
        <f t="shared" si="0"/>
        <v>0</v>
      </c>
      <c r="Q16" s="79"/>
      <c r="R16" s="102"/>
      <c r="S16" s="79"/>
      <c r="T16" s="79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96"/>
      <c r="AO16" s="97"/>
    </row>
    <row r="17" spans="1:41" s="82" customFormat="1" ht="19.95" customHeight="1" x14ac:dyDescent="0.25">
      <c r="A17" s="99" t="s">
        <v>65</v>
      </c>
      <c r="B17" s="106"/>
      <c r="C17" s="84" t="s">
        <v>87</v>
      </c>
      <c r="D17" s="100">
        <v>932</v>
      </c>
      <c r="E17" s="100"/>
      <c r="F17" s="100">
        <v>0</v>
      </c>
      <c r="G17" s="79"/>
      <c r="H17" s="100">
        <f t="shared" si="1"/>
        <v>932</v>
      </c>
      <c r="I17" s="100"/>
      <c r="J17" s="101">
        <f t="shared" ref="J17:J46" si="3">IF(D17&lt;&gt;0,+L17/H17)/10</f>
        <v>3.3005772532188842</v>
      </c>
      <c r="K17" s="79"/>
      <c r="L17" s="102">
        <v>30761.38</v>
      </c>
      <c r="M17" s="79"/>
      <c r="N17" s="101">
        <f t="shared" si="2"/>
        <v>4.4829045064377677</v>
      </c>
      <c r="O17" s="79"/>
      <c r="P17" s="158">
        <f t="shared" si="0"/>
        <v>41780.67</v>
      </c>
      <c r="Q17" s="79"/>
      <c r="R17" s="102">
        <v>11019.29</v>
      </c>
      <c r="S17" s="79"/>
      <c r="T17" s="79"/>
      <c r="U17" s="79"/>
      <c r="V17" s="79"/>
      <c r="W17" s="79"/>
      <c r="X17" s="79"/>
      <c r="Y17" s="80"/>
      <c r="Z17" s="79"/>
      <c r="AA17" s="80"/>
      <c r="AB17" s="79"/>
      <c r="AC17" s="80"/>
      <c r="AD17" s="79"/>
      <c r="AE17" s="80"/>
      <c r="AF17" s="79"/>
      <c r="AG17" s="80"/>
      <c r="AH17" s="79"/>
      <c r="AI17" s="79"/>
      <c r="AJ17" s="79"/>
      <c r="AK17" s="79"/>
      <c r="AL17" s="79"/>
      <c r="AM17" s="79"/>
      <c r="AN17" s="96"/>
      <c r="AO17" s="97"/>
    </row>
    <row r="18" spans="1:41" s="82" customFormat="1" ht="19.95" customHeight="1" x14ac:dyDescent="0.25">
      <c r="A18" s="105" t="s">
        <v>66</v>
      </c>
      <c r="B18" s="106"/>
      <c r="C18" s="84" t="s">
        <v>87</v>
      </c>
      <c r="D18" s="100">
        <v>100</v>
      </c>
      <c r="E18" s="100"/>
      <c r="F18" s="100">
        <v>0</v>
      </c>
      <c r="G18" s="79"/>
      <c r="H18" s="100">
        <f>+D18-F18</f>
        <v>100</v>
      </c>
      <c r="I18" s="100"/>
      <c r="J18" s="101">
        <f>IF(D18&lt;&gt;0,+L18/H18)/10</f>
        <v>4.3286499999999997</v>
      </c>
      <c r="K18" s="79"/>
      <c r="L18" s="102">
        <v>4328.6499999999996</v>
      </c>
      <c r="M18" s="79"/>
      <c r="N18" s="101">
        <f>IF(D18&lt;&gt;0,+P18/H18)/10</f>
        <v>4.9420000000000002</v>
      </c>
      <c r="O18" s="79"/>
      <c r="P18" s="158">
        <f>+R18+L18</f>
        <v>4942</v>
      </c>
      <c r="Q18" s="79"/>
      <c r="R18" s="102">
        <v>613.35</v>
      </c>
      <c r="S18" s="79"/>
      <c r="T18" s="79"/>
      <c r="U18" s="79"/>
      <c r="V18" s="79"/>
      <c r="W18" s="79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79"/>
      <c r="AJ18" s="79"/>
      <c r="AK18" s="79"/>
      <c r="AL18" s="79"/>
      <c r="AM18" s="79"/>
      <c r="AN18" s="96"/>
      <c r="AO18" s="97"/>
    </row>
    <row r="19" spans="1:41" s="82" customFormat="1" ht="19.95" customHeight="1" x14ac:dyDescent="0.25">
      <c r="A19" s="99" t="s">
        <v>63</v>
      </c>
      <c r="B19" s="106"/>
      <c r="C19" s="84" t="s">
        <v>87</v>
      </c>
      <c r="D19" s="100">
        <v>49</v>
      </c>
      <c r="E19" s="100"/>
      <c r="F19" s="100">
        <v>0</v>
      </c>
      <c r="G19" s="79"/>
      <c r="H19" s="100">
        <f t="shared" si="1"/>
        <v>49</v>
      </c>
      <c r="I19" s="100"/>
      <c r="J19" s="101">
        <f t="shared" si="3"/>
        <v>3.95</v>
      </c>
      <c r="K19" s="79"/>
      <c r="L19" s="102">
        <v>1935.5</v>
      </c>
      <c r="M19" s="79"/>
      <c r="N19" s="101">
        <f t="shared" si="2"/>
        <v>5.0860000000000003</v>
      </c>
      <c r="O19" s="79"/>
      <c r="P19" s="158">
        <f t="shared" si="0"/>
        <v>2492.14</v>
      </c>
      <c r="Q19" s="79"/>
      <c r="R19" s="102">
        <v>556.64</v>
      </c>
      <c r="S19" s="79"/>
      <c r="T19" s="79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96"/>
      <c r="AO19" s="97"/>
    </row>
    <row r="20" spans="1:41" s="82" customFormat="1" ht="19.95" hidden="1" customHeight="1" x14ac:dyDescent="0.25">
      <c r="A20" s="99" t="s">
        <v>116</v>
      </c>
      <c r="B20" s="106"/>
      <c r="C20" s="84" t="s">
        <v>87</v>
      </c>
      <c r="D20" s="100"/>
      <c r="E20" s="100"/>
      <c r="F20" s="100">
        <v>0</v>
      </c>
      <c r="G20" s="79"/>
      <c r="H20" s="100">
        <f>+D20-F20</f>
        <v>0</v>
      </c>
      <c r="I20" s="100"/>
      <c r="J20" s="101">
        <f>IF(D20&lt;&gt;0,+L20/H20)/10</f>
        <v>0</v>
      </c>
      <c r="K20" s="79"/>
      <c r="L20" s="102"/>
      <c r="M20" s="79"/>
      <c r="N20" s="101">
        <f>IF(D20&lt;&gt;0,+P20/H20)/10</f>
        <v>0</v>
      </c>
      <c r="O20" s="79"/>
      <c r="P20" s="158">
        <f>+R20+L20</f>
        <v>0</v>
      </c>
      <c r="Q20" s="79"/>
      <c r="R20" s="102"/>
      <c r="S20" s="79"/>
      <c r="T20" s="79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96"/>
      <c r="AO20" s="97"/>
    </row>
    <row r="21" spans="1:41" s="82" customFormat="1" ht="19.95" hidden="1" customHeight="1" x14ac:dyDescent="0.25">
      <c r="A21" s="106" t="s">
        <v>37</v>
      </c>
      <c r="B21" s="106"/>
      <c r="C21" s="84" t="s">
        <v>87</v>
      </c>
      <c r="D21" s="100"/>
      <c r="E21" s="100"/>
      <c r="F21" s="100">
        <v>0</v>
      </c>
      <c r="G21" s="79"/>
      <c r="H21" s="100">
        <f t="shared" si="1"/>
        <v>0</v>
      </c>
      <c r="I21" s="100"/>
      <c r="J21" s="101">
        <f>IF(D21&lt;&gt;0,+L21/H21)/10</f>
        <v>0</v>
      </c>
      <c r="K21" s="79"/>
      <c r="L21" s="102"/>
      <c r="M21" s="79"/>
      <c r="N21" s="101">
        <f>IF(D21&lt;&gt;0,+P21/H21)/10</f>
        <v>0</v>
      </c>
      <c r="O21" s="79"/>
      <c r="P21" s="158">
        <f>+R21+L21</f>
        <v>0</v>
      </c>
      <c r="Q21" s="79"/>
      <c r="R21" s="102"/>
      <c r="S21" s="79"/>
      <c r="T21" s="79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96"/>
      <c r="AO21" s="97"/>
    </row>
    <row r="22" spans="1:41" s="82" customFormat="1" ht="19.95" hidden="1" customHeight="1" x14ac:dyDescent="0.25">
      <c r="A22" s="105" t="s">
        <v>13</v>
      </c>
      <c r="B22" s="106"/>
      <c r="C22" s="84" t="s">
        <v>87</v>
      </c>
      <c r="D22" s="100"/>
      <c r="E22" s="100"/>
      <c r="F22" s="100">
        <v>0</v>
      </c>
      <c r="G22" s="79"/>
      <c r="H22" s="100">
        <f>+D22-F22</f>
        <v>0</v>
      </c>
      <c r="I22" s="100"/>
      <c r="J22" s="101">
        <f>IF(D22&lt;&gt;0,+L22/H22)/10</f>
        <v>0</v>
      </c>
      <c r="K22" s="79"/>
      <c r="L22" s="102"/>
      <c r="M22" s="79"/>
      <c r="N22" s="101">
        <f>IF(D22&lt;&gt;0,+P22/H22)/10</f>
        <v>0</v>
      </c>
      <c r="O22" s="79"/>
      <c r="P22" s="158">
        <f>+R22+L22</f>
        <v>0</v>
      </c>
      <c r="Q22" s="79"/>
      <c r="R22" s="102"/>
      <c r="S22" s="79"/>
      <c r="T22" s="79"/>
      <c r="U22" s="79"/>
      <c r="V22" s="79"/>
      <c r="W22" s="79"/>
      <c r="X22" s="79"/>
      <c r="Y22" s="80"/>
      <c r="Z22" s="79"/>
      <c r="AA22" s="80"/>
      <c r="AB22" s="79"/>
      <c r="AC22" s="80"/>
      <c r="AD22" s="79"/>
      <c r="AE22" s="80"/>
      <c r="AF22" s="79"/>
      <c r="AG22" s="80"/>
      <c r="AH22" s="79"/>
      <c r="AI22" s="79"/>
      <c r="AJ22" s="79"/>
      <c r="AK22" s="79"/>
      <c r="AL22" s="79"/>
      <c r="AM22" s="79"/>
      <c r="AN22" s="96"/>
      <c r="AO22" s="97"/>
    </row>
    <row r="23" spans="1:41" s="82" customFormat="1" ht="19.95" customHeight="1" x14ac:dyDescent="0.25">
      <c r="A23" s="105" t="s">
        <v>69</v>
      </c>
      <c r="B23" s="99"/>
      <c r="C23" s="84" t="s">
        <v>64</v>
      </c>
      <c r="D23" s="100">
        <v>265317</v>
      </c>
      <c r="E23" s="100"/>
      <c r="F23" s="100">
        <v>0</v>
      </c>
      <c r="G23" s="100"/>
      <c r="H23" s="100">
        <f t="shared" si="1"/>
        <v>265317</v>
      </c>
      <c r="I23" s="100"/>
      <c r="J23" s="101">
        <f t="shared" si="3"/>
        <v>3.4537815141886874</v>
      </c>
      <c r="K23" s="100"/>
      <c r="L23" s="102">
        <v>9163469.5</v>
      </c>
      <c r="M23" s="100"/>
      <c r="N23" s="101">
        <f t="shared" si="2"/>
        <v>3.7577688500925306</v>
      </c>
      <c r="O23" s="84"/>
      <c r="P23" s="158">
        <f>+R23+L23</f>
        <v>9969999.5800000001</v>
      </c>
      <c r="Q23" s="103"/>
      <c r="R23" s="102">
        <v>806530.07999999984</v>
      </c>
      <c r="S23" s="104"/>
      <c r="T23" s="102"/>
      <c r="U23" s="79"/>
      <c r="V23" s="79"/>
      <c r="W23" s="79"/>
      <c r="X23" s="79"/>
      <c r="Y23" s="80"/>
      <c r="Z23" s="79"/>
      <c r="AA23" s="80"/>
      <c r="AB23" s="79"/>
      <c r="AC23" s="80"/>
      <c r="AD23" s="79"/>
      <c r="AE23" s="80"/>
      <c r="AF23" s="79"/>
      <c r="AG23" s="80"/>
      <c r="AH23" s="79"/>
      <c r="AI23" s="79"/>
      <c r="AJ23" s="79"/>
      <c r="AK23" s="79"/>
      <c r="AL23" s="79"/>
      <c r="AM23" s="79"/>
      <c r="AN23" s="96"/>
      <c r="AO23" s="97"/>
    </row>
    <row r="24" spans="1:41" s="82" customFormat="1" ht="19.95" customHeight="1" x14ac:dyDescent="0.25">
      <c r="A24" s="108" t="s">
        <v>24</v>
      </c>
      <c r="B24" s="99"/>
      <c r="C24" s="84" t="s">
        <v>64</v>
      </c>
      <c r="D24" s="100">
        <v>800</v>
      </c>
      <c r="E24" s="100"/>
      <c r="F24" s="100">
        <v>0</v>
      </c>
      <c r="G24" s="100"/>
      <c r="H24" s="100">
        <f>+D24-F24</f>
        <v>800</v>
      </c>
      <c r="I24" s="100"/>
      <c r="J24" s="101">
        <f>IF(D24&lt;&gt;0,+L24/H24)/10</f>
        <v>2.8</v>
      </c>
      <c r="K24" s="100"/>
      <c r="L24" s="102">
        <v>22400</v>
      </c>
      <c r="M24" s="100"/>
      <c r="N24" s="101">
        <f>IF(D24&lt;&gt;0,+P24/H24)/10</f>
        <v>2.9940000000000002</v>
      </c>
      <c r="O24" s="84"/>
      <c r="P24" s="158">
        <f>+R24+L24</f>
        <v>23952</v>
      </c>
      <c r="Q24" s="103"/>
      <c r="R24" s="102">
        <v>1552</v>
      </c>
      <c r="S24" s="104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80"/>
      <c r="AH24" s="79"/>
      <c r="AI24" s="79"/>
      <c r="AJ24" s="79"/>
      <c r="AK24" s="79"/>
      <c r="AL24" s="79"/>
      <c r="AM24" s="79"/>
      <c r="AN24" s="96"/>
      <c r="AO24" s="97"/>
    </row>
    <row r="25" spans="1:41" s="82" customFormat="1" ht="19.95" hidden="1" customHeight="1" x14ac:dyDescent="0.25">
      <c r="A25" s="108" t="s">
        <v>175</v>
      </c>
      <c r="B25" s="99"/>
      <c r="C25" s="84" t="s">
        <v>64</v>
      </c>
      <c r="D25" s="100"/>
      <c r="E25" s="100"/>
      <c r="F25" s="100">
        <v>0</v>
      </c>
      <c r="G25" s="100"/>
      <c r="H25" s="100">
        <f t="shared" ref="H25:H42" si="4">+D25-F25</f>
        <v>0</v>
      </c>
      <c r="I25" s="100"/>
      <c r="J25" s="101">
        <f t="shared" si="3"/>
        <v>0</v>
      </c>
      <c r="K25" s="100"/>
      <c r="L25" s="102"/>
      <c r="M25" s="100"/>
      <c r="N25" s="101">
        <f t="shared" si="2"/>
        <v>0</v>
      </c>
      <c r="O25" s="84"/>
      <c r="P25" s="158">
        <f t="shared" si="0"/>
        <v>0</v>
      </c>
      <c r="Q25" s="103"/>
      <c r="R25" s="102"/>
      <c r="S25" s="84"/>
      <c r="T25" s="102"/>
      <c r="U25" s="79"/>
      <c r="V25" s="79"/>
      <c r="W25" s="79"/>
      <c r="X25" s="79"/>
      <c r="Y25" s="80"/>
      <c r="Z25" s="79"/>
      <c r="AA25" s="80"/>
      <c r="AB25" s="79"/>
      <c r="AC25" s="80"/>
      <c r="AD25" s="79"/>
      <c r="AE25" s="80"/>
      <c r="AF25" s="79"/>
      <c r="AG25" s="80"/>
      <c r="AH25" s="79"/>
      <c r="AI25" s="79"/>
      <c r="AJ25" s="79"/>
      <c r="AK25" s="79"/>
      <c r="AL25" s="79"/>
      <c r="AM25" s="79"/>
      <c r="AN25" s="79"/>
      <c r="AO25" s="79"/>
    </row>
    <row r="26" spans="1:41" s="82" customFormat="1" ht="19.95" hidden="1" customHeight="1" x14ac:dyDescent="0.25">
      <c r="A26" s="105" t="s">
        <v>176</v>
      </c>
      <c r="B26" s="105"/>
      <c r="C26" s="84" t="s">
        <v>64</v>
      </c>
      <c r="D26" s="100"/>
      <c r="E26" s="100"/>
      <c r="F26" s="100">
        <v>0</v>
      </c>
      <c r="G26" s="100"/>
      <c r="H26" s="100">
        <f t="shared" si="4"/>
        <v>0</v>
      </c>
      <c r="I26" s="100"/>
      <c r="J26" s="101">
        <f t="shared" si="3"/>
        <v>0</v>
      </c>
      <c r="K26" s="100"/>
      <c r="L26" s="102"/>
      <c r="M26" s="100"/>
      <c r="N26" s="101">
        <f t="shared" si="2"/>
        <v>0</v>
      </c>
      <c r="O26" s="84"/>
      <c r="P26" s="158">
        <f t="shared" si="0"/>
        <v>0</v>
      </c>
      <c r="Q26" s="103"/>
      <c r="R26" s="102"/>
      <c r="S26" s="84"/>
      <c r="T26" s="102"/>
      <c r="U26" s="79"/>
      <c r="V26" s="79"/>
      <c r="W26" s="79"/>
      <c r="X26" s="79"/>
      <c r="Y26" s="80"/>
      <c r="Z26" s="79"/>
      <c r="AA26" s="80"/>
      <c r="AB26" s="79"/>
      <c r="AC26" s="80"/>
      <c r="AD26" s="79"/>
      <c r="AE26" s="80"/>
      <c r="AF26" s="79"/>
      <c r="AG26" s="80"/>
      <c r="AH26" s="79"/>
      <c r="AI26" s="79"/>
      <c r="AJ26" s="79"/>
      <c r="AK26" s="79"/>
      <c r="AL26" s="79"/>
      <c r="AM26" s="79"/>
      <c r="AN26" s="79"/>
      <c r="AO26" s="79"/>
    </row>
    <row r="27" spans="1:41" s="82" customFormat="1" ht="19.95" hidden="1" customHeight="1" x14ac:dyDescent="0.25">
      <c r="A27" s="105" t="s">
        <v>25</v>
      </c>
      <c r="B27" s="105"/>
      <c r="C27" s="84" t="s">
        <v>64</v>
      </c>
      <c r="D27" s="100"/>
      <c r="E27" s="100"/>
      <c r="F27" s="100">
        <v>0</v>
      </c>
      <c r="G27" s="100"/>
      <c r="H27" s="100">
        <f t="shared" si="4"/>
        <v>0</v>
      </c>
      <c r="I27" s="100"/>
      <c r="J27" s="101">
        <f t="shared" si="3"/>
        <v>0</v>
      </c>
      <c r="K27" s="100"/>
      <c r="L27" s="102"/>
      <c r="M27" s="100"/>
      <c r="N27" s="101">
        <f t="shared" si="2"/>
        <v>0</v>
      </c>
      <c r="O27" s="84"/>
      <c r="P27" s="158">
        <f t="shared" si="0"/>
        <v>0</v>
      </c>
      <c r="Q27" s="103"/>
      <c r="R27" s="102"/>
      <c r="S27" s="8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s="82" customFormat="1" ht="19.95" customHeight="1" x14ac:dyDescent="0.25">
      <c r="A28" s="105" t="s">
        <v>68</v>
      </c>
      <c r="B28" s="106"/>
      <c r="C28" s="84" t="s">
        <v>64</v>
      </c>
      <c r="D28" s="100">
        <v>50</v>
      </c>
      <c r="E28" s="100"/>
      <c r="F28" s="100">
        <v>0</v>
      </c>
      <c r="G28" s="100"/>
      <c r="H28" s="100">
        <f t="shared" si="4"/>
        <v>50</v>
      </c>
      <c r="I28" s="100"/>
      <c r="J28" s="101">
        <f t="shared" si="3"/>
        <v>2.5</v>
      </c>
      <c r="K28" s="100"/>
      <c r="L28" s="102">
        <v>1250</v>
      </c>
      <c r="M28" s="100"/>
      <c r="N28" s="101">
        <f t="shared" si="2"/>
        <v>2.8980000000000001</v>
      </c>
      <c r="O28" s="84"/>
      <c r="P28" s="158">
        <f t="shared" si="0"/>
        <v>1449</v>
      </c>
      <c r="Q28" s="103"/>
      <c r="R28" s="102">
        <v>199</v>
      </c>
      <c r="S28" s="84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41" s="82" customFormat="1" ht="19.95" hidden="1" customHeight="1" x14ac:dyDescent="0.25">
      <c r="A29" s="106" t="s">
        <v>71</v>
      </c>
      <c r="B29" s="106"/>
      <c r="C29" s="84" t="s">
        <v>64</v>
      </c>
      <c r="D29" s="100"/>
      <c r="E29" s="100"/>
      <c r="F29" s="100">
        <v>0</v>
      </c>
      <c r="G29" s="100"/>
      <c r="H29" s="100">
        <f t="shared" si="4"/>
        <v>0</v>
      </c>
      <c r="I29" s="100"/>
      <c r="J29" s="101">
        <f t="shared" si="3"/>
        <v>0</v>
      </c>
      <c r="K29" s="100"/>
      <c r="L29" s="102"/>
      <c r="M29" s="100"/>
      <c r="N29" s="101">
        <f t="shared" si="2"/>
        <v>0</v>
      </c>
      <c r="O29" s="84"/>
      <c r="P29" s="158">
        <f t="shared" si="0"/>
        <v>0</v>
      </c>
      <c r="Q29" s="103"/>
      <c r="R29" s="102"/>
      <c r="S29" s="84"/>
      <c r="T29" s="102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1:41" s="82" customFormat="1" ht="19.95" customHeight="1" x14ac:dyDescent="0.25">
      <c r="A30" s="105" t="s">
        <v>27</v>
      </c>
      <c r="B30" s="105"/>
      <c r="C30" s="84" t="s">
        <v>64</v>
      </c>
      <c r="D30" s="100">
        <v>2808</v>
      </c>
      <c r="E30" s="100"/>
      <c r="F30" s="100">
        <v>0</v>
      </c>
      <c r="G30" s="100"/>
      <c r="H30" s="100">
        <f t="shared" si="4"/>
        <v>2808</v>
      </c>
      <c r="I30" s="100"/>
      <c r="J30" s="101">
        <f t="shared" si="3"/>
        <v>3.0717236467236466</v>
      </c>
      <c r="K30" s="100"/>
      <c r="L30" s="102">
        <v>86254</v>
      </c>
      <c r="M30" s="100"/>
      <c r="N30" s="101">
        <f t="shared" si="2"/>
        <v>3.8524287749287751</v>
      </c>
      <c r="O30" s="84"/>
      <c r="P30" s="158">
        <f t="shared" si="0"/>
        <v>108176.2</v>
      </c>
      <c r="Q30" s="103"/>
      <c r="R30" s="102">
        <v>21922.2</v>
      </c>
      <c r="S30" s="84"/>
      <c r="T30" s="102"/>
      <c r="U30" s="79"/>
      <c r="V30" s="79"/>
      <c r="W30" s="79"/>
      <c r="X30" s="79"/>
      <c r="Y30" s="80"/>
      <c r="Z30" s="79"/>
      <c r="AA30" s="80"/>
      <c r="AB30" s="79"/>
      <c r="AC30" s="80"/>
      <c r="AD30" s="79"/>
      <c r="AE30" s="80"/>
      <c r="AF30" s="79"/>
      <c r="AG30" s="80"/>
      <c r="AH30" s="79"/>
      <c r="AI30" s="79"/>
      <c r="AJ30" s="79"/>
      <c r="AK30" s="79"/>
      <c r="AL30" s="79"/>
      <c r="AM30" s="79"/>
      <c r="AN30" s="79"/>
      <c r="AO30" s="79"/>
    </row>
    <row r="31" spans="1:41" s="82" customFormat="1" ht="19.95" hidden="1" customHeight="1" x14ac:dyDescent="0.25">
      <c r="A31" s="106" t="s">
        <v>80</v>
      </c>
      <c r="B31" s="105"/>
      <c r="C31" s="84" t="s">
        <v>64</v>
      </c>
      <c r="D31" s="100"/>
      <c r="E31" s="100"/>
      <c r="F31" s="100">
        <v>0</v>
      </c>
      <c r="G31" s="100"/>
      <c r="H31" s="100">
        <f t="shared" si="4"/>
        <v>0</v>
      </c>
      <c r="I31" s="100"/>
      <c r="J31" s="101">
        <f t="shared" si="3"/>
        <v>0</v>
      </c>
      <c r="K31" s="100"/>
      <c r="L31" s="102"/>
      <c r="M31" s="100"/>
      <c r="N31" s="101">
        <f t="shared" si="2"/>
        <v>0</v>
      </c>
      <c r="O31" s="84"/>
      <c r="P31" s="158">
        <f t="shared" si="0"/>
        <v>0</v>
      </c>
      <c r="Q31" s="103"/>
      <c r="R31" s="102"/>
      <c r="S31" s="84"/>
      <c r="T31" s="102"/>
      <c r="U31" s="79"/>
      <c r="V31" s="79"/>
      <c r="W31" s="79"/>
      <c r="X31" s="79"/>
      <c r="Y31" s="80"/>
      <c r="Z31" s="79"/>
      <c r="AA31" s="80"/>
      <c r="AB31" s="79"/>
      <c r="AC31" s="80"/>
      <c r="AD31" s="79"/>
      <c r="AE31" s="80"/>
      <c r="AF31" s="79"/>
      <c r="AG31" s="80"/>
      <c r="AH31" s="79"/>
      <c r="AI31" s="79"/>
      <c r="AJ31" s="79"/>
      <c r="AK31" s="79"/>
      <c r="AL31" s="79"/>
      <c r="AM31" s="79"/>
      <c r="AN31" s="79"/>
      <c r="AO31" s="79"/>
    </row>
    <row r="32" spans="1:41" s="82" customFormat="1" ht="19.95" customHeight="1" x14ac:dyDescent="0.25">
      <c r="A32" s="99" t="s">
        <v>117</v>
      </c>
      <c r="B32" s="105"/>
      <c r="C32" s="84" t="s">
        <v>64</v>
      </c>
      <c r="D32" s="100">
        <v>441</v>
      </c>
      <c r="E32" s="100"/>
      <c r="F32" s="100">
        <v>0</v>
      </c>
      <c r="G32" s="100"/>
      <c r="H32" s="100">
        <f t="shared" si="4"/>
        <v>441</v>
      </c>
      <c r="I32" s="100"/>
      <c r="J32" s="101">
        <f t="shared" si="3"/>
        <v>2.8378684807256236</v>
      </c>
      <c r="K32" s="100"/>
      <c r="L32" s="102">
        <v>12515</v>
      </c>
      <c r="M32" s="100"/>
      <c r="N32" s="101">
        <f t="shared" si="2"/>
        <v>3.8660657596371877</v>
      </c>
      <c r="O32" s="107"/>
      <c r="P32" s="158">
        <f t="shared" si="0"/>
        <v>17049.349999999999</v>
      </c>
      <c r="Q32" s="103"/>
      <c r="R32" s="102">
        <v>4534.3500000000004</v>
      </c>
      <c r="S32" s="107"/>
      <c r="T32" s="102"/>
      <c r="U32" s="79"/>
      <c r="V32" s="79"/>
      <c r="W32" s="79"/>
      <c r="X32" s="79"/>
      <c r="Y32" s="80"/>
      <c r="Z32" s="79"/>
      <c r="AA32" s="80"/>
      <c r="AB32" s="79"/>
      <c r="AC32" s="80"/>
      <c r="AD32" s="79"/>
      <c r="AE32" s="80"/>
      <c r="AF32" s="79"/>
      <c r="AG32" s="80"/>
      <c r="AH32" s="79"/>
      <c r="AI32" s="79"/>
      <c r="AJ32" s="79"/>
      <c r="AK32" s="79"/>
      <c r="AL32" s="79"/>
      <c r="AM32" s="79"/>
      <c r="AN32" s="79"/>
      <c r="AO32" s="79"/>
    </row>
    <row r="33" spans="1:41" s="82" customFormat="1" ht="19.95" customHeight="1" x14ac:dyDescent="0.25">
      <c r="A33" s="99" t="s">
        <v>140</v>
      </c>
      <c r="B33" s="105"/>
      <c r="C33" s="84" t="s">
        <v>64</v>
      </c>
      <c r="D33" s="100">
        <v>2005</v>
      </c>
      <c r="E33" s="100"/>
      <c r="F33" s="100">
        <v>0</v>
      </c>
      <c r="G33" s="100"/>
      <c r="H33" s="100">
        <f t="shared" si="4"/>
        <v>2005</v>
      </c>
      <c r="I33" s="100"/>
      <c r="J33" s="101">
        <f t="shared" si="3"/>
        <v>3.368778054862843</v>
      </c>
      <c r="K33" s="100"/>
      <c r="L33" s="102">
        <v>67544</v>
      </c>
      <c r="M33" s="100"/>
      <c r="N33" s="101">
        <f t="shared" si="2"/>
        <v>4.3607596009975058</v>
      </c>
      <c r="O33" s="107"/>
      <c r="P33" s="158">
        <f t="shared" si="0"/>
        <v>87433.23</v>
      </c>
      <c r="Q33" s="103"/>
      <c r="R33" s="102">
        <v>19889.23</v>
      </c>
      <c r="S33" s="107"/>
      <c r="T33" s="102"/>
      <c r="U33" s="79"/>
      <c r="V33" s="79"/>
      <c r="W33" s="79"/>
      <c r="X33" s="79"/>
      <c r="Y33" s="80"/>
      <c r="Z33" s="79"/>
      <c r="AA33" s="80"/>
      <c r="AB33" s="79"/>
      <c r="AC33" s="80"/>
      <c r="AD33" s="79"/>
      <c r="AE33" s="80"/>
      <c r="AF33" s="79"/>
      <c r="AG33" s="80"/>
      <c r="AH33" s="79"/>
      <c r="AI33" s="79"/>
      <c r="AJ33" s="79"/>
      <c r="AK33" s="79"/>
      <c r="AL33" s="79"/>
      <c r="AM33" s="79"/>
      <c r="AN33" s="79"/>
      <c r="AO33" s="79"/>
    </row>
    <row r="34" spans="1:41" s="82" customFormat="1" ht="19.95" customHeight="1" x14ac:dyDescent="0.25">
      <c r="A34" s="105" t="s">
        <v>179</v>
      </c>
      <c r="B34" s="105"/>
      <c r="C34" s="84" t="s">
        <v>64</v>
      </c>
      <c r="D34" s="100">
        <v>10100</v>
      </c>
      <c r="E34" s="100"/>
      <c r="F34" s="100">
        <v>0</v>
      </c>
      <c r="G34" s="100"/>
      <c r="H34" s="100">
        <f t="shared" si="4"/>
        <v>10100</v>
      </c>
      <c r="I34" s="100"/>
      <c r="J34" s="101">
        <f t="shared" si="3"/>
        <v>3.5877326732673267</v>
      </c>
      <c r="K34" s="100"/>
      <c r="L34" s="102">
        <v>362361</v>
      </c>
      <c r="M34" s="100"/>
      <c r="N34" s="101">
        <f t="shared" si="2"/>
        <v>4.352485346534654</v>
      </c>
      <c r="O34" s="107"/>
      <c r="P34" s="158">
        <f t="shared" si="0"/>
        <v>439601.02</v>
      </c>
      <c r="Q34" s="103"/>
      <c r="R34" s="102">
        <v>77240.01999999999</v>
      </c>
      <c r="S34" s="107"/>
      <c r="T34" s="102"/>
      <c r="U34" s="79"/>
      <c r="V34" s="79"/>
      <c r="W34" s="79"/>
      <c r="X34" s="79"/>
      <c r="Y34" s="80"/>
      <c r="Z34" s="79"/>
      <c r="AA34" s="80"/>
      <c r="AB34" s="79"/>
      <c r="AC34" s="80"/>
      <c r="AD34" s="79"/>
      <c r="AE34" s="80"/>
      <c r="AF34" s="79"/>
      <c r="AG34" s="80"/>
      <c r="AH34" s="79"/>
      <c r="AI34" s="79"/>
      <c r="AJ34" s="79"/>
      <c r="AK34" s="79"/>
      <c r="AL34" s="79"/>
      <c r="AM34" s="79"/>
      <c r="AN34" s="79"/>
      <c r="AO34" s="79"/>
    </row>
    <row r="35" spans="1:41" s="82" customFormat="1" ht="19.95" customHeight="1" x14ac:dyDescent="0.25">
      <c r="A35" s="99" t="s">
        <v>65</v>
      </c>
      <c r="B35" s="108"/>
      <c r="C35" s="84" t="s">
        <v>64</v>
      </c>
      <c r="D35" s="100">
        <v>149924</v>
      </c>
      <c r="E35" s="100"/>
      <c r="F35" s="100">
        <v>0</v>
      </c>
      <c r="G35" s="100"/>
      <c r="H35" s="100">
        <f t="shared" si="4"/>
        <v>149924</v>
      </c>
      <c r="I35" s="100"/>
      <c r="J35" s="101">
        <f t="shared" si="3"/>
        <v>3.4397961633894503</v>
      </c>
      <c r="K35" s="100"/>
      <c r="L35" s="102">
        <v>5157080</v>
      </c>
      <c r="M35" s="100"/>
      <c r="N35" s="101">
        <f t="shared" si="2"/>
        <v>3.969125070035485</v>
      </c>
      <c r="O35" s="107"/>
      <c r="P35" s="158">
        <f t="shared" si="0"/>
        <v>5950671.0700000003</v>
      </c>
      <c r="Q35" s="103"/>
      <c r="R35" s="102">
        <v>793591.06999999983</v>
      </c>
      <c r="S35" s="107"/>
      <c r="T35" s="102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1:41" s="110" customFormat="1" ht="19.95" customHeight="1" x14ac:dyDescent="0.25">
      <c r="A36" s="105" t="s">
        <v>81</v>
      </c>
      <c r="B36" s="106"/>
      <c r="C36" s="84" t="s">
        <v>64</v>
      </c>
      <c r="D36" s="100">
        <v>1114</v>
      </c>
      <c r="E36" s="100"/>
      <c r="F36" s="100">
        <v>0</v>
      </c>
      <c r="G36" s="100"/>
      <c r="H36" s="100">
        <f t="shared" si="4"/>
        <v>1114</v>
      </c>
      <c r="I36" s="100"/>
      <c r="J36" s="101">
        <f t="shared" si="3"/>
        <v>3.536983842010772</v>
      </c>
      <c r="K36" s="100"/>
      <c r="L36" s="102">
        <v>39402</v>
      </c>
      <c r="M36" s="100"/>
      <c r="N36" s="101">
        <f t="shared" si="2"/>
        <v>4.2627827648114902</v>
      </c>
      <c r="O36" s="107"/>
      <c r="P36" s="158">
        <f>+R36+L36</f>
        <v>47487.4</v>
      </c>
      <c r="Q36" s="103"/>
      <c r="R36" s="102">
        <v>8085.4</v>
      </c>
      <c r="S36" s="107"/>
      <c r="T36" s="102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s="82" customFormat="1" ht="19.95" customHeight="1" x14ac:dyDescent="0.25">
      <c r="A37" s="105" t="s">
        <v>141</v>
      </c>
      <c r="B37" s="106"/>
      <c r="C37" s="84" t="s">
        <v>64</v>
      </c>
      <c r="D37" s="100">
        <v>5142</v>
      </c>
      <c r="E37" s="100"/>
      <c r="F37" s="100">
        <v>0</v>
      </c>
      <c r="G37" s="100"/>
      <c r="H37" s="100">
        <f t="shared" si="4"/>
        <v>5142</v>
      </c>
      <c r="I37" s="100"/>
      <c r="J37" s="101">
        <f t="shared" si="3"/>
        <v>3.691793076623882</v>
      </c>
      <c r="K37" s="100"/>
      <c r="L37" s="102">
        <v>189832</v>
      </c>
      <c r="M37" s="100"/>
      <c r="N37" s="101">
        <f t="shared" si="2"/>
        <v>4.2403356670556205</v>
      </c>
      <c r="O37" s="84"/>
      <c r="P37" s="158">
        <f t="shared" si="0"/>
        <v>218038.06</v>
      </c>
      <c r="Q37" s="103"/>
      <c r="R37" s="102">
        <v>28206.06</v>
      </c>
      <c r="S37" s="107"/>
      <c r="T37" s="102"/>
      <c r="U37" s="79"/>
      <c r="V37" s="79"/>
      <c r="W37" s="79"/>
      <c r="X37" s="79"/>
      <c r="Y37" s="80"/>
      <c r="Z37" s="79"/>
      <c r="AA37" s="80"/>
      <c r="AB37" s="79"/>
      <c r="AC37" s="80"/>
      <c r="AD37" s="79"/>
      <c r="AE37" s="80"/>
      <c r="AF37" s="79"/>
      <c r="AG37" s="111"/>
    </row>
    <row r="38" spans="1:41" s="82" customFormat="1" ht="19.95" hidden="1" customHeight="1" x14ac:dyDescent="0.25">
      <c r="A38" s="105" t="s">
        <v>67</v>
      </c>
      <c r="B38" s="106"/>
      <c r="C38" s="84" t="s">
        <v>64</v>
      </c>
      <c r="D38" s="100"/>
      <c r="E38" s="100"/>
      <c r="F38" s="100">
        <v>0</v>
      </c>
      <c r="G38" s="100"/>
      <c r="H38" s="100">
        <f t="shared" si="4"/>
        <v>0</v>
      </c>
      <c r="I38" s="100"/>
      <c r="J38" s="101">
        <f t="shared" si="3"/>
        <v>0</v>
      </c>
      <c r="K38" s="100"/>
      <c r="L38" s="102"/>
      <c r="M38" s="100"/>
      <c r="N38" s="101">
        <f t="shared" si="2"/>
        <v>0</v>
      </c>
      <c r="O38" s="84"/>
      <c r="P38" s="158">
        <f>+R38+L38</f>
        <v>0</v>
      </c>
      <c r="Q38" s="103"/>
      <c r="R38" s="102"/>
      <c r="S38" s="107"/>
      <c r="T38" s="102"/>
      <c r="U38" s="79"/>
      <c r="V38" s="79"/>
      <c r="W38" s="79"/>
      <c r="X38" s="79"/>
      <c r="Y38" s="80"/>
      <c r="Z38" s="79"/>
      <c r="AA38" s="80"/>
      <c r="AB38" s="79"/>
      <c r="AC38" s="80"/>
      <c r="AD38" s="79"/>
      <c r="AE38" s="80"/>
      <c r="AF38" s="79"/>
      <c r="AG38" s="111"/>
    </row>
    <row r="39" spans="1:41" s="82" customFormat="1" ht="19.95" customHeight="1" x14ac:dyDescent="0.25">
      <c r="A39" s="105" t="s">
        <v>66</v>
      </c>
      <c r="B39" s="106"/>
      <c r="C39" s="84" t="s">
        <v>64</v>
      </c>
      <c r="D39" s="100">
        <v>9295</v>
      </c>
      <c r="E39" s="100"/>
      <c r="F39" s="100">
        <v>0</v>
      </c>
      <c r="G39" s="100"/>
      <c r="H39" s="100">
        <f t="shared" si="4"/>
        <v>9295</v>
      </c>
      <c r="I39" s="100"/>
      <c r="J39" s="101">
        <f t="shared" si="3"/>
        <v>4.6605164066702525</v>
      </c>
      <c r="K39" s="100"/>
      <c r="L39" s="102">
        <v>433195</v>
      </c>
      <c r="M39" s="100"/>
      <c r="N39" s="101">
        <f t="shared" si="2"/>
        <v>5.2949392146315217</v>
      </c>
      <c r="O39" s="107"/>
      <c r="P39" s="158">
        <f t="shared" si="0"/>
        <v>492164.6</v>
      </c>
      <c r="Q39" s="103"/>
      <c r="R39" s="102">
        <v>58969.599999999999</v>
      </c>
      <c r="S39" s="107"/>
      <c r="T39" s="102"/>
      <c r="U39" s="79"/>
      <c r="V39" s="79"/>
      <c r="W39" s="79"/>
      <c r="X39" s="79"/>
      <c r="Y39" s="80"/>
      <c r="Z39" s="79"/>
      <c r="AA39" s="80"/>
      <c r="AB39" s="79"/>
      <c r="AC39" s="80"/>
      <c r="AD39" s="79"/>
      <c r="AE39" s="80"/>
      <c r="AF39" s="79"/>
      <c r="AG39" s="111"/>
    </row>
    <row r="40" spans="1:41" s="82" customFormat="1" ht="19.95" customHeight="1" x14ac:dyDescent="0.25">
      <c r="A40" s="99" t="s">
        <v>63</v>
      </c>
      <c r="B40" s="106"/>
      <c r="C40" s="84" t="s">
        <v>64</v>
      </c>
      <c r="D40" s="112">
        <v>2076</v>
      </c>
      <c r="E40" s="112"/>
      <c r="F40" s="112">
        <v>0</v>
      </c>
      <c r="G40" s="112"/>
      <c r="H40" s="112">
        <f t="shared" si="4"/>
        <v>2076</v>
      </c>
      <c r="I40" s="112"/>
      <c r="J40" s="101">
        <f t="shared" si="3"/>
        <v>4.052408477842004</v>
      </c>
      <c r="K40" s="112"/>
      <c r="L40" s="113">
        <v>84128</v>
      </c>
      <c r="M40" s="112"/>
      <c r="N40" s="101">
        <f t="shared" si="2"/>
        <v>4.8193318882466283</v>
      </c>
      <c r="O40" s="114"/>
      <c r="P40" s="158">
        <f>+R40+L40</f>
        <v>100049.33</v>
      </c>
      <c r="Q40" s="115"/>
      <c r="R40" s="113">
        <v>15921.33</v>
      </c>
      <c r="S40" s="107"/>
      <c r="T40" s="10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41" s="82" customFormat="1" ht="19.95" hidden="1" customHeight="1" x14ac:dyDescent="0.25">
      <c r="A41" s="105" t="s">
        <v>72</v>
      </c>
      <c r="B41" s="106"/>
      <c r="C41" s="84" t="s">
        <v>64</v>
      </c>
      <c r="D41" s="112"/>
      <c r="E41" s="112"/>
      <c r="F41" s="112">
        <v>0</v>
      </c>
      <c r="G41" s="112"/>
      <c r="H41" s="112">
        <f>+D41-F41</f>
        <v>0</v>
      </c>
      <c r="I41" s="112"/>
      <c r="J41" s="101">
        <f>IF(D41&lt;&gt;0,+L41/H41)/10</f>
        <v>0</v>
      </c>
      <c r="K41" s="112"/>
      <c r="L41" s="113"/>
      <c r="M41" s="112"/>
      <c r="N41" s="101">
        <f>IF(D41&lt;&gt;0,+P41/H41)/10</f>
        <v>0</v>
      </c>
      <c r="O41" s="114"/>
      <c r="P41" s="158">
        <f>+R41+L41</f>
        <v>0</v>
      </c>
      <c r="Q41" s="115"/>
      <c r="R41" s="113"/>
      <c r="S41" s="107"/>
      <c r="T41" s="10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41" s="82" customFormat="1" ht="19.95" hidden="1" customHeight="1" x14ac:dyDescent="0.25">
      <c r="A42" s="99" t="s">
        <v>33</v>
      </c>
      <c r="B42" s="106"/>
      <c r="C42" s="84" t="s">
        <v>64</v>
      </c>
      <c r="D42" s="100"/>
      <c r="E42" s="100"/>
      <c r="F42" s="100">
        <v>0</v>
      </c>
      <c r="G42" s="112"/>
      <c r="H42" s="112">
        <f t="shared" si="4"/>
        <v>0</v>
      </c>
      <c r="I42" s="112"/>
      <c r="J42" s="101">
        <f t="shared" si="3"/>
        <v>0</v>
      </c>
      <c r="K42" s="112"/>
      <c r="L42" s="102"/>
      <c r="M42" s="112"/>
      <c r="N42" s="101">
        <f t="shared" si="2"/>
        <v>0</v>
      </c>
      <c r="O42" s="114"/>
      <c r="P42" s="158">
        <f t="shared" si="0"/>
        <v>0</v>
      </c>
      <c r="Q42" s="115"/>
      <c r="R42" s="102"/>
      <c r="S42" s="107"/>
      <c r="T42" s="102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41" s="82" customFormat="1" ht="19.95" hidden="1" customHeight="1" x14ac:dyDescent="0.25">
      <c r="A43" s="99" t="s">
        <v>70</v>
      </c>
      <c r="B43" s="106"/>
      <c r="C43" s="84" t="s">
        <v>64</v>
      </c>
      <c r="D43" s="112"/>
      <c r="E43" s="112"/>
      <c r="F43" s="112">
        <v>0</v>
      </c>
      <c r="G43" s="112"/>
      <c r="H43" s="112">
        <f>+D43-F43</f>
        <v>0</v>
      </c>
      <c r="I43" s="112"/>
      <c r="J43" s="101">
        <f t="shared" si="3"/>
        <v>0</v>
      </c>
      <c r="K43" s="112"/>
      <c r="L43" s="113"/>
      <c r="M43" s="112"/>
      <c r="N43" s="101">
        <f t="shared" si="2"/>
        <v>0</v>
      </c>
      <c r="O43" s="114"/>
      <c r="P43" s="158">
        <f>+R43+L43</f>
        <v>0</v>
      </c>
      <c r="Q43" s="115"/>
      <c r="R43" s="113"/>
      <c r="S43" s="107"/>
      <c r="T43" s="102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41" s="82" customFormat="1" ht="19.95" customHeight="1" x14ac:dyDescent="0.25">
      <c r="A44" s="105" t="s">
        <v>13</v>
      </c>
      <c r="B44" s="106"/>
      <c r="C44" s="84" t="s">
        <v>64</v>
      </c>
      <c r="D44" s="112">
        <v>7162</v>
      </c>
      <c r="E44" s="112"/>
      <c r="F44" s="112">
        <v>0</v>
      </c>
      <c r="G44" s="112"/>
      <c r="H44" s="112">
        <f>+D44-F44</f>
        <v>7162</v>
      </c>
      <c r="I44" s="112"/>
      <c r="J44" s="101">
        <f t="shared" si="3"/>
        <v>4.2874755654845016</v>
      </c>
      <c r="K44" s="112"/>
      <c r="L44" s="113">
        <v>307069</v>
      </c>
      <c r="M44" s="112"/>
      <c r="N44" s="101">
        <f t="shared" si="2"/>
        <v>4.9541316671320867</v>
      </c>
      <c r="O44" s="114"/>
      <c r="P44" s="158">
        <f>+R44+L44</f>
        <v>354814.91000000003</v>
      </c>
      <c r="Q44" s="115"/>
      <c r="R44" s="113">
        <v>47745.91</v>
      </c>
      <c r="S44" s="107"/>
      <c r="T44" s="102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41" s="82" customFormat="1" ht="19.95" customHeight="1" x14ac:dyDescent="0.25">
      <c r="A45" s="105" t="s">
        <v>35</v>
      </c>
      <c r="B45" s="106"/>
      <c r="C45" s="84" t="s">
        <v>64</v>
      </c>
      <c r="D45" s="112">
        <v>11981</v>
      </c>
      <c r="E45" s="112"/>
      <c r="F45" s="112">
        <v>0</v>
      </c>
      <c r="G45" s="112"/>
      <c r="H45" s="112">
        <f>+D45-F45</f>
        <v>11981</v>
      </c>
      <c r="I45" s="112"/>
      <c r="J45" s="101">
        <f t="shared" si="3"/>
        <v>4.0108588598614476</v>
      </c>
      <c r="K45" s="112"/>
      <c r="L45" s="113">
        <v>480541</v>
      </c>
      <c r="M45" s="112"/>
      <c r="N45" s="101">
        <f t="shared" si="2"/>
        <v>4.7427687171354638</v>
      </c>
      <c r="O45" s="114"/>
      <c r="P45" s="158">
        <f>+R45+L45</f>
        <v>568231.12</v>
      </c>
      <c r="Q45" s="115"/>
      <c r="R45" s="113">
        <v>87690.12</v>
      </c>
      <c r="S45" s="107"/>
      <c r="T45" s="102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41" s="82" customFormat="1" ht="19.95" hidden="1" customHeight="1" x14ac:dyDescent="0.25">
      <c r="A46" s="105" t="s">
        <v>82</v>
      </c>
      <c r="B46" s="106"/>
      <c r="C46" s="84" t="s">
        <v>64</v>
      </c>
      <c r="D46" s="112"/>
      <c r="E46" s="112"/>
      <c r="F46" s="112">
        <v>0</v>
      </c>
      <c r="G46" s="112"/>
      <c r="H46" s="112">
        <f>+D46-F46</f>
        <v>0</v>
      </c>
      <c r="I46" s="112"/>
      <c r="J46" s="101">
        <f t="shared" si="3"/>
        <v>0</v>
      </c>
      <c r="K46" s="112"/>
      <c r="L46" s="113"/>
      <c r="M46" s="112"/>
      <c r="N46" s="101">
        <f t="shared" si="2"/>
        <v>0</v>
      </c>
      <c r="O46" s="114"/>
      <c r="P46" s="158">
        <f>+R46+L46</f>
        <v>0</v>
      </c>
      <c r="Q46" s="115"/>
      <c r="R46" s="113"/>
      <c r="S46" s="107"/>
      <c r="T46" s="102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41" s="82" customFormat="1" ht="19.95" customHeight="1" x14ac:dyDescent="0.25">
      <c r="A47" s="106" t="s">
        <v>37</v>
      </c>
      <c r="B47" s="106"/>
      <c r="C47" s="84" t="s">
        <v>64</v>
      </c>
      <c r="D47" s="116">
        <v>8621</v>
      </c>
      <c r="E47" s="112"/>
      <c r="F47" s="116">
        <v>0</v>
      </c>
      <c r="G47" s="112"/>
      <c r="H47" s="116">
        <f>+D47-F47</f>
        <v>8621</v>
      </c>
      <c r="I47" s="112"/>
      <c r="J47" s="87">
        <f>IF(D47&lt;&gt;0,+L47/H47)/10</f>
        <v>4.7858021111239992</v>
      </c>
      <c r="K47" s="112"/>
      <c r="L47" s="117">
        <v>412584</v>
      </c>
      <c r="M47" s="112"/>
      <c r="N47" s="87">
        <f>IF(D47&lt;&gt;0,+P47/H47)/10</f>
        <v>5.3500382786219696</v>
      </c>
      <c r="O47" s="114"/>
      <c r="P47" s="161">
        <f>+R47+L47</f>
        <v>461226.8</v>
      </c>
      <c r="Q47" s="115"/>
      <c r="R47" s="117">
        <v>48642.8</v>
      </c>
      <c r="S47" s="107"/>
      <c r="T47" s="102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41" s="82" customFormat="1" ht="19.95" customHeight="1" x14ac:dyDescent="0.25">
      <c r="A48" s="49" t="s">
        <v>177</v>
      </c>
      <c r="B48" s="89"/>
      <c r="C48" s="79"/>
      <c r="D48" s="119">
        <f>SUM(D14:D47)</f>
        <v>489385</v>
      </c>
      <c r="E48" s="98"/>
      <c r="F48" s="119">
        <f>SUM(F14:F47)</f>
        <v>0</v>
      </c>
      <c r="G48" s="98"/>
      <c r="H48" s="119">
        <f>SUM(H14:H47)</f>
        <v>489385</v>
      </c>
      <c r="I48" s="98"/>
      <c r="J48" s="120">
        <f>IF(D48&lt;&gt;0,+L48/H48)/10</f>
        <v>3.508029676021946</v>
      </c>
      <c r="K48" s="98"/>
      <c r="L48" s="121">
        <f>SUM(L14:L47)</f>
        <v>17167771.030000001</v>
      </c>
      <c r="M48" s="98"/>
      <c r="N48" s="120">
        <f>IF(D48&lt;&gt;0,+P48/H48)/10</f>
        <v>3.9301559794435867</v>
      </c>
      <c r="O48" s="98"/>
      <c r="P48" s="121">
        <f>SUM(P14:P47)</f>
        <v>19233593.839999996</v>
      </c>
      <c r="Q48" s="98"/>
      <c r="R48" s="121">
        <f>SUM(R14:R47)</f>
        <v>2065822.8099999998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s="82" customFormat="1" ht="19.95" customHeight="1" x14ac:dyDescent="0.25">
      <c r="A49" s="49"/>
      <c r="B49" s="89"/>
      <c r="C49" s="79"/>
      <c r="D49" s="119"/>
      <c r="E49" s="98"/>
      <c r="F49" s="119"/>
      <c r="G49" s="98"/>
      <c r="H49" s="119"/>
      <c r="I49" s="98"/>
      <c r="J49" s="120"/>
      <c r="K49" s="98"/>
      <c r="L49" s="121"/>
      <c r="M49" s="98"/>
      <c r="N49" s="120"/>
      <c r="O49" s="98"/>
      <c r="P49" s="121"/>
      <c r="Q49" s="98"/>
      <c r="R49" s="121"/>
      <c r="S49" s="80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s="95" customFormat="1" ht="19.95" customHeight="1" x14ac:dyDescent="0.25">
      <c r="A50" s="62" t="s">
        <v>118</v>
      </c>
      <c r="B50" s="162"/>
      <c r="C50" s="163"/>
      <c r="D50" s="164">
        <f>+D14</f>
        <v>11468</v>
      </c>
      <c r="E50" s="98"/>
      <c r="F50" s="164">
        <f>+F14</f>
        <v>0</v>
      </c>
      <c r="G50" s="98"/>
      <c r="H50" s="164">
        <f>+D50-F50</f>
        <v>11468</v>
      </c>
      <c r="I50" s="112"/>
      <c r="J50" s="101">
        <f>IF(D50&lt;&gt;0,+L50/H50)/10</f>
        <v>2.7129490756888734</v>
      </c>
      <c r="K50" s="98"/>
      <c r="L50" s="165">
        <f>+L14</f>
        <v>311121</v>
      </c>
      <c r="M50" s="98"/>
      <c r="N50" s="101">
        <f>IF(D50&lt;&gt;0,+P50/H50)/10</f>
        <v>2.9999595395884198</v>
      </c>
      <c r="O50" s="98"/>
      <c r="P50" s="165">
        <f>+P14</f>
        <v>344035.36</v>
      </c>
      <c r="Q50" s="98"/>
      <c r="R50" s="165">
        <f>+R14</f>
        <v>32914.36</v>
      </c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s="95" customFormat="1" ht="19.95" customHeight="1" x14ac:dyDescent="0.25">
      <c r="A51" s="62" t="s">
        <v>119</v>
      </c>
      <c r="B51" s="162"/>
      <c r="C51" s="163"/>
      <c r="D51" s="164">
        <f>SUM(D15:D22)</f>
        <v>1081</v>
      </c>
      <c r="E51" s="86"/>
      <c r="F51" s="164">
        <f>SUM(F15:F22)</f>
        <v>0</v>
      </c>
      <c r="G51" s="86"/>
      <c r="H51" s="164">
        <f>SUM(H15:H22)</f>
        <v>1081</v>
      </c>
      <c r="I51" s="112"/>
      <c r="J51" s="101">
        <f>IF(D51&lt;&gt;0,+L51/H51)/10</f>
        <v>3.4251184088806661</v>
      </c>
      <c r="K51" s="86"/>
      <c r="L51" s="165">
        <f>SUM(L15:L22)</f>
        <v>37025.53</v>
      </c>
      <c r="M51" s="86"/>
      <c r="N51" s="101">
        <f>IF(D51&lt;&gt;0,+P51/H51)/10</f>
        <v>4.5527113783533766</v>
      </c>
      <c r="O51" s="86"/>
      <c r="P51" s="165">
        <f>SUM(P15:P22)</f>
        <v>49214.81</v>
      </c>
      <c r="Q51" s="86"/>
      <c r="R51" s="165">
        <f>SUM(R15:R22)</f>
        <v>12189.28</v>
      </c>
      <c r="S51" s="79"/>
      <c r="T51" s="79"/>
      <c r="U51" s="79"/>
      <c r="V51" s="79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s="95" customFormat="1" ht="19.95" customHeight="1" x14ac:dyDescent="0.25">
      <c r="A52" s="62" t="s">
        <v>120</v>
      </c>
      <c r="B52" s="162"/>
      <c r="C52" s="163"/>
      <c r="D52" s="85">
        <f>SUM(D23:D47)</f>
        <v>476836</v>
      </c>
      <c r="E52" s="86"/>
      <c r="F52" s="85">
        <f>SUM(F23:F47)</f>
        <v>0</v>
      </c>
      <c r="G52" s="86"/>
      <c r="H52" s="85">
        <f>SUM(H23:H47)</f>
        <v>476836</v>
      </c>
      <c r="I52" s="112"/>
      <c r="J52" s="87">
        <f>IF(D52&lt;&gt;0,+L52/H52)/10</f>
        <v>3.5273394835960374</v>
      </c>
      <c r="K52" s="86"/>
      <c r="L52" s="88">
        <f>SUM(L23:L47)</f>
        <v>16819624.5</v>
      </c>
      <c r="M52" s="86"/>
      <c r="N52" s="87">
        <f>IF(D52&lt;&gt;0,+P52/H52)/10</f>
        <v>3.9511160377991601</v>
      </c>
      <c r="O52" s="86"/>
      <c r="P52" s="88">
        <f>SUM(P23:P47)</f>
        <v>18840343.670000002</v>
      </c>
      <c r="Q52" s="86"/>
      <c r="R52" s="88">
        <f>SUM(R23:R47)</f>
        <v>2020719.1699999997</v>
      </c>
      <c r="S52" s="79"/>
      <c r="T52" s="79"/>
      <c r="U52" s="79"/>
      <c r="V52" s="79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s="82" customFormat="1" ht="19.95" customHeight="1" thickBot="1" x14ac:dyDescent="0.3">
      <c r="A53" s="49" t="s">
        <v>62</v>
      </c>
      <c r="B53" s="89"/>
      <c r="C53" s="79"/>
      <c r="D53" s="123">
        <f>+D51+D52+D50</f>
        <v>489385</v>
      </c>
      <c r="E53" s="98"/>
      <c r="F53" s="123">
        <f>+F51+F52+F50</f>
        <v>0</v>
      </c>
      <c r="G53" s="98"/>
      <c r="H53" s="123">
        <f>+H51+H52+H50</f>
        <v>489385</v>
      </c>
      <c r="I53" s="98"/>
      <c r="J53" s="124">
        <f>IF(D53&lt;&gt;0,+L53/H53)/10</f>
        <v>3.508029676021946</v>
      </c>
      <c r="K53" s="98"/>
      <c r="L53" s="125">
        <f>+L51+L52+L50</f>
        <v>17167771.030000001</v>
      </c>
      <c r="M53" s="98"/>
      <c r="N53" s="124">
        <f>IF(D53&lt;&gt;0,+P53/H53)/10</f>
        <v>3.9301559794435876</v>
      </c>
      <c r="O53" s="98"/>
      <c r="P53" s="125">
        <f>+P51+P52+P50</f>
        <v>19233593.84</v>
      </c>
      <c r="Q53" s="98"/>
      <c r="R53" s="125">
        <f>+R51+R52+R50</f>
        <v>2065822.8099999998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</row>
    <row r="54" spans="1:33" s="82" customFormat="1" ht="19.95" customHeight="1" thickTop="1" x14ac:dyDescent="0.25">
      <c r="A54" s="89"/>
      <c r="B54" s="89"/>
      <c r="C54" s="79"/>
      <c r="D54" s="119"/>
      <c r="E54" s="98"/>
      <c r="F54" s="119"/>
      <c r="G54" s="98"/>
      <c r="H54" s="119"/>
      <c r="I54" s="98"/>
      <c r="J54" s="120"/>
      <c r="K54" s="98"/>
      <c r="L54" s="121"/>
      <c r="M54" s="98"/>
      <c r="N54" s="120"/>
      <c r="O54" s="98"/>
      <c r="P54" s="121"/>
      <c r="Q54" s="98"/>
      <c r="R54" s="121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</row>
    <row r="55" spans="1:33" s="132" customFormat="1" ht="19.95" customHeight="1" x14ac:dyDescent="0.3">
      <c r="A55" s="133" t="s">
        <v>48</v>
      </c>
      <c r="B55" s="133"/>
      <c r="C55" s="134"/>
      <c r="D55" s="128">
        <f>+D53-D11</f>
        <v>39385</v>
      </c>
      <c r="E55" s="127"/>
      <c r="F55" s="128">
        <f>+F53-F11</f>
        <v>0</v>
      </c>
      <c r="G55" s="127"/>
      <c r="H55" s="128">
        <f>+H53-H11</f>
        <v>39385</v>
      </c>
      <c r="I55" s="127"/>
      <c r="J55" s="135">
        <f>+J53-J11</f>
        <v>4.9230093552794507E-3</v>
      </c>
      <c r="K55" s="128"/>
      <c r="L55" s="130">
        <f>+L53-L11</f>
        <v>1403791.0300000012</v>
      </c>
      <c r="M55" s="128"/>
      <c r="N55" s="135">
        <f>+N53-N11</f>
        <v>0.42704931277692104</v>
      </c>
      <c r="O55" s="127"/>
      <c r="P55" s="130">
        <f>+P53-P11</f>
        <v>3469613.84</v>
      </c>
      <c r="R55" s="130">
        <f>+R53-R11</f>
        <v>2065822.8099999998</v>
      </c>
    </row>
    <row r="56" spans="1:33" s="141" customFormat="1" ht="19.95" customHeight="1" x14ac:dyDescent="0.25">
      <c r="A56" s="83" t="s">
        <v>74</v>
      </c>
      <c r="B56" s="83"/>
      <c r="C56" s="136"/>
      <c r="D56" s="137">
        <f>IF(D11&lt;&gt;0,+D55/D11,0)</f>
        <v>8.7522222222222223E-2</v>
      </c>
      <c r="E56" s="138"/>
      <c r="F56" s="137">
        <f>IF(F11&lt;&gt;0,+F55/F11,0)</f>
        <v>0</v>
      </c>
      <c r="G56" s="138"/>
      <c r="H56" s="137">
        <f>IF(H11&lt;&gt;0,+H55/H11,0)</f>
        <v>8.7522222222222223E-2</v>
      </c>
      <c r="I56" s="138"/>
      <c r="J56" s="137">
        <f>IF(J11&lt;&gt;0,+J55/J11,0)</f>
        <v>1.4053267067553707E-3</v>
      </c>
      <c r="K56" s="139"/>
      <c r="L56" s="137">
        <f>IF(L11&lt;&gt;0,+L55/L11,0)</f>
        <v>8.9050546245301065E-2</v>
      </c>
      <c r="M56" s="139"/>
      <c r="N56" s="137">
        <f>IF(N11&lt;&gt;0,+N55/N11,0)</f>
        <v>0.12190588338072902</v>
      </c>
      <c r="O56" s="138"/>
      <c r="P56" s="137">
        <f>IF(P11&lt;&gt;0,+P55/P11,0)</f>
        <v>0.22009757941839561</v>
      </c>
      <c r="Q56" s="140"/>
      <c r="R56" s="137">
        <f>IF(R11&lt;&gt;0,+R55/R11,0)</f>
        <v>0</v>
      </c>
    </row>
    <row r="57" spans="1:33" s="141" customFormat="1" ht="19.95" customHeight="1" x14ac:dyDescent="0.25">
      <c r="A57" s="83"/>
      <c r="B57" s="83"/>
      <c r="C57" s="136"/>
      <c r="D57" s="137"/>
      <c r="E57" s="138"/>
      <c r="F57" s="137"/>
      <c r="G57" s="138"/>
      <c r="H57" s="137"/>
      <c r="I57" s="138"/>
      <c r="J57" s="137"/>
      <c r="K57" s="139"/>
      <c r="L57" s="137"/>
      <c r="M57" s="139"/>
      <c r="N57" s="137"/>
      <c r="O57" s="138"/>
      <c r="P57" s="137"/>
      <c r="Q57" s="140"/>
      <c r="R57" s="137"/>
    </row>
    <row r="58" spans="1:33" s="82" customFormat="1" ht="19.95" customHeight="1" x14ac:dyDescent="0.25">
      <c r="A58" s="79"/>
      <c r="B58" s="79"/>
      <c r="C58" s="79"/>
      <c r="D58" s="111"/>
      <c r="E58" s="79"/>
      <c r="F58" s="111"/>
      <c r="G58" s="79"/>
      <c r="H58" s="111"/>
      <c r="I58" s="79"/>
      <c r="J58" s="81"/>
      <c r="K58" s="79"/>
      <c r="L58" s="80"/>
      <c r="M58" s="79"/>
      <c r="N58" s="81"/>
      <c r="O58" s="79"/>
      <c r="P58" s="80"/>
      <c r="Q58" s="79"/>
      <c r="R58" s="80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s="82" customFormat="1" ht="19.95" customHeight="1" x14ac:dyDescent="0.25">
      <c r="A59" s="79"/>
      <c r="B59" s="79"/>
      <c r="C59" s="79"/>
      <c r="D59" s="142"/>
      <c r="E59" s="79"/>
      <c r="F59" s="142"/>
      <c r="G59" s="79"/>
      <c r="H59" s="142"/>
      <c r="I59" s="79"/>
      <c r="J59" s="142"/>
      <c r="K59" s="79"/>
      <c r="L59" s="142"/>
      <c r="M59" s="79"/>
      <c r="N59" s="142"/>
      <c r="O59" s="79"/>
      <c r="P59" s="143"/>
      <c r="Q59" s="79"/>
      <c r="R59" s="144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9.95" customHeight="1" x14ac:dyDescent="0.25">
      <c r="A60" s="79"/>
      <c r="B60" s="79"/>
      <c r="C60" s="79"/>
      <c r="D60" s="111"/>
      <c r="E60" s="79"/>
      <c r="F60" s="111"/>
      <c r="G60" s="79"/>
      <c r="H60" s="111"/>
      <c r="I60" s="79"/>
      <c r="J60" s="81"/>
      <c r="K60" s="79"/>
      <c r="L60" s="80"/>
      <c r="M60" s="79"/>
      <c r="N60" s="81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33" s="82" customFormat="1" ht="19.95" customHeight="1" x14ac:dyDescent="0.25">
      <c r="A61" s="79"/>
      <c r="B61" s="79"/>
      <c r="C61" s="79"/>
      <c r="D61" s="142"/>
      <c r="E61" s="79"/>
      <c r="F61" s="142"/>
      <c r="G61" s="79"/>
      <c r="H61" s="142"/>
      <c r="I61" s="79"/>
      <c r="J61" s="142"/>
      <c r="K61" s="79"/>
      <c r="L61" s="142"/>
      <c r="M61" s="79"/>
      <c r="N61" s="142"/>
      <c r="O61" s="79"/>
      <c r="P61" s="143"/>
      <c r="Q61" s="79"/>
      <c r="R61" s="144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1:33" s="82" customFormat="1" ht="19.95" customHeight="1" x14ac:dyDescent="0.25">
      <c r="A62" s="79"/>
      <c r="B62" s="79"/>
      <c r="C62" s="79"/>
      <c r="D62" s="111"/>
      <c r="E62" s="79"/>
      <c r="F62" s="111"/>
      <c r="G62" s="79"/>
      <c r="H62" s="111"/>
      <c r="I62" s="79"/>
      <c r="J62" s="81"/>
      <c r="K62" s="79"/>
      <c r="L62" s="80"/>
      <c r="M62" s="79"/>
      <c r="N62" s="81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</row>
    <row r="63" spans="1:33" s="82" customFormat="1" ht="19.95" customHeight="1" x14ac:dyDescent="0.25">
      <c r="A63" s="79"/>
      <c r="B63" s="79"/>
      <c r="C63" s="7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79"/>
      <c r="T63" s="79"/>
      <c r="U63" s="79"/>
      <c r="V63" s="79"/>
      <c r="W63" s="79"/>
      <c r="X63" s="79"/>
      <c r="Y63" s="80"/>
      <c r="Z63" s="79"/>
      <c r="AA63" s="80"/>
      <c r="AB63" s="79"/>
      <c r="AC63" s="80"/>
      <c r="AD63" s="79"/>
      <c r="AE63" s="80"/>
      <c r="AF63" s="79"/>
      <c r="AG63" s="80"/>
    </row>
    <row r="64" spans="1:33" s="82" customFormat="1" ht="19.95" customHeight="1" x14ac:dyDescent="0.25">
      <c r="A64" s="79"/>
      <c r="B64" s="79"/>
      <c r="C64" s="79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79"/>
      <c r="T64" s="79"/>
      <c r="U64" s="79"/>
      <c r="V64" s="79"/>
      <c r="W64" s="79"/>
      <c r="X64" s="79"/>
      <c r="Y64" s="80"/>
      <c r="Z64" s="79"/>
      <c r="AA64" s="80"/>
      <c r="AB64" s="79"/>
      <c r="AC64" s="80"/>
      <c r="AD64" s="79"/>
      <c r="AE64" s="80"/>
      <c r="AF64" s="79"/>
      <c r="AG64" s="81"/>
    </row>
    <row r="65" spans="1:33" s="82" customFormat="1" ht="19.95" customHeight="1" x14ac:dyDescent="0.25">
      <c r="A65" s="79"/>
      <c r="B65" s="79"/>
      <c r="C65" s="79"/>
      <c r="D65" s="142"/>
      <c r="E65" s="79"/>
      <c r="F65" s="142"/>
      <c r="G65" s="79"/>
      <c r="H65" s="142"/>
      <c r="I65" s="79"/>
      <c r="J65" s="142"/>
      <c r="K65" s="79"/>
      <c r="L65" s="142"/>
      <c r="M65" s="79"/>
      <c r="N65" s="142"/>
      <c r="O65" s="79"/>
      <c r="P65" s="143"/>
      <c r="Q65" s="79"/>
      <c r="R65" s="144"/>
      <c r="S65" s="79"/>
      <c r="T65" s="79"/>
      <c r="U65" s="79"/>
      <c r="V65" s="79"/>
      <c r="W65" s="79"/>
      <c r="X65" s="79"/>
      <c r="Y65" s="80"/>
      <c r="Z65" s="79"/>
      <c r="AA65" s="80"/>
      <c r="AB65" s="79"/>
      <c r="AC65" s="80"/>
      <c r="AD65" s="79"/>
      <c r="AE65" s="80"/>
      <c r="AF65" s="79"/>
      <c r="AG65" s="80"/>
    </row>
    <row r="66" spans="1:33" s="82" customFormat="1" ht="19.9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5"/>
      <c r="Q66" s="37"/>
      <c r="R66" s="45"/>
      <c r="S66" s="79"/>
      <c r="T66" s="79"/>
      <c r="U66" s="79"/>
      <c r="V66" s="79"/>
      <c r="W66" s="79"/>
      <c r="X66" s="79"/>
      <c r="Y66" s="80"/>
      <c r="Z66" s="79"/>
      <c r="AA66" s="80"/>
      <c r="AB66" s="79"/>
      <c r="AC66" s="80"/>
      <c r="AD66" s="79"/>
      <c r="AE66" s="80"/>
      <c r="AF66" s="79"/>
      <c r="AG66" s="80"/>
    </row>
    <row r="67" spans="1:33" s="82" customFormat="1" ht="19.9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5"/>
      <c r="Q67" s="37"/>
      <c r="R67" s="45"/>
      <c r="S67" s="79"/>
      <c r="T67" s="79"/>
      <c r="U67" s="79"/>
      <c r="V67" s="79"/>
      <c r="W67" s="79"/>
      <c r="X67" s="79"/>
      <c r="Y67" s="80"/>
      <c r="Z67" s="79"/>
      <c r="AA67" s="80"/>
      <c r="AB67" s="79"/>
      <c r="AC67" s="80"/>
      <c r="AD67" s="79"/>
      <c r="AE67" s="80"/>
      <c r="AF67" s="79"/>
      <c r="AG67" s="80"/>
    </row>
    <row r="68" spans="1:33" s="82" customFormat="1" ht="19.9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5"/>
      <c r="Q68" s="37"/>
      <c r="R68" s="45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s="82" customFormat="1" ht="19.95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5"/>
      <c r="Q69" s="37"/>
      <c r="R69" s="45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</row>
    <row r="70" spans="1:33" s="82" customFormat="1" ht="19.9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45"/>
      <c r="Q70" s="37"/>
      <c r="R70" s="45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</row>
    <row r="71" spans="1:33" s="82" customFormat="1" ht="19.9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45"/>
      <c r="Q71" s="37"/>
      <c r="R71" s="45"/>
      <c r="S71" s="79"/>
      <c r="T71" s="79"/>
      <c r="U71" s="79"/>
      <c r="V71" s="79"/>
      <c r="W71" s="79"/>
      <c r="X71" s="79"/>
      <c r="Y71" s="80"/>
      <c r="Z71" s="79"/>
      <c r="AA71" s="80"/>
      <c r="AB71" s="79"/>
      <c r="AC71" s="80"/>
      <c r="AD71" s="79"/>
      <c r="AE71" s="80"/>
      <c r="AF71" s="79"/>
      <c r="AG71" s="80"/>
    </row>
    <row r="72" spans="1:33" s="82" customFormat="1" ht="19.9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  <c r="Q72" s="79"/>
      <c r="R72" s="80"/>
      <c r="S72" s="79"/>
      <c r="T72" s="79"/>
      <c r="U72" s="79"/>
      <c r="V72" s="79"/>
      <c r="W72" s="79"/>
      <c r="X72" s="79"/>
      <c r="Y72" s="80"/>
      <c r="Z72" s="79"/>
      <c r="AA72" s="80"/>
      <c r="AB72" s="79"/>
      <c r="AC72" s="80"/>
      <c r="AD72" s="79"/>
      <c r="AE72" s="80"/>
      <c r="AF72" s="79"/>
      <c r="AG72" s="81"/>
    </row>
    <row r="73" spans="1:33" s="82" customFormat="1" ht="19.9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  <c r="Q73" s="79"/>
      <c r="R73" s="80"/>
      <c r="S73" s="79"/>
      <c r="T73" s="79"/>
      <c r="U73" s="79"/>
      <c r="V73" s="79"/>
      <c r="W73" s="79"/>
      <c r="X73" s="79"/>
      <c r="Y73" s="80"/>
      <c r="Z73" s="79"/>
      <c r="AA73" s="80"/>
      <c r="AB73" s="79"/>
      <c r="AC73" s="80"/>
      <c r="AD73" s="79"/>
      <c r="AE73" s="80"/>
      <c r="AF73" s="79"/>
      <c r="AG73" s="80"/>
    </row>
    <row r="74" spans="1:33" s="82" customFormat="1" ht="19.9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  <c r="Q74" s="79"/>
      <c r="R74" s="80"/>
      <c r="S74" s="79"/>
      <c r="T74" s="79"/>
      <c r="U74" s="79"/>
      <c r="V74" s="79"/>
      <c r="W74" s="79"/>
      <c r="X74" s="79"/>
      <c r="Y74" s="80"/>
      <c r="Z74" s="79"/>
      <c r="AA74" s="80"/>
      <c r="AB74" s="79"/>
      <c r="AC74" s="80"/>
      <c r="AD74" s="79"/>
      <c r="AE74" s="80"/>
      <c r="AF74" s="79"/>
      <c r="AG74" s="80"/>
    </row>
    <row r="75" spans="1:33" s="82" customFormat="1" ht="19.9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79"/>
      <c r="R75" s="80"/>
      <c r="S75" s="79"/>
      <c r="T75" s="79"/>
      <c r="U75" s="79"/>
      <c r="V75" s="79"/>
      <c r="W75" s="79"/>
      <c r="X75" s="79"/>
      <c r="Y75" s="80"/>
      <c r="Z75" s="79"/>
      <c r="AA75" s="80"/>
      <c r="AB75" s="79"/>
      <c r="AC75" s="80"/>
      <c r="AD75" s="79"/>
      <c r="AE75" s="80"/>
      <c r="AF75" s="79"/>
      <c r="AG75" s="80"/>
    </row>
    <row r="76" spans="1:33" s="82" customFormat="1" ht="19.95" customHeight="1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  <c r="Q76" s="79"/>
      <c r="R76" s="80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</row>
    <row r="77" spans="1:33" s="82" customFormat="1" ht="19.95" customHeight="1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79"/>
      <c r="R77" s="80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</row>
    <row r="78" spans="1:33" s="82" customFormat="1" ht="19.95" customHeight="1" x14ac:dyDescent="0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79"/>
      <c r="R78" s="80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</row>
    <row r="79" spans="1:33" s="82" customFormat="1" ht="19.95" customHeight="1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0"/>
      <c r="Q79" s="79"/>
      <c r="R79" s="80"/>
      <c r="S79" s="79"/>
      <c r="T79" s="79"/>
      <c r="U79" s="79"/>
      <c r="V79" s="79"/>
      <c r="W79" s="79"/>
      <c r="X79" s="79"/>
      <c r="Y79" s="80"/>
      <c r="Z79" s="79"/>
      <c r="AA79" s="80"/>
      <c r="AB79" s="79"/>
      <c r="AC79" s="80"/>
      <c r="AD79" s="79"/>
      <c r="AE79" s="80"/>
      <c r="AF79" s="79"/>
      <c r="AG79" s="80"/>
    </row>
    <row r="80" spans="1:33" s="82" customFormat="1" ht="19.95" customHeight="1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79"/>
      <c r="R80" s="80"/>
      <c r="S80" s="79"/>
      <c r="T80" s="79"/>
      <c r="U80" s="79"/>
      <c r="V80" s="79"/>
      <c r="W80" s="79"/>
      <c r="X80" s="79"/>
      <c r="Y80" s="80"/>
      <c r="Z80" s="79"/>
      <c r="AA80" s="80"/>
      <c r="AB80" s="79"/>
      <c r="AC80" s="80"/>
      <c r="AD80" s="79"/>
      <c r="AE80" s="80"/>
      <c r="AF80" s="79"/>
      <c r="AG80" s="80"/>
    </row>
    <row r="81" spans="1:33" s="82" customFormat="1" ht="19.95" customHeight="1" x14ac:dyDescent="0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79"/>
      <c r="R81" s="80"/>
      <c r="S81" s="79"/>
      <c r="T81" s="79"/>
      <c r="U81" s="79"/>
      <c r="V81" s="79"/>
      <c r="W81" s="79"/>
      <c r="X81" s="79"/>
      <c r="Y81" s="80"/>
      <c r="Z81" s="79"/>
      <c r="AA81" s="80"/>
      <c r="AB81" s="79"/>
      <c r="AC81" s="80"/>
      <c r="AD81" s="79"/>
      <c r="AE81" s="80"/>
      <c r="AF81" s="79"/>
      <c r="AG81" s="80"/>
    </row>
    <row r="82" spans="1:33" s="82" customFormat="1" ht="19.95" customHeight="1" x14ac:dyDescent="0.25">
      <c r="P82" s="146"/>
      <c r="R82" s="146"/>
    </row>
    <row r="83" spans="1:33" s="82" customFormat="1" ht="19.95" customHeight="1" x14ac:dyDescent="0.25">
      <c r="P83" s="146"/>
      <c r="R83" s="146"/>
    </row>
    <row r="84" spans="1:33" s="82" customFormat="1" ht="19.95" customHeight="1" x14ac:dyDescent="0.25">
      <c r="P84" s="146"/>
      <c r="R84" s="146"/>
    </row>
    <row r="85" spans="1:33" s="82" customFormat="1" ht="19.95" customHeight="1" x14ac:dyDescent="0.25">
      <c r="P85" s="146"/>
      <c r="R85" s="146"/>
    </row>
    <row r="86" spans="1:33" s="82" customFormat="1" ht="19.95" customHeight="1" x14ac:dyDescent="0.25">
      <c r="P86" s="146"/>
      <c r="R86" s="146"/>
    </row>
    <row r="87" spans="1:33" s="82" customFormat="1" ht="19.95" customHeight="1" x14ac:dyDescent="0.25">
      <c r="P87" s="146"/>
      <c r="R87" s="146"/>
    </row>
    <row r="88" spans="1:33" s="82" customFormat="1" ht="19.95" customHeight="1" x14ac:dyDescent="0.25">
      <c r="P88" s="146"/>
      <c r="R88" s="146"/>
    </row>
    <row r="89" spans="1:33" s="82" customFormat="1" ht="19.95" customHeight="1" x14ac:dyDescent="0.25">
      <c r="P89" s="146"/>
      <c r="R89" s="146"/>
    </row>
    <row r="90" spans="1:33" s="82" customFormat="1" ht="19.95" customHeight="1" x14ac:dyDescent="0.25">
      <c r="P90" s="146"/>
      <c r="R90" s="146"/>
    </row>
    <row r="91" spans="1:33" s="82" customFormat="1" ht="19.95" customHeight="1" x14ac:dyDescent="0.25">
      <c r="P91" s="146"/>
      <c r="R91" s="146"/>
    </row>
    <row r="92" spans="1:33" s="82" customFormat="1" ht="19.95" customHeight="1" x14ac:dyDescent="0.25">
      <c r="P92" s="146"/>
      <c r="R92" s="146"/>
    </row>
    <row r="93" spans="1:33" s="82" customFormat="1" ht="19.95" customHeight="1" x14ac:dyDescent="0.25">
      <c r="P93" s="146"/>
      <c r="R93" s="146"/>
    </row>
    <row r="94" spans="1:33" s="82" customFormat="1" ht="19.95" customHeight="1" x14ac:dyDescent="0.25">
      <c r="P94" s="146"/>
      <c r="R94" s="146"/>
    </row>
    <row r="95" spans="1:33" s="82" customFormat="1" ht="19.95" customHeight="1" x14ac:dyDescent="0.25">
      <c r="P95" s="146"/>
      <c r="R95" s="146"/>
    </row>
    <row r="96" spans="1:33" s="82" customFormat="1" ht="19.95" customHeight="1" x14ac:dyDescent="0.25">
      <c r="P96" s="146"/>
      <c r="R96" s="146"/>
    </row>
    <row r="97" spans="16:18" s="82" customFormat="1" ht="19.95" customHeight="1" x14ac:dyDescent="0.25">
      <c r="P97" s="146"/>
      <c r="R97" s="146"/>
    </row>
    <row r="98" spans="16:18" s="82" customFormat="1" ht="19.95" customHeight="1" x14ac:dyDescent="0.25">
      <c r="P98" s="146"/>
      <c r="R98" s="146"/>
    </row>
    <row r="99" spans="16:18" s="82" customFormat="1" ht="19.95" customHeight="1" x14ac:dyDescent="0.25">
      <c r="P99" s="146"/>
      <c r="R99" s="146"/>
    </row>
    <row r="100" spans="16:18" s="82" customFormat="1" ht="19.95" customHeight="1" x14ac:dyDescent="0.25">
      <c r="P100" s="146"/>
      <c r="R100" s="146"/>
    </row>
    <row r="101" spans="16:18" s="82" customFormat="1" ht="19.95" customHeight="1" x14ac:dyDescent="0.25">
      <c r="P101" s="146"/>
      <c r="R101" s="146"/>
    </row>
    <row r="102" spans="16:18" s="82" customFormat="1" ht="19.95" customHeight="1" x14ac:dyDescent="0.25">
      <c r="P102" s="146"/>
      <c r="R102" s="146"/>
    </row>
    <row r="103" spans="16:18" s="82" customFormat="1" ht="19.95" customHeight="1" x14ac:dyDescent="0.25">
      <c r="P103" s="146"/>
      <c r="R103" s="146"/>
    </row>
    <row r="104" spans="16:18" s="82" customFormat="1" ht="19.95" customHeight="1" x14ac:dyDescent="0.25">
      <c r="P104" s="146"/>
      <c r="R104" s="146"/>
    </row>
    <row r="105" spans="16:18" s="82" customFormat="1" ht="19.95" customHeight="1" x14ac:dyDescent="0.25">
      <c r="P105" s="146"/>
      <c r="R105" s="146"/>
    </row>
    <row r="106" spans="16:18" s="82" customFormat="1" ht="19.95" customHeight="1" x14ac:dyDescent="0.25">
      <c r="P106" s="146"/>
      <c r="R106" s="146"/>
    </row>
    <row r="107" spans="16:18" s="82" customFormat="1" ht="19.95" customHeight="1" x14ac:dyDescent="0.25">
      <c r="P107" s="146"/>
      <c r="R107" s="146"/>
    </row>
    <row r="108" spans="16:18" s="82" customFormat="1" ht="19.95" customHeight="1" x14ac:dyDescent="0.25">
      <c r="P108" s="146"/>
      <c r="R108" s="146"/>
    </row>
    <row r="109" spans="16:18" s="82" customFormat="1" ht="19.95" customHeight="1" x14ac:dyDescent="0.25">
      <c r="P109" s="146"/>
      <c r="R109" s="146"/>
    </row>
    <row r="110" spans="16:18" s="82" customFormat="1" ht="19.95" customHeight="1" x14ac:dyDescent="0.25">
      <c r="P110" s="146"/>
      <c r="R110" s="146"/>
    </row>
    <row r="111" spans="16:18" s="82" customFormat="1" ht="19.95" customHeight="1" x14ac:dyDescent="0.25">
      <c r="P111" s="146"/>
      <c r="R111" s="146"/>
    </row>
    <row r="112" spans="16:18" s="82" customFormat="1" ht="19.95" customHeight="1" x14ac:dyDescent="0.25">
      <c r="P112" s="146"/>
      <c r="R112" s="146"/>
    </row>
    <row r="113" spans="16:18" s="82" customFormat="1" ht="19.95" customHeight="1" x14ac:dyDescent="0.25">
      <c r="P113" s="146"/>
      <c r="R113" s="146"/>
    </row>
    <row r="114" spans="16:18" s="82" customFormat="1" ht="19.95" customHeight="1" x14ac:dyDescent="0.25">
      <c r="P114" s="146"/>
      <c r="R114" s="146"/>
    </row>
    <row r="115" spans="16:18" s="82" customFormat="1" ht="19.95" customHeight="1" x14ac:dyDescent="0.25">
      <c r="P115" s="146"/>
      <c r="R115" s="146"/>
    </row>
    <row r="116" spans="16:18" s="82" customFormat="1" ht="19.95" customHeight="1" x14ac:dyDescent="0.25">
      <c r="P116" s="146"/>
      <c r="R116" s="146"/>
    </row>
    <row r="117" spans="16:18" s="82" customFormat="1" ht="19.95" customHeight="1" x14ac:dyDescent="0.25">
      <c r="P117" s="146"/>
      <c r="R117" s="146"/>
    </row>
    <row r="118" spans="16:18" s="82" customFormat="1" ht="19.95" customHeight="1" x14ac:dyDescent="0.25">
      <c r="P118" s="146"/>
      <c r="R118" s="146"/>
    </row>
    <row r="119" spans="16:18" s="82" customFormat="1" ht="19.95" customHeight="1" x14ac:dyDescent="0.25">
      <c r="P119" s="146"/>
      <c r="R119" s="146"/>
    </row>
    <row r="120" spans="16:18" s="82" customFormat="1" ht="19.95" customHeight="1" x14ac:dyDescent="0.25">
      <c r="P120" s="146"/>
      <c r="R120" s="146"/>
    </row>
    <row r="121" spans="16:18" s="82" customFormat="1" ht="19.95" customHeight="1" x14ac:dyDescent="0.25">
      <c r="P121" s="146"/>
      <c r="R121" s="146"/>
    </row>
    <row r="122" spans="16:18" s="82" customFormat="1" ht="19.95" customHeight="1" x14ac:dyDescent="0.25">
      <c r="P122" s="146"/>
      <c r="R122" s="146"/>
    </row>
    <row r="123" spans="16:18" s="82" customFormat="1" ht="19.95" customHeight="1" x14ac:dyDescent="0.25">
      <c r="P123" s="146"/>
      <c r="R123" s="146"/>
    </row>
    <row r="124" spans="16:18" s="82" customFormat="1" ht="19.95" customHeight="1" x14ac:dyDescent="0.25">
      <c r="P124" s="146"/>
      <c r="R124" s="146"/>
    </row>
    <row r="125" spans="16:18" s="82" customFormat="1" ht="19.95" customHeight="1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  <row r="304" spans="16:18" s="82" customFormat="1" ht="13.2" x14ac:dyDescent="0.25">
      <c r="P304" s="146"/>
      <c r="R304" s="146"/>
    </row>
    <row r="305" spans="16:18" s="82" customFormat="1" ht="13.2" x14ac:dyDescent="0.25">
      <c r="P305" s="146"/>
      <c r="R305" s="146"/>
    </row>
    <row r="306" spans="16:18" s="82" customFormat="1" ht="13.2" x14ac:dyDescent="0.25">
      <c r="P306" s="146"/>
      <c r="R306" s="146"/>
    </row>
    <row r="307" spans="16:18" s="82" customFormat="1" ht="13.2" x14ac:dyDescent="0.25">
      <c r="P307" s="146"/>
      <c r="R307" s="146"/>
    </row>
    <row r="308" spans="16:18" s="82" customFormat="1" ht="13.2" x14ac:dyDescent="0.25">
      <c r="P308" s="146"/>
      <c r="R308" s="146"/>
    </row>
    <row r="309" spans="16:18" s="82" customFormat="1" ht="13.2" x14ac:dyDescent="0.25">
      <c r="P309" s="146"/>
      <c r="R309" s="146"/>
    </row>
    <row r="310" spans="16:18" s="82" customFormat="1" ht="13.2" x14ac:dyDescent="0.25">
      <c r="P310" s="146"/>
      <c r="R310" s="146"/>
    </row>
    <row r="311" spans="16:18" s="82" customFormat="1" ht="13.2" x14ac:dyDescent="0.25">
      <c r="P311" s="146"/>
      <c r="R311" s="146"/>
    </row>
    <row r="312" spans="16:18" s="82" customFormat="1" ht="13.2" x14ac:dyDescent="0.25">
      <c r="P312" s="146"/>
      <c r="R312" s="146"/>
    </row>
    <row r="313" spans="16:18" s="82" customFormat="1" ht="13.2" x14ac:dyDescent="0.25">
      <c r="P313" s="146"/>
      <c r="R313" s="146"/>
    </row>
    <row r="314" spans="16:18" s="82" customFormat="1" ht="13.2" x14ac:dyDescent="0.25">
      <c r="P314" s="146"/>
      <c r="R314" s="146"/>
    </row>
    <row r="315" spans="16:18" s="82" customFormat="1" ht="13.2" x14ac:dyDescent="0.25">
      <c r="P315" s="146"/>
      <c r="R315" s="146"/>
    </row>
    <row r="316" spans="16:18" s="82" customFormat="1" ht="13.2" x14ac:dyDescent="0.25">
      <c r="P316" s="146"/>
      <c r="R316" s="146"/>
    </row>
    <row r="317" spans="16:18" s="82" customFormat="1" ht="13.2" x14ac:dyDescent="0.25">
      <c r="P317" s="146"/>
      <c r="R317" s="146"/>
    </row>
    <row r="318" spans="16:18" s="82" customFormat="1" ht="13.2" x14ac:dyDescent="0.25">
      <c r="P318" s="146"/>
      <c r="R318" s="146"/>
    </row>
  </sheetData>
  <mergeCells count="1">
    <mergeCell ref="P2:R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116"/>
  <sheetViews>
    <sheetView showGridLines="0" workbookViewId="0"/>
  </sheetViews>
  <sheetFormatPr defaultColWidth="9.6640625" defaultRowHeight="20.399999999999999" x14ac:dyDescent="0.35"/>
  <cols>
    <col min="1" max="1" width="33.88671875" style="1" customWidth="1"/>
    <col min="2" max="2" width="9.44140625" style="1" customWidth="1"/>
    <col min="3" max="3" width="11.88671875" style="1" customWidth="1"/>
    <col min="4" max="4" width="0.77734375" style="1" customWidth="1"/>
    <col min="5" max="5" width="11" style="1" customWidth="1"/>
    <col min="6" max="6" width="1.33203125" style="1" customWidth="1"/>
    <col min="7" max="7" width="10.109375" style="1" customWidth="1"/>
    <col min="8" max="8" width="2.21875" style="1" customWidth="1"/>
    <col min="9" max="9" width="13.44140625" style="1" customWidth="1"/>
    <col min="10" max="10" width="1.88671875" style="1" customWidth="1"/>
    <col min="11" max="11" width="8.77734375" style="1" customWidth="1"/>
    <col min="12" max="12" width="1.109375" style="1" customWidth="1"/>
    <col min="13" max="13" width="9.44140625" style="1" bestFit="1" customWidth="1"/>
    <col min="14" max="14" width="1.33203125" style="1" customWidth="1"/>
    <col min="15" max="15" width="15.77734375" style="2" customWidth="1"/>
    <col min="16" max="16" width="1.6640625" style="1" customWidth="1"/>
    <col min="17" max="17" width="14.109375" style="2" customWidth="1"/>
    <col min="18" max="18" width="2" style="1" customWidth="1"/>
    <col min="19" max="19" width="13.21875" style="1" customWidth="1"/>
    <col min="20" max="20" width="10.109375" style="3" bestFit="1" customWidth="1"/>
    <col min="21" max="21" width="12.33203125" style="1" bestFit="1" customWidth="1"/>
    <col min="22" max="256" width="9.6640625" style="1"/>
    <col min="257" max="257" width="33.88671875" style="1" customWidth="1"/>
    <col min="258" max="258" width="9.44140625" style="1" customWidth="1"/>
    <col min="259" max="259" width="11.88671875" style="1" customWidth="1"/>
    <col min="260" max="260" width="0.77734375" style="1" customWidth="1"/>
    <col min="261" max="261" width="11" style="1" customWidth="1"/>
    <col min="262" max="262" width="1.33203125" style="1" customWidth="1"/>
    <col min="263" max="263" width="10.109375" style="1" customWidth="1"/>
    <col min="264" max="264" width="2.21875" style="1" customWidth="1"/>
    <col min="265" max="265" width="13.44140625" style="1" customWidth="1"/>
    <col min="266" max="266" width="1.88671875" style="1" customWidth="1"/>
    <col min="267" max="267" width="8.77734375" style="1" customWidth="1"/>
    <col min="268" max="268" width="1.109375" style="1" customWidth="1"/>
    <col min="269" max="269" width="9.44140625" style="1" bestFit="1" customWidth="1"/>
    <col min="270" max="270" width="1.33203125" style="1" customWidth="1"/>
    <col min="271" max="271" width="15.77734375" style="1" customWidth="1"/>
    <col min="272" max="272" width="1.6640625" style="1" customWidth="1"/>
    <col min="273" max="273" width="14.109375" style="1" customWidth="1"/>
    <col min="274" max="274" width="2" style="1" customWidth="1"/>
    <col min="275" max="275" width="13.21875" style="1" customWidth="1"/>
    <col min="276" max="276" width="10.109375" style="1" bestFit="1" customWidth="1"/>
    <col min="277" max="277" width="12.33203125" style="1" bestFit="1" customWidth="1"/>
    <col min="278" max="512" width="9.6640625" style="1"/>
    <col min="513" max="513" width="33.88671875" style="1" customWidth="1"/>
    <col min="514" max="514" width="9.44140625" style="1" customWidth="1"/>
    <col min="515" max="515" width="11.88671875" style="1" customWidth="1"/>
    <col min="516" max="516" width="0.77734375" style="1" customWidth="1"/>
    <col min="517" max="517" width="11" style="1" customWidth="1"/>
    <col min="518" max="518" width="1.33203125" style="1" customWidth="1"/>
    <col min="519" max="519" width="10.109375" style="1" customWidth="1"/>
    <col min="520" max="520" width="2.21875" style="1" customWidth="1"/>
    <col min="521" max="521" width="13.44140625" style="1" customWidth="1"/>
    <col min="522" max="522" width="1.88671875" style="1" customWidth="1"/>
    <col min="523" max="523" width="8.77734375" style="1" customWidth="1"/>
    <col min="524" max="524" width="1.109375" style="1" customWidth="1"/>
    <col min="525" max="525" width="9.44140625" style="1" bestFit="1" customWidth="1"/>
    <col min="526" max="526" width="1.33203125" style="1" customWidth="1"/>
    <col min="527" max="527" width="15.77734375" style="1" customWidth="1"/>
    <col min="528" max="528" width="1.6640625" style="1" customWidth="1"/>
    <col min="529" max="529" width="14.109375" style="1" customWidth="1"/>
    <col min="530" max="530" width="2" style="1" customWidth="1"/>
    <col min="531" max="531" width="13.21875" style="1" customWidth="1"/>
    <col min="532" max="532" width="10.109375" style="1" bestFit="1" customWidth="1"/>
    <col min="533" max="533" width="12.33203125" style="1" bestFit="1" customWidth="1"/>
    <col min="534" max="768" width="9.6640625" style="1"/>
    <col min="769" max="769" width="33.88671875" style="1" customWidth="1"/>
    <col min="770" max="770" width="9.44140625" style="1" customWidth="1"/>
    <col min="771" max="771" width="11.88671875" style="1" customWidth="1"/>
    <col min="772" max="772" width="0.77734375" style="1" customWidth="1"/>
    <col min="773" max="773" width="11" style="1" customWidth="1"/>
    <col min="774" max="774" width="1.33203125" style="1" customWidth="1"/>
    <col min="775" max="775" width="10.109375" style="1" customWidth="1"/>
    <col min="776" max="776" width="2.21875" style="1" customWidth="1"/>
    <col min="777" max="777" width="13.44140625" style="1" customWidth="1"/>
    <col min="778" max="778" width="1.88671875" style="1" customWidth="1"/>
    <col min="779" max="779" width="8.77734375" style="1" customWidth="1"/>
    <col min="780" max="780" width="1.109375" style="1" customWidth="1"/>
    <col min="781" max="781" width="9.44140625" style="1" bestFit="1" customWidth="1"/>
    <col min="782" max="782" width="1.33203125" style="1" customWidth="1"/>
    <col min="783" max="783" width="15.77734375" style="1" customWidth="1"/>
    <col min="784" max="784" width="1.6640625" style="1" customWidth="1"/>
    <col min="785" max="785" width="14.109375" style="1" customWidth="1"/>
    <col min="786" max="786" width="2" style="1" customWidth="1"/>
    <col min="787" max="787" width="13.21875" style="1" customWidth="1"/>
    <col min="788" max="788" width="10.109375" style="1" bestFit="1" customWidth="1"/>
    <col min="789" max="789" width="12.33203125" style="1" bestFit="1" customWidth="1"/>
    <col min="790" max="1024" width="9.6640625" style="1"/>
    <col min="1025" max="1025" width="33.88671875" style="1" customWidth="1"/>
    <col min="1026" max="1026" width="9.44140625" style="1" customWidth="1"/>
    <col min="1027" max="1027" width="11.88671875" style="1" customWidth="1"/>
    <col min="1028" max="1028" width="0.77734375" style="1" customWidth="1"/>
    <col min="1029" max="1029" width="11" style="1" customWidth="1"/>
    <col min="1030" max="1030" width="1.33203125" style="1" customWidth="1"/>
    <col min="1031" max="1031" width="10.109375" style="1" customWidth="1"/>
    <col min="1032" max="1032" width="2.21875" style="1" customWidth="1"/>
    <col min="1033" max="1033" width="13.44140625" style="1" customWidth="1"/>
    <col min="1034" max="1034" width="1.88671875" style="1" customWidth="1"/>
    <col min="1035" max="1035" width="8.77734375" style="1" customWidth="1"/>
    <col min="1036" max="1036" width="1.109375" style="1" customWidth="1"/>
    <col min="1037" max="1037" width="9.44140625" style="1" bestFit="1" customWidth="1"/>
    <col min="1038" max="1038" width="1.33203125" style="1" customWidth="1"/>
    <col min="1039" max="1039" width="15.77734375" style="1" customWidth="1"/>
    <col min="1040" max="1040" width="1.6640625" style="1" customWidth="1"/>
    <col min="1041" max="1041" width="14.109375" style="1" customWidth="1"/>
    <col min="1042" max="1042" width="2" style="1" customWidth="1"/>
    <col min="1043" max="1043" width="13.21875" style="1" customWidth="1"/>
    <col min="1044" max="1044" width="10.109375" style="1" bestFit="1" customWidth="1"/>
    <col min="1045" max="1045" width="12.33203125" style="1" bestFit="1" customWidth="1"/>
    <col min="1046" max="1280" width="9.6640625" style="1"/>
    <col min="1281" max="1281" width="33.88671875" style="1" customWidth="1"/>
    <col min="1282" max="1282" width="9.44140625" style="1" customWidth="1"/>
    <col min="1283" max="1283" width="11.88671875" style="1" customWidth="1"/>
    <col min="1284" max="1284" width="0.77734375" style="1" customWidth="1"/>
    <col min="1285" max="1285" width="11" style="1" customWidth="1"/>
    <col min="1286" max="1286" width="1.33203125" style="1" customWidth="1"/>
    <col min="1287" max="1287" width="10.109375" style="1" customWidth="1"/>
    <col min="1288" max="1288" width="2.21875" style="1" customWidth="1"/>
    <col min="1289" max="1289" width="13.44140625" style="1" customWidth="1"/>
    <col min="1290" max="1290" width="1.88671875" style="1" customWidth="1"/>
    <col min="1291" max="1291" width="8.77734375" style="1" customWidth="1"/>
    <col min="1292" max="1292" width="1.109375" style="1" customWidth="1"/>
    <col min="1293" max="1293" width="9.44140625" style="1" bestFit="1" customWidth="1"/>
    <col min="1294" max="1294" width="1.33203125" style="1" customWidth="1"/>
    <col min="1295" max="1295" width="15.77734375" style="1" customWidth="1"/>
    <col min="1296" max="1296" width="1.6640625" style="1" customWidth="1"/>
    <col min="1297" max="1297" width="14.109375" style="1" customWidth="1"/>
    <col min="1298" max="1298" width="2" style="1" customWidth="1"/>
    <col min="1299" max="1299" width="13.21875" style="1" customWidth="1"/>
    <col min="1300" max="1300" width="10.109375" style="1" bestFit="1" customWidth="1"/>
    <col min="1301" max="1301" width="12.33203125" style="1" bestFit="1" customWidth="1"/>
    <col min="1302" max="1536" width="9.6640625" style="1"/>
    <col min="1537" max="1537" width="33.88671875" style="1" customWidth="1"/>
    <col min="1538" max="1538" width="9.44140625" style="1" customWidth="1"/>
    <col min="1539" max="1539" width="11.88671875" style="1" customWidth="1"/>
    <col min="1540" max="1540" width="0.77734375" style="1" customWidth="1"/>
    <col min="1541" max="1541" width="11" style="1" customWidth="1"/>
    <col min="1542" max="1542" width="1.33203125" style="1" customWidth="1"/>
    <col min="1543" max="1543" width="10.109375" style="1" customWidth="1"/>
    <col min="1544" max="1544" width="2.21875" style="1" customWidth="1"/>
    <col min="1545" max="1545" width="13.44140625" style="1" customWidth="1"/>
    <col min="1546" max="1546" width="1.88671875" style="1" customWidth="1"/>
    <col min="1547" max="1547" width="8.77734375" style="1" customWidth="1"/>
    <col min="1548" max="1548" width="1.109375" style="1" customWidth="1"/>
    <col min="1549" max="1549" width="9.44140625" style="1" bestFit="1" customWidth="1"/>
    <col min="1550" max="1550" width="1.33203125" style="1" customWidth="1"/>
    <col min="1551" max="1551" width="15.77734375" style="1" customWidth="1"/>
    <col min="1552" max="1552" width="1.6640625" style="1" customWidth="1"/>
    <col min="1553" max="1553" width="14.109375" style="1" customWidth="1"/>
    <col min="1554" max="1554" width="2" style="1" customWidth="1"/>
    <col min="1555" max="1555" width="13.21875" style="1" customWidth="1"/>
    <col min="1556" max="1556" width="10.109375" style="1" bestFit="1" customWidth="1"/>
    <col min="1557" max="1557" width="12.33203125" style="1" bestFit="1" customWidth="1"/>
    <col min="1558" max="1792" width="9.6640625" style="1"/>
    <col min="1793" max="1793" width="33.88671875" style="1" customWidth="1"/>
    <col min="1794" max="1794" width="9.44140625" style="1" customWidth="1"/>
    <col min="1795" max="1795" width="11.88671875" style="1" customWidth="1"/>
    <col min="1796" max="1796" width="0.77734375" style="1" customWidth="1"/>
    <col min="1797" max="1797" width="11" style="1" customWidth="1"/>
    <col min="1798" max="1798" width="1.33203125" style="1" customWidth="1"/>
    <col min="1799" max="1799" width="10.109375" style="1" customWidth="1"/>
    <col min="1800" max="1800" width="2.21875" style="1" customWidth="1"/>
    <col min="1801" max="1801" width="13.44140625" style="1" customWidth="1"/>
    <col min="1802" max="1802" width="1.88671875" style="1" customWidth="1"/>
    <col min="1803" max="1803" width="8.77734375" style="1" customWidth="1"/>
    <col min="1804" max="1804" width="1.109375" style="1" customWidth="1"/>
    <col min="1805" max="1805" width="9.44140625" style="1" bestFit="1" customWidth="1"/>
    <col min="1806" max="1806" width="1.33203125" style="1" customWidth="1"/>
    <col min="1807" max="1807" width="15.77734375" style="1" customWidth="1"/>
    <col min="1808" max="1808" width="1.6640625" style="1" customWidth="1"/>
    <col min="1809" max="1809" width="14.109375" style="1" customWidth="1"/>
    <col min="1810" max="1810" width="2" style="1" customWidth="1"/>
    <col min="1811" max="1811" width="13.21875" style="1" customWidth="1"/>
    <col min="1812" max="1812" width="10.109375" style="1" bestFit="1" customWidth="1"/>
    <col min="1813" max="1813" width="12.33203125" style="1" bestFit="1" customWidth="1"/>
    <col min="1814" max="2048" width="9.6640625" style="1"/>
    <col min="2049" max="2049" width="33.88671875" style="1" customWidth="1"/>
    <col min="2050" max="2050" width="9.44140625" style="1" customWidth="1"/>
    <col min="2051" max="2051" width="11.88671875" style="1" customWidth="1"/>
    <col min="2052" max="2052" width="0.77734375" style="1" customWidth="1"/>
    <col min="2053" max="2053" width="11" style="1" customWidth="1"/>
    <col min="2054" max="2054" width="1.33203125" style="1" customWidth="1"/>
    <col min="2055" max="2055" width="10.109375" style="1" customWidth="1"/>
    <col min="2056" max="2056" width="2.21875" style="1" customWidth="1"/>
    <col min="2057" max="2057" width="13.44140625" style="1" customWidth="1"/>
    <col min="2058" max="2058" width="1.88671875" style="1" customWidth="1"/>
    <col min="2059" max="2059" width="8.77734375" style="1" customWidth="1"/>
    <col min="2060" max="2060" width="1.109375" style="1" customWidth="1"/>
    <col min="2061" max="2061" width="9.44140625" style="1" bestFit="1" customWidth="1"/>
    <col min="2062" max="2062" width="1.33203125" style="1" customWidth="1"/>
    <col min="2063" max="2063" width="15.77734375" style="1" customWidth="1"/>
    <col min="2064" max="2064" width="1.6640625" style="1" customWidth="1"/>
    <col min="2065" max="2065" width="14.109375" style="1" customWidth="1"/>
    <col min="2066" max="2066" width="2" style="1" customWidth="1"/>
    <col min="2067" max="2067" width="13.21875" style="1" customWidth="1"/>
    <col min="2068" max="2068" width="10.109375" style="1" bestFit="1" customWidth="1"/>
    <col min="2069" max="2069" width="12.33203125" style="1" bestFit="1" customWidth="1"/>
    <col min="2070" max="2304" width="9.6640625" style="1"/>
    <col min="2305" max="2305" width="33.88671875" style="1" customWidth="1"/>
    <col min="2306" max="2306" width="9.44140625" style="1" customWidth="1"/>
    <col min="2307" max="2307" width="11.88671875" style="1" customWidth="1"/>
    <col min="2308" max="2308" width="0.77734375" style="1" customWidth="1"/>
    <col min="2309" max="2309" width="11" style="1" customWidth="1"/>
    <col min="2310" max="2310" width="1.33203125" style="1" customWidth="1"/>
    <col min="2311" max="2311" width="10.109375" style="1" customWidth="1"/>
    <col min="2312" max="2312" width="2.21875" style="1" customWidth="1"/>
    <col min="2313" max="2313" width="13.44140625" style="1" customWidth="1"/>
    <col min="2314" max="2314" width="1.88671875" style="1" customWidth="1"/>
    <col min="2315" max="2315" width="8.77734375" style="1" customWidth="1"/>
    <col min="2316" max="2316" width="1.109375" style="1" customWidth="1"/>
    <col min="2317" max="2317" width="9.44140625" style="1" bestFit="1" customWidth="1"/>
    <col min="2318" max="2318" width="1.33203125" style="1" customWidth="1"/>
    <col min="2319" max="2319" width="15.77734375" style="1" customWidth="1"/>
    <col min="2320" max="2320" width="1.6640625" style="1" customWidth="1"/>
    <col min="2321" max="2321" width="14.109375" style="1" customWidth="1"/>
    <col min="2322" max="2322" width="2" style="1" customWidth="1"/>
    <col min="2323" max="2323" width="13.21875" style="1" customWidth="1"/>
    <col min="2324" max="2324" width="10.109375" style="1" bestFit="1" customWidth="1"/>
    <col min="2325" max="2325" width="12.33203125" style="1" bestFit="1" customWidth="1"/>
    <col min="2326" max="2560" width="9.6640625" style="1"/>
    <col min="2561" max="2561" width="33.88671875" style="1" customWidth="1"/>
    <col min="2562" max="2562" width="9.44140625" style="1" customWidth="1"/>
    <col min="2563" max="2563" width="11.88671875" style="1" customWidth="1"/>
    <col min="2564" max="2564" width="0.77734375" style="1" customWidth="1"/>
    <col min="2565" max="2565" width="11" style="1" customWidth="1"/>
    <col min="2566" max="2566" width="1.33203125" style="1" customWidth="1"/>
    <col min="2567" max="2567" width="10.109375" style="1" customWidth="1"/>
    <col min="2568" max="2568" width="2.21875" style="1" customWidth="1"/>
    <col min="2569" max="2569" width="13.44140625" style="1" customWidth="1"/>
    <col min="2570" max="2570" width="1.88671875" style="1" customWidth="1"/>
    <col min="2571" max="2571" width="8.77734375" style="1" customWidth="1"/>
    <col min="2572" max="2572" width="1.109375" style="1" customWidth="1"/>
    <col min="2573" max="2573" width="9.44140625" style="1" bestFit="1" customWidth="1"/>
    <col min="2574" max="2574" width="1.33203125" style="1" customWidth="1"/>
    <col min="2575" max="2575" width="15.77734375" style="1" customWidth="1"/>
    <col min="2576" max="2576" width="1.6640625" style="1" customWidth="1"/>
    <col min="2577" max="2577" width="14.109375" style="1" customWidth="1"/>
    <col min="2578" max="2578" width="2" style="1" customWidth="1"/>
    <col min="2579" max="2579" width="13.21875" style="1" customWidth="1"/>
    <col min="2580" max="2580" width="10.109375" style="1" bestFit="1" customWidth="1"/>
    <col min="2581" max="2581" width="12.33203125" style="1" bestFit="1" customWidth="1"/>
    <col min="2582" max="2816" width="9.6640625" style="1"/>
    <col min="2817" max="2817" width="33.88671875" style="1" customWidth="1"/>
    <col min="2818" max="2818" width="9.44140625" style="1" customWidth="1"/>
    <col min="2819" max="2819" width="11.88671875" style="1" customWidth="1"/>
    <col min="2820" max="2820" width="0.77734375" style="1" customWidth="1"/>
    <col min="2821" max="2821" width="11" style="1" customWidth="1"/>
    <col min="2822" max="2822" width="1.33203125" style="1" customWidth="1"/>
    <col min="2823" max="2823" width="10.109375" style="1" customWidth="1"/>
    <col min="2824" max="2824" width="2.21875" style="1" customWidth="1"/>
    <col min="2825" max="2825" width="13.44140625" style="1" customWidth="1"/>
    <col min="2826" max="2826" width="1.88671875" style="1" customWidth="1"/>
    <col min="2827" max="2827" width="8.77734375" style="1" customWidth="1"/>
    <col min="2828" max="2828" width="1.109375" style="1" customWidth="1"/>
    <col min="2829" max="2829" width="9.44140625" style="1" bestFit="1" customWidth="1"/>
    <col min="2830" max="2830" width="1.33203125" style="1" customWidth="1"/>
    <col min="2831" max="2831" width="15.77734375" style="1" customWidth="1"/>
    <col min="2832" max="2832" width="1.6640625" style="1" customWidth="1"/>
    <col min="2833" max="2833" width="14.109375" style="1" customWidth="1"/>
    <col min="2834" max="2834" width="2" style="1" customWidth="1"/>
    <col min="2835" max="2835" width="13.21875" style="1" customWidth="1"/>
    <col min="2836" max="2836" width="10.109375" style="1" bestFit="1" customWidth="1"/>
    <col min="2837" max="2837" width="12.33203125" style="1" bestFit="1" customWidth="1"/>
    <col min="2838" max="3072" width="9.6640625" style="1"/>
    <col min="3073" max="3073" width="33.88671875" style="1" customWidth="1"/>
    <col min="3074" max="3074" width="9.44140625" style="1" customWidth="1"/>
    <col min="3075" max="3075" width="11.88671875" style="1" customWidth="1"/>
    <col min="3076" max="3076" width="0.77734375" style="1" customWidth="1"/>
    <col min="3077" max="3077" width="11" style="1" customWidth="1"/>
    <col min="3078" max="3078" width="1.33203125" style="1" customWidth="1"/>
    <col min="3079" max="3079" width="10.109375" style="1" customWidth="1"/>
    <col min="3080" max="3080" width="2.21875" style="1" customWidth="1"/>
    <col min="3081" max="3081" width="13.44140625" style="1" customWidth="1"/>
    <col min="3082" max="3082" width="1.88671875" style="1" customWidth="1"/>
    <col min="3083" max="3083" width="8.77734375" style="1" customWidth="1"/>
    <col min="3084" max="3084" width="1.109375" style="1" customWidth="1"/>
    <col min="3085" max="3085" width="9.44140625" style="1" bestFit="1" customWidth="1"/>
    <col min="3086" max="3086" width="1.33203125" style="1" customWidth="1"/>
    <col min="3087" max="3087" width="15.77734375" style="1" customWidth="1"/>
    <col min="3088" max="3088" width="1.6640625" style="1" customWidth="1"/>
    <col min="3089" max="3089" width="14.109375" style="1" customWidth="1"/>
    <col min="3090" max="3090" width="2" style="1" customWidth="1"/>
    <col min="3091" max="3091" width="13.21875" style="1" customWidth="1"/>
    <col min="3092" max="3092" width="10.109375" style="1" bestFit="1" customWidth="1"/>
    <col min="3093" max="3093" width="12.33203125" style="1" bestFit="1" customWidth="1"/>
    <col min="3094" max="3328" width="9.6640625" style="1"/>
    <col min="3329" max="3329" width="33.88671875" style="1" customWidth="1"/>
    <col min="3330" max="3330" width="9.44140625" style="1" customWidth="1"/>
    <col min="3331" max="3331" width="11.88671875" style="1" customWidth="1"/>
    <col min="3332" max="3332" width="0.77734375" style="1" customWidth="1"/>
    <col min="3333" max="3333" width="11" style="1" customWidth="1"/>
    <col min="3334" max="3334" width="1.33203125" style="1" customWidth="1"/>
    <col min="3335" max="3335" width="10.109375" style="1" customWidth="1"/>
    <col min="3336" max="3336" width="2.21875" style="1" customWidth="1"/>
    <col min="3337" max="3337" width="13.44140625" style="1" customWidth="1"/>
    <col min="3338" max="3338" width="1.88671875" style="1" customWidth="1"/>
    <col min="3339" max="3339" width="8.77734375" style="1" customWidth="1"/>
    <col min="3340" max="3340" width="1.109375" style="1" customWidth="1"/>
    <col min="3341" max="3341" width="9.44140625" style="1" bestFit="1" customWidth="1"/>
    <col min="3342" max="3342" width="1.33203125" style="1" customWidth="1"/>
    <col min="3343" max="3343" width="15.77734375" style="1" customWidth="1"/>
    <col min="3344" max="3344" width="1.6640625" style="1" customWidth="1"/>
    <col min="3345" max="3345" width="14.109375" style="1" customWidth="1"/>
    <col min="3346" max="3346" width="2" style="1" customWidth="1"/>
    <col min="3347" max="3347" width="13.21875" style="1" customWidth="1"/>
    <col min="3348" max="3348" width="10.109375" style="1" bestFit="1" customWidth="1"/>
    <col min="3349" max="3349" width="12.33203125" style="1" bestFit="1" customWidth="1"/>
    <col min="3350" max="3584" width="9.6640625" style="1"/>
    <col min="3585" max="3585" width="33.88671875" style="1" customWidth="1"/>
    <col min="3586" max="3586" width="9.44140625" style="1" customWidth="1"/>
    <col min="3587" max="3587" width="11.88671875" style="1" customWidth="1"/>
    <col min="3588" max="3588" width="0.77734375" style="1" customWidth="1"/>
    <col min="3589" max="3589" width="11" style="1" customWidth="1"/>
    <col min="3590" max="3590" width="1.33203125" style="1" customWidth="1"/>
    <col min="3591" max="3591" width="10.109375" style="1" customWidth="1"/>
    <col min="3592" max="3592" width="2.21875" style="1" customWidth="1"/>
    <col min="3593" max="3593" width="13.44140625" style="1" customWidth="1"/>
    <col min="3594" max="3594" width="1.88671875" style="1" customWidth="1"/>
    <col min="3595" max="3595" width="8.77734375" style="1" customWidth="1"/>
    <col min="3596" max="3596" width="1.109375" style="1" customWidth="1"/>
    <col min="3597" max="3597" width="9.44140625" style="1" bestFit="1" customWidth="1"/>
    <col min="3598" max="3598" width="1.33203125" style="1" customWidth="1"/>
    <col min="3599" max="3599" width="15.77734375" style="1" customWidth="1"/>
    <col min="3600" max="3600" width="1.6640625" style="1" customWidth="1"/>
    <col min="3601" max="3601" width="14.109375" style="1" customWidth="1"/>
    <col min="3602" max="3602" width="2" style="1" customWidth="1"/>
    <col min="3603" max="3603" width="13.21875" style="1" customWidth="1"/>
    <col min="3604" max="3604" width="10.109375" style="1" bestFit="1" customWidth="1"/>
    <col min="3605" max="3605" width="12.33203125" style="1" bestFit="1" customWidth="1"/>
    <col min="3606" max="3840" width="9.6640625" style="1"/>
    <col min="3841" max="3841" width="33.88671875" style="1" customWidth="1"/>
    <col min="3842" max="3842" width="9.44140625" style="1" customWidth="1"/>
    <col min="3843" max="3843" width="11.88671875" style="1" customWidth="1"/>
    <col min="3844" max="3844" width="0.77734375" style="1" customWidth="1"/>
    <col min="3845" max="3845" width="11" style="1" customWidth="1"/>
    <col min="3846" max="3846" width="1.33203125" style="1" customWidth="1"/>
    <col min="3847" max="3847" width="10.109375" style="1" customWidth="1"/>
    <col min="3848" max="3848" width="2.21875" style="1" customWidth="1"/>
    <col min="3849" max="3849" width="13.44140625" style="1" customWidth="1"/>
    <col min="3850" max="3850" width="1.88671875" style="1" customWidth="1"/>
    <col min="3851" max="3851" width="8.77734375" style="1" customWidth="1"/>
    <col min="3852" max="3852" width="1.109375" style="1" customWidth="1"/>
    <col min="3853" max="3853" width="9.44140625" style="1" bestFit="1" customWidth="1"/>
    <col min="3854" max="3854" width="1.33203125" style="1" customWidth="1"/>
    <col min="3855" max="3855" width="15.77734375" style="1" customWidth="1"/>
    <col min="3856" max="3856" width="1.6640625" style="1" customWidth="1"/>
    <col min="3857" max="3857" width="14.109375" style="1" customWidth="1"/>
    <col min="3858" max="3858" width="2" style="1" customWidth="1"/>
    <col min="3859" max="3859" width="13.21875" style="1" customWidth="1"/>
    <col min="3860" max="3860" width="10.109375" style="1" bestFit="1" customWidth="1"/>
    <col min="3861" max="3861" width="12.33203125" style="1" bestFit="1" customWidth="1"/>
    <col min="3862" max="4096" width="9.6640625" style="1"/>
    <col min="4097" max="4097" width="33.88671875" style="1" customWidth="1"/>
    <col min="4098" max="4098" width="9.44140625" style="1" customWidth="1"/>
    <col min="4099" max="4099" width="11.88671875" style="1" customWidth="1"/>
    <col min="4100" max="4100" width="0.77734375" style="1" customWidth="1"/>
    <col min="4101" max="4101" width="11" style="1" customWidth="1"/>
    <col min="4102" max="4102" width="1.33203125" style="1" customWidth="1"/>
    <col min="4103" max="4103" width="10.109375" style="1" customWidth="1"/>
    <col min="4104" max="4104" width="2.21875" style="1" customWidth="1"/>
    <col min="4105" max="4105" width="13.44140625" style="1" customWidth="1"/>
    <col min="4106" max="4106" width="1.88671875" style="1" customWidth="1"/>
    <col min="4107" max="4107" width="8.77734375" style="1" customWidth="1"/>
    <col min="4108" max="4108" width="1.109375" style="1" customWidth="1"/>
    <col min="4109" max="4109" width="9.44140625" style="1" bestFit="1" customWidth="1"/>
    <col min="4110" max="4110" width="1.33203125" style="1" customWidth="1"/>
    <col min="4111" max="4111" width="15.77734375" style="1" customWidth="1"/>
    <col min="4112" max="4112" width="1.6640625" style="1" customWidth="1"/>
    <col min="4113" max="4113" width="14.109375" style="1" customWidth="1"/>
    <col min="4114" max="4114" width="2" style="1" customWidth="1"/>
    <col min="4115" max="4115" width="13.21875" style="1" customWidth="1"/>
    <col min="4116" max="4116" width="10.109375" style="1" bestFit="1" customWidth="1"/>
    <col min="4117" max="4117" width="12.33203125" style="1" bestFit="1" customWidth="1"/>
    <col min="4118" max="4352" width="9.6640625" style="1"/>
    <col min="4353" max="4353" width="33.88671875" style="1" customWidth="1"/>
    <col min="4354" max="4354" width="9.44140625" style="1" customWidth="1"/>
    <col min="4355" max="4355" width="11.88671875" style="1" customWidth="1"/>
    <col min="4356" max="4356" width="0.77734375" style="1" customWidth="1"/>
    <col min="4357" max="4357" width="11" style="1" customWidth="1"/>
    <col min="4358" max="4358" width="1.33203125" style="1" customWidth="1"/>
    <col min="4359" max="4359" width="10.109375" style="1" customWidth="1"/>
    <col min="4360" max="4360" width="2.21875" style="1" customWidth="1"/>
    <col min="4361" max="4361" width="13.44140625" style="1" customWidth="1"/>
    <col min="4362" max="4362" width="1.88671875" style="1" customWidth="1"/>
    <col min="4363" max="4363" width="8.77734375" style="1" customWidth="1"/>
    <col min="4364" max="4364" width="1.109375" style="1" customWidth="1"/>
    <col min="4365" max="4365" width="9.44140625" style="1" bestFit="1" customWidth="1"/>
    <col min="4366" max="4366" width="1.33203125" style="1" customWidth="1"/>
    <col min="4367" max="4367" width="15.77734375" style="1" customWidth="1"/>
    <col min="4368" max="4368" width="1.6640625" style="1" customWidth="1"/>
    <col min="4369" max="4369" width="14.109375" style="1" customWidth="1"/>
    <col min="4370" max="4370" width="2" style="1" customWidth="1"/>
    <col min="4371" max="4371" width="13.21875" style="1" customWidth="1"/>
    <col min="4372" max="4372" width="10.109375" style="1" bestFit="1" customWidth="1"/>
    <col min="4373" max="4373" width="12.33203125" style="1" bestFit="1" customWidth="1"/>
    <col min="4374" max="4608" width="9.6640625" style="1"/>
    <col min="4609" max="4609" width="33.88671875" style="1" customWidth="1"/>
    <col min="4610" max="4610" width="9.44140625" style="1" customWidth="1"/>
    <col min="4611" max="4611" width="11.88671875" style="1" customWidth="1"/>
    <col min="4612" max="4612" width="0.77734375" style="1" customWidth="1"/>
    <col min="4613" max="4613" width="11" style="1" customWidth="1"/>
    <col min="4614" max="4614" width="1.33203125" style="1" customWidth="1"/>
    <col min="4615" max="4615" width="10.109375" style="1" customWidth="1"/>
    <col min="4616" max="4616" width="2.21875" style="1" customWidth="1"/>
    <col min="4617" max="4617" width="13.44140625" style="1" customWidth="1"/>
    <col min="4618" max="4618" width="1.88671875" style="1" customWidth="1"/>
    <col min="4619" max="4619" width="8.77734375" style="1" customWidth="1"/>
    <col min="4620" max="4620" width="1.109375" style="1" customWidth="1"/>
    <col min="4621" max="4621" width="9.44140625" style="1" bestFit="1" customWidth="1"/>
    <col min="4622" max="4622" width="1.33203125" style="1" customWidth="1"/>
    <col min="4623" max="4623" width="15.77734375" style="1" customWidth="1"/>
    <col min="4624" max="4624" width="1.6640625" style="1" customWidth="1"/>
    <col min="4625" max="4625" width="14.109375" style="1" customWidth="1"/>
    <col min="4626" max="4626" width="2" style="1" customWidth="1"/>
    <col min="4627" max="4627" width="13.21875" style="1" customWidth="1"/>
    <col min="4628" max="4628" width="10.109375" style="1" bestFit="1" customWidth="1"/>
    <col min="4629" max="4629" width="12.33203125" style="1" bestFit="1" customWidth="1"/>
    <col min="4630" max="4864" width="9.6640625" style="1"/>
    <col min="4865" max="4865" width="33.88671875" style="1" customWidth="1"/>
    <col min="4866" max="4866" width="9.44140625" style="1" customWidth="1"/>
    <col min="4867" max="4867" width="11.88671875" style="1" customWidth="1"/>
    <col min="4868" max="4868" width="0.77734375" style="1" customWidth="1"/>
    <col min="4869" max="4869" width="11" style="1" customWidth="1"/>
    <col min="4870" max="4870" width="1.33203125" style="1" customWidth="1"/>
    <col min="4871" max="4871" width="10.109375" style="1" customWidth="1"/>
    <col min="4872" max="4872" width="2.21875" style="1" customWidth="1"/>
    <col min="4873" max="4873" width="13.44140625" style="1" customWidth="1"/>
    <col min="4874" max="4874" width="1.88671875" style="1" customWidth="1"/>
    <col min="4875" max="4875" width="8.77734375" style="1" customWidth="1"/>
    <col min="4876" max="4876" width="1.109375" style="1" customWidth="1"/>
    <col min="4877" max="4877" width="9.44140625" style="1" bestFit="1" customWidth="1"/>
    <col min="4878" max="4878" width="1.33203125" style="1" customWidth="1"/>
    <col min="4879" max="4879" width="15.77734375" style="1" customWidth="1"/>
    <col min="4880" max="4880" width="1.6640625" style="1" customWidth="1"/>
    <col min="4881" max="4881" width="14.109375" style="1" customWidth="1"/>
    <col min="4882" max="4882" width="2" style="1" customWidth="1"/>
    <col min="4883" max="4883" width="13.21875" style="1" customWidth="1"/>
    <col min="4884" max="4884" width="10.109375" style="1" bestFit="1" customWidth="1"/>
    <col min="4885" max="4885" width="12.33203125" style="1" bestFit="1" customWidth="1"/>
    <col min="4886" max="5120" width="9.6640625" style="1"/>
    <col min="5121" max="5121" width="33.88671875" style="1" customWidth="1"/>
    <col min="5122" max="5122" width="9.44140625" style="1" customWidth="1"/>
    <col min="5123" max="5123" width="11.88671875" style="1" customWidth="1"/>
    <col min="5124" max="5124" width="0.77734375" style="1" customWidth="1"/>
    <col min="5125" max="5125" width="11" style="1" customWidth="1"/>
    <col min="5126" max="5126" width="1.33203125" style="1" customWidth="1"/>
    <col min="5127" max="5127" width="10.109375" style="1" customWidth="1"/>
    <col min="5128" max="5128" width="2.21875" style="1" customWidth="1"/>
    <col min="5129" max="5129" width="13.44140625" style="1" customWidth="1"/>
    <col min="5130" max="5130" width="1.88671875" style="1" customWidth="1"/>
    <col min="5131" max="5131" width="8.77734375" style="1" customWidth="1"/>
    <col min="5132" max="5132" width="1.109375" style="1" customWidth="1"/>
    <col min="5133" max="5133" width="9.44140625" style="1" bestFit="1" customWidth="1"/>
    <col min="5134" max="5134" width="1.33203125" style="1" customWidth="1"/>
    <col min="5135" max="5135" width="15.77734375" style="1" customWidth="1"/>
    <col min="5136" max="5136" width="1.6640625" style="1" customWidth="1"/>
    <col min="5137" max="5137" width="14.109375" style="1" customWidth="1"/>
    <col min="5138" max="5138" width="2" style="1" customWidth="1"/>
    <col min="5139" max="5139" width="13.21875" style="1" customWidth="1"/>
    <col min="5140" max="5140" width="10.109375" style="1" bestFit="1" customWidth="1"/>
    <col min="5141" max="5141" width="12.33203125" style="1" bestFit="1" customWidth="1"/>
    <col min="5142" max="5376" width="9.6640625" style="1"/>
    <col min="5377" max="5377" width="33.88671875" style="1" customWidth="1"/>
    <col min="5378" max="5378" width="9.44140625" style="1" customWidth="1"/>
    <col min="5379" max="5379" width="11.88671875" style="1" customWidth="1"/>
    <col min="5380" max="5380" width="0.77734375" style="1" customWidth="1"/>
    <col min="5381" max="5381" width="11" style="1" customWidth="1"/>
    <col min="5382" max="5382" width="1.33203125" style="1" customWidth="1"/>
    <col min="5383" max="5383" width="10.109375" style="1" customWidth="1"/>
    <col min="5384" max="5384" width="2.21875" style="1" customWidth="1"/>
    <col min="5385" max="5385" width="13.44140625" style="1" customWidth="1"/>
    <col min="5386" max="5386" width="1.88671875" style="1" customWidth="1"/>
    <col min="5387" max="5387" width="8.77734375" style="1" customWidth="1"/>
    <col min="5388" max="5388" width="1.109375" style="1" customWidth="1"/>
    <col min="5389" max="5389" width="9.44140625" style="1" bestFit="1" customWidth="1"/>
    <col min="5390" max="5390" width="1.33203125" style="1" customWidth="1"/>
    <col min="5391" max="5391" width="15.77734375" style="1" customWidth="1"/>
    <col min="5392" max="5392" width="1.6640625" style="1" customWidth="1"/>
    <col min="5393" max="5393" width="14.109375" style="1" customWidth="1"/>
    <col min="5394" max="5394" width="2" style="1" customWidth="1"/>
    <col min="5395" max="5395" width="13.21875" style="1" customWidth="1"/>
    <col min="5396" max="5396" width="10.109375" style="1" bestFit="1" customWidth="1"/>
    <col min="5397" max="5397" width="12.33203125" style="1" bestFit="1" customWidth="1"/>
    <col min="5398" max="5632" width="9.6640625" style="1"/>
    <col min="5633" max="5633" width="33.88671875" style="1" customWidth="1"/>
    <col min="5634" max="5634" width="9.44140625" style="1" customWidth="1"/>
    <col min="5635" max="5635" width="11.88671875" style="1" customWidth="1"/>
    <col min="5636" max="5636" width="0.77734375" style="1" customWidth="1"/>
    <col min="5637" max="5637" width="11" style="1" customWidth="1"/>
    <col min="5638" max="5638" width="1.33203125" style="1" customWidth="1"/>
    <col min="5639" max="5639" width="10.109375" style="1" customWidth="1"/>
    <col min="5640" max="5640" width="2.21875" style="1" customWidth="1"/>
    <col min="5641" max="5641" width="13.44140625" style="1" customWidth="1"/>
    <col min="5642" max="5642" width="1.88671875" style="1" customWidth="1"/>
    <col min="5643" max="5643" width="8.77734375" style="1" customWidth="1"/>
    <col min="5644" max="5644" width="1.109375" style="1" customWidth="1"/>
    <col min="5645" max="5645" width="9.44140625" style="1" bestFit="1" customWidth="1"/>
    <col min="5646" max="5646" width="1.33203125" style="1" customWidth="1"/>
    <col min="5647" max="5647" width="15.77734375" style="1" customWidth="1"/>
    <col min="5648" max="5648" width="1.6640625" style="1" customWidth="1"/>
    <col min="5649" max="5649" width="14.109375" style="1" customWidth="1"/>
    <col min="5650" max="5650" width="2" style="1" customWidth="1"/>
    <col min="5651" max="5651" width="13.21875" style="1" customWidth="1"/>
    <col min="5652" max="5652" width="10.109375" style="1" bestFit="1" customWidth="1"/>
    <col min="5653" max="5653" width="12.33203125" style="1" bestFit="1" customWidth="1"/>
    <col min="5654" max="5888" width="9.6640625" style="1"/>
    <col min="5889" max="5889" width="33.88671875" style="1" customWidth="1"/>
    <col min="5890" max="5890" width="9.44140625" style="1" customWidth="1"/>
    <col min="5891" max="5891" width="11.88671875" style="1" customWidth="1"/>
    <col min="5892" max="5892" width="0.77734375" style="1" customWidth="1"/>
    <col min="5893" max="5893" width="11" style="1" customWidth="1"/>
    <col min="5894" max="5894" width="1.33203125" style="1" customWidth="1"/>
    <col min="5895" max="5895" width="10.109375" style="1" customWidth="1"/>
    <col min="5896" max="5896" width="2.21875" style="1" customWidth="1"/>
    <col min="5897" max="5897" width="13.44140625" style="1" customWidth="1"/>
    <col min="5898" max="5898" width="1.88671875" style="1" customWidth="1"/>
    <col min="5899" max="5899" width="8.77734375" style="1" customWidth="1"/>
    <col min="5900" max="5900" width="1.109375" style="1" customWidth="1"/>
    <col min="5901" max="5901" width="9.44140625" style="1" bestFit="1" customWidth="1"/>
    <col min="5902" max="5902" width="1.33203125" style="1" customWidth="1"/>
    <col min="5903" max="5903" width="15.77734375" style="1" customWidth="1"/>
    <col min="5904" max="5904" width="1.6640625" style="1" customWidth="1"/>
    <col min="5905" max="5905" width="14.109375" style="1" customWidth="1"/>
    <col min="5906" max="5906" width="2" style="1" customWidth="1"/>
    <col min="5907" max="5907" width="13.21875" style="1" customWidth="1"/>
    <col min="5908" max="5908" width="10.109375" style="1" bestFit="1" customWidth="1"/>
    <col min="5909" max="5909" width="12.33203125" style="1" bestFit="1" customWidth="1"/>
    <col min="5910" max="6144" width="9.6640625" style="1"/>
    <col min="6145" max="6145" width="33.88671875" style="1" customWidth="1"/>
    <col min="6146" max="6146" width="9.44140625" style="1" customWidth="1"/>
    <col min="6147" max="6147" width="11.88671875" style="1" customWidth="1"/>
    <col min="6148" max="6148" width="0.77734375" style="1" customWidth="1"/>
    <col min="6149" max="6149" width="11" style="1" customWidth="1"/>
    <col min="6150" max="6150" width="1.33203125" style="1" customWidth="1"/>
    <col min="6151" max="6151" width="10.109375" style="1" customWidth="1"/>
    <col min="6152" max="6152" width="2.21875" style="1" customWidth="1"/>
    <col min="6153" max="6153" width="13.44140625" style="1" customWidth="1"/>
    <col min="6154" max="6154" width="1.88671875" style="1" customWidth="1"/>
    <col min="6155" max="6155" width="8.77734375" style="1" customWidth="1"/>
    <col min="6156" max="6156" width="1.109375" style="1" customWidth="1"/>
    <col min="6157" max="6157" width="9.44140625" style="1" bestFit="1" customWidth="1"/>
    <col min="6158" max="6158" width="1.33203125" style="1" customWidth="1"/>
    <col min="6159" max="6159" width="15.77734375" style="1" customWidth="1"/>
    <col min="6160" max="6160" width="1.6640625" style="1" customWidth="1"/>
    <col min="6161" max="6161" width="14.109375" style="1" customWidth="1"/>
    <col min="6162" max="6162" width="2" style="1" customWidth="1"/>
    <col min="6163" max="6163" width="13.21875" style="1" customWidth="1"/>
    <col min="6164" max="6164" width="10.109375" style="1" bestFit="1" customWidth="1"/>
    <col min="6165" max="6165" width="12.33203125" style="1" bestFit="1" customWidth="1"/>
    <col min="6166" max="6400" width="9.6640625" style="1"/>
    <col min="6401" max="6401" width="33.88671875" style="1" customWidth="1"/>
    <col min="6402" max="6402" width="9.44140625" style="1" customWidth="1"/>
    <col min="6403" max="6403" width="11.88671875" style="1" customWidth="1"/>
    <col min="6404" max="6404" width="0.77734375" style="1" customWidth="1"/>
    <col min="6405" max="6405" width="11" style="1" customWidth="1"/>
    <col min="6406" max="6406" width="1.33203125" style="1" customWidth="1"/>
    <col min="6407" max="6407" width="10.109375" style="1" customWidth="1"/>
    <col min="6408" max="6408" width="2.21875" style="1" customWidth="1"/>
    <col min="6409" max="6409" width="13.44140625" style="1" customWidth="1"/>
    <col min="6410" max="6410" width="1.88671875" style="1" customWidth="1"/>
    <col min="6411" max="6411" width="8.77734375" style="1" customWidth="1"/>
    <col min="6412" max="6412" width="1.109375" style="1" customWidth="1"/>
    <col min="6413" max="6413" width="9.44140625" style="1" bestFit="1" customWidth="1"/>
    <col min="6414" max="6414" width="1.33203125" style="1" customWidth="1"/>
    <col min="6415" max="6415" width="15.77734375" style="1" customWidth="1"/>
    <col min="6416" max="6416" width="1.6640625" style="1" customWidth="1"/>
    <col min="6417" max="6417" width="14.109375" style="1" customWidth="1"/>
    <col min="6418" max="6418" width="2" style="1" customWidth="1"/>
    <col min="6419" max="6419" width="13.21875" style="1" customWidth="1"/>
    <col min="6420" max="6420" width="10.109375" style="1" bestFit="1" customWidth="1"/>
    <col min="6421" max="6421" width="12.33203125" style="1" bestFit="1" customWidth="1"/>
    <col min="6422" max="6656" width="9.6640625" style="1"/>
    <col min="6657" max="6657" width="33.88671875" style="1" customWidth="1"/>
    <col min="6658" max="6658" width="9.44140625" style="1" customWidth="1"/>
    <col min="6659" max="6659" width="11.88671875" style="1" customWidth="1"/>
    <col min="6660" max="6660" width="0.77734375" style="1" customWidth="1"/>
    <col min="6661" max="6661" width="11" style="1" customWidth="1"/>
    <col min="6662" max="6662" width="1.33203125" style="1" customWidth="1"/>
    <col min="6663" max="6663" width="10.109375" style="1" customWidth="1"/>
    <col min="6664" max="6664" width="2.21875" style="1" customWidth="1"/>
    <col min="6665" max="6665" width="13.44140625" style="1" customWidth="1"/>
    <col min="6666" max="6666" width="1.88671875" style="1" customWidth="1"/>
    <col min="6667" max="6667" width="8.77734375" style="1" customWidth="1"/>
    <col min="6668" max="6668" width="1.109375" style="1" customWidth="1"/>
    <col min="6669" max="6669" width="9.44140625" style="1" bestFit="1" customWidth="1"/>
    <col min="6670" max="6670" width="1.33203125" style="1" customWidth="1"/>
    <col min="6671" max="6671" width="15.77734375" style="1" customWidth="1"/>
    <col min="6672" max="6672" width="1.6640625" style="1" customWidth="1"/>
    <col min="6673" max="6673" width="14.109375" style="1" customWidth="1"/>
    <col min="6674" max="6674" width="2" style="1" customWidth="1"/>
    <col min="6675" max="6675" width="13.21875" style="1" customWidth="1"/>
    <col min="6676" max="6676" width="10.109375" style="1" bestFit="1" customWidth="1"/>
    <col min="6677" max="6677" width="12.33203125" style="1" bestFit="1" customWidth="1"/>
    <col min="6678" max="6912" width="9.6640625" style="1"/>
    <col min="6913" max="6913" width="33.88671875" style="1" customWidth="1"/>
    <col min="6914" max="6914" width="9.44140625" style="1" customWidth="1"/>
    <col min="6915" max="6915" width="11.88671875" style="1" customWidth="1"/>
    <col min="6916" max="6916" width="0.77734375" style="1" customWidth="1"/>
    <col min="6917" max="6917" width="11" style="1" customWidth="1"/>
    <col min="6918" max="6918" width="1.33203125" style="1" customWidth="1"/>
    <col min="6919" max="6919" width="10.109375" style="1" customWidth="1"/>
    <col min="6920" max="6920" width="2.21875" style="1" customWidth="1"/>
    <col min="6921" max="6921" width="13.44140625" style="1" customWidth="1"/>
    <col min="6922" max="6922" width="1.88671875" style="1" customWidth="1"/>
    <col min="6923" max="6923" width="8.77734375" style="1" customWidth="1"/>
    <col min="6924" max="6924" width="1.109375" style="1" customWidth="1"/>
    <col min="6925" max="6925" width="9.44140625" style="1" bestFit="1" customWidth="1"/>
    <col min="6926" max="6926" width="1.33203125" style="1" customWidth="1"/>
    <col min="6927" max="6927" width="15.77734375" style="1" customWidth="1"/>
    <col min="6928" max="6928" width="1.6640625" style="1" customWidth="1"/>
    <col min="6929" max="6929" width="14.109375" style="1" customWidth="1"/>
    <col min="6930" max="6930" width="2" style="1" customWidth="1"/>
    <col min="6931" max="6931" width="13.21875" style="1" customWidth="1"/>
    <col min="6932" max="6932" width="10.109375" style="1" bestFit="1" customWidth="1"/>
    <col min="6933" max="6933" width="12.33203125" style="1" bestFit="1" customWidth="1"/>
    <col min="6934" max="7168" width="9.6640625" style="1"/>
    <col min="7169" max="7169" width="33.88671875" style="1" customWidth="1"/>
    <col min="7170" max="7170" width="9.44140625" style="1" customWidth="1"/>
    <col min="7171" max="7171" width="11.88671875" style="1" customWidth="1"/>
    <col min="7172" max="7172" width="0.77734375" style="1" customWidth="1"/>
    <col min="7173" max="7173" width="11" style="1" customWidth="1"/>
    <col min="7174" max="7174" width="1.33203125" style="1" customWidth="1"/>
    <col min="7175" max="7175" width="10.109375" style="1" customWidth="1"/>
    <col min="7176" max="7176" width="2.21875" style="1" customWidth="1"/>
    <col min="7177" max="7177" width="13.44140625" style="1" customWidth="1"/>
    <col min="7178" max="7178" width="1.88671875" style="1" customWidth="1"/>
    <col min="7179" max="7179" width="8.77734375" style="1" customWidth="1"/>
    <col min="7180" max="7180" width="1.109375" style="1" customWidth="1"/>
    <col min="7181" max="7181" width="9.44140625" style="1" bestFit="1" customWidth="1"/>
    <col min="7182" max="7182" width="1.33203125" style="1" customWidth="1"/>
    <col min="7183" max="7183" width="15.77734375" style="1" customWidth="1"/>
    <col min="7184" max="7184" width="1.6640625" style="1" customWidth="1"/>
    <col min="7185" max="7185" width="14.109375" style="1" customWidth="1"/>
    <col min="7186" max="7186" width="2" style="1" customWidth="1"/>
    <col min="7187" max="7187" width="13.21875" style="1" customWidth="1"/>
    <col min="7188" max="7188" width="10.109375" style="1" bestFit="1" customWidth="1"/>
    <col min="7189" max="7189" width="12.33203125" style="1" bestFit="1" customWidth="1"/>
    <col min="7190" max="7424" width="9.6640625" style="1"/>
    <col min="7425" max="7425" width="33.88671875" style="1" customWidth="1"/>
    <col min="7426" max="7426" width="9.44140625" style="1" customWidth="1"/>
    <col min="7427" max="7427" width="11.88671875" style="1" customWidth="1"/>
    <col min="7428" max="7428" width="0.77734375" style="1" customWidth="1"/>
    <col min="7429" max="7429" width="11" style="1" customWidth="1"/>
    <col min="7430" max="7430" width="1.33203125" style="1" customWidth="1"/>
    <col min="7431" max="7431" width="10.109375" style="1" customWidth="1"/>
    <col min="7432" max="7432" width="2.21875" style="1" customWidth="1"/>
    <col min="7433" max="7433" width="13.44140625" style="1" customWidth="1"/>
    <col min="7434" max="7434" width="1.88671875" style="1" customWidth="1"/>
    <col min="7435" max="7435" width="8.77734375" style="1" customWidth="1"/>
    <col min="7436" max="7436" width="1.109375" style="1" customWidth="1"/>
    <col min="7437" max="7437" width="9.44140625" style="1" bestFit="1" customWidth="1"/>
    <col min="7438" max="7438" width="1.33203125" style="1" customWidth="1"/>
    <col min="7439" max="7439" width="15.77734375" style="1" customWidth="1"/>
    <col min="7440" max="7440" width="1.6640625" style="1" customWidth="1"/>
    <col min="7441" max="7441" width="14.109375" style="1" customWidth="1"/>
    <col min="7442" max="7442" width="2" style="1" customWidth="1"/>
    <col min="7443" max="7443" width="13.21875" style="1" customWidth="1"/>
    <col min="7444" max="7444" width="10.109375" style="1" bestFit="1" customWidth="1"/>
    <col min="7445" max="7445" width="12.33203125" style="1" bestFit="1" customWidth="1"/>
    <col min="7446" max="7680" width="9.6640625" style="1"/>
    <col min="7681" max="7681" width="33.88671875" style="1" customWidth="1"/>
    <col min="7682" max="7682" width="9.44140625" style="1" customWidth="1"/>
    <col min="7683" max="7683" width="11.88671875" style="1" customWidth="1"/>
    <col min="7684" max="7684" width="0.77734375" style="1" customWidth="1"/>
    <col min="7685" max="7685" width="11" style="1" customWidth="1"/>
    <col min="7686" max="7686" width="1.33203125" style="1" customWidth="1"/>
    <col min="7687" max="7687" width="10.109375" style="1" customWidth="1"/>
    <col min="7688" max="7688" width="2.21875" style="1" customWidth="1"/>
    <col min="7689" max="7689" width="13.44140625" style="1" customWidth="1"/>
    <col min="7690" max="7690" width="1.88671875" style="1" customWidth="1"/>
    <col min="7691" max="7691" width="8.77734375" style="1" customWidth="1"/>
    <col min="7692" max="7692" width="1.109375" style="1" customWidth="1"/>
    <col min="7693" max="7693" width="9.44140625" style="1" bestFit="1" customWidth="1"/>
    <col min="7694" max="7694" width="1.33203125" style="1" customWidth="1"/>
    <col min="7695" max="7695" width="15.77734375" style="1" customWidth="1"/>
    <col min="7696" max="7696" width="1.6640625" style="1" customWidth="1"/>
    <col min="7697" max="7697" width="14.109375" style="1" customWidth="1"/>
    <col min="7698" max="7698" width="2" style="1" customWidth="1"/>
    <col min="7699" max="7699" width="13.21875" style="1" customWidth="1"/>
    <col min="7700" max="7700" width="10.109375" style="1" bestFit="1" customWidth="1"/>
    <col min="7701" max="7701" width="12.33203125" style="1" bestFit="1" customWidth="1"/>
    <col min="7702" max="7936" width="9.6640625" style="1"/>
    <col min="7937" max="7937" width="33.88671875" style="1" customWidth="1"/>
    <col min="7938" max="7938" width="9.44140625" style="1" customWidth="1"/>
    <col min="7939" max="7939" width="11.88671875" style="1" customWidth="1"/>
    <col min="7940" max="7940" width="0.77734375" style="1" customWidth="1"/>
    <col min="7941" max="7941" width="11" style="1" customWidth="1"/>
    <col min="7942" max="7942" width="1.33203125" style="1" customWidth="1"/>
    <col min="7943" max="7943" width="10.109375" style="1" customWidth="1"/>
    <col min="7944" max="7944" width="2.21875" style="1" customWidth="1"/>
    <col min="7945" max="7945" width="13.44140625" style="1" customWidth="1"/>
    <col min="7946" max="7946" width="1.88671875" style="1" customWidth="1"/>
    <col min="7947" max="7947" width="8.77734375" style="1" customWidth="1"/>
    <col min="7948" max="7948" width="1.109375" style="1" customWidth="1"/>
    <col min="7949" max="7949" width="9.44140625" style="1" bestFit="1" customWidth="1"/>
    <col min="7950" max="7950" width="1.33203125" style="1" customWidth="1"/>
    <col min="7951" max="7951" width="15.77734375" style="1" customWidth="1"/>
    <col min="7952" max="7952" width="1.6640625" style="1" customWidth="1"/>
    <col min="7953" max="7953" width="14.109375" style="1" customWidth="1"/>
    <col min="7954" max="7954" width="2" style="1" customWidth="1"/>
    <col min="7955" max="7955" width="13.21875" style="1" customWidth="1"/>
    <col min="7956" max="7956" width="10.109375" style="1" bestFit="1" customWidth="1"/>
    <col min="7957" max="7957" width="12.33203125" style="1" bestFit="1" customWidth="1"/>
    <col min="7958" max="8192" width="9.6640625" style="1"/>
    <col min="8193" max="8193" width="33.88671875" style="1" customWidth="1"/>
    <col min="8194" max="8194" width="9.44140625" style="1" customWidth="1"/>
    <col min="8195" max="8195" width="11.88671875" style="1" customWidth="1"/>
    <col min="8196" max="8196" width="0.77734375" style="1" customWidth="1"/>
    <col min="8197" max="8197" width="11" style="1" customWidth="1"/>
    <col min="8198" max="8198" width="1.33203125" style="1" customWidth="1"/>
    <col min="8199" max="8199" width="10.109375" style="1" customWidth="1"/>
    <col min="8200" max="8200" width="2.21875" style="1" customWidth="1"/>
    <col min="8201" max="8201" width="13.44140625" style="1" customWidth="1"/>
    <col min="8202" max="8202" width="1.88671875" style="1" customWidth="1"/>
    <col min="8203" max="8203" width="8.77734375" style="1" customWidth="1"/>
    <col min="8204" max="8204" width="1.109375" style="1" customWidth="1"/>
    <col min="8205" max="8205" width="9.44140625" style="1" bestFit="1" customWidth="1"/>
    <col min="8206" max="8206" width="1.33203125" style="1" customWidth="1"/>
    <col min="8207" max="8207" width="15.77734375" style="1" customWidth="1"/>
    <col min="8208" max="8208" width="1.6640625" style="1" customWidth="1"/>
    <col min="8209" max="8209" width="14.109375" style="1" customWidth="1"/>
    <col min="8210" max="8210" width="2" style="1" customWidth="1"/>
    <col min="8211" max="8211" width="13.21875" style="1" customWidth="1"/>
    <col min="8212" max="8212" width="10.109375" style="1" bestFit="1" customWidth="1"/>
    <col min="8213" max="8213" width="12.33203125" style="1" bestFit="1" customWidth="1"/>
    <col min="8214" max="8448" width="9.6640625" style="1"/>
    <col min="8449" max="8449" width="33.88671875" style="1" customWidth="1"/>
    <col min="8450" max="8450" width="9.44140625" style="1" customWidth="1"/>
    <col min="8451" max="8451" width="11.88671875" style="1" customWidth="1"/>
    <col min="8452" max="8452" width="0.77734375" style="1" customWidth="1"/>
    <col min="8453" max="8453" width="11" style="1" customWidth="1"/>
    <col min="8454" max="8454" width="1.33203125" style="1" customWidth="1"/>
    <col min="8455" max="8455" width="10.109375" style="1" customWidth="1"/>
    <col min="8456" max="8456" width="2.21875" style="1" customWidth="1"/>
    <col min="8457" max="8457" width="13.44140625" style="1" customWidth="1"/>
    <col min="8458" max="8458" width="1.88671875" style="1" customWidth="1"/>
    <col min="8459" max="8459" width="8.77734375" style="1" customWidth="1"/>
    <col min="8460" max="8460" width="1.109375" style="1" customWidth="1"/>
    <col min="8461" max="8461" width="9.44140625" style="1" bestFit="1" customWidth="1"/>
    <col min="8462" max="8462" width="1.33203125" style="1" customWidth="1"/>
    <col min="8463" max="8463" width="15.77734375" style="1" customWidth="1"/>
    <col min="8464" max="8464" width="1.6640625" style="1" customWidth="1"/>
    <col min="8465" max="8465" width="14.109375" style="1" customWidth="1"/>
    <col min="8466" max="8466" width="2" style="1" customWidth="1"/>
    <col min="8467" max="8467" width="13.21875" style="1" customWidth="1"/>
    <col min="8468" max="8468" width="10.109375" style="1" bestFit="1" customWidth="1"/>
    <col min="8469" max="8469" width="12.33203125" style="1" bestFit="1" customWidth="1"/>
    <col min="8470" max="8704" width="9.6640625" style="1"/>
    <col min="8705" max="8705" width="33.88671875" style="1" customWidth="1"/>
    <col min="8706" max="8706" width="9.44140625" style="1" customWidth="1"/>
    <col min="8707" max="8707" width="11.88671875" style="1" customWidth="1"/>
    <col min="8708" max="8708" width="0.77734375" style="1" customWidth="1"/>
    <col min="8709" max="8709" width="11" style="1" customWidth="1"/>
    <col min="8710" max="8710" width="1.33203125" style="1" customWidth="1"/>
    <col min="8711" max="8711" width="10.109375" style="1" customWidth="1"/>
    <col min="8712" max="8712" width="2.21875" style="1" customWidth="1"/>
    <col min="8713" max="8713" width="13.44140625" style="1" customWidth="1"/>
    <col min="8714" max="8714" width="1.88671875" style="1" customWidth="1"/>
    <col min="8715" max="8715" width="8.77734375" style="1" customWidth="1"/>
    <col min="8716" max="8716" width="1.109375" style="1" customWidth="1"/>
    <col min="8717" max="8717" width="9.44140625" style="1" bestFit="1" customWidth="1"/>
    <col min="8718" max="8718" width="1.33203125" style="1" customWidth="1"/>
    <col min="8719" max="8719" width="15.77734375" style="1" customWidth="1"/>
    <col min="8720" max="8720" width="1.6640625" style="1" customWidth="1"/>
    <col min="8721" max="8721" width="14.109375" style="1" customWidth="1"/>
    <col min="8722" max="8722" width="2" style="1" customWidth="1"/>
    <col min="8723" max="8723" width="13.21875" style="1" customWidth="1"/>
    <col min="8724" max="8724" width="10.109375" style="1" bestFit="1" customWidth="1"/>
    <col min="8725" max="8725" width="12.33203125" style="1" bestFit="1" customWidth="1"/>
    <col min="8726" max="8960" width="9.6640625" style="1"/>
    <col min="8961" max="8961" width="33.88671875" style="1" customWidth="1"/>
    <col min="8962" max="8962" width="9.44140625" style="1" customWidth="1"/>
    <col min="8963" max="8963" width="11.88671875" style="1" customWidth="1"/>
    <col min="8964" max="8964" width="0.77734375" style="1" customWidth="1"/>
    <col min="8965" max="8965" width="11" style="1" customWidth="1"/>
    <col min="8966" max="8966" width="1.33203125" style="1" customWidth="1"/>
    <col min="8967" max="8967" width="10.109375" style="1" customWidth="1"/>
    <col min="8968" max="8968" width="2.21875" style="1" customWidth="1"/>
    <col min="8969" max="8969" width="13.44140625" style="1" customWidth="1"/>
    <col min="8970" max="8970" width="1.88671875" style="1" customWidth="1"/>
    <col min="8971" max="8971" width="8.77734375" style="1" customWidth="1"/>
    <col min="8972" max="8972" width="1.109375" style="1" customWidth="1"/>
    <col min="8973" max="8973" width="9.44140625" style="1" bestFit="1" customWidth="1"/>
    <col min="8974" max="8974" width="1.33203125" style="1" customWidth="1"/>
    <col min="8975" max="8975" width="15.77734375" style="1" customWidth="1"/>
    <col min="8976" max="8976" width="1.6640625" style="1" customWidth="1"/>
    <col min="8977" max="8977" width="14.109375" style="1" customWidth="1"/>
    <col min="8978" max="8978" width="2" style="1" customWidth="1"/>
    <col min="8979" max="8979" width="13.21875" style="1" customWidth="1"/>
    <col min="8980" max="8980" width="10.109375" style="1" bestFit="1" customWidth="1"/>
    <col min="8981" max="8981" width="12.33203125" style="1" bestFit="1" customWidth="1"/>
    <col min="8982" max="9216" width="9.6640625" style="1"/>
    <col min="9217" max="9217" width="33.88671875" style="1" customWidth="1"/>
    <col min="9218" max="9218" width="9.44140625" style="1" customWidth="1"/>
    <col min="9219" max="9219" width="11.88671875" style="1" customWidth="1"/>
    <col min="9220" max="9220" width="0.77734375" style="1" customWidth="1"/>
    <col min="9221" max="9221" width="11" style="1" customWidth="1"/>
    <col min="9222" max="9222" width="1.33203125" style="1" customWidth="1"/>
    <col min="9223" max="9223" width="10.109375" style="1" customWidth="1"/>
    <col min="9224" max="9224" width="2.21875" style="1" customWidth="1"/>
    <col min="9225" max="9225" width="13.44140625" style="1" customWidth="1"/>
    <col min="9226" max="9226" width="1.88671875" style="1" customWidth="1"/>
    <col min="9227" max="9227" width="8.77734375" style="1" customWidth="1"/>
    <col min="9228" max="9228" width="1.109375" style="1" customWidth="1"/>
    <col min="9229" max="9229" width="9.44140625" style="1" bestFit="1" customWidth="1"/>
    <col min="9230" max="9230" width="1.33203125" style="1" customWidth="1"/>
    <col min="9231" max="9231" width="15.77734375" style="1" customWidth="1"/>
    <col min="9232" max="9232" width="1.6640625" style="1" customWidth="1"/>
    <col min="9233" max="9233" width="14.109375" style="1" customWidth="1"/>
    <col min="9234" max="9234" width="2" style="1" customWidth="1"/>
    <col min="9235" max="9235" width="13.21875" style="1" customWidth="1"/>
    <col min="9236" max="9236" width="10.109375" style="1" bestFit="1" customWidth="1"/>
    <col min="9237" max="9237" width="12.33203125" style="1" bestFit="1" customWidth="1"/>
    <col min="9238" max="9472" width="9.6640625" style="1"/>
    <col min="9473" max="9473" width="33.88671875" style="1" customWidth="1"/>
    <col min="9474" max="9474" width="9.44140625" style="1" customWidth="1"/>
    <col min="9475" max="9475" width="11.88671875" style="1" customWidth="1"/>
    <col min="9476" max="9476" width="0.77734375" style="1" customWidth="1"/>
    <col min="9477" max="9477" width="11" style="1" customWidth="1"/>
    <col min="9478" max="9478" width="1.33203125" style="1" customWidth="1"/>
    <col min="9479" max="9479" width="10.109375" style="1" customWidth="1"/>
    <col min="9480" max="9480" width="2.21875" style="1" customWidth="1"/>
    <col min="9481" max="9481" width="13.44140625" style="1" customWidth="1"/>
    <col min="9482" max="9482" width="1.88671875" style="1" customWidth="1"/>
    <col min="9483" max="9483" width="8.77734375" style="1" customWidth="1"/>
    <col min="9484" max="9484" width="1.109375" style="1" customWidth="1"/>
    <col min="9485" max="9485" width="9.44140625" style="1" bestFit="1" customWidth="1"/>
    <col min="9486" max="9486" width="1.33203125" style="1" customWidth="1"/>
    <col min="9487" max="9487" width="15.77734375" style="1" customWidth="1"/>
    <col min="9488" max="9488" width="1.6640625" style="1" customWidth="1"/>
    <col min="9489" max="9489" width="14.109375" style="1" customWidth="1"/>
    <col min="9490" max="9490" width="2" style="1" customWidth="1"/>
    <col min="9491" max="9491" width="13.21875" style="1" customWidth="1"/>
    <col min="9492" max="9492" width="10.109375" style="1" bestFit="1" customWidth="1"/>
    <col min="9493" max="9493" width="12.33203125" style="1" bestFit="1" customWidth="1"/>
    <col min="9494" max="9728" width="9.6640625" style="1"/>
    <col min="9729" max="9729" width="33.88671875" style="1" customWidth="1"/>
    <col min="9730" max="9730" width="9.44140625" style="1" customWidth="1"/>
    <col min="9731" max="9731" width="11.88671875" style="1" customWidth="1"/>
    <col min="9732" max="9732" width="0.77734375" style="1" customWidth="1"/>
    <col min="9733" max="9733" width="11" style="1" customWidth="1"/>
    <col min="9734" max="9734" width="1.33203125" style="1" customWidth="1"/>
    <col min="9735" max="9735" width="10.109375" style="1" customWidth="1"/>
    <col min="9736" max="9736" width="2.21875" style="1" customWidth="1"/>
    <col min="9737" max="9737" width="13.44140625" style="1" customWidth="1"/>
    <col min="9738" max="9738" width="1.88671875" style="1" customWidth="1"/>
    <col min="9739" max="9739" width="8.77734375" style="1" customWidth="1"/>
    <col min="9740" max="9740" width="1.109375" style="1" customWidth="1"/>
    <col min="9741" max="9741" width="9.44140625" style="1" bestFit="1" customWidth="1"/>
    <col min="9742" max="9742" width="1.33203125" style="1" customWidth="1"/>
    <col min="9743" max="9743" width="15.77734375" style="1" customWidth="1"/>
    <col min="9744" max="9744" width="1.6640625" style="1" customWidth="1"/>
    <col min="9745" max="9745" width="14.109375" style="1" customWidth="1"/>
    <col min="9746" max="9746" width="2" style="1" customWidth="1"/>
    <col min="9747" max="9747" width="13.21875" style="1" customWidth="1"/>
    <col min="9748" max="9748" width="10.109375" style="1" bestFit="1" customWidth="1"/>
    <col min="9749" max="9749" width="12.33203125" style="1" bestFit="1" customWidth="1"/>
    <col min="9750" max="9984" width="9.6640625" style="1"/>
    <col min="9985" max="9985" width="33.88671875" style="1" customWidth="1"/>
    <col min="9986" max="9986" width="9.44140625" style="1" customWidth="1"/>
    <col min="9987" max="9987" width="11.88671875" style="1" customWidth="1"/>
    <col min="9988" max="9988" width="0.77734375" style="1" customWidth="1"/>
    <col min="9989" max="9989" width="11" style="1" customWidth="1"/>
    <col min="9990" max="9990" width="1.33203125" style="1" customWidth="1"/>
    <col min="9991" max="9991" width="10.109375" style="1" customWidth="1"/>
    <col min="9992" max="9992" width="2.21875" style="1" customWidth="1"/>
    <col min="9993" max="9993" width="13.44140625" style="1" customWidth="1"/>
    <col min="9994" max="9994" width="1.88671875" style="1" customWidth="1"/>
    <col min="9995" max="9995" width="8.77734375" style="1" customWidth="1"/>
    <col min="9996" max="9996" width="1.109375" style="1" customWidth="1"/>
    <col min="9997" max="9997" width="9.44140625" style="1" bestFit="1" customWidth="1"/>
    <col min="9998" max="9998" width="1.33203125" style="1" customWidth="1"/>
    <col min="9999" max="9999" width="15.77734375" style="1" customWidth="1"/>
    <col min="10000" max="10000" width="1.6640625" style="1" customWidth="1"/>
    <col min="10001" max="10001" width="14.109375" style="1" customWidth="1"/>
    <col min="10002" max="10002" width="2" style="1" customWidth="1"/>
    <col min="10003" max="10003" width="13.21875" style="1" customWidth="1"/>
    <col min="10004" max="10004" width="10.109375" style="1" bestFit="1" customWidth="1"/>
    <col min="10005" max="10005" width="12.33203125" style="1" bestFit="1" customWidth="1"/>
    <col min="10006" max="10240" width="9.6640625" style="1"/>
    <col min="10241" max="10241" width="33.88671875" style="1" customWidth="1"/>
    <col min="10242" max="10242" width="9.44140625" style="1" customWidth="1"/>
    <col min="10243" max="10243" width="11.88671875" style="1" customWidth="1"/>
    <col min="10244" max="10244" width="0.77734375" style="1" customWidth="1"/>
    <col min="10245" max="10245" width="11" style="1" customWidth="1"/>
    <col min="10246" max="10246" width="1.33203125" style="1" customWidth="1"/>
    <col min="10247" max="10247" width="10.109375" style="1" customWidth="1"/>
    <col min="10248" max="10248" width="2.21875" style="1" customWidth="1"/>
    <col min="10249" max="10249" width="13.44140625" style="1" customWidth="1"/>
    <col min="10250" max="10250" width="1.88671875" style="1" customWidth="1"/>
    <col min="10251" max="10251" width="8.77734375" style="1" customWidth="1"/>
    <col min="10252" max="10252" width="1.109375" style="1" customWidth="1"/>
    <col min="10253" max="10253" width="9.44140625" style="1" bestFit="1" customWidth="1"/>
    <col min="10254" max="10254" width="1.33203125" style="1" customWidth="1"/>
    <col min="10255" max="10255" width="15.77734375" style="1" customWidth="1"/>
    <col min="10256" max="10256" width="1.6640625" style="1" customWidth="1"/>
    <col min="10257" max="10257" width="14.109375" style="1" customWidth="1"/>
    <col min="10258" max="10258" width="2" style="1" customWidth="1"/>
    <col min="10259" max="10259" width="13.21875" style="1" customWidth="1"/>
    <col min="10260" max="10260" width="10.109375" style="1" bestFit="1" customWidth="1"/>
    <col min="10261" max="10261" width="12.33203125" style="1" bestFit="1" customWidth="1"/>
    <col min="10262" max="10496" width="9.6640625" style="1"/>
    <col min="10497" max="10497" width="33.88671875" style="1" customWidth="1"/>
    <col min="10498" max="10498" width="9.44140625" style="1" customWidth="1"/>
    <col min="10499" max="10499" width="11.88671875" style="1" customWidth="1"/>
    <col min="10500" max="10500" width="0.77734375" style="1" customWidth="1"/>
    <col min="10501" max="10501" width="11" style="1" customWidth="1"/>
    <col min="10502" max="10502" width="1.33203125" style="1" customWidth="1"/>
    <col min="10503" max="10503" width="10.109375" style="1" customWidth="1"/>
    <col min="10504" max="10504" width="2.21875" style="1" customWidth="1"/>
    <col min="10505" max="10505" width="13.44140625" style="1" customWidth="1"/>
    <col min="10506" max="10506" width="1.88671875" style="1" customWidth="1"/>
    <col min="10507" max="10507" width="8.77734375" style="1" customWidth="1"/>
    <col min="10508" max="10508" width="1.109375" style="1" customWidth="1"/>
    <col min="10509" max="10509" width="9.44140625" style="1" bestFit="1" customWidth="1"/>
    <col min="10510" max="10510" width="1.33203125" style="1" customWidth="1"/>
    <col min="10511" max="10511" width="15.77734375" style="1" customWidth="1"/>
    <col min="10512" max="10512" width="1.6640625" style="1" customWidth="1"/>
    <col min="10513" max="10513" width="14.109375" style="1" customWidth="1"/>
    <col min="10514" max="10514" width="2" style="1" customWidth="1"/>
    <col min="10515" max="10515" width="13.21875" style="1" customWidth="1"/>
    <col min="10516" max="10516" width="10.109375" style="1" bestFit="1" customWidth="1"/>
    <col min="10517" max="10517" width="12.33203125" style="1" bestFit="1" customWidth="1"/>
    <col min="10518" max="10752" width="9.6640625" style="1"/>
    <col min="10753" max="10753" width="33.88671875" style="1" customWidth="1"/>
    <col min="10754" max="10754" width="9.44140625" style="1" customWidth="1"/>
    <col min="10755" max="10755" width="11.88671875" style="1" customWidth="1"/>
    <col min="10756" max="10756" width="0.77734375" style="1" customWidth="1"/>
    <col min="10757" max="10757" width="11" style="1" customWidth="1"/>
    <col min="10758" max="10758" width="1.33203125" style="1" customWidth="1"/>
    <col min="10759" max="10759" width="10.109375" style="1" customWidth="1"/>
    <col min="10760" max="10760" width="2.21875" style="1" customWidth="1"/>
    <col min="10761" max="10761" width="13.44140625" style="1" customWidth="1"/>
    <col min="10762" max="10762" width="1.88671875" style="1" customWidth="1"/>
    <col min="10763" max="10763" width="8.77734375" style="1" customWidth="1"/>
    <col min="10764" max="10764" width="1.109375" style="1" customWidth="1"/>
    <col min="10765" max="10765" width="9.44140625" style="1" bestFit="1" customWidth="1"/>
    <col min="10766" max="10766" width="1.33203125" style="1" customWidth="1"/>
    <col min="10767" max="10767" width="15.77734375" style="1" customWidth="1"/>
    <col min="10768" max="10768" width="1.6640625" style="1" customWidth="1"/>
    <col min="10769" max="10769" width="14.109375" style="1" customWidth="1"/>
    <col min="10770" max="10770" width="2" style="1" customWidth="1"/>
    <col min="10771" max="10771" width="13.21875" style="1" customWidth="1"/>
    <col min="10772" max="10772" width="10.109375" style="1" bestFit="1" customWidth="1"/>
    <col min="10773" max="10773" width="12.33203125" style="1" bestFit="1" customWidth="1"/>
    <col min="10774" max="11008" width="9.6640625" style="1"/>
    <col min="11009" max="11009" width="33.88671875" style="1" customWidth="1"/>
    <col min="11010" max="11010" width="9.44140625" style="1" customWidth="1"/>
    <col min="11011" max="11011" width="11.88671875" style="1" customWidth="1"/>
    <col min="11012" max="11012" width="0.77734375" style="1" customWidth="1"/>
    <col min="11013" max="11013" width="11" style="1" customWidth="1"/>
    <col min="11014" max="11014" width="1.33203125" style="1" customWidth="1"/>
    <col min="11015" max="11015" width="10.109375" style="1" customWidth="1"/>
    <col min="11016" max="11016" width="2.21875" style="1" customWidth="1"/>
    <col min="11017" max="11017" width="13.44140625" style="1" customWidth="1"/>
    <col min="11018" max="11018" width="1.88671875" style="1" customWidth="1"/>
    <col min="11019" max="11019" width="8.77734375" style="1" customWidth="1"/>
    <col min="11020" max="11020" width="1.109375" style="1" customWidth="1"/>
    <col min="11021" max="11021" width="9.44140625" style="1" bestFit="1" customWidth="1"/>
    <col min="11022" max="11022" width="1.33203125" style="1" customWidth="1"/>
    <col min="11023" max="11023" width="15.77734375" style="1" customWidth="1"/>
    <col min="11024" max="11024" width="1.6640625" style="1" customWidth="1"/>
    <col min="11025" max="11025" width="14.109375" style="1" customWidth="1"/>
    <col min="11026" max="11026" width="2" style="1" customWidth="1"/>
    <col min="11027" max="11027" width="13.21875" style="1" customWidth="1"/>
    <col min="11028" max="11028" width="10.109375" style="1" bestFit="1" customWidth="1"/>
    <col min="11029" max="11029" width="12.33203125" style="1" bestFit="1" customWidth="1"/>
    <col min="11030" max="11264" width="9.6640625" style="1"/>
    <col min="11265" max="11265" width="33.88671875" style="1" customWidth="1"/>
    <col min="11266" max="11266" width="9.44140625" style="1" customWidth="1"/>
    <col min="11267" max="11267" width="11.88671875" style="1" customWidth="1"/>
    <col min="11268" max="11268" width="0.77734375" style="1" customWidth="1"/>
    <col min="11269" max="11269" width="11" style="1" customWidth="1"/>
    <col min="11270" max="11270" width="1.33203125" style="1" customWidth="1"/>
    <col min="11271" max="11271" width="10.109375" style="1" customWidth="1"/>
    <col min="11272" max="11272" width="2.21875" style="1" customWidth="1"/>
    <col min="11273" max="11273" width="13.44140625" style="1" customWidth="1"/>
    <col min="11274" max="11274" width="1.88671875" style="1" customWidth="1"/>
    <col min="11275" max="11275" width="8.77734375" style="1" customWidth="1"/>
    <col min="11276" max="11276" width="1.109375" style="1" customWidth="1"/>
    <col min="11277" max="11277" width="9.44140625" style="1" bestFit="1" customWidth="1"/>
    <col min="11278" max="11278" width="1.33203125" style="1" customWidth="1"/>
    <col min="11279" max="11279" width="15.77734375" style="1" customWidth="1"/>
    <col min="11280" max="11280" width="1.6640625" style="1" customWidth="1"/>
    <col min="11281" max="11281" width="14.109375" style="1" customWidth="1"/>
    <col min="11282" max="11282" width="2" style="1" customWidth="1"/>
    <col min="11283" max="11283" width="13.21875" style="1" customWidth="1"/>
    <col min="11284" max="11284" width="10.109375" style="1" bestFit="1" customWidth="1"/>
    <col min="11285" max="11285" width="12.33203125" style="1" bestFit="1" customWidth="1"/>
    <col min="11286" max="11520" width="9.6640625" style="1"/>
    <col min="11521" max="11521" width="33.88671875" style="1" customWidth="1"/>
    <col min="11522" max="11522" width="9.44140625" style="1" customWidth="1"/>
    <col min="11523" max="11523" width="11.88671875" style="1" customWidth="1"/>
    <col min="11524" max="11524" width="0.77734375" style="1" customWidth="1"/>
    <col min="11525" max="11525" width="11" style="1" customWidth="1"/>
    <col min="11526" max="11526" width="1.33203125" style="1" customWidth="1"/>
    <col min="11527" max="11527" width="10.109375" style="1" customWidth="1"/>
    <col min="11528" max="11528" width="2.21875" style="1" customWidth="1"/>
    <col min="11529" max="11529" width="13.44140625" style="1" customWidth="1"/>
    <col min="11530" max="11530" width="1.88671875" style="1" customWidth="1"/>
    <col min="11531" max="11531" width="8.77734375" style="1" customWidth="1"/>
    <col min="11532" max="11532" width="1.109375" style="1" customWidth="1"/>
    <col min="11533" max="11533" width="9.44140625" style="1" bestFit="1" customWidth="1"/>
    <col min="11534" max="11534" width="1.33203125" style="1" customWidth="1"/>
    <col min="11535" max="11535" width="15.77734375" style="1" customWidth="1"/>
    <col min="11536" max="11536" width="1.6640625" style="1" customWidth="1"/>
    <col min="11537" max="11537" width="14.109375" style="1" customWidth="1"/>
    <col min="11538" max="11538" width="2" style="1" customWidth="1"/>
    <col min="11539" max="11539" width="13.21875" style="1" customWidth="1"/>
    <col min="11540" max="11540" width="10.109375" style="1" bestFit="1" customWidth="1"/>
    <col min="11541" max="11541" width="12.33203125" style="1" bestFit="1" customWidth="1"/>
    <col min="11542" max="11776" width="9.6640625" style="1"/>
    <col min="11777" max="11777" width="33.88671875" style="1" customWidth="1"/>
    <col min="11778" max="11778" width="9.44140625" style="1" customWidth="1"/>
    <col min="11779" max="11779" width="11.88671875" style="1" customWidth="1"/>
    <col min="11780" max="11780" width="0.77734375" style="1" customWidth="1"/>
    <col min="11781" max="11781" width="11" style="1" customWidth="1"/>
    <col min="11782" max="11782" width="1.33203125" style="1" customWidth="1"/>
    <col min="11783" max="11783" width="10.109375" style="1" customWidth="1"/>
    <col min="11784" max="11784" width="2.21875" style="1" customWidth="1"/>
    <col min="11785" max="11785" width="13.44140625" style="1" customWidth="1"/>
    <col min="11786" max="11786" width="1.88671875" style="1" customWidth="1"/>
    <col min="11787" max="11787" width="8.77734375" style="1" customWidth="1"/>
    <col min="11788" max="11788" width="1.109375" style="1" customWidth="1"/>
    <col min="11789" max="11789" width="9.44140625" style="1" bestFit="1" customWidth="1"/>
    <col min="11790" max="11790" width="1.33203125" style="1" customWidth="1"/>
    <col min="11791" max="11791" width="15.77734375" style="1" customWidth="1"/>
    <col min="11792" max="11792" width="1.6640625" style="1" customWidth="1"/>
    <col min="11793" max="11793" width="14.109375" style="1" customWidth="1"/>
    <col min="11794" max="11794" width="2" style="1" customWidth="1"/>
    <col min="11795" max="11795" width="13.21875" style="1" customWidth="1"/>
    <col min="11796" max="11796" width="10.109375" style="1" bestFit="1" customWidth="1"/>
    <col min="11797" max="11797" width="12.33203125" style="1" bestFit="1" customWidth="1"/>
    <col min="11798" max="12032" width="9.6640625" style="1"/>
    <col min="12033" max="12033" width="33.88671875" style="1" customWidth="1"/>
    <col min="12034" max="12034" width="9.44140625" style="1" customWidth="1"/>
    <col min="12035" max="12035" width="11.88671875" style="1" customWidth="1"/>
    <col min="12036" max="12036" width="0.77734375" style="1" customWidth="1"/>
    <col min="12037" max="12037" width="11" style="1" customWidth="1"/>
    <col min="12038" max="12038" width="1.33203125" style="1" customWidth="1"/>
    <col min="12039" max="12039" width="10.109375" style="1" customWidth="1"/>
    <col min="12040" max="12040" width="2.21875" style="1" customWidth="1"/>
    <col min="12041" max="12041" width="13.44140625" style="1" customWidth="1"/>
    <col min="12042" max="12042" width="1.88671875" style="1" customWidth="1"/>
    <col min="12043" max="12043" width="8.77734375" style="1" customWidth="1"/>
    <col min="12044" max="12044" width="1.109375" style="1" customWidth="1"/>
    <col min="12045" max="12045" width="9.44140625" style="1" bestFit="1" customWidth="1"/>
    <col min="12046" max="12046" width="1.33203125" style="1" customWidth="1"/>
    <col min="12047" max="12047" width="15.77734375" style="1" customWidth="1"/>
    <col min="12048" max="12048" width="1.6640625" style="1" customWidth="1"/>
    <col min="12049" max="12049" width="14.109375" style="1" customWidth="1"/>
    <col min="12050" max="12050" width="2" style="1" customWidth="1"/>
    <col min="12051" max="12051" width="13.21875" style="1" customWidth="1"/>
    <col min="12052" max="12052" width="10.109375" style="1" bestFit="1" customWidth="1"/>
    <col min="12053" max="12053" width="12.33203125" style="1" bestFit="1" customWidth="1"/>
    <col min="12054" max="12288" width="9.6640625" style="1"/>
    <col min="12289" max="12289" width="33.88671875" style="1" customWidth="1"/>
    <col min="12290" max="12290" width="9.44140625" style="1" customWidth="1"/>
    <col min="12291" max="12291" width="11.88671875" style="1" customWidth="1"/>
    <col min="12292" max="12292" width="0.77734375" style="1" customWidth="1"/>
    <col min="12293" max="12293" width="11" style="1" customWidth="1"/>
    <col min="12294" max="12294" width="1.33203125" style="1" customWidth="1"/>
    <col min="12295" max="12295" width="10.109375" style="1" customWidth="1"/>
    <col min="12296" max="12296" width="2.21875" style="1" customWidth="1"/>
    <col min="12297" max="12297" width="13.44140625" style="1" customWidth="1"/>
    <col min="12298" max="12298" width="1.88671875" style="1" customWidth="1"/>
    <col min="12299" max="12299" width="8.77734375" style="1" customWidth="1"/>
    <col min="12300" max="12300" width="1.109375" style="1" customWidth="1"/>
    <col min="12301" max="12301" width="9.44140625" style="1" bestFit="1" customWidth="1"/>
    <col min="12302" max="12302" width="1.33203125" style="1" customWidth="1"/>
    <col min="12303" max="12303" width="15.77734375" style="1" customWidth="1"/>
    <col min="12304" max="12304" width="1.6640625" style="1" customWidth="1"/>
    <col min="12305" max="12305" width="14.109375" style="1" customWidth="1"/>
    <col min="12306" max="12306" width="2" style="1" customWidth="1"/>
    <col min="12307" max="12307" width="13.21875" style="1" customWidth="1"/>
    <col min="12308" max="12308" width="10.109375" style="1" bestFit="1" customWidth="1"/>
    <col min="12309" max="12309" width="12.33203125" style="1" bestFit="1" customWidth="1"/>
    <col min="12310" max="12544" width="9.6640625" style="1"/>
    <col min="12545" max="12545" width="33.88671875" style="1" customWidth="1"/>
    <col min="12546" max="12546" width="9.44140625" style="1" customWidth="1"/>
    <col min="12547" max="12547" width="11.88671875" style="1" customWidth="1"/>
    <col min="12548" max="12548" width="0.77734375" style="1" customWidth="1"/>
    <col min="12549" max="12549" width="11" style="1" customWidth="1"/>
    <col min="12550" max="12550" width="1.33203125" style="1" customWidth="1"/>
    <col min="12551" max="12551" width="10.109375" style="1" customWidth="1"/>
    <col min="12552" max="12552" width="2.21875" style="1" customWidth="1"/>
    <col min="12553" max="12553" width="13.44140625" style="1" customWidth="1"/>
    <col min="12554" max="12554" width="1.88671875" style="1" customWidth="1"/>
    <col min="12555" max="12555" width="8.77734375" style="1" customWidth="1"/>
    <col min="12556" max="12556" width="1.109375" style="1" customWidth="1"/>
    <col min="12557" max="12557" width="9.44140625" style="1" bestFit="1" customWidth="1"/>
    <col min="12558" max="12558" width="1.33203125" style="1" customWidth="1"/>
    <col min="12559" max="12559" width="15.77734375" style="1" customWidth="1"/>
    <col min="12560" max="12560" width="1.6640625" style="1" customWidth="1"/>
    <col min="12561" max="12561" width="14.109375" style="1" customWidth="1"/>
    <col min="12562" max="12562" width="2" style="1" customWidth="1"/>
    <col min="12563" max="12563" width="13.21875" style="1" customWidth="1"/>
    <col min="12564" max="12564" width="10.109375" style="1" bestFit="1" customWidth="1"/>
    <col min="12565" max="12565" width="12.33203125" style="1" bestFit="1" customWidth="1"/>
    <col min="12566" max="12800" width="9.6640625" style="1"/>
    <col min="12801" max="12801" width="33.88671875" style="1" customWidth="1"/>
    <col min="12802" max="12802" width="9.44140625" style="1" customWidth="1"/>
    <col min="12803" max="12803" width="11.88671875" style="1" customWidth="1"/>
    <col min="12804" max="12804" width="0.77734375" style="1" customWidth="1"/>
    <col min="12805" max="12805" width="11" style="1" customWidth="1"/>
    <col min="12806" max="12806" width="1.33203125" style="1" customWidth="1"/>
    <col min="12807" max="12807" width="10.109375" style="1" customWidth="1"/>
    <col min="12808" max="12808" width="2.21875" style="1" customWidth="1"/>
    <col min="12809" max="12809" width="13.44140625" style="1" customWidth="1"/>
    <col min="12810" max="12810" width="1.88671875" style="1" customWidth="1"/>
    <col min="12811" max="12811" width="8.77734375" style="1" customWidth="1"/>
    <col min="12812" max="12812" width="1.109375" style="1" customWidth="1"/>
    <col min="12813" max="12813" width="9.44140625" style="1" bestFit="1" customWidth="1"/>
    <col min="12814" max="12814" width="1.33203125" style="1" customWidth="1"/>
    <col min="12815" max="12815" width="15.77734375" style="1" customWidth="1"/>
    <col min="12816" max="12816" width="1.6640625" style="1" customWidth="1"/>
    <col min="12817" max="12817" width="14.109375" style="1" customWidth="1"/>
    <col min="12818" max="12818" width="2" style="1" customWidth="1"/>
    <col min="12819" max="12819" width="13.21875" style="1" customWidth="1"/>
    <col min="12820" max="12820" width="10.109375" style="1" bestFit="1" customWidth="1"/>
    <col min="12821" max="12821" width="12.33203125" style="1" bestFit="1" customWidth="1"/>
    <col min="12822" max="13056" width="9.6640625" style="1"/>
    <col min="13057" max="13057" width="33.88671875" style="1" customWidth="1"/>
    <col min="13058" max="13058" width="9.44140625" style="1" customWidth="1"/>
    <col min="13059" max="13059" width="11.88671875" style="1" customWidth="1"/>
    <col min="13060" max="13060" width="0.77734375" style="1" customWidth="1"/>
    <col min="13061" max="13061" width="11" style="1" customWidth="1"/>
    <col min="13062" max="13062" width="1.33203125" style="1" customWidth="1"/>
    <col min="13063" max="13063" width="10.109375" style="1" customWidth="1"/>
    <col min="13064" max="13064" width="2.21875" style="1" customWidth="1"/>
    <col min="13065" max="13065" width="13.44140625" style="1" customWidth="1"/>
    <col min="13066" max="13066" width="1.88671875" style="1" customWidth="1"/>
    <col min="13067" max="13067" width="8.77734375" style="1" customWidth="1"/>
    <col min="13068" max="13068" width="1.109375" style="1" customWidth="1"/>
    <col min="13069" max="13069" width="9.44140625" style="1" bestFit="1" customWidth="1"/>
    <col min="13070" max="13070" width="1.33203125" style="1" customWidth="1"/>
    <col min="13071" max="13071" width="15.77734375" style="1" customWidth="1"/>
    <col min="13072" max="13072" width="1.6640625" style="1" customWidth="1"/>
    <col min="13073" max="13073" width="14.109375" style="1" customWidth="1"/>
    <col min="13074" max="13074" width="2" style="1" customWidth="1"/>
    <col min="13075" max="13075" width="13.21875" style="1" customWidth="1"/>
    <col min="13076" max="13076" width="10.109375" style="1" bestFit="1" customWidth="1"/>
    <col min="13077" max="13077" width="12.33203125" style="1" bestFit="1" customWidth="1"/>
    <col min="13078" max="13312" width="9.6640625" style="1"/>
    <col min="13313" max="13313" width="33.88671875" style="1" customWidth="1"/>
    <col min="13314" max="13314" width="9.44140625" style="1" customWidth="1"/>
    <col min="13315" max="13315" width="11.88671875" style="1" customWidth="1"/>
    <col min="13316" max="13316" width="0.77734375" style="1" customWidth="1"/>
    <col min="13317" max="13317" width="11" style="1" customWidth="1"/>
    <col min="13318" max="13318" width="1.33203125" style="1" customWidth="1"/>
    <col min="13319" max="13319" width="10.109375" style="1" customWidth="1"/>
    <col min="13320" max="13320" width="2.21875" style="1" customWidth="1"/>
    <col min="13321" max="13321" width="13.44140625" style="1" customWidth="1"/>
    <col min="13322" max="13322" width="1.88671875" style="1" customWidth="1"/>
    <col min="13323" max="13323" width="8.77734375" style="1" customWidth="1"/>
    <col min="13324" max="13324" width="1.109375" style="1" customWidth="1"/>
    <col min="13325" max="13325" width="9.44140625" style="1" bestFit="1" customWidth="1"/>
    <col min="13326" max="13326" width="1.33203125" style="1" customWidth="1"/>
    <col min="13327" max="13327" width="15.77734375" style="1" customWidth="1"/>
    <col min="13328" max="13328" width="1.6640625" style="1" customWidth="1"/>
    <col min="13329" max="13329" width="14.109375" style="1" customWidth="1"/>
    <col min="13330" max="13330" width="2" style="1" customWidth="1"/>
    <col min="13331" max="13331" width="13.21875" style="1" customWidth="1"/>
    <col min="13332" max="13332" width="10.109375" style="1" bestFit="1" customWidth="1"/>
    <col min="13333" max="13333" width="12.33203125" style="1" bestFit="1" customWidth="1"/>
    <col min="13334" max="13568" width="9.6640625" style="1"/>
    <col min="13569" max="13569" width="33.88671875" style="1" customWidth="1"/>
    <col min="13570" max="13570" width="9.44140625" style="1" customWidth="1"/>
    <col min="13571" max="13571" width="11.88671875" style="1" customWidth="1"/>
    <col min="13572" max="13572" width="0.77734375" style="1" customWidth="1"/>
    <col min="13573" max="13573" width="11" style="1" customWidth="1"/>
    <col min="13574" max="13574" width="1.33203125" style="1" customWidth="1"/>
    <col min="13575" max="13575" width="10.109375" style="1" customWidth="1"/>
    <col min="13576" max="13576" width="2.21875" style="1" customWidth="1"/>
    <col min="13577" max="13577" width="13.44140625" style="1" customWidth="1"/>
    <col min="13578" max="13578" width="1.88671875" style="1" customWidth="1"/>
    <col min="13579" max="13579" width="8.77734375" style="1" customWidth="1"/>
    <col min="13580" max="13580" width="1.109375" style="1" customWidth="1"/>
    <col min="13581" max="13581" width="9.44140625" style="1" bestFit="1" customWidth="1"/>
    <col min="13582" max="13582" width="1.33203125" style="1" customWidth="1"/>
    <col min="13583" max="13583" width="15.77734375" style="1" customWidth="1"/>
    <col min="13584" max="13584" width="1.6640625" style="1" customWidth="1"/>
    <col min="13585" max="13585" width="14.109375" style="1" customWidth="1"/>
    <col min="13586" max="13586" width="2" style="1" customWidth="1"/>
    <col min="13587" max="13587" width="13.21875" style="1" customWidth="1"/>
    <col min="13588" max="13588" width="10.109375" style="1" bestFit="1" customWidth="1"/>
    <col min="13589" max="13589" width="12.33203125" style="1" bestFit="1" customWidth="1"/>
    <col min="13590" max="13824" width="9.6640625" style="1"/>
    <col min="13825" max="13825" width="33.88671875" style="1" customWidth="1"/>
    <col min="13826" max="13826" width="9.44140625" style="1" customWidth="1"/>
    <col min="13827" max="13827" width="11.88671875" style="1" customWidth="1"/>
    <col min="13828" max="13828" width="0.77734375" style="1" customWidth="1"/>
    <col min="13829" max="13829" width="11" style="1" customWidth="1"/>
    <col min="13830" max="13830" width="1.33203125" style="1" customWidth="1"/>
    <col min="13831" max="13831" width="10.109375" style="1" customWidth="1"/>
    <col min="13832" max="13832" width="2.21875" style="1" customWidth="1"/>
    <col min="13833" max="13833" width="13.44140625" style="1" customWidth="1"/>
    <col min="13834" max="13834" width="1.88671875" style="1" customWidth="1"/>
    <col min="13835" max="13835" width="8.77734375" style="1" customWidth="1"/>
    <col min="13836" max="13836" width="1.109375" style="1" customWidth="1"/>
    <col min="13837" max="13837" width="9.44140625" style="1" bestFit="1" customWidth="1"/>
    <col min="13838" max="13838" width="1.33203125" style="1" customWidth="1"/>
    <col min="13839" max="13839" width="15.77734375" style="1" customWidth="1"/>
    <col min="13840" max="13840" width="1.6640625" style="1" customWidth="1"/>
    <col min="13841" max="13841" width="14.109375" style="1" customWidth="1"/>
    <col min="13842" max="13842" width="2" style="1" customWidth="1"/>
    <col min="13843" max="13843" width="13.21875" style="1" customWidth="1"/>
    <col min="13844" max="13844" width="10.109375" style="1" bestFit="1" customWidth="1"/>
    <col min="13845" max="13845" width="12.33203125" style="1" bestFit="1" customWidth="1"/>
    <col min="13846" max="14080" width="9.6640625" style="1"/>
    <col min="14081" max="14081" width="33.88671875" style="1" customWidth="1"/>
    <col min="14082" max="14082" width="9.44140625" style="1" customWidth="1"/>
    <col min="14083" max="14083" width="11.88671875" style="1" customWidth="1"/>
    <col min="14084" max="14084" width="0.77734375" style="1" customWidth="1"/>
    <col min="14085" max="14085" width="11" style="1" customWidth="1"/>
    <col min="14086" max="14086" width="1.33203125" style="1" customWidth="1"/>
    <col min="14087" max="14087" width="10.109375" style="1" customWidth="1"/>
    <col min="14088" max="14088" width="2.21875" style="1" customWidth="1"/>
    <col min="14089" max="14089" width="13.44140625" style="1" customWidth="1"/>
    <col min="14090" max="14090" width="1.88671875" style="1" customWidth="1"/>
    <col min="14091" max="14091" width="8.77734375" style="1" customWidth="1"/>
    <col min="14092" max="14092" width="1.109375" style="1" customWidth="1"/>
    <col min="14093" max="14093" width="9.44140625" style="1" bestFit="1" customWidth="1"/>
    <col min="14094" max="14094" width="1.33203125" style="1" customWidth="1"/>
    <col min="14095" max="14095" width="15.77734375" style="1" customWidth="1"/>
    <col min="14096" max="14096" width="1.6640625" style="1" customWidth="1"/>
    <col min="14097" max="14097" width="14.109375" style="1" customWidth="1"/>
    <col min="14098" max="14098" width="2" style="1" customWidth="1"/>
    <col min="14099" max="14099" width="13.21875" style="1" customWidth="1"/>
    <col min="14100" max="14100" width="10.109375" style="1" bestFit="1" customWidth="1"/>
    <col min="14101" max="14101" width="12.33203125" style="1" bestFit="1" customWidth="1"/>
    <col min="14102" max="14336" width="9.6640625" style="1"/>
    <col min="14337" max="14337" width="33.88671875" style="1" customWidth="1"/>
    <col min="14338" max="14338" width="9.44140625" style="1" customWidth="1"/>
    <col min="14339" max="14339" width="11.88671875" style="1" customWidth="1"/>
    <col min="14340" max="14340" width="0.77734375" style="1" customWidth="1"/>
    <col min="14341" max="14341" width="11" style="1" customWidth="1"/>
    <col min="14342" max="14342" width="1.33203125" style="1" customWidth="1"/>
    <col min="14343" max="14343" width="10.109375" style="1" customWidth="1"/>
    <col min="14344" max="14344" width="2.21875" style="1" customWidth="1"/>
    <col min="14345" max="14345" width="13.44140625" style="1" customWidth="1"/>
    <col min="14346" max="14346" width="1.88671875" style="1" customWidth="1"/>
    <col min="14347" max="14347" width="8.77734375" style="1" customWidth="1"/>
    <col min="14348" max="14348" width="1.109375" style="1" customWidth="1"/>
    <col min="14349" max="14349" width="9.44140625" style="1" bestFit="1" customWidth="1"/>
    <col min="14350" max="14350" width="1.33203125" style="1" customWidth="1"/>
    <col min="14351" max="14351" width="15.77734375" style="1" customWidth="1"/>
    <col min="14352" max="14352" width="1.6640625" style="1" customWidth="1"/>
    <col min="14353" max="14353" width="14.109375" style="1" customWidth="1"/>
    <col min="14354" max="14354" width="2" style="1" customWidth="1"/>
    <col min="14355" max="14355" width="13.21875" style="1" customWidth="1"/>
    <col min="14356" max="14356" width="10.109375" style="1" bestFit="1" customWidth="1"/>
    <col min="14357" max="14357" width="12.33203125" style="1" bestFit="1" customWidth="1"/>
    <col min="14358" max="14592" width="9.6640625" style="1"/>
    <col min="14593" max="14593" width="33.88671875" style="1" customWidth="1"/>
    <col min="14594" max="14594" width="9.44140625" style="1" customWidth="1"/>
    <col min="14595" max="14595" width="11.88671875" style="1" customWidth="1"/>
    <col min="14596" max="14596" width="0.77734375" style="1" customWidth="1"/>
    <col min="14597" max="14597" width="11" style="1" customWidth="1"/>
    <col min="14598" max="14598" width="1.33203125" style="1" customWidth="1"/>
    <col min="14599" max="14599" width="10.109375" style="1" customWidth="1"/>
    <col min="14600" max="14600" width="2.21875" style="1" customWidth="1"/>
    <col min="14601" max="14601" width="13.44140625" style="1" customWidth="1"/>
    <col min="14602" max="14602" width="1.88671875" style="1" customWidth="1"/>
    <col min="14603" max="14603" width="8.77734375" style="1" customWidth="1"/>
    <col min="14604" max="14604" width="1.109375" style="1" customWidth="1"/>
    <col min="14605" max="14605" width="9.44140625" style="1" bestFit="1" customWidth="1"/>
    <col min="14606" max="14606" width="1.33203125" style="1" customWidth="1"/>
    <col min="14607" max="14607" width="15.77734375" style="1" customWidth="1"/>
    <col min="14608" max="14608" width="1.6640625" style="1" customWidth="1"/>
    <col min="14609" max="14609" width="14.109375" style="1" customWidth="1"/>
    <col min="14610" max="14610" width="2" style="1" customWidth="1"/>
    <col min="14611" max="14611" width="13.21875" style="1" customWidth="1"/>
    <col min="14612" max="14612" width="10.109375" style="1" bestFit="1" customWidth="1"/>
    <col min="14613" max="14613" width="12.33203125" style="1" bestFit="1" customWidth="1"/>
    <col min="14614" max="14848" width="9.6640625" style="1"/>
    <col min="14849" max="14849" width="33.88671875" style="1" customWidth="1"/>
    <col min="14850" max="14850" width="9.44140625" style="1" customWidth="1"/>
    <col min="14851" max="14851" width="11.88671875" style="1" customWidth="1"/>
    <col min="14852" max="14852" width="0.77734375" style="1" customWidth="1"/>
    <col min="14853" max="14853" width="11" style="1" customWidth="1"/>
    <col min="14854" max="14854" width="1.33203125" style="1" customWidth="1"/>
    <col min="14855" max="14855" width="10.109375" style="1" customWidth="1"/>
    <col min="14856" max="14856" width="2.21875" style="1" customWidth="1"/>
    <col min="14857" max="14857" width="13.44140625" style="1" customWidth="1"/>
    <col min="14858" max="14858" width="1.88671875" style="1" customWidth="1"/>
    <col min="14859" max="14859" width="8.77734375" style="1" customWidth="1"/>
    <col min="14860" max="14860" width="1.109375" style="1" customWidth="1"/>
    <col min="14861" max="14861" width="9.44140625" style="1" bestFit="1" customWidth="1"/>
    <col min="14862" max="14862" width="1.33203125" style="1" customWidth="1"/>
    <col min="14863" max="14863" width="15.77734375" style="1" customWidth="1"/>
    <col min="14864" max="14864" width="1.6640625" style="1" customWidth="1"/>
    <col min="14865" max="14865" width="14.109375" style="1" customWidth="1"/>
    <col min="14866" max="14866" width="2" style="1" customWidth="1"/>
    <col min="14867" max="14867" width="13.21875" style="1" customWidth="1"/>
    <col min="14868" max="14868" width="10.109375" style="1" bestFit="1" customWidth="1"/>
    <col min="14869" max="14869" width="12.33203125" style="1" bestFit="1" customWidth="1"/>
    <col min="14870" max="15104" width="9.6640625" style="1"/>
    <col min="15105" max="15105" width="33.88671875" style="1" customWidth="1"/>
    <col min="15106" max="15106" width="9.44140625" style="1" customWidth="1"/>
    <col min="15107" max="15107" width="11.88671875" style="1" customWidth="1"/>
    <col min="15108" max="15108" width="0.77734375" style="1" customWidth="1"/>
    <col min="15109" max="15109" width="11" style="1" customWidth="1"/>
    <col min="15110" max="15110" width="1.33203125" style="1" customWidth="1"/>
    <col min="15111" max="15111" width="10.109375" style="1" customWidth="1"/>
    <col min="15112" max="15112" width="2.21875" style="1" customWidth="1"/>
    <col min="15113" max="15113" width="13.44140625" style="1" customWidth="1"/>
    <col min="15114" max="15114" width="1.88671875" style="1" customWidth="1"/>
    <col min="15115" max="15115" width="8.77734375" style="1" customWidth="1"/>
    <col min="15116" max="15116" width="1.109375" style="1" customWidth="1"/>
    <col min="15117" max="15117" width="9.44140625" style="1" bestFit="1" customWidth="1"/>
    <col min="15118" max="15118" width="1.33203125" style="1" customWidth="1"/>
    <col min="15119" max="15119" width="15.77734375" style="1" customWidth="1"/>
    <col min="15120" max="15120" width="1.6640625" style="1" customWidth="1"/>
    <col min="15121" max="15121" width="14.109375" style="1" customWidth="1"/>
    <col min="15122" max="15122" width="2" style="1" customWidth="1"/>
    <col min="15123" max="15123" width="13.21875" style="1" customWidth="1"/>
    <col min="15124" max="15124" width="10.109375" style="1" bestFit="1" customWidth="1"/>
    <col min="15125" max="15125" width="12.33203125" style="1" bestFit="1" customWidth="1"/>
    <col min="15126" max="15360" width="9.6640625" style="1"/>
    <col min="15361" max="15361" width="33.88671875" style="1" customWidth="1"/>
    <col min="15362" max="15362" width="9.44140625" style="1" customWidth="1"/>
    <col min="15363" max="15363" width="11.88671875" style="1" customWidth="1"/>
    <col min="15364" max="15364" width="0.77734375" style="1" customWidth="1"/>
    <col min="15365" max="15365" width="11" style="1" customWidth="1"/>
    <col min="15366" max="15366" width="1.33203125" style="1" customWidth="1"/>
    <col min="15367" max="15367" width="10.109375" style="1" customWidth="1"/>
    <col min="15368" max="15368" width="2.21875" style="1" customWidth="1"/>
    <col min="15369" max="15369" width="13.44140625" style="1" customWidth="1"/>
    <col min="15370" max="15370" width="1.88671875" style="1" customWidth="1"/>
    <col min="15371" max="15371" width="8.77734375" style="1" customWidth="1"/>
    <col min="15372" max="15372" width="1.109375" style="1" customWidth="1"/>
    <col min="15373" max="15373" width="9.44140625" style="1" bestFit="1" customWidth="1"/>
    <col min="15374" max="15374" width="1.33203125" style="1" customWidth="1"/>
    <col min="15375" max="15375" width="15.77734375" style="1" customWidth="1"/>
    <col min="15376" max="15376" width="1.6640625" style="1" customWidth="1"/>
    <col min="15377" max="15377" width="14.109375" style="1" customWidth="1"/>
    <col min="15378" max="15378" width="2" style="1" customWidth="1"/>
    <col min="15379" max="15379" width="13.21875" style="1" customWidth="1"/>
    <col min="15380" max="15380" width="10.109375" style="1" bestFit="1" customWidth="1"/>
    <col min="15381" max="15381" width="12.33203125" style="1" bestFit="1" customWidth="1"/>
    <col min="15382" max="15616" width="9.6640625" style="1"/>
    <col min="15617" max="15617" width="33.88671875" style="1" customWidth="1"/>
    <col min="15618" max="15618" width="9.44140625" style="1" customWidth="1"/>
    <col min="15619" max="15619" width="11.88671875" style="1" customWidth="1"/>
    <col min="15620" max="15620" width="0.77734375" style="1" customWidth="1"/>
    <col min="15621" max="15621" width="11" style="1" customWidth="1"/>
    <col min="15622" max="15622" width="1.33203125" style="1" customWidth="1"/>
    <col min="15623" max="15623" width="10.109375" style="1" customWidth="1"/>
    <col min="15624" max="15624" width="2.21875" style="1" customWidth="1"/>
    <col min="15625" max="15625" width="13.44140625" style="1" customWidth="1"/>
    <col min="15626" max="15626" width="1.88671875" style="1" customWidth="1"/>
    <col min="15627" max="15627" width="8.77734375" style="1" customWidth="1"/>
    <col min="15628" max="15628" width="1.109375" style="1" customWidth="1"/>
    <col min="15629" max="15629" width="9.44140625" style="1" bestFit="1" customWidth="1"/>
    <col min="15630" max="15630" width="1.33203125" style="1" customWidth="1"/>
    <col min="15631" max="15631" width="15.77734375" style="1" customWidth="1"/>
    <col min="15632" max="15632" width="1.6640625" style="1" customWidth="1"/>
    <col min="15633" max="15633" width="14.109375" style="1" customWidth="1"/>
    <col min="15634" max="15634" width="2" style="1" customWidth="1"/>
    <col min="15635" max="15635" width="13.21875" style="1" customWidth="1"/>
    <col min="15636" max="15636" width="10.109375" style="1" bestFit="1" customWidth="1"/>
    <col min="15637" max="15637" width="12.33203125" style="1" bestFit="1" customWidth="1"/>
    <col min="15638" max="15872" width="9.6640625" style="1"/>
    <col min="15873" max="15873" width="33.88671875" style="1" customWidth="1"/>
    <col min="15874" max="15874" width="9.44140625" style="1" customWidth="1"/>
    <col min="15875" max="15875" width="11.88671875" style="1" customWidth="1"/>
    <col min="15876" max="15876" width="0.77734375" style="1" customWidth="1"/>
    <col min="15877" max="15877" width="11" style="1" customWidth="1"/>
    <col min="15878" max="15878" width="1.33203125" style="1" customWidth="1"/>
    <col min="15879" max="15879" width="10.109375" style="1" customWidth="1"/>
    <col min="15880" max="15880" width="2.21875" style="1" customWidth="1"/>
    <col min="15881" max="15881" width="13.44140625" style="1" customWidth="1"/>
    <col min="15882" max="15882" width="1.88671875" style="1" customWidth="1"/>
    <col min="15883" max="15883" width="8.77734375" style="1" customWidth="1"/>
    <col min="15884" max="15884" width="1.109375" style="1" customWidth="1"/>
    <col min="15885" max="15885" width="9.44140625" style="1" bestFit="1" customWidth="1"/>
    <col min="15886" max="15886" width="1.33203125" style="1" customWidth="1"/>
    <col min="15887" max="15887" width="15.77734375" style="1" customWidth="1"/>
    <col min="15888" max="15888" width="1.6640625" style="1" customWidth="1"/>
    <col min="15889" max="15889" width="14.109375" style="1" customWidth="1"/>
    <col min="15890" max="15890" width="2" style="1" customWidth="1"/>
    <col min="15891" max="15891" width="13.21875" style="1" customWidth="1"/>
    <col min="15892" max="15892" width="10.109375" style="1" bestFit="1" customWidth="1"/>
    <col min="15893" max="15893" width="12.33203125" style="1" bestFit="1" customWidth="1"/>
    <col min="15894" max="16128" width="9.6640625" style="1"/>
    <col min="16129" max="16129" width="33.88671875" style="1" customWidth="1"/>
    <col min="16130" max="16130" width="9.44140625" style="1" customWidth="1"/>
    <col min="16131" max="16131" width="11.88671875" style="1" customWidth="1"/>
    <col min="16132" max="16132" width="0.77734375" style="1" customWidth="1"/>
    <col min="16133" max="16133" width="11" style="1" customWidth="1"/>
    <col min="16134" max="16134" width="1.33203125" style="1" customWidth="1"/>
    <col min="16135" max="16135" width="10.109375" style="1" customWidth="1"/>
    <col min="16136" max="16136" width="2.21875" style="1" customWidth="1"/>
    <col min="16137" max="16137" width="13.44140625" style="1" customWidth="1"/>
    <col min="16138" max="16138" width="1.88671875" style="1" customWidth="1"/>
    <col min="16139" max="16139" width="8.77734375" style="1" customWidth="1"/>
    <col min="16140" max="16140" width="1.109375" style="1" customWidth="1"/>
    <col min="16141" max="16141" width="9.44140625" style="1" bestFit="1" customWidth="1"/>
    <col min="16142" max="16142" width="1.33203125" style="1" customWidth="1"/>
    <col min="16143" max="16143" width="15.77734375" style="1" customWidth="1"/>
    <col min="16144" max="16144" width="1.6640625" style="1" customWidth="1"/>
    <col min="16145" max="16145" width="14.109375" style="1" customWidth="1"/>
    <col min="16146" max="16146" width="2" style="1" customWidth="1"/>
    <col min="16147" max="16147" width="13.21875" style="1" customWidth="1"/>
    <col min="16148" max="16148" width="10.109375" style="1" bestFit="1" customWidth="1"/>
    <col min="16149" max="16149" width="12.33203125" style="1" bestFit="1" customWidth="1"/>
    <col min="16150" max="16384" width="9.6640625" style="1"/>
  </cols>
  <sheetData>
    <row r="1" spans="1:28" ht="58.8" customHeight="1" x14ac:dyDescent="0.35">
      <c r="Q1" s="498" t="s">
        <v>0</v>
      </c>
      <c r="R1" s="502"/>
      <c r="S1" s="502"/>
    </row>
    <row r="2" spans="1:28" ht="52.5" customHeight="1" thickBot="1" x14ac:dyDescent="0.45">
      <c r="A2" s="4" t="s">
        <v>181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6"/>
      <c r="R2" s="5"/>
      <c r="S2" s="5"/>
    </row>
    <row r="3" spans="1:28" s="18" customFormat="1" ht="78.75" customHeight="1" thickTop="1" thickBot="1" x14ac:dyDescent="0.3">
      <c r="A3" s="11" t="s">
        <v>2</v>
      </c>
      <c r="B3" s="495" t="s">
        <v>3</v>
      </c>
      <c r="C3" s="495"/>
      <c r="D3" s="13"/>
      <c r="E3" s="11" t="s">
        <v>4</v>
      </c>
      <c r="F3" s="13"/>
      <c r="G3" s="11" t="s">
        <v>5</v>
      </c>
      <c r="H3" s="13"/>
      <c r="I3" s="11" t="s">
        <v>6</v>
      </c>
      <c r="J3" s="13"/>
      <c r="K3" s="14" t="s">
        <v>7</v>
      </c>
      <c r="L3" s="13"/>
      <c r="M3" s="15" t="s">
        <v>8</v>
      </c>
      <c r="N3" s="13"/>
      <c r="O3" s="16" t="s">
        <v>9</v>
      </c>
      <c r="P3" s="13"/>
      <c r="Q3" s="16" t="s">
        <v>10</v>
      </c>
      <c r="R3" s="13"/>
      <c r="S3" s="16" t="s">
        <v>11</v>
      </c>
      <c r="T3" s="17"/>
    </row>
    <row r="4" spans="1:28" s="18" customFormat="1" ht="15" customHeight="1" x14ac:dyDescent="0.25">
      <c r="A4" s="19" t="s">
        <v>12</v>
      </c>
      <c r="O4" s="20"/>
      <c r="Q4" s="20"/>
      <c r="T4" s="17"/>
    </row>
    <row r="5" spans="1:28" s="18" customFormat="1" ht="15" customHeight="1" x14ac:dyDescent="0.25">
      <c r="A5" s="18" t="s">
        <v>182</v>
      </c>
      <c r="B5" s="18" t="s">
        <v>183</v>
      </c>
      <c r="C5" s="32" t="s">
        <v>15</v>
      </c>
      <c r="E5" s="18">
        <v>10320</v>
      </c>
      <c r="G5" s="22">
        <v>0</v>
      </c>
      <c r="I5" s="22">
        <f>E5-G5</f>
        <v>10320</v>
      </c>
      <c r="K5" s="23">
        <f>ROUND(IF(I5&lt;&gt;0,((O5/I5)/10),0),3)</f>
        <v>3.1779999999999999</v>
      </c>
      <c r="M5" s="23">
        <f>ROUND(IF(I5&lt;&gt;0,((Q5/I5)/10),0),3)</f>
        <v>3.343</v>
      </c>
      <c r="O5" s="20">
        <v>327980</v>
      </c>
      <c r="Q5" s="20">
        <v>344984</v>
      </c>
      <c r="S5" s="20">
        <v>17004</v>
      </c>
      <c r="T5" s="17"/>
    </row>
    <row r="6" spans="1:28" s="18" customFormat="1" ht="20.100000000000001" customHeight="1" x14ac:dyDescent="0.25">
      <c r="A6" s="18" t="s">
        <v>16</v>
      </c>
      <c r="B6" s="18" t="s">
        <v>183</v>
      </c>
      <c r="C6" s="42" t="s">
        <v>85</v>
      </c>
      <c r="E6" s="22">
        <v>150010</v>
      </c>
      <c r="G6" s="22">
        <v>0</v>
      </c>
      <c r="I6" s="22">
        <f>E6-G6</f>
        <v>150010</v>
      </c>
      <c r="K6" s="23">
        <f>ROUND(IF(I6&lt;&gt;0,((O6/I6)/10),0),3)</f>
        <v>3.3690000000000002</v>
      </c>
      <c r="M6" s="23">
        <f>ROUND(IF(I6&lt;&gt;0,((Q6/I6)/10),0),3)</f>
        <v>3.706</v>
      </c>
      <c r="O6" s="24">
        <v>5053521.87</v>
      </c>
      <c r="Q6" s="24">
        <v>5559430</v>
      </c>
      <c r="S6" s="20">
        <v>505908.13</v>
      </c>
      <c r="T6" s="17"/>
    </row>
    <row r="7" spans="1:28" s="18" customFormat="1" ht="20.100000000000001" customHeight="1" thickBot="1" x14ac:dyDescent="0.3">
      <c r="A7" s="19" t="s">
        <v>18</v>
      </c>
      <c r="E7" s="25">
        <f>SUM(E5:E6)</f>
        <v>160330</v>
      </c>
      <c r="F7" s="19"/>
      <c r="G7" s="25">
        <f>SUM(G5:G6)</f>
        <v>0</v>
      </c>
      <c r="H7" s="19"/>
      <c r="I7" s="25">
        <f>SUM(I5:I6)</f>
        <v>160330</v>
      </c>
      <c r="J7" s="19"/>
      <c r="K7" s="26">
        <f>ROUND(IF(I7&lt;&gt;0,((O7/I7)/10),0),3)</f>
        <v>3.3570000000000002</v>
      </c>
      <c r="L7" s="19"/>
      <c r="M7" s="26">
        <f>ROUND(IF(I7&lt;&gt;0,((Q7/I7)/10),0),3)</f>
        <v>3.6829999999999998</v>
      </c>
      <c r="N7" s="19"/>
      <c r="O7" s="27">
        <f>SUM(O5:O6)</f>
        <v>5381501.8700000001</v>
      </c>
      <c r="P7" s="19"/>
      <c r="Q7" s="27">
        <f>SUM(Q5:Q6)</f>
        <v>5904414</v>
      </c>
      <c r="R7" s="19"/>
      <c r="S7" s="27">
        <f>SUM(S5:S6)</f>
        <v>522912.13</v>
      </c>
      <c r="T7" s="17"/>
    </row>
    <row r="8" spans="1:28" s="18" customFormat="1" ht="18" customHeight="1" thickTop="1" x14ac:dyDescent="0.25">
      <c r="T8" s="17"/>
    </row>
    <row r="9" spans="1:28" s="18" customFormat="1" ht="18" customHeight="1" x14ac:dyDescent="0.25">
      <c r="A9" s="31" t="s">
        <v>19</v>
      </c>
      <c r="O9" s="20"/>
      <c r="Q9" s="20"/>
      <c r="T9" s="17"/>
    </row>
    <row r="10" spans="1:28" s="18" customFormat="1" ht="20.100000000000001" customHeight="1" x14ac:dyDescent="0.25">
      <c r="A10" s="18" t="s">
        <v>20</v>
      </c>
      <c r="B10" s="18" t="s">
        <v>183</v>
      </c>
      <c r="C10" s="32" t="s">
        <v>15</v>
      </c>
      <c r="E10" s="18">
        <v>21301.7</v>
      </c>
      <c r="G10" s="18">
        <v>0</v>
      </c>
      <c r="I10" s="22">
        <f>E10-G10</f>
        <v>21301.7</v>
      </c>
      <c r="K10" s="23">
        <f>ROUND(IF(I10&lt;&gt;0,((O10/I10)/10),0),3)</f>
        <v>3.117</v>
      </c>
      <c r="M10" s="23">
        <f>ROUND(IF(I10&lt;&gt;0,((Q10/I10)/10),0),3)</f>
        <v>3.4289999999999998</v>
      </c>
      <c r="O10" s="20">
        <v>663994.15999999992</v>
      </c>
      <c r="P10" s="20"/>
      <c r="Q10" s="20">
        <v>730393.58000000007</v>
      </c>
      <c r="R10" s="20"/>
      <c r="S10" s="20">
        <v>47521.810000000005</v>
      </c>
      <c r="T10" s="33"/>
      <c r="U10" s="20"/>
    </row>
    <row r="11" spans="1:28" s="18" customFormat="1" ht="20.100000000000001" hidden="1" customHeight="1" x14ac:dyDescent="0.25">
      <c r="A11" s="18" t="s">
        <v>21</v>
      </c>
      <c r="B11" s="18" t="s">
        <v>183</v>
      </c>
      <c r="C11" s="32" t="s">
        <v>15</v>
      </c>
      <c r="G11" s="18">
        <v>0</v>
      </c>
      <c r="I11" s="22">
        <f>E11-G11</f>
        <v>0</v>
      </c>
      <c r="K11" s="23">
        <f>ROUND(IF(I11&lt;&gt;0,((O11/I11)/10),0),3)</f>
        <v>0</v>
      </c>
      <c r="M11" s="23">
        <f>ROUND(IF(I11&lt;&gt;0,((Q11/I11)/10),0),3)</f>
        <v>0</v>
      </c>
      <c r="O11" s="20"/>
      <c r="P11" s="20"/>
      <c r="Q11" s="20"/>
      <c r="R11" s="20"/>
      <c r="S11" s="20"/>
      <c r="T11" s="33"/>
      <c r="U11" s="34"/>
      <c r="V11" s="34"/>
      <c r="W11" s="34"/>
    </row>
    <row r="12" spans="1:28" s="18" customFormat="1" ht="20.100000000000001" hidden="1" customHeight="1" x14ac:dyDescent="0.25">
      <c r="C12" s="32"/>
      <c r="G12" s="22"/>
      <c r="I12" s="22"/>
      <c r="K12" s="23"/>
      <c r="M12" s="23"/>
      <c r="O12" s="20"/>
      <c r="P12" s="20"/>
      <c r="Q12" s="20"/>
      <c r="R12" s="20"/>
      <c r="S12" s="20"/>
      <c r="T12" s="17"/>
      <c r="U12" s="35"/>
      <c r="V12" s="35"/>
      <c r="W12" s="35"/>
      <c r="X12" s="36"/>
      <c r="Y12" s="35"/>
      <c r="Z12" s="35"/>
    </row>
    <row r="13" spans="1:28" s="18" customFormat="1" ht="20.100000000000001" customHeight="1" x14ac:dyDescent="0.25">
      <c r="A13" s="18" t="s">
        <v>28</v>
      </c>
      <c r="C13" s="32" t="s">
        <v>87</v>
      </c>
      <c r="E13" s="18">
        <v>172</v>
      </c>
      <c r="G13" s="22">
        <v>0</v>
      </c>
      <c r="I13" s="22">
        <f>E13-G13</f>
        <v>172</v>
      </c>
      <c r="K13" s="23">
        <f>ROUND(IF(I13&lt;&gt;0,((O13/I13)/10),0),3)</f>
        <v>2.7970000000000002</v>
      </c>
      <c r="M13" s="23">
        <f>ROUND(IF(I13&lt;&gt;0,((Q13/I13)/10),0),3)</f>
        <v>3.5339999999999998</v>
      </c>
      <c r="O13" s="20">
        <v>4810.03</v>
      </c>
      <c r="P13" s="20"/>
      <c r="Q13" s="20">
        <v>6078.59</v>
      </c>
      <c r="R13" s="20"/>
      <c r="S13" s="20">
        <v>793.3599999999999</v>
      </c>
      <c r="T13" s="17"/>
      <c r="U13" s="35"/>
      <c r="V13" s="35"/>
      <c r="W13" s="35"/>
      <c r="X13" s="36"/>
      <c r="Y13" s="35"/>
      <c r="Z13" s="35"/>
    </row>
    <row r="14" spans="1:28" s="18" customFormat="1" ht="5.25" customHeight="1" x14ac:dyDescent="0.25">
      <c r="C14" s="32"/>
      <c r="E14" s="22"/>
      <c r="G14" s="22"/>
      <c r="I14" s="22"/>
      <c r="K14" s="23"/>
      <c r="M14" s="23"/>
      <c r="O14" s="24"/>
      <c r="P14" s="20"/>
      <c r="Q14" s="24"/>
      <c r="R14" s="20"/>
      <c r="S14" s="24"/>
      <c r="T14" s="17"/>
      <c r="U14" s="20"/>
      <c r="V14" s="20"/>
      <c r="W14" s="20"/>
      <c r="X14" s="20"/>
      <c r="Y14" s="20"/>
      <c r="Z14" s="20"/>
      <c r="AA14" s="20"/>
      <c r="AB14" s="20"/>
    </row>
    <row r="15" spans="1:28" s="18" customFormat="1" ht="20.100000000000001" customHeight="1" x14ac:dyDescent="0.25">
      <c r="A15" s="18" t="s">
        <v>33</v>
      </c>
      <c r="C15" s="32" t="s">
        <v>87</v>
      </c>
      <c r="E15" s="310">
        <v>93</v>
      </c>
      <c r="G15" s="22">
        <v>0</v>
      </c>
      <c r="I15" s="22">
        <f>E15-G15</f>
        <v>93</v>
      </c>
      <c r="K15" s="23">
        <f>ROUND(IF(I15&lt;&gt;0,((O15/I15)/10),0),3)</f>
        <v>2.6309999999999998</v>
      </c>
      <c r="M15" s="23">
        <f>ROUND(IF(I15&lt;&gt;0,((Q15/I15)/10),0),3)</f>
        <v>3.32</v>
      </c>
      <c r="O15" s="43">
        <v>2446.5700000000002</v>
      </c>
      <c r="P15" s="24"/>
      <c r="Q15" s="43">
        <v>3087.15</v>
      </c>
      <c r="R15" s="45"/>
      <c r="S15" s="43">
        <v>387.08</v>
      </c>
      <c r="T15" s="17"/>
      <c r="U15" s="35"/>
      <c r="V15" s="35"/>
      <c r="W15" s="35"/>
      <c r="X15" s="36"/>
      <c r="Y15" s="35"/>
      <c r="Z15" s="35"/>
    </row>
    <row r="16" spans="1:28" s="18" customFormat="1" ht="5.25" customHeight="1" x14ac:dyDescent="0.25">
      <c r="C16" s="32"/>
      <c r="E16" s="310"/>
      <c r="G16" s="22"/>
      <c r="I16" s="22"/>
      <c r="K16" s="23"/>
      <c r="M16" s="23"/>
      <c r="O16" s="43"/>
      <c r="P16" s="20"/>
      <c r="Q16" s="43"/>
      <c r="R16" s="20"/>
      <c r="S16" s="43"/>
      <c r="T16" s="17"/>
      <c r="U16" s="20"/>
      <c r="V16" s="20"/>
      <c r="W16" s="20"/>
      <c r="X16" s="20"/>
      <c r="Y16" s="20"/>
      <c r="Z16" s="20"/>
      <c r="AA16" s="20"/>
      <c r="AB16" s="20"/>
    </row>
    <row r="17" spans="1:28" s="18" customFormat="1" ht="20.100000000000001" hidden="1" customHeight="1" x14ac:dyDescent="0.25">
      <c r="A17" s="18" t="s">
        <v>165</v>
      </c>
      <c r="C17" s="32" t="s">
        <v>87</v>
      </c>
      <c r="E17" s="44"/>
      <c r="G17" s="22">
        <v>0</v>
      </c>
      <c r="I17" s="22">
        <f>E17-G17</f>
        <v>0</v>
      </c>
      <c r="K17" s="23">
        <f>ROUND(IF(I17&lt;&gt;0,((O17/I17)/10),0),3)</f>
        <v>0</v>
      </c>
      <c r="M17" s="23">
        <f>ROUND(IF(I17&lt;&gt;0,((Q17/I17)/10),0),3)</f>
        <v>0</v>
      </c>
      <c r="O17" s="38"/>
      <c r="P17" s="20"/>
      <c r="Q17" s="38"/>
      <c r="R17" s="20"/>
      <c r="S17" s="38"/>
      <c r="T17" s="17"/>
      <c r="U17" s="35"/>
      <c r="V17" s="35"/>
      <c r="W17" s="35"/>
      <c r="X17" s="36"/>
      <c r="Y17" s="35"/>
      <c r="Z17" s="35"/>
    </row>
    <row r="18" spans="1:28" s="18" customFormat="1" ht="5.25" hidden="1" customHeight="1" x14ac:dyDescent="0.25">
      <c r="C18" s="32"/>
      <c r="E18" s="310"/>
      <c r="G18" s="22"/>
      <c r="I18" s="22"/>
      <c r="K18" s="23"/>
      <c r="M18" s="23"/>
      <c r="O18" s="43"/>
      <c r="P18" s="20"/>
      <c r="Q18" s="43"/>
      <c r="R18" s="20"/>
      <c r="S18" s="43"/>
      <c r="T18" s="17"/>
      <c r="U18" s="20"/>
      <c r="V18" s="20"/>
      <c r="W18" s="20"/>
      <c r="X18" s="20"/>
      <c r="Y18" s="20"/>
      <c r="Z18" s="20"/>
      <c r="AA18" s="20"/>
      <c r="AB18" s="20"/>
    </row>
    <row r="19" spans="1:28" s="18" customFormat="1" ht="20.100000000000001" customHeight="1" x14ac:dyDescent="0.25">
      <c r="A19" s="18" t="s">
        <v>63</v>
      </c>
      <c r="C19" s="32" t="s">
        <v>87</v>
      </c>
      <c r="E19" s="44">
        <v>446</v>
      </c>
      <c r="G19" s="22">
        <v>0</v>
      </c>
      <c r="I19" s="22">
        <f>E19-G19</f>
        <v>446</v>
      </c>
      <c r="K19" s="23">
        <f>ROUND(IF(I19&lt;&gt;0,((O19/I19)/10),0),3)</f>
        <v>3.5169999999999999</v>
      </c>
      <c r="M19" s="23">
        <f>ROUND(IF(I19&lt;&gt;0,((Q19/I19)/10),0),3)</f>
        <v>4.7779999999999996</v>
      </c>
      <c r="O19" s="38">
        <v>15684.79</v>
      </c>
      <c r="P19" s="20"/>
      <c r="Q19" s="38">
        <v>21308.67</v>
      </c>
      <c r="R19" s="20"/>
      <c r="S19" s="38">
        <v>4491.04</v>
      </c>
      <c r="T19" s="17"/>
      <c r="U19" s="35"/>
      <c r="V19" s="35"/>
      <c r="W19" s="35"/>
      <c r="X19" s="36"/>
      <c r="Y19" s="35"/>
      <c r="Z19" s="35"/>
    </row>
    <row r="20" spans="1:28" s="18" customFormat="1" ht="5.25" customHeight="1" x14ac:dyDescent="0.25">
      <c r="C20" s="32"/>
      <c r="E20" s="310"/>
      <c r="G20" s="22"/>
      <c r="I20" s="22"/>
      <c r="K20" s="23"/>
      <c r="M20" s="23"/>
      <c r="O20" s="43"/>
      <c r="P20" s="20"/>
      <c r="Q20" s="43"/>
      <c r="R20" s="20"/>
      <c r="S20" s="43"/>
      <c r="T20" s="17"/>
      <c r="U20" s="20"/>
      <c r="V20" s="20"/>
      <c r="W20" s="20"/>
      <c r="X20" s="20"/>
      <c r="Y20" s="20"/>
      <c r="Z20" s="20"/>
      <c r="AA20" s="20"/>
      <c r="AB20" s="20"/>
    </row>
    <row r="21" spans="1:28" s="18" customFormat="1" ht="20.100000000000001" customHeight="1" x14ac:dyDescent="0.25">
      <c r="A21" s="18" t="s">
        <v>139</v>
      </c>
      <c r="C21" s="32" t="s">
        <v>87</v>
      </c>
      <c r="E21" s="44">
        <v>301</v>
      </c>
      <c r="G21" s="22">
        <v>0</v>
      </c>
      <c r="I21" s="22">
        <f>E21-G21</f>
        <v>301</v>
      </c>
      <c r="K21" s="23">
        <f>ROUND(IF(I21&lt;&gt;0,((O21/I21)/10),0),3)</f>
        <v>3.004</v>
      </c>
      <c r="M21" s="23">
        <f>ROUND(IF(I21&lt;&gt;0,((Q21/I21)/10),0),3)</f>
        <v>3.6469999999999998</v>
      </c>
      <c r="O21" s="38">
        <v>9041.42</v>
      </c>
      <c r="P21" s="20"/>
      <c r="Q21" s="38">
        <v>10977.239999999998</v>
      </c>
      <c r="R21" s="20"/>
      <c r="S21" s="38">
        <v>1163.25</v>
      </c>
      <c r="T21" s="17"/>
      <c r="U21" s="35"/>
      <c r="V21" s="35"/>
      <c r="W21" s="35"/>
      <c r="X21" s="36"/>
      <c r="Y21" s="35"/>
      <c r="Z21" s="35"/>
    </row>
    <row r="22" spans="1:28" s="18" customFormat="1" ht="5.25" customHeight="1" x14ac:dyDescent="0.25">
      <c r="C22" s="32"/>
      <c r="E22" s="310"/>
      <c r="G22" s="22"/>
      <c r="I22" s="22"/>
      <c r="K22" s="23"/>
      <c r="M22" s="23"/>
      <c r="O22" s="43"/>
      <c r="P22" s="20"/>
      <c r="Q22" s="43"/>
      <c r="R22" s="20"/>
      <c r="S22" s="43"/>
      <c r="T22" s="17"/>
      <c r="U22" s="20"/>
      <c r="V22" s="20"/>
      <c r="W22" s="20"/>
      <c r="X22" s="20"/>
      <c r="Y22" s="20"/>
      <c r="Z22" s="20"/>
      <c r="AA22" s="20"/>
      <c r="AB22" s="20"/>
    </row>
    <row r="23" spans="1:28" s="18" customFormat="1" ht="20.100000000000001" hidden="1" customHeight="1" x14ac:dyDescent="0.25">
      <c r="A23" s="18" t="s">
        <v>34</v>
      </c>
      <c r="C23" s="32" t="s">
        <v>87</v>
      </c>
      <c r="E23" s="44"/>
      <c r="G23" s="22">
        <v>0</v>
      </c>
      <c r="I23" s="22">
        <f>E23-G23</f>
        <v>0</v>
      </c>
      <c r="K23" s="23">
        <f>ROUND(IF(I23&lt;&gt;0,((O23/I23)/10),0),3)</f>
        <v>0</v>
      </c>
      <c r="M23" s="23">
        <f>ROUND(IF(I23&lt;&gt;0,((Q23/I23)/10),0),3)</f>
        <v>0</v>
      </c>
      <c r="O23" s="38"/>
      <c r="P23" s="20"/>
      <c r="Q23" s="38"/>
      <c r="R23" s="20"/>
      <c r="S23" s="38"/>
      <c r="T23" s="17"/>
      <c r="U23" s="35"/>
      <c r="V23" s="35"/>
      <c r="W23" s="35"/>
      <c r="X23" s="36"/>
      <c r="Y23" s="35"/>
      <c r="Z23" s="35"/>
    </row>
    <row r="24" spans="1:28" s="18" customFormat="1" ht="5.25" hidden="1" customHeight="1" x14ac:dyDescent="0.25">
      <c r="C24" s="32"/>
      <c r="E24" s="310"/>
      <c r="G24" s="22"/>
      <c r="I24" s="22"/>
      <c r="K24" s="23"/>
      <c r="M24" s="23"/>
      <c r="O24" s="43"/>
      <c r="P24" s="20"/>
      <c r="Q24" s="43"/>
      <c r="R24" s="20"/>
      <c r="S24" s="43"/>
      <c r="T24" s="17"/>
      <c r="U24" s="20"/>
      <c r="V24" s="20"/>
      <c r="W24" s="20"/>
      <c r="X24" s="20"/>
      <c r="Y24" s="20"/>
      <c r="Z24" s="20"/>
      <c r="AA24" s="20"/>
      <c r="AB24" s="20"/>
    </row>
    <row r="25" spans="1:28" s="18" customFormat="1" ht="20.100000000000001" customHeight="1" x14ac:dyDescent="0.25">
      <c r="A25" s="18" t="s">
        <v>37</v>
      </c>
      <c r="C25" s="32" t="s">
        <v>87</v>
      </c>
      <c r="E25" s="44">
        <v>132</v>
      </c>
      <c r="G25" s="22">
        <v>0</v>
      </c>
      <c r="I25" s="22">
        <f>E25-G25</f>
        <v>132</v>
      </c>
      <c r="K25" s="23">
        <f>ROUND(IF(I25&lt;&gt;0,((O25/I25)/10),0),3)</f>
        <v>2.6520000000000001</v>
      </c>
      <c r="M25" s="23">
        <f>ROUND(IF(I25&lt;&gt;0,((Q25/I25)/10),0),3)</f>
        <v>3.33</v>
      </c>
      <c r="O25" s="38">
        <v>3500.9199999999996</v>
      </c>
      <c r="P25" s="20"/>
      <c r="Q25" s="38">
        <v>4395.16</v>
      </c>
      <c r="R25" s="20"/>
      <c r="S25" s="38">
        <v>547.39</v>
      </c>
      <c r="T25" s="17"/>
      <c r="U25" s="35"/>
      <c r="V25" s="35"/>
      <c r="W25" s="35"/>
      <c r="X25" s="36"/>
      <c r="Y25" s="35"/>
      <c r="Z25" s="35"/>
    </row>
    <row r="26" spans="1:28" s="18" customFormat="1" ht="5.25" customHeight="1" x14ac:dyDescent="0.25">
      <c r="C26" s="32"/>
      <c r="E26" s="22"/>
      <c r="G26" s="22"/>
      <c r="I26" s="22"/>
      <c r="K26" s="23"/>
      <c r="M26" s="23"/>
      <c r="O26" s="24"/>
      <c r="P26" s="20"/>
      <c r="Q26" s="24"/>
      <c r="R26" s="20"/>
      <c r="S26" s="24"/>
      <c r="T26" s="17"/>
      <c r="U26" s="20"/>
      <c r="V26" s="20"/>
      <c r="W26" s="20"/>
      <c r="X26" s="20"/>
      <c r="Y26" s="20"/>
      <c r="Z26" s="20"/>
      <c r="AA26" s="20"/>
      <c r="AB26" s="20"/>
    </row>
    <row r="27" spans="1:28" s="18" customFormat="1" ht="20.100000000000001" hidden="1" customHeight="1" x14ac:dyDescent="0.25">
      <c r="A27" s="18" t="s">
        <v>25</v>
      </c>
      <c r="C27" s="32" t="s">
        <v>87</v>
      </c>
      <c r="G27" s="22">
        <v>0</v>
      </c>
      <c r="I27" s="22">
        <f>E27-G27</f>
        <v>0</v>
      </c>
      <c r="K27" s="23">
        <f>ROUND(IF(I27&lt;&gt;0,((O27/I27)/10),0),3)</f>
        <v>0</v>
      </c>
      <c r="M27" s="23">
        <f>ROUND(IF(I27&lt;&gt;0,((Q27/I27)/10),0),3)</f>
        <v>0</v>
      </c>
      <c r="O27" s="20"/>
      <c r="P27" s="20"/>
      <c r="Q27" s="20"/>
      <c r="R27" s="20"/>
      <c r="S27" s="20"/>
      <c r="T27" s="17"/>
      <c r="U27" s="35"/>
      <c r="V27" s="35"/>
      <c r="W27" s="35"/>
      <c r="X27" s="36"/>
      <c r="Y27" s="35"/>
      <c r="Z27" s="35"/>
    </row>
    <row r="28" spans="1:28" s="18" customFormat="1" ht="17.399999999999999" hidden="1" customHeight="1" x14ac:dyDescent="0.25">
      <c r="C28" s="32"/>
      <c r="E28" s="22"/>
      <c r="G28" s="22"/>
      <c r="I28" s="22"/>
      <c r="K28" s="23"/>
      <c r="M28" s="23"/>
      <c r="O28" s="24"/>
      <c r="P28" s="20"/>
      <c r="Q28" s="24"/>
      <c r="R28" s="20"/>
      <c r="S28" s="24"/>
      <c r="T28" s="17"/>
      <c r="U28" s="20"/>
      <c r="V28" s="20"/>
      <c r="W28" s="20"/>
      <c r="X28" s="20"/>
      <c r="Y28" s="20"/>
      <c r="Z28" s="20"/>
      <c r="AA28" s="20"/>
      <c r="AB28" s="20"/>
    </row>
    <row r="29" spans="1:28" s="18" customFormat="1" ht="20.100000000000001" hidden="1" customHeight="1" x14ac:dyDescent="0.25">
      <c r="A29" s="18" t="s">
        <v>166</v>
      </c>
      <c r="C29" s="32" t="s">
        <v>87</v>
      </c>
      <c r="G29" s="22">
        <v>0</v>
      </c>
      <c r="I29" s="22">
        <f>E29-G29</f>
        <v>0</v>
      </c>
      <c r="K29" s="23">
        <f>ROUND(IF(I29&lt;&gt;0,((O29/I29)/10),0),3)</f>
        <v>0</v>
      </c>
      <c r="M29" s="23">
        <f>ROUND(IF(I29&lt;&gt;0,((Q29/I29)/10),0),3)</f>
        <v>0</v>
      </c>
      <c r="O29" s="20"/>
      <c r="P29" s="20"/>
      <c r="Q29" s="20"/>
      <c r="R29" s="20"/>
      <c r="S29" s="20"/>
      <c r="T29" s="17"/>
      <c r="U29" s="35"/>
      <c r="V29" s="35"/>
      <c r="W29" s="35"/>
      <c r="X29" s="36"/>
      <c r="Y29" s="35"/>
      <c r="Z29" s="35"/>
    </row>
    <row r="30" spans="1:28" s="18" customFormat="1" ht="5.25" hidden="1" customHeight="1" x14ac:dyDescent="0.25">
      <c r="C30" s="32"/>
      <c r="E30" s="22"/>
      <c r="G30" s="22"/>
      <c r="I30" s="22"/>
      <c r="K30" s="23"/>
      <c r="M30" s="23"/>
      <c r="O30" s="24"/>
      <c r="P30" s="20"/>
      <c r="Q30" s="24"/>
      <c r="R30" s="20"/>
      <c r="S30" s="24"/>
      <c r="T30" s="17"/>
      <c r="U30" s="20"/>
      <c r="V30" s="20"/>
      <c r="W30" s="20"/>
      <c r="X30" s="20"/>
      <c r="Y30" s="20"/>
      <c r="Z30" s="20"/>
      <c r="AA30" s="20"/>
      <c r="AB30" s="20"/>
    </row>
    <row r="31" spans="1:28" s="18" customFormat="1" ht="20.100000000000001" customHeight="1" x14ac:dyDescent="0.25">
      <c r="A31" s="18" t="s">
        <v>116</v>
      </c>
      <c r="C31" s="32" t="s">
        <v>87</v>
      </c>
      <c r="E31" s="18">
        <v>53</v>
      </c>
      <c r="G31" s="22">
        <v>0</v>
      </c>
      <c r="I31" s="22">
        <f>E31-G31</f>
        <v>53</v>
      </c>
      <c r="K31" s="23">
        <f>ROUND(IF(I31&lt;&gt;0,((O31/I31)/10),0),3)</f>
        <v>2.9279999999999999</v>
      </c>
      <c r="M31" s="23">
        <f>ROUND(IF(I31&lt;&gt;0,((Q31/I31)/10),0),3)</f>
        <v>3.6949999999999998</v>
      </c>
      <c r="O31" s="20">
        <v>1551.8200000000002</v>
      </c>
      <c r="P31" s="20"/>
      <c r="Q31" s="20">
        <v>1958.4299999999998</v>
      </c>
      <c r="R31" s="20"/>
      <c r="S31" s="20">
        <v>261.14999999999998</v>
      </c>
      <c r="T31" s="17"/>
      <c r="U31" s="35"/>
      <c r="V31" s="35"/>
      <c r="W31" s="35"/>
      <c r="X31" s="36"/>
      <c r="Y31" s="35"/>
      <c r="Z31" s="35"/>
    </row>
    <row r="32" spans="1:28" s="18" customFormat="1" ht="5.25" customHeight="1" x14ac:dyDescent="0.25">
      <c r="C32" s="32"/>
      <c r="E32" s="22"/>
      <c r="G32" s="22"/>
      <c r="I32" s="22"/>
      <c r="K32" s="23"/>
      <c r="M32" s="23"/>
      <c r="O32" s="24"/>
      <c r="P32" s="20"/>
      <c r="Q32" s="24"/>
      <c r="R32" s="20"/>
      <c r="S32" s="24"/>
      <c r="T32" s="17"/>
      <c r="U32" s="20"/>
      <c r="V32" s="20"/>
      <c r="W32" s="20"/>
      <c r="X32" s="20"/>
      <c r="Y32" s="20"/>
      <c r="Z32" s="20"/>
      <c r="AA32" s="20"/>
      <c r="AB32" s="20"/>
    </row>
    <row r="33" spans="1:28" s="18" customFormat="1" ht="19.5" customHeight="1" x14ac:dyDescent="0.25">
      <c r="A33" s="18" t="s">
        <v>63</v>
      </c>
      <c r="C33" s="32" t="s">
        <v>93</v>
      </c>
      <c r="E33" s="18">
        <v>24082</v>
      </c>
      <c r="G33" s="22">
        <v>0</v>
      </c>
      <c r="I33" s="22">
        <f>E33-G33</f>
        <v>24082</v>
      </c>
      <c r="K33" s="23">
        <f>ROUND(IF(I33&lt;&gt;0,((O33/I33)/10),0),3)</f>
        <v>2.8290000000000002</v>
      </c>
      <c r="M33" s="23">
        <f>ROUND(IF(I33&lt;&gt;0,((Q33/I33)/10),0),3)</f>
        <v>3.3959999999999999</v>
      </c>
      <c r="O33" s="20">
        <v>681189.38</v>
      </c>
      <c r="P33" s="20"/>
      <c r="Q33" s="20">
        <v>817813.78</v>
      </c>
      <c r="R33" s="20"/>
      <c r="S33" s="20">
        <v>67745.440000000002</v>
      </c>
      <c r="T33" s="17"/>
      <c r="U33" s="35"/>
      <c r="V33" s="35"/>
      <c r="W33" s="35"/>
      <c r="X33" s="36"/>
      <c r="Y33" s="35"/>
      <c r="Z33" s="35"/>
    </row>
    <row r="34" spans="1:28" s="18" customFormat="1" ht="6" customHeight="1" x14ac:dyDescent="0.25">
      <c r="C34" s="32"/>
      <c r="E34" s="22"/>
      <c r="G34" s="22"/>
      <c r="I34" s="22"/>
      <c r="K34" s="23"/>
      <c r="M34" s="23"/>
      <c r="O34" s="24"/>
      <c r="P34" s="20"/>
      <c r="Q34" s="24"/>
      <c r="R34" s="20"/>
      <c r="S34" s="24"/>
      <c r="T34" s="17"/>
      <c r="U34" s="20"/>
      <c r="V34" s="20"/>
      <c r="W34" s="20"/>
      <c r="X34" s="20"/>
      <c r="Y34" s="20"/>
      <c r="Z34" s="20"/>
      <c r="AA34" s="20"/>
      <c r="AB34" s="20"/>
    </row>
    <row r="35" spans="1:28" s="18" customFormat="1" ht="19.5" customHeight="1" x14ac:dyDescent="0.25">
      <c r="A35" s="18" t="s">
        <v>28</v>
      </c>
      <c r="C35" s="32" t="s">
        <v>93</v>
      </c>
      <c r="E35" s="18">
        <v>13840</v>
      </c>
      <c r="G35" s="22">
        <v>0</v>
      </c>
      <c r="I35" s="22">
        <f>E35-G35</f>
        <v>13840</v>
      </c>
      <c r="K35" s="23">
        <f>ROUND(IF(I35&lt;&gt;0,((O35/I35)/10),0),3)</f>
        <v>3.8650000000000002</v>
      </c>
      <c r="M35" s="23">
        <f>ROUND(IF(I35&lt;&gt;0,((Q35/I35)/10),0),3)</f>
        <v>4.53</v>
      </c>
      <c r="O35" s="20">
        <v>534909.35</v>
      </c>
      <c r="P35" s="20"/>
      <c r="Q35" s="20">
        <v>626992.73</v>
      </c>
      <c r="R35" s="20"/>
      <c r="S35" s="20">
        <v>55017.03</v>
      </c>
      <c r="T35" s="17"/>
      <c r="U35" s="35"/>
      <c r="V35" s="35"/>
      <c r="W35" s="35"/>
      <c r="X35" s="36"/>
      <c r="Y35" s="35"/>
      <c r="Z35" s="35"/>
    </row>
    <row r="36" spans="1:28" s="18" customFormat="1" ht="5.25" customHeight="1" x14ac:dyDescent="0.25">
      <c r="C36" s="32"/>
      <c r="E36" s="22"/>
      <c r="G36" s="22"/>
      <c r="I36" s="22"/>
      <c r="K36" s="23"/>
      <c r="M36" s="23"/>
      <c r="O36" s="24"/>
      <c r="P36" s="20"/>
      <c r="Q36" s="24"/>
      <c r="R36" s="20"/>
      <c r="S36" s="24"/>
      <c r="T36" s="17"/>
      <c r="U36" s="20"/>
      <c r="V36" s="20"/>
      <c r="W36" s="20"/>
      <c r="X36" s="20"/>
      <c r="Y36" s="20"/>
      <c r="Z36" s="20"/>
      <c r="AA36" s="20"/>
      <c r="AB36" s="20"/>
    </row>
    <row r="37" spans="1:28" s="18" customFormat="1" ht="19.5" customHeight="1" x14ac:dyDescent="0.25">
      <c r="A37" s="18" t="s">
        <v>33</v>
      </c>
      <c r="C37" s="32" t="s">
        <v>93</v>
      </c>
      <c r="E37" s="18">
        <v>31780</v>
      </c>
      <c r="G37" s="22">
        <v>0</v>
      </c>
      <c r="I37" s="22">
        <f>E37-G37</f>
        <v>31780</v>
      </c>
      <c r="K37" s="23">
        <f>ROUND(IF(I37&lt;&gt;0,((O37/I37)/10),0),3)</f>
        <v>2.7440000000000002</v>
      </c>
      <c r="M37" s="23">
        <f>ROUND(IF(I37&lt;&gt;0,((Q37/I37)/10),0),3)</f>
        <v>3.286</v>
      </c>
      <c r="O37" s="20">
        <v>871953.3</v>
      </c>
      <c r="P37" s="20"/>
      <c r="Q37" s="20">
        <v>1044424.2999999999</v>
      </c>
      <c r="R37" s="20"/>
      <c r="S37" s="20">
        <v>87683.930000000008</v>
      </c>
      <c r="T37" s="17"/>
      <c r="U37" s="35"/>
      <c r="V37" s="35"/>
      <c r="W37" s="35"/>
      <c r="X37" s="36"/>
      <c r="Y37" s="35"/>
      <c r="Z37" s="35"/>
    </row>
    <row r="38" spans="1:28" s="18" customFormat="1" ht="5.25" customHeight="1" x14ac:dyDescent="0.25">
      <c r="C38" s="32"/>
      <c r="E38" s="22"/>
      <c r="G38" s="22"/>
      <c r="I38" s="22"/>
      <c r="K38" s="23"/>
      <c r="M38" s="23"/>
      <c r="O38" s="24"/>
      <c r="P38" s="20"/>
      <c r="Q38" s="24"/>
      <c r="R38" s="20"/>
      <c r="S38" s="24"/>
      <c r="T38" s="17"/>
      <c r="U38" s="20"/>
      <c r="V38" s="20"/>
      <c r="W38" s="20"/>
      <c r="X38" s="20"/>
      <c r="Y38" s="20"/>
      <c r="Z38" s="20"/>
      <c r="AA38" s="20"/>
      <c r="AB38" s="20"/>
    </row>
    <row r="39" spans="1:28" s="18" customFormat="1" ht="20.100000000000001" customHeight="1" x14ac:dyDescent="0.25">
      <c r="A39" s="18" t="s">
        <v>139</v>
      </c>
      <c r="C39" s="32" t="s">
        <v>93</v>
      </c>
      <c r="E39" s="18">
        <v>17903</v>
      </c>
      <c r="G39" s="22">
        <v>0</v>
      </c>
      <c r="I39" s="22">
        <f>E39-G39</f>
        <v>17903</v>
      </c>
      <c r="K39" s="23">
        <f>ROUND(IF(I39&lt;&gt;0,((O39/I39)/10),0),3)</f>
        <v>3.4740000000000002</v>
      </c>
      <c r="M39" s="23">
        <f>ROUND(IF(I39&lt;&gt;0,((Q39/I39)/10),0),3)</f>
        <v>4.1130000000000004</v>
      </c>
      <c r="O39" s="20">
        <v>622034.47</v>
      </c>
      <c r="P39" s="20"/>
      <c r="Q39" s="20">
        <v>736392.25</v>
      </c>
      <c r="R39" s="20"/>
      <c r="S39" s="20">
        <v>64145.440000000002</v>
      </c>
      <c r="T39" s="17"/>
      <c r="U39" s="35"/>
      <c r="V39" s="35"/>
      <c r="W39" s="35"/>
      <c r="X39" s="36"/>
      <c r="Y39" s="35"/>
      <c r="Z39" s="35"/>
    </row>
    <row r="40" spans="1:28" s="18" customFormat="1" ht="5.25" customHeight="1" x14ac:dyDescent="0.25">
      <c r="C40" s="32"/>
      <c r="E40" s="22"/>
      <c r="G40" s="22"/>
      <c r="I40" s="22"/>
      <c r="K40" s="23"/>
      <c r="M40" s="23"/>
      <c r="O40" s="24"/>
      <c r="P40" s="20"/>
      <c r="Q40" s="24"/>
      <c r="R40" s="20"/>
      <c r="S40" s="24"/>
      <c r="T40" s="17"/>
      <c r="U40" s="20"/>
      <c r="V40" s="20"/>
      <c r="W40" s="20"/>
      <c r="X40" s="20"/>
      <c r="Y40" s="20"/>
      <c r="Z40" s="20"/>
      <c r="AA40" s="20"/>
      <c r="AB40" s="20"/>
    </row>
    <row r="41" spans="1:28" s="18" customFormat="1" ht="20.100000000000001" customHeight="1" x14ac:dyDescent="0.25">
      <c r="A41" s="18" t="s">
        <v>34</v>
      </c>
      <c r="C41" s="32" t="s">
        <v>93</v>
      </c>
      <c r="E41" s="18">
        <v>4073</v>
      </c>
      <c r="G41" s="22">
        <v>0</v>
      </c>
      <c r="I41" s="22">
        <f>E41-G41</f>
        <v>4073</v>
      </c>
      <c r="K41" s="23">
        <f>ROUND(IF(I41&lt;&gt;0,((O41/I41)/10),0),3)</f>
        <v>3.238</v>
      </c>
      <c r="M41" s="23">
        <f>ROUND(IF(I41&lt;&gt;0,((Q41/I41)/10),0),3)</f>
        <v>3.911</v>
      </c>
      <c r="O41" s="20">
        <v>131867.96</v>
      </c>
      <c r="P41" s="20"/>
      <c r="Q41" s="20">
        <v>159276.32</v>
      </c>
      <c r="R41" s="20"/>
      <c r="S41" s="20">
        <v>14355.270000000002</v>
      </c>
      <c r="T41" s="17"/>
      <c r="U41" s="35"/>
      <c r="V41" s="35"/>
      <c r="W41" s="35"/>
      <c r="X41" s="36"/>
      <c r="Y41" s="35"/>
      <c r="Z41" s="35"/>
    </row>
    <row r="42" spans="1:28" s="18" customFormat="1" ht="5.25" customHeight="1" x14ac:dyDescent="0.25">
      <c r="C42" s="32"/>
      <c r="E42" s="22"/>
      <c r="G42" s="22"/>
      <c r="I42" s="22"/>
      <c r="K42" s="23"/>
      <c r="M42" s="23"/>
      <c r="O42" s="24"/>
      <c r="P42" s="20"/>
      <c r="Q42" s="24"/>
      <c r="R42" s="20"/>
      <c r="S42" s="24"/>
      <c r="T42" s="17"/>
      <c r="U42" s="20"/>
      <c r="V42" s="20"/>
      <c r="W42" s="20"/>
      <c r="X42" s="20"/>
      <c r="Y42" s="20"/>
      <c r="Z42" s="20"/>
      <c r="AA42" s="20"/>
      <c r="AB42" s="20"/>
    </row>
    <row r="43" spans="1:28" s="18" customFormat="1" ht="20.100000000000001" customHeight="1" x14ac:dyDescent="0.25">
      <c r="A43" s="18" t="s">
        <v>37</v>
      </c>
      <c r="C43" s="32" t="s">
        <v>93</v>
      </c>
      <c r="E43" s="18">
        <v>1109</v>
      </c>
      <c r="G43" s="22">
        <v>0</v>
      </c>
      <c r="I43" s="22">
        <f>E43-G43</f>
        <v>1109</v>
      </c>
      <c r="K43" s="23">
        <f>ROUND(IF(I43&lt;&gt;0,((O43/I43)/10),0),3)</f>
        <v>3.5329999999999999</v>
      </c>
      <c r="M43" s="23">
        <f>ROUND(IF(I43&lt;&gt;0,((Q43/I43)/10),0),3)</f>
        <v>4.1589999999999998</v>
      </c>
      <c r="O43" s="20">
        <v>39176.44</v>
      </c>
      <c r="P43" s="20"/>
      <c r="Q43" s="20">
        <v>46125.53</v>
      </c>
      <c r="R43" s="20"/>
      <c r="S43" s="20">
        <v>4159.5300000000007</v>
      </c>
      <c r="T43" s="17"/>
      <c r="U43" s="35"/>
      <c r="V43" s="35"/>
      <c r="W43" s="35"/>
      <c r="X43" s="36"/>
      <c r="Y43" s="35"/>
      <c r="Z43" s="35"/>
    </row>
    <row r="44" spans="1:28" s="18" customFormat="1" ht="5.25" customHeight="1" x14ac:dyDescent="0.25">
      <c r="C44" s="32"/>
      <c r="E44" s="22"/>
      <c r="G44" s="22"/>
      <c r="I44" s="22"/>
      <c r="K44" s="23"/>
      <c r="M44" s="23"/>
      <c r="O44" s="24"/>
      <c r="P44" s="20"/>
      <c r="Q44" s="24"/>
      <c r="R44" s="20"/>
      <c r="S44" s="24"/>
      <c r="T44" s="17"/>
      <c r="U44" s="20"/>
      <c r="V44" s="20"/>
      <c r="W44" s="20"/>
      <c r="X44" s="20"/>
      <c r="Y44" s="20"/>
      <c r="Z44" s="20"/>
      <c r="AA44" s="20"/>
      <c r="AB44" s="20"/>
    </row>
    <row r="45" spans="1:28" s="18" customFormat="1" ht="20.100000000000001" customHeight="1" x14ac:dyDescent="0.25">
      <c r="A45" s="18" t="s">
        <v>25</v>
      </c>
      <c r="C45" s="32" t="s">
        <v>93</v>
      </c>
      <c r="E45" s="18">
        <v>4455</v>
      </c>
      <c r="G45" s="22">
        <v>0</v>
      </c>
      <c r="I45" s="22">
        <f>E45-G45</f>
        <v>4455</v>
      </c>
      <c r="K45" s="23">
        <f>ROUND(IF(I45&lt;&gt;0,((O45/I45)/10),0),3)</f>
        <v>2.7519999999999998</v>
      </c>
      <c r="M45" s="23">
        <f>ROUND(IF(I45&lt;&gt;0,((Q45/I45)/10),0),3)</f>
        <v>3.3319999999999999</v>
      </c>
      <c r="O45" s="20">
        <v>122598.02</v>
      </c>
      <c r="P45" s="20"/>
      <c r="Q45" s="20">
        <v>148460.07</v>
      </c>
      <c r="R45" s="20"/>
      <c r="S45" s="20">
        <v>13365.150000000001</v>
      </c>
      <c r="T45" s="17"/>
      <c r="U45" s="35"/>
      <c r="V45" s="35"/>
      <c r="W45" s="35"/>
      <c r="X45" s="36"/>
      <c r="Y45" s="35"/>
      <c r="Z45" s="35"/>
    </row>
    <row r="46" spans="1:28" s="18" customFormat="1" ht="5.25" customHeight="1" x14ac:dyDescent="0.25">
      <c r="C46" s="32"/>
      <c r="E46" s="22"/>
      <c r="G46" s="22"/>
      <c r="I46" s="22"/>
      <c r="K46" s="23"/>
      <c r="M46" s="23"/>
      <c r="O46" s="24"/>
      <c r="P46" s="20"/>
      <c r="Q46" s="24"/>
      <c r="R46" s="20"/>
      <c r="S46" s="24"/>
      <c r="T46" s="17"/>
      <c r="U46" s="20"/>
      <c r="V46" s="20"/>
      <c r="W46" s="20"/>
      <c r="X46" s="20"/>
      <c r="Y46" s="20"/>
      <c r="Z46" s="20"/>
      <c r="AA46" s="20"/>
      <c r="AB46" s="20"/>
    </row>
    <row r="47" spans="1:28" s="18" customFormat="1" ht="20.100000000000001" hidden="1" customHeight="1" x14ac:dyDescent="0.25">
      <c r="A47" s="18" t="s">
        <v>22</v>
      </c>
      <c r="C47" s="32" t="s">
        <v>23</v>
      </c>
      <c r="E47" s="22"/>
      <c r="G47" s="22">
        <v>0</v>
      </c>
      <c r="I47" s="22">
        <f>E47-G47</f>
        <v>0</v>
      </c>
      <c r="K47" s="23">
        <f>ROUND(IF(I47&lt;&gt;0,((O47/I47)/10),0),3)</f>
        <v>0</v>
      </c>
      <c r="M47" s="23">
        <f>ROUND(IF(I47&lt;&gt;0,((Q47/I47)/10),0),3)</f>
        <v>0</v>
      </c>
      <c r="O47" s="24"/>
      <c r="P47" s="20"/>
      <c r="Q47" s="24"/>
      <c r="R47" s="20"/>
      <c r="S47" s="24"/>
      <c r="T47" s="17"/>
      <c r="U47" s="20"/>
      <c r="V47" s="20"/>
      <c r="W47" s="20"/>
      <c r="X47" s="20"/>
      <c r="Y47" s="20"/>
      <c r="Z47" s="20"/>
      <c r="AA47" s="20"/>
      <c r="AB47" s="20"/>
    </row>
    <row r="48" spans="1:28" s="18" customFormat="1" ht="5.25" hidden="1" customHeight="1" x14ac:dyDescent="0.25">
      <c r="C48" s="32"/>
      <c r="E48" s="22"/>
      <c r="G48" s="22"/>
      <c r="I48" s="22"/>
      <c r="K48" s="23"/>
      <c r="M48" s="23"/>
      <c r="O48" s="24"/>
      <c r="P48" s="20"/>
      <c r="Q48" s="24"/>
      <c r="R48" s="20"/>
      <c r="S48" s="24"/>
      <c r="T48" s="17"/>
      <c r="U48" s="20"/>
      <c r="V48" s="20"/>
      <c r="W48" s="20"/>
      <c r="X48" s="20"/>
      <c r="Y48" s="20"/>
      <c r="Z48" s="20"/>
      <c r="AA48" s="20"/>
      <c r="AB48" s="20"/>
    </row>
    <row r="49" spans="1:28" s="18" customFormat="1" ht="20.100000000000001" customHeight="1" x14ac:dyDescent="0.25">
      <c r="A49" s="18" t="s">
        <v>24</v>
      </c>
      <c r="C49" s="32" t="s">
        <v>23</v>
      </c>
      <c r="E49" s="22">
        <v>8822</v>
      </c>
      <c r="G49" s="22">
        <v>0</v>
      </c>
      <c r="I49" s="22">
        <f>E49-G49</f>
        <v>8822</v>
      </c>
      <c r="K49" s="23">
        <f>ROUND(IF(I49&lt;&gt;0,((O49/I49)/10),0),3)</f>
        <v>4.6580000000000004</v>
      </c>
      <c r="M49" s="23">
        <f>ROUND(IF(I49&lt;&gt;0,((Q49/I49)/10),0),3)</f>
        <v>8.3209999999999997</v>
      </c>
      <c r="O49" s="24">
        <v>410900.26</v>
      </c>
      <c r="P49" s="20"/>
      <c r="Q49" s="24">
        <v>734078.7</v>
      </c>
      <c r="R49" s="20"/>
      <c r="S49" s="24">
        <v>301461.77</v>
      </c>
      <c r="T49" s="24"/>
      <c r="U49" s="20"/>
      <c r="V49" s="20"/>
      <c r="W49" s="20"/>
      <c r="X49" s="20"/>
      <c r="Y49" s="20"/>
      <c r="Z49" s="20"/>
      <c r="AA49" s="20"/>
      <c r="AB49" s="20"/>
    </row>
    <row r="50" spans="1:28" s="18" customFormat="1" ht="5.25" customHeight="1" x14ac:dyDescent="0.25">
      <c r="C50" s="32"/>
      <c r="E50" s="22"/>
      <c r="G50" s="22"/>
      <c r="I50" s="22"/>
      <c r="K50" s="23"/>
      <c r="M50" s="23"/>
      <c r="O50" s="24"/>
      <c r="P50" s="20"/>
      <c r="Q50" s="24"/>
      <c r="R50" s="20"/>
      <c r="S50" s="24"/>
      <c r="T50" s="17"/>
      <c r="U50" s="20"/>
      <c r="V50" s="20"/>
      <c r="W50" s="20"/>
      <c r="X50" s="20"/>
      <c r="Y50" s="20"/>
      <c r="Z50" s="20"/>
      <c r="AA50" s="20"/>
      <c r="AB50" s="20"/>
    </row>
    <row r="51" spans="1:28" s="18" customFormat="1" ht="20.100000000000001" customHeight="1" x14ac:dyDescent="0.25">
      <c r="A51" s="18" t="s">
        <v>184</v>
      </c>
      <c r="B51" s="37"/>
      <c r="C51" s="32" t="s">
        <v>23</v>
      </c>
      <c r="D51" s="37"/>
      <c r="E51" s="22">
        <v>36872</v>
      </c>
      <c r="F51" s="37"/>
      <c r="G51" s="22">
        <v>0</v>
      </c>
      <c r="H51" s="37"/>
      <c r="I51" s="22">
        <f>E51-G51</f>
        <v>36872</v>
      </c>
      <c r="J51" s="37"/>
      <c r="K51" s="23">
        <f>ROUND(IF(I51&lt;&gt;0,((O51/I51)/10),0),3)</f>
        <v>3.3919999999999999</v>
      </c>
      <c r="M51" s="23">
        <f>ROUND(IF(I51&lt;&gt;0,((Q51/I51)/10),0),3)</f>
        <v>5.5490000000000004</v>
      </c>
      <c r="N51" s="37"/>
      <c r="O51" s="24">
        <v>1250801.7799999998</v>
      </c>
      <c r="P51" s="24"/>
      <c r="Q51" s="24">
        <v>2046014.39</v>
      </c>
      <c r="R51" s="45"/>
      <c r="S51" s="24">
        <v>711698.31000000041</v>
      </c>
      <c r="T51" s="24"/>
      <c r="U51" s="20"/>
      <c r="V51" s="20"/>
      <c r="W51" s="20"/>
      <c r="X51" s="20"/>
      <c r="Y51" s="20"/>
      <c r="Z51" s="20"/>
      <c r="AA51" s="20"/>
      <c r="AB51" s="20"/>
    </row>
    <row r="52" spans="1:28" s="18" customFormat="1" ht="6.75" customHeight="1" x14ac:dyDescent="0.25">
      <c r="C52" s="32"/>
      <c r="E52" s="22"/>
      <c r="G52" s="22"/>
      <c r="I52" s="22"/>
      <c r="K52" s="23"/>
      <c r="M52" s="23"/>
      <c r="O52" s="24"/>
      <c r="P52" s="20"/>
      <c r="Q52" s="24"/>
      <c r="R52" s="20"/>
      <c r="S52" s="24"/>
      <c r="T52" s="17"/>
      <c r="U52" s="20"/>
      <c r="V52" s="20"/>
      <c r="W52" s="20"/>
      <c r="X52" s="20"/>
      <c r="Y52" s="20"/>
      <c r="Z52" s="20"/>
      <c r="AA52" s="20"/>
      <c r="AB52" s="20"/>
    </row>
    <row r="53" spans="1:28" s="18" customFormat="1" ht="20.100000000000001" hidden="1" customHeight="1" x14ac:dyDescent="0.25">
      <c r="A53" s="18" t="s">
        <v>22</v>
      </c>
      <c r="B53" s="37"/>
      <c r="C53" s="32" t="s">
        <v>23</v>
      </c>
      <c r="D53" s="37"/>
      <c r="E53" s="22"/>
      <c r="G53" s="22">
        <v>0</v>
      </c>
      <c r="I53" s="22">
        <f>E53-G53</f>
        <v>0</v>
      </c>
      <c r="K53" s="23">
        <f>ROUND(IF(I53&lt;&gt;0,((O53/I53)/10),0),3)</f>
        <v>0</v>
      </c>
      <c r="M53" s="23">
        <f>ROUND(IF(I53&lt;&gt;0,((Q53/I53)/10),0),3)</f>
        <v>0</v>
      </c>
      <c r="O53" s="24"/>
      <c r="P53" s="20"/>
      <c r="Q53" s="24"/>
      <c r="R53" s="20"/>
      <c r="S53" s="24"/>
      <c r="T53" s="33"/>
      <c r="U53" s="20"/>
      <c r="V53" s="20"/>
      <c r="W53" s="20"/>
      <c r="X53" s="20"/>
      <c r="Y53" s="20"/>
      <c r="Z53" s="20"/>
      <c r="AA53" s="20"/>
      <c r="AB53" s="20"/>
    </row>
    <row r="54" spans="1:28" s="18" customFormat="1" ht="8.25" hidden="1" customHeight="1" x14ac:dyDescent="0.25">
      <c r="C54" s="32"/>
      <c r="E54" s="22"/>
      <c r="G54" s="22"/>
      <c r="I54" s="22"/>
      <c r="K54" s="23"/>
      <c r="M54" s="23"/>
      <c r="O54" s="24"/>
      <c r="P54" s="20"/>
      <c r="Q54" s="24"/>
      <c r="R54" s="20"/>
      <c r="S54" s="24"/>
      <c r="T54" s="17"/>
      <c r="U54" s="20"/>
      <c r="V54" s="20"/>
      <c r="W54" s="20"/>
      <c r="X54" s="20"/>
      <c r="Y54" s="20"/>
      <c r="Z54" s="20"/>
      <c r="AA54" s="20"/>
      <c r="AB54" s="20"/>
    </row>
    <row r="55" spans="1:28" s="18" customFormat="1" ht="20.100000000000001" hidden="1" customHeight="1" x14ac:dyDescent="0.25">
      <c r="A55" s="18" t="s">
        <v>24</v>
      </c>
      <c r="B55" s="37"/>
      <c r="C55" s="32" t="s">
        <v>23</v>
      </c>
      <c r="D55" s="37"/>
      <c r="E55" s="22"/>
      <c r="G55" s="22">
        <v>0</v>
      </c>
      <c r="I55" s="22">
        <f>E55-G55</f>
        <v>0</v>
      </c>
      <c r="K55" s="23">
        <f>ROUND(IF(I55&lt;&gt;0,((O55/I55)/10),0),3)</f>
        <v>0</v>
      </c>
      <c r="M55" s="23">
        <f>ROUND(IF(I55&lt;&gt;0,((Q55/I55)/10),0),3)</f>
        <v>0</v>
      </c>
      <c r="O55" s="24"/>
      <c r="P55" s="20"/>
      <c r="Q55" s="24"/>
      <c r="R55" s="20"/>
      <c r="S55" s="24"/>
      <c r="T55" s="33"/>
      <c r="U55" s="20"/>
      <c r="V55" s="20"/>
      <c r="W55" s="20"/>
      <c r="X55" s="20"/>
      <c r="Y55" s="20"/>
      <c r="Z55" s="20"/>
      <c r="AA55" s="20"/>
      <c r="AB55" s="20"/>
    </row>
    <row r="56" spans="1:28" s="18" customFormat="1" ht="8.25" hidden="1" customHeight="1" x14ac:dyDescent="0.25">
      <c r="C56" s="32"/>
      <c r="E56" s="22"/>
      <c r="G56" s="22"/>
      <c r="I56" s="22"/>
      <c r="K56" s="23"/>
      <c r="M56" s="23"/>
      <c r="O56" s="24"/>
      <c r="P56" s="20"/>
      <c r="Q56" s="24"/>
      <c r="R56" s="20"/>
      <c r="S56" s="24"/>
      <c r="T56" s="17"/>
      <c r="U56" s="20"/>
      <c r="V56" s="20"/>
      <c r="W56" s="20"/>
      <c r="X56" s="20"/>
      <c r="Y56" s="20"/>
      <c r="Z56" s="20"/>
      <c r="AA56" s="20"/>
      <c r="AB56" s="20"/>
    </row>
    <row r="57" spans="1:28" s="18" customFormat="1" ht="20.100000000000001" hidden="1" customHeight="1" x14ac:dyDescent="0.25">
      <c r="A57" s="18" t="s">
        <v>26</v>
      </c>
      <c r="B57" s="37"/>
      <c r="C57" s="32" t="s">
        <v>23</v>
      </c>
      <c r="D57" s="37"/>
      <c r="E57" s="22"/>
      <c r="G57" s="22">
        <v>0</v>
      </c>
      <c r="I57" s="22">
        <f>E57-G57</f>
        <v>0</v>
      </c>
      <c r="K57" s="23">
        <f>ROUND(IF(I57&lt;&gt;0,((O57/I57)/10),0),3)</f>
        <v>0</v>
      </c>
      <c r="M57" s="23">
        <f>ROUND(IF(I57&lt;&gt;0,((Q57/I57)/10),0),3)</f>
        <v>0</v>
      </c>
      <c r="O57" s="24"/>
      <c r="P57" s="24"/>
      <c r="Q57" s="24"/>
      <c r="R57" s="45"/>
      <c r="S57" s="24"/>
      <c r="T57" s="33"/>
      <c r="U57" s="20"/>
      <c r="V57" s="20"/>
      <c r="W57" s="20"/>
      <c r="X57" s="20"/>
      <c r="Y57" s="20"/>
      <c r="Z57" s="20"/>
      <c r="AA57" s="20"/>
      <c r="AB57" s="20"/>
    </row>
    <row r="58" spans="1:28" s="18" customFormat="1" ht="5.25" hidden="1" customHeight="1" x14ac:dyDescent="0.25">
      <c r="C58" s="32"/>
      <c r="E58" s="22"/>
      <c r="G58" s="22"/>
      <c r="I58" s="22"/>
      <c r="K58" s="23"/>
      <c r="M58" s="23"/>
      <c r="O58" s="24"/>
      <c r="P58" s="20"/>
      <c r="Q58" s="24"/>
      <c r="R58" s="20"/>
      <c r="S58" s="24"/>
      <c r="T58" s="17"/>
      <c r="U58" s="20"/>
      <c r="V58" s="20"/>
      <c r="W58" s="20"/>
      <c r="X58" s="20"/>
      <c r="Y58" s="20"/>
      <c r="Z58" s="20"/>
      <c r="AA58" s="20"/>
      <c r="AB58" s="20"/>
    </row>
    <row r="59" spans="1:28" s="18" customFormat="1" ht="20.100000000000001" hidden="1" customHeight="1" x14ac:dyDescent="0.25">
      <c r="A59" s="18" t="s">
        <v>28</v>
      </c>
      <c r="B59" s="37"/>
      <c r="C59" s="32" t="s">
        <v>23</v>
      </c>
      <c r="D59" s="37"/>
      <c r="G59" s="22">
        <v>0</v>
      </c>
      <c r="I59" s="22">
        <f>E59-G59</f>
        <v>0</v>
      </c>
      <c r="K59" s="23">
        <f>ROUND(IF(I59&lt;&gt;0,((O59/I59)/10),0),3)</f>
        <v>0</v>
      </c>
      <c r="M59" s="23">
        <f>ROUND(IF(I59&lt;&gt;0,((Q59/I59)/10),0),3)</f>
        <v>0</v>
      </c>
      <c r="O59" s="20"/>
      <c r="P59" s="20"/>
      <c r="Q59" s="20"/>
      <c r="R59" s="20"/>
      <c r="S59" s="20"/>
      <c r="T59" s="17"/>
      <c r="U59" s="24"/>
      <c r="V59" s="20"/>
      <c r="W59" s="20"/>
      <c r="X59" s="20"/>
      <c r="Y59" s="20"/>
      <c r="Z59" s="20"/>
      <c r="AA59" s="20"/>
      <c r="AB59" s="20"/>
    </row>
    <row r="60" spans="1:28" s="18" customFormat="1" ht="5.25" hidden="1" customHeight="1" x14ac:dyDescent="0.25">
      <c r="C60" s="32"/>
      <c r="E60" s="22"/>
      <c r="G60" s="22"/>
      <c r="I60" s="22"/>
      <c r="K60" s="23"/>
      <c r="M60" s="23"/>
      <c r="O60" s="24"/>
      <c r="P60" s="20"/>
      <c r="Q60" s="24"/>
      <c r="R60" s="20"/>
      <c r="S60" s="24"/>
      <c r="T60" s="17"/>
      <c r="U60" s="20"/>
      <c r="V60" s="20"/>
      <c r="W60" s="20"/>
      <c r="X60" s="20"/>
      <c r="Y60" s="20"/>
      <c r="Z60" s="20"/>
      <c r="AA60" s="20"/>
      <c r="AB60" s="20"/>
    </row>
    <row r="61" spans="1:28" s="18" customFormat="1" ht="20.100000000000001" hidden="1" customHeight="1" x14ac:dyDescent="0.25">
      <c r="A61" s="18" t="s">
        <v>32</v>
      </c>
      <c r="B61" s="37"/>
      <c r="C61" s="32" t="s">
        <v>23</v>
      </c>
      <c r="D61" s="37"/>
      <c r="E61" s="22"/>
      <c r="G61" s="22">
        <v>0</v>
      </c>
      <c r="I61" s="22">
        <f>E61-G61</f>
        <v>0</v>
      </c>
      <c r="K61" s="23">
        <f>ROUND(IF(I61&lt;&gt;0,((O61/I61)/10),0),3)</f>
        <v>0</v>
      </c>
      <c r="M61" s="23">
        <f>ROUND(IF(I61&lt;&gt;0,((Q61/I61)/10),0),3)</f>
        <v>0</v>
      </c>
      <c r="O61" s="24"/>
      <c r="P61" s="24"/>
      <c r="Q61" s="24"/>
      <c r="R61" s="45"/>
      <c r="S61" s="24"/>
      <c r="T61" s="17"/>
      <c r="U61" s="20"/>
      <c r="V61" s="20"/>
      <c r="W61" s="20"/>
      <c r="X61" s="20"/>
      <c r="Y61" s="20"/>
      <c r="Z61" s="20"/>
      <c r="AA61" s="20"/>
      <c r="AB61" s="20"/>
    </row>
    <row r="62" spans="1:28" s="18" customFormat="1" ht="5.25" hidden="1" customHeight="1" x14ac:dyDescent="0.25">
      <c r="C62" s="32"/>
      <c r="E62" s="22"/>
      <c r="G62" s="22"/>
      <c r="I62" s="22"/>
      <c r="K62" s="23"/>
      <c r="M62" s="23"/>
      <c r="O62" s="24"/>
      <c r="P62" s="20"/>
      <c r="Q62" s="24"/>
      <c r="R62" s="20"/>
      <c r="S62" s="24"/>
      <c r="T62" s="17"/>
      <c r="U62" s="20"/>
      <c r="V62" s="20"/>
      <c r="W62" s="20"/>
      <c r="X62" s="20"/>
      <c r="Y62" s="20"/>
      <c r="Z62" s="20"/>
      <c r="AA62" s="20"/>
      <c r="AB62" s="20"/>
    </row>
    <row r="63" spans="1:28" s="18" customFormat="1" ht="20.100000000000001" hidden="1" customHeight="1" x14ac:dyDescent="0.25">
      <c r="A63" s="18" t="s">
        <v>25</v>
      </c>
      <c r="B63" s="37"/>
      <c r="C63" s="32" t="s">
        <v>23</v>
      </c>
      <c r="D63" s="37"/>
      <c r="E63" s="22"/>
      <c r="G63" s="22">
        <v>0</v>
      </c>
      <c r="I63" s="22">
        <f>E63-G63</f>
        <v>0</v>
      </c>
      <c r="K63" s="23">
        <f>ROUND(IF(I63&lt;&gt;0,((O63/I63)/10),0),3)</f>
        <v>0</v>
      </c>
      <c r="M63" s="23">
        <f>ROUND(IF(I63&lt;&gt;0,((Q63/I63)/10),0),3)</f>
        <v>0</v>
      </c>
      <c r="O63" s="24"/>
      <c r="P63" s="20"/>
      <c r="Q63" s="24"/>
      <c r="R63" s="20"/>
      <c r="S63" s="24"/>
      <c r="T63" s="17"/>
      <c r="U63" s="20"/>
      <c r="V63" s="20"/>
      <c r="W63" s="20"/>
      <c r="X63" s="20"/>
      <c r="Y63" s="20"/>
      <c r="Z63" s="20"/>
      <c r="AA63" s="20"/>
      <c r="AB63" s="20"/>
    </row>
    <row r="64" spans="1:28" s="18" customFormat="1" ht="5.25" hidden="1" customHeight="1" x14ac:dyDescent="0.25">
      <c r="C64" s="32"/>
      <c r="E64" s="22"/>
      <c r="G64" s="22"/>
      <c r="I64" s="22"/>
      <c r="K64" s="23"/>
      <c r="M64" s="23"/>
      <c r="O64" s="24"/>
      <c r="P64" s="20"/>
      <c r="Q64" s="24"/>
      <c r="R64" s="20"/>
      <c r="S64" s="24"/>
      <c r="T64" s="17"/>
      <c r="U64" s="20"/>
      <c r="V64" s="20"/>
      <c r="W64" s="20"/>
      <c r="X64" s="20"/>
      <c r="Y64" s="20"/>
      <c r="Z64" s="20"/>
      <c r="AA64" s="20"/>
      <c r="AB64" s="20"/>
    </row>
    <row r="65" spans="1:28" s="18" customFormat="1" ht="20.100000000000001" customHeight="1" x14ac:dyDescent="0.25">
      <c r="A65" s="18" t="s">
        <v>30</v>
      </c>
      <c r="B65" s="37"/>
      <c r="C65" s="32" t="s">
        <v>23</v>
      </c>
      <c r="D65" s="37"/>
      <c r="E65" s="22">
        <v>3544</v>
      </c>
      <c r="G65" s="22">
        <v>0</v>
      </c>
      <c r="I65" s="22">
        <f>E65-G65</f>
        <v>3544</v>
      </c>
      <c r="K65" s="23">
        <f t="shared" ref="K65:K79" si="0">ROUND(IF(I65&lt;&gt;0,((O65/I65)/10),0),3)</f>
        <v>2.91</v>
      </c>
      <c r="M65" s="23">
        <f t="shared" ref="M65:M79" si="1">ROUND(IF(I65&lt;&gt;0,((Q65/I65)/10),0),3)</f>
        <v>3.79</v>
      </c>
      <c r="O65" s="24">
        <v>103119.57</v>
      </c>
      <c r="P65" s="20"/>
      <c r="Q65" s="24">
        <v>134323.74</v>
      </c>
      <c r="R65" s="20"/>
      <c r="S65" s="24">
        <v>23507.59</v>
      </c>
      <c r="T65" s="17"/>
      <c r="U65" s="20"/>
      <c r="V65" s="20"/>
      <c r="W65" s="20"/>
      <c r="X65" s="20"/>
      <c r="Y65" s="20"/>
      <c r="Z65" s="20"/>
      <c r="AA65" s="20"/>
      <c r="AB65" s="20"/>
    </row>
    <row r="66" spans="1:28" s="18" customFormat="1" ht="5.25" customHeight="1" x14ac:dyDescent="0.25">
      <c r="C66" s="32"/>
      <c r="E66" s="22"/>
      <c r="G66" s="22"/>
      <c r="I66" s="22"/>
      <c r="K66" s="23"/>
      <c r="M66" s="23"/>
      <c r="O66" s="24"/>
      <c r="P66" s="20"/>
      <c r="Q66" s="24"/>
      <c r="R66" s="20"/>
      <c r="S66" s="24"/>
      <c r="T66" s="17"/>
      <c r="U66" s="20"/>
      <c r="V66" s="20"/>
      <c r="W66" s="20"/>
      <c r="X66" s="20"/>
      <c r="Y66" s="20"/>
      <c r="Z66" s="20"/>
      <c r="AA66" s="20"/>
      <c r="AB66" s="20"/>
    </row>
    <row r="67" spans="1:28" s="18" customFormat="1" ht="20.100000000000001" hidden="1" customHeight="1" x14ac:dyDescent="0.25">
      <c r="A67" s="18" t="s">
        <v>31</v>
      </c>
      <c r="B67" s="37"/>
      <c r="C67" s="32" t="s">
        <v>23</v>
      </c>
      <c r="D67" s="37"/>
      <c r="E67" s="22"/>
      <c r="G67" s="22">
        <v>0</v>
      </c>
      <c r="I67" s="22">
        <f>E67-G67</f>
        <v>0</v>
      </c>
      <c r="K67" s="23">
        <f t="shared" si="0"/>
        <v>0</v>
      </c>
      <c r="M67" s="23">
        <f t="shared" si="1"/>
        <v>0</v>
      </c>
      <c r="O67" s="24"/>
      <c r="P67" s="20"/>
      <c r="Q67" s="24"/>
      <c r="R67" s="20"/>
      <c r="S67" s="24"/>
      <c r="T67" s="17"/>
      <c r="U67" s="20"/>
      <c r="V67" s="20"/>
      <c r="W67" s="20"/>
      <c r="X67" s="20"/>
      <c r="Y67" s="20"/>
      <c r="Z67" s="20"/>
      <c r="AA67" s="20"/>
      <c r="AB67" s="20"/>
    </row>
    <row r="68" spans="1:28" s="18" customFormat="1" ht="5.25" hidden="1" customHeight="1" x14ac:dyDescent="0.25">
      <c r="C68" s="32"/>
      <c r="E68" s="22"/>
      <c r="G68" s="22"/>
      <c r="I68" s="22"/>
      <c r="K68" s="23"/>
      <c r="M68" s="23"/>
      <c r="O68" s="24"/>
      <c r="P68" s="20"/>
      <c r="Q68" s="24"/>
      <c r="R68" s="20"/>
      <c r="S68" s="24"/>
      <c r="T68" s="17"/>
      <c r="U68" s="20"/>
      <c r="V68" s="20"/>
      <c r="W68" s="20"/>
      <c r="X68" s="20"/>
      <c r="Y68" s="20"/>
      <c r="Z68" s="20"/>
      <c r="AA68" s="20"/>
      <c r="AB68" s="20"/>
    </row>
    <row r="69" spans="1:28" s="18" customFormat="1" ht="20.100000000000001" customHeight="1" x14ac:dyDescent="0.25">
      <c r="A69" s="18" t="s">
        <v>33</v>
      </c>
      <c r="B69" s="37"/>
      <c r="C69" s="32" t="s">
        <v>23</v>
      </c>
      <c r="D69" s="37"/>
      <c r="E69" s="22">
        <v>2564</v>
      </c>
      <c r="G69" s="22">
        <v>0</v>
      </c>
      <c r="I69" s="22">
        <f>E69-G69</f>
        <v>2564</v>
      </c>
      <c r="K69" s="23">
        <f t="shared" si="0"/>
        <v>3.06</v>
      </c>
      <c r="M69" s="23">
        <f t="shared" si="1"/>
        <v>3.29</v>
      </c>
      <c r="O69" s="24">
        <v>78460</v>
      </c>
      <c r="P69" s="24"/>
      <c r="Q69" s="24">
        <v>84351</v>
      </c>
      <c r="R69" s="45"/>
      <c r="S69" s="24">
        <v>5891</v>
      </c>
      <c r="T69" s="17"/>
      <c r="U69" s="24"/>
      <c r="V69" s="20"/>
      <c r="W69" s="20"/>
      <c r="X69" s="20"/>
      <c r="Y69" s="20"/>
      <c r="Z69" s="20"/>
      <c r="AA69" s="20"/>
      <c r="AB69" s="20"/>
    </row>
    <row r="70" spans="1:28" s="18" customFormat="1" ht="5.25" customHeight="1" x14ac:dyDescent="0.25">
      <c r="C70" s="32"/>
      <c r="E70" s="22"/>
      <c r="G70" s="22"/>
      <c r="I70" s="22"/>
      <c r="K70" s="23"/>
      <c r="M70" s="23"/>
      <c r="O70" s="24"/>
      <c r="P70" s="20"/>
      <c r="Q70" s="24"/>
      <c r="R70" s="20"/>
      <c r="S70" s="24"/>
      <c r="T70" s="17"/>
      <c r="U70" s="20"/>
      <c r="V70" s="20"/>
      <c r="W70" s="20"/>
      <c r="X70" s="20"/>
      <c r="Y70" s="20"/>
      <c r="Z70" s="20"/>
      <c r="AA70" s="20"/>
      <c r="AB70" s="20"/>
    </row>
    <row r="71" spans="1:28" s="18" customFormat="1" ht="20.100000000000001" hidden="1" customHeight="1" x14ac:dyDescent="0.25">
      <c r="A71" s="18" t="s">
        <v>34</v>
      </c>
      <c r="B71" s="37"/>
      <c r="C71" s="32" t="s">
        <v>23</v>
      </c>
      <c r="D71" s="37"/>
      <c r="E71" s="22"/>
      <c r="G71" s="22">
        <v>0</v>
      </c>
      <c r="I71" s="22">
        <f>E71-G71</f>
        <v>0</v>
      </c>
      <c r="K71" s="23">
        <f t="shared" si="0"/>
        <v>0</v>
      </c>
      <c r="M71" s="23">
        <f t="shared" si="1"/>
        <v>0</v>
      </c>
      <c r="O71" s="24"/>
      <c r="P71" s="24"/>
      <c r="Q71" s="24"/>
      <c r="R71" s="45"/>
      <c r="S71" s="24"/>
      <c r="T71" s="17"/>
      <c r="U71" s="20"/>
      <c r="V71" s="20"/>
      <c r="W71" s="20"/>
      <c r="X71" s="20"/>
      <c r="Y71" s="20"/>
      <c r="Z71" s="20"/>
      <c r="AA71" s="20"/>
      <c r="AB71" s="20"/>
    </row>
    <row r="72" spans="1:28" s="18" customFormat="1" ht="5.25" hidden="1" customHeight="1" x14ac:dyDescent="0.25">
      <c r="C72" s="32"/>
      <c r="E72" s="22"/>
      <c r="G72" s="22"/>
      <c r="I72" s="22"/>
      <c r="K72" s="23"/>
      <c r="M72" s="23"/>
      <c r="O72" s="24"/>
      <c r="P72" s="20"/>
      <c r="Q72" s="24"/>
      <c r="R72" s="20"/>
      <c r="S72" s="24"/>
      <c r="T72" s="17"/>
      <c r="U72" s="20"/>
      <c r="V72" s="20"/>
      <c r="W72" s="20"/>
      <c r="X72" s="20"/>
      <c r="Y72" s="20"/>
      <c r="Z72" s="20"/>
      <c r="AA72" s="20"/>
      <c r="AB72" s="20"/>
    </row>
    <row r="73" spans="1:28" s="18" customFormat="1" ht="20.100000000000001" hidden="1" customHeight="1" x14ac:dyDescent="0.25">
      <c r="A73" s="18" t="s">
        <v>68</v>
      </c>
      <c r="B73" s="37"/>
      <c r="C73" s="32" t="s">
        <v>23</v>
      </c>
      <c r="D73" s="37"/>
      <c r="E73" s="22"/>
      <c r="G73" s="22">
        <v>0</v>
      </c>
      <c r="I73" s="22">
        <f>E73-G73</f>
        <v>0</v>
      </c>
      <c r="K73" s="23">
        <f t="shared" si="0"/>
        <v>0</v>
      </c>
      <c r="M73" s="23">
        <f t="shared" si="1"/>
        <v>0</v>
      </c>
      <c r="O73" s="24"/>
      <c r="P73" s="20"/>
      <c r="Q73" s="24"/>
      <c r="R73" s="20"/>
      <c r="S73" s="24"/>
      <c r="T73" s="17"/>
      <c r="U73" s="24"/>
      <c r="V73" s="20"/>
      <c r="W73" s="20"/>
      <c r="X73" s="20"/>
      <c r="Y73" s="20"/>
      <c r="Z73" s="20"/>
      <c r="AA73" s="20"/>
      <c r="AB73" s="20"/>
    </row>
    <row r="74" spans="1:28" s="18" customFormat="1" ht="4.5" hidden="1" customHeight="1" x14ac:dyDescent="0.25">
      <c r="C74" s="32"/>
      <c r="E74" s="22"/>
      <c r="G74" s="22"/>
      <c r="I74" s="22"/>
      <c r="K74" s="23"/>
      <c r="M74" s="23"/>
      <c r="O74" s="24"/>
      <c r="P74" s="20"/>
      <c r="Q74" s="24"/>
      <c r="R74" s="20"/>
      <c r="S74" s="24"/>
      <c r="T74" s="17"/>
      <c r="U74" s="20"/>
      <c r="V74" s="20"/>
      <c r="W74" s="20"/>
      <c r="X74" s="20"/>
      <c r="Y74" s="20"/>
      <c r="Z74" s="20"/>
      <c r="AA74" s="20"/>
      <c r="AB74" s="20"/>
    </row>
    <row r="75" spans="1:28" s="44" customFormat="1" ht="20.100000000000001" customHeight="1" x14ac:dyDescent="0.25">
      <c r="A75" s="44" t="s">
        <v>35</v>
      </c>
      <c r="B75" s="107"/>
      <c r="C75" s="314" t="s">
        <v>23</v>
      </c>
      <c r="D75" s="107"/>
      <c r="E75" s="310">
        <v>15476</v>
      </c>
      <c r="G75" s="310">
        <v>0</v>
      </c>
      <c r="I75" s="310">
        <f>E75-G75</f>
        <v>15476</v>
      </c>
      <c r="K75" s="312">
        <f>ROUND(IF(I75&lt;&gt;0,((O75/I75)/10),0),3)</f>
        <v>3.1230000000000002</v>
      </c>
      <c r="M75" s="312">
        <f>ROUND(IF(I75&lt;&gt;0,((Q75/I75)/10),0),3)</f>
        <v>5.5110000000000001</v>
      </c>
      <c r="O75" s="43">
        <v>483288.78</v>
      </c>
      <c r="P75" s="43"/>
      <c r="Q75" s="43">
        <v>852942.76</v>
      </c>
      <c r="R75" s="328"/>
      <c r="S75" s="43">
        <v>330386.54000000004</v>
      </c>
      <c r="T75" s="315"/>
      <c r="U75" s="38"/>
      <c r="V75" s="38"/>
      <c r="W75" s="38"/>
      <c r="X75" s="38"/>
      <c r="Y75" s="38"/>
      <c r="Z75" s="38"/>
      <c r="AA75" s="38"/>
      <c r="AB75" s="38"/>
    </row>
    <row r="76" spans="1:28" s="18" customFormat="1" ht="5.25" customHeight="1" x14ac:dyDescent="0.25">
      <c r="C76" s="32"/>
      <c r="E76" s="22"/>
      <c r="G76" s="22"/>
      <c r="I76" s="22"/>
      <c r="K76" s="23"/>
      <c r="M76" s="23"/>
      <c r="O76" s="24"/>
      <c r="P76" s="20"/>
      <c r="Q76" s="24"/>
      <c r="R76" s="20"/>
      <c r="S76" s="24"/>
      <c r="T76" s="17"/>
      <c r="U76" s="20"/>
      <c r="V76" s="20"/>
      <c r="W76" s="20"/>
      <c r="X76" s="20"/>
      <c r="Y76" s="20"/>
      <c r="Z76" s="20"/>
      <c r="AA76" s="20"/>
      <c r="AB76" s="20"/>
    </row>
    <row r="77" spans="1:28" s="18" customFormat="1" ht="20.100000000000001" customHeight="1" x14ac:dyDescent="0.25">
      <c r="A77" s="18" t="s">
        <v>37</v>
      </c>
      <c r="B77" s="37"/>
      <c r="C77" s="32" t="s">
        <v>23</v>
      </c>
      <c r="D77" s="37"/>
      <c r="E77" s="22">
        <v>27243</v>
      </c>
      <c r="G77" s="22">
        <v>0</v>
      </c>
      <c r="I77" s="22">
        <f>E77-G77</f>
        <v>27243</v>
      </c>
      <c r="K77" s="23">
        <f t="shared" si="0"/>
        <v>3.153</v>
      </c>
      <c r="M77" s="23">
        <f t="shared" si="1"/>
        <v>4.3550000000000004</v>
      </c>
      <c r="O77" s="24">
        <v>859005.95999999985</v>
      </c>
      <c r="P77" s="24"/>
      <c r="Q77" s="24">
        <v>1186352.6600000001</v>
      </c>
      <c r="R77" s="45"/>
      <c r="S77" s="24">
        <v>258720.71</v>
      </c>
      <c r="T77" s="33"/>
      <c r="U77" s="20"/>
      <c r="V77" s="20"/>
      <c r="W77" s="20"/>
      <c r="X77" s="20"/>
      <c r="Y77" s="20"/>
      <c r="Z77" s="20"/>
      <c r="AA77" s="20"/>
      <c r="AB77" s="20"/>
    </row>
    <row r="78" spans="1:28" s="18" customFormat="1" ht="5.25" customHeight="1" x14ac:dyDescent="0.25">
      <c r="C78" s="32"/>
      <c r="E78" s="22"/>
      <c r="G78" s="22"/>
      <c r="I78" s="22"/>
      <c r="K78" s="23"/>
      <c r="M78" s="23"/>
      <c r="O78" s="24"/>
      <c r="P78" s="20"/>
      <c r="Q78" s="24"/>
      <c r="R78" s="20"/>
      <c r="S78" s="24"/>
      <c r="T78" s="17"/>
      <c r="U78" s="20"/>
      <c r="V78" s="20"/>
      <c r="W78" s="20"/>
      <c r="X78" s="20"/>
      <c r="Y78" s="20"/>
      <c r="Z78" s="20"/>
      <c r="AA78" s="20"/>
      <c r="AB78" s="20"/>
    </row>
    <row r="79" spans="1:28" s="18" customFormat="1" ht="20.100000000000001" hidden="1" customHeight="1" x14ac:dyDescent="0.25">
      <c r="A79" s="18" t="s">
        <v>36</v>
      </c>
      <c r="B79" s="37"/>
      <c r="C79" s="32" t="s">
        <v>23</v>
      </c>
      <c r="D79" s="37"/>
      <c r="E79" s="22"/>
      <c r="G79" s="22">
        <v>0</v>
      </c>
      <c r="I79" s="22">
        <f>E79-G79</f>
        <v>0</v>
      </c>
      <c r="K79" s="23">
        <f t="shared" si="0"/>
        <v>0</v>
      </c>
      <c r="M79" s="23">
        <f t="shared" si="1"/>
        <v>0</v>
      </c>
      <c r="O79" s="24"/>
      <c r="P79" s="24"/>
      <c r="Q79" s="24"/>
      <c r="R79" s="45"/>
      <c r="S79" s="24"/>
      <c r="T79" s="17"/>
      <c r="U79" s="24"/>
      <c r="V79" s="20"/>
      <c r="W79" s="20"/>
      <c r="X79" s="20"/>
      <c r="Y79" s="20"/>
      <c r="Z79" s="20"/>
      <c r="AA79" s="20"/>
      <c r="AB79" s="20"/>
    </row>
    <row r="80" spans="1:28" s="18" customFormat="1" ht="5.25" hidden="1" customHeight="1" x14ac:dyDescent="0.25">
      <c r="C80" s="32"/>
      <c r="E80" s="22"/>
      <c r="G80" s="22"/>
      <c r="I80" s="22"/>
      <c r="K80" s="23"/>
      <c r="M80" s="23"/>
      <c r="O80" s="24"/>
      <c r="P80" s="20"/>
      <c r="Q80" s="24"/>
      <c r="R80" s="20"/>
      <c r="S80" s="24"/>
      <c r="T80" s="17"/>
      <c r="U80" s="20"/>
      <c r="V80" s="20"/>
      <c r="W80" s="20"/>
      <c r="X80" s="20"/>
      <c r="Y80" s="20"/>
      <c r="Z80" s="20"/>
      <c r="AA80" s="20"/>
      <c r="AB80" s="20"/>
    </row>
    <row r="81" spans="1:28" s="18" customFormat="1" ht="20.100000000000001" customHeight="1" x14ac:dyDescent="0.25">
      <c r="A81" s="18" t="s">
        <v>140</v>
      </c>
      <c r="B81" s="37"/>
      <c r="C81" s="32" t="s">
        <v>23</v>
      </c>
      <c r="D81" s="37"/>
      <c r="E81" s="22">
        <v>15569</v>
      </c>
      <c r="G81" s="22">
        <v>0</v>
      </c>
      <c r="I81" s="22">
        <f>E81-G81</f>
        <v>15569</v>
      </c>
      <c r="K81" s="23">
        <f>ROUND(IF(I81&lt;&gt;0,((O81/I81)/10),0),3)</f>
        <v>3.448</v>
      </c>
      <c r="M81" s="23">
        <f>ROUND(IF(I81&lt;&gt;0,((Q81/I81)/10),0),3)</f>
        <v>9</v>
      </c>
      <c r="O81" s="24">
        <v>536846.67999999993</v>
      </c>
      <c r="P81" s="24"/>
      <c r="Q81" s="24">
        <v>1401239.7000000002</v>
      </c>
      <c r="R81" s="45"/>
      <c r="S81" s="24">
        <v>826769.93</v>
      </c>
      <c r="T81" s="17"/>
      <c r="U81" s="24"/>
      <c r="V81" s="20"/>
      <c r="W81" s="20"/>
      <c r="X81" s="20"/>
      <c r="Y81" s="20"/>
      <c r="Z81" s="20"/>
      <c r="AA81" s="20"/>
      <c r="AB81" s="20"/>
    </row>
    <row r="82" spans="1:28" s="18" customFormat="1" ht="5.25" customHeight="1" x14ac:dyDescent="0.25">
      <c r="C82" s="32"/>
      <c r="E82" s="22"/>
      <c r="G82" s="22"/>
      <c r="I82" s="22"/>
      <c r="K82" s="23"/>
      <c r="M82" s="23"/>
      <c r="O82" s="24"/>
      <c r="P82" s="20"/>
      <c r="Q82" s="24"/>
      <c r="R82" s="20"/>
      <c r="S82" s="24"/>
      <c r="T82" s="17"/>
      <c r="U82" s="20"/>
      <c r="V82" s="20"/>
      <c r="W82" s="20"/>
      <c r="X82" s="20"/>
      <c r="Y82" s="20"/>
      <c r="Z82" s="20"/>
      <c r="AA82" s="20"/>
      <c r="AB82" s="20"/>
    </row>
    <row r="83" spans="1:28" s="18" customFormat="1" ht="20.100000000000001" customHeight="1" x14ac:dyDescent="0.25">
      <c r="A83" s="44" t="s">
        <v>29</v>
      </c>
      <c r="B83" s="37"/>
      <c r="C83" s="32" t="s">
        <v>23</v>
      </c>
      <c r="D83" s="37"/>
      <c r="E83" s="22">
        <v>16906</v>
      </c>
      <c r="G83" s="22">
        <v>0</v>
      </c>
      <c r="I83" s="22">
        <f>E83-G83</f>
        <v>16906</v>
      </c>
      <c r="K83" s="23">
        <f>ROUND(IF(I83&lt;&gt;0,((O83/I83)/10),0),3)</f>
        <v>3.4380000000000002</v>
      </c>
      <c r="M83" s="23">
        <f>ROUND(IF(I83&lt;&gt;0,((Q83/I83)/10),0),3)</f>
        <v>5.5430000000000001</v>
      </c>
      <c r="O83" s="24">
        <v>581242.52</v>
      </c>
      <c r="P83" s="20"/>
      <c r="Q83" s="24">
        <v>937103.26</v>
      </c>
      <c r="R83" s="38"/>
      <c r="S83" s="24">
        <v>315898.97999999992</v>
      </c>
      <c r="T83" s="17"/>
      <c r="U83" s="20"/>
      <c r="V83" s="20"/>
      <c r="W83" s="20"/>
      <c r="X83" s="20"/>
      <c r="Y83" s="20"/>
      <c r="Z83" s="20"/>
      <c r="AA83" s="20"/>
      <c r="AB83" s="20"/>
    </row>
    <row r="84" spans="1:28" s="18" customFormat="1" ht="6.6" customHeight="1" x14ac:dyDescent="0.25">
      <c r="C84" s="32"/>
      <c r="E84" s="22"/>
      <c r="G84" s="22"/>
      <c r="I84" s="22"/>
      <c r="K84" s="23"/>
      <c r="M84" s="23"/>
      <c r="O84" s="24"/>
      <c r="P84" s="20"/>
      <c r="Q84" s="24"/>
      <c r="R84" s="20"/>
      <c r="S84" s="24"/>
      <c r="T84" s="17"/>
      <c r="U84" s="20"/>
      <c r="V84" s="20"/>
      <c r="W84" s="20"/>
      <c r="X84" s="20"/>
      <c r="Y84" s="20"/>
      <c r="Z84" s="20"/>
      <c r="AA84" s="20"/>
      <c r="AB84" s="20"/>
    </row>
    <row r="85" spans="1:28" s="18" customFormat="1" ht="20.100000000000001" customHeight="1" x14ac:dyDescent="0.25">
      <c r="A85" s="18" t="s">
        <v>141</v>
      </c>
      <c r="B85" s="37"/>
      <c r="C85" s="32" t="s">
        <v>23</v>
      </c>
      <c r="D85" s="37"/>
      <c r="E85" s="22">
        <v>12399</v>
      </c>
      <c r="G85" s="22">
        <v>0</v>
      </c>
      <c r="I85" s="22">
        <f>E85-G85</f>
        <v>12399</v>
      </c>
      <c r="K85" s="23">
        <f>ROUND(IF(I85&lt;&gt;0,((O85/I85)/10),0),3)</f>
        <v>3.3759999999999999</v>
      </c>
      <c r="M85" s="23">
        <f>ROUND(IF(I85&lt;&gt;0,((Q85/I85)/10),0),3)</f>
        <v>4.92</v>
      </c>
      <c r="O85" s="24">
        <v>418565.20000000007</v>
      </c>
      <c r="P85" s="20"/>
      <c r="Q85" s="24">
        <v>610016.42999999993</v>
      </c>
      <c r="R85" s="20"/>
      <c r="S85" s="24">
        <v>162758.21</v>
      </c>
      <c r="T85" s="17"/>
      <c r="U85" s="20"/>
      <c r="V85" s="20"/>
      <c r="W85" s="20"/>
      <c r="X85" s="20"/>
      <c r="Y85" s="20"/>
      <c r="Z85" s="20"/>
      <c r="AA85" s="20"/>
      <c r="AB85" s="20"/>
    </row>
    <row r="86" spans="1:28" s="18" customFormat="1" ht="5.25" customHeight="1" x14ac:dyDescent="0.25">
      <c r="C86" s="32"/>
      <c r="E86" s="22"/>
      <c r="G86" s="22"/>
      <c r="I86" s="22"/>
      <c r="K86" s="23"/>
      <c r="M86" s="23"/>
      <c r="O86" s="24"/>
      <c r="P86" s="20"/>
      <c r="Q86" s="24"/>
      <c r="R86" s="20"/>
      <c r="S86" s="24"/>
      <c r="T86" s="17"/>
      <c r="U86" s="20"/>
      <c r="V86" s="20"/>
      <c r="W86" s="20"/>
      <c r="X86" s="20"/>
      <c r="Y86" s="20"/>
      <c r="Z86" s="20"/>
      <c r="AA86" s="20"/>
      <c r="AB86" s="20"/>
    </row>
    <row r="87" spans="1:28" s="18" customFormat="1" ht="20.100000000000001" customHeight="1" x14ac:dyDescent="0.25">
      <c r="A87" s="18" t="s">
        <v>185</v>
      </c>
      <c r="B87" s="37"/>
      <c r="C87" s="32" t="s">
        <v>23</v>
      </c>
      <c r="D87" s="37"/>
      <c r="E87" s="22">
        <v>30</v>
      </c>
      <c r="G87" s="22">
        <v>0</v>
      </c>
      <c r="I87" s="22">
        <f>E87-G87</f>
        <v>30</v>
      </c>
      <c r="K87" s="23">
        <f>ROUND(IF(I87&lt;&gt;0,((O87/I87)/10),0),3)</f>
        <v>3.956</v>
      </c>
      <c r="M87" s="23">
        <f>ROUND(IF(I87&lt;&gt;0,((Q87/I87)/10),0),3)</f>
        <v>4.8479999999999999</v>
      </c>
      <c r="O87" s="24">
        <v>1186.78</v>
      </c>
      <c r="P87" s="20"/>
      <c r="Q87" s="24">
        <v>1454.47</v>
      </c>
      <c r="R87" s="20"/>
      <c r="S87" s="24">
        <v>138.69</v>
      </c>
      <c r="T87" s="17"/>
      <c r="U87" s="20"/>
      <c r="V87" s="20"/>
      <c r="W87" s="20"/>
      <c r="X87" s="20"/>
      <c r="Y87" s="20"/>
      <c r="Z87" s="20"/>
      <c r="AA87" s="20"/>
      <c r="AB87" s="20"/>
    </row>
    <row r="88" spans="1:28" s="18" customFormat="1" ht="5.25" customHeight="1" x14ac:dyDescent="0.25">
      <c r="C88" s="32"/>
      <c r="E88" s="22"/>
      <c r="G88" s="22"/>
      <c r="I88" s="22"/>
      <c r="K88" s="23"/>
      <c r="M88" s="23"/>
      <c r="O88" s="24"/>
      <c r="P88" s="20"/>
      <c r="Q88" s="24"/>
      <c r="R88" s="20"/>
      <c r="S88" s="24"/>
      <c r="T88" s="17"/>
      <c r="U88" s="20"/>
      <c r="V88" s="20"/>
      <c r="W88" s="20"/>
      <c r="X88" s="20"/>
      <c r="Y88" s="20"/>
      <c r="Z88" s="20"/>
      <c r="AA88" s="20"/>
      <c r="AB88" s="20"/>
    </row>
    <row r="89" spans="1:28" s="18" customFormat="1" ht="20.100000000000001" customHeight="1" x14ac:dyDescent="0.25">
      <c r="A89" s="18" t="s">
        <v>116</v>
      </c>
      <c r="B89" s="37"/>
      <c r="C89" s="32" t="s">
        <v>23</v>
      </c>
      <c r="D89" s="37"/>
      <c r="E89" s="22">
        <v>7</v>
      </c>
      <c r="G89" s="22">
        <v>0</v>
      </c>
      <c r="I89" s="22">
        <f>E89-G89</f>
        <v>7</v>
      </c>
      <c r="K89" s="23">
        <f>ROUND(IF(I89&lt;&gt;0,((O89/I89)/10),0),3)</f>
        <v>3.766</v>
      </c>
      <c r="M89" s="23">
        <f>ROUND(IF(I89&lt;&gt;0,((Q89/I89)/10),0),3)</f>
        <v>5.43</v>
      </c>
      <c r="O89" s="24">
        <v>263.62</v>
      </c>
      <c r="P89" s="20"/>
      <c r="Q89" s="24">
        <v>380.07</v>
      </c>
      <c r="R89" s="20"/>
      <c r="S89" s="24">
        <v>98.04</v>
      </c>
      <c r="T89" s="17"/>
      <c r="U89" s="20"/>
      <c r="V89" s="20"/>
      <c r="W89" s="20"/>
      <c r="X89" s="20"/>
      <c r="Y89" s="20"/>
      <c r="Z89" s="20"/>
      <c r="AA89" s="20"/>
      <c r="AB89" s="20"/>
    </row>
    <row r="90" spans="1:28" s="18" customFormat="1" ht="5.25" customHeight="1" x14ac:dyDescent="0.25">
      <c r="C90" s="32"/>
      <c r="E90" s="22"/>
      <c r="G90" s="22"/>
      <c r="I90" s="22"/>
      <c r="K90" s="23"/>
      <c r="M90" s="23"/>
      <c r="O90" s="24"/>
      <c r="P90" s="20"/>
      <c r="Q90" s="24"/>
      <c r="R90" s="20"/>
      <c r="S90" s="24"/>
      <c r="T90" s="17"/>
      <c r="U90" s="20"/>
      <c r="V90" s="20"/>
      <c r="W90" s="20"/>
      <c r="X90" s="20"/>
      <c r="Y90" s="20"/>
      <c r="Z90" s="20"/>
      <c r="AA90" s="20"/>
      <c r="AB90" s="20"/>
    </row>
    <row r="91" spans="1:28" s="18" customFormat="1" ht="20.100000000000001" hidden="1" customHeight="1" x14ac:dyDescent="0.25">
      <c r="A91" s="18" t="s">
        <v>34</v>
      </c>
      <c r="B91" s="37"/>
      <c r="C91" s="84" t="s">
        <v>106</v>
      </c>
      <c r="D91" s="37"/>
      <c r="E91" s="22"/>
      <c r="G91" s="22">
        <v>0</v>
      </c>
      <c r="I91" s="22">
        <f>E91-G91</f>
        <v>0</v>
      </c>
      <c r="K91" s="23">
        <f>ROUND(IF(I91&lt;&gt;0,((O91/I91)/10),0),3)</f>
        <v>0</v>
      </c>
      <c r="M91" s="23">
        <f>ROUND(IF(I91&lt;&gt;0,((Q91/I91)/10),0),3)</f>
        <v>0</v>
      </c>
      <c r="O91" s="43"/>
      <c r="P91" s="38"/>
      <c r="Q91" s="43"/>
      <c r="R91" s="38"/>
      <c r="S91" s="43"/>
      <c r="T91" s="33"/>
      <c r="U91" s="20"/>
      <c r="V91" s="20"/>
      <c r="W91" s="20"/>
      <c r="X91" s="20"/>
      <c r="Y91" s="20"/>
    </row>
    <row r="92" spans="1:28" s="18" customFormat="1" ht="20.100000000000001" hidden="1" customHeight="1" x14ac:dyDescent="0.25">
      <c r="A92" s="18" t="s">
        <v>167</v>
      </c>
      <c r="B92" s="37"/>
      <c r="C92" s="84" t="s">
        <v>106</v>
      </c>
      <c r="D92" s="37"/>
      <c r="E92" s="22"/>
      <c r="G92" s="22">
        <v>0</v>
      </c>
      <c r="I92" s="22">
        <f>E92-G92</f>
        <v>0</v>
      </c>
      <c r="K92" s="23">
        <f>ROUND(IF(I92&lt;&gt;0,((O92/I92)/10),0),3)</f>
        <v>0</v>
      </c>
      <c r="M92" s="23">
        <f>ROUND(IF(I92&lt;&gt;0,((Q92/I92)/10),0),3)</f>
        <v>0</v>
      </c>
      <c r="O92" s="43"/>
      <c r="P92" s="38"/>
      <c r="Q92" s="43"/>
      <c r="R92" s="38"/>
      <c r="S92" s="43"/>
      <c r="T92" s="33"/>
      <c r="U92" s="20"/>
      <c r="V92" s="20"/>
      <c r="W92" s="20"/>
      <c r="X92" s="20"/>
      <c r="Y92" s="20"/>
    </row>
    <row r="93" spans="1:28" s="18" customFormat="1" ht="20.100000000000001" hidden="1" customHeight="1" x14ac:dyDescent="0.25">
      <c r="A93" s="18" t="s">
        <v>168</v>
      </c>
      <c r="B93" s="37"/>
      <c r="C93" s="32" t="s">
        <v>23</v>
      </c>
      <c r="D93" s="37"/>
      <c r="E93" s="22"/>
      <c r="G93" s="22">
        <v>0</v>
      </c>
      <c r="I93" s="22">
        <f>E93-G93</f>
        <v>0</v>
      </c>
      <c r="K93" s="23">
        <f>ROUND(IF(I93&lt;&gt;0,((O93/I93)/10),0),3)</f>
        <v>0</v>
      </c>
      <c r="M93" s="23">
        <f>ROUND(IF(I93&lt;&gt;0,((Q93/I93)/10),0),3)</f>
        <v>0</v>
      </c>
      <c r="O93" s="24"/>
      <c r="P93" s="20"/>
      <c r="Q93" s="24"/>
      <c r="R93" s="20"/>
      <c r="S93" s="20"/>
      <c r="T93" s="33"/>
      <c r="U93" s="20"/>
      <c r="V93" s="20"/>
      <c r="W93" s="20"/>
      <c r="X93" s="20"/>
      <c r="Y93" s="20"/>
    </row>
    <row r="94" spans="1:28" s="18" customFormat="1" ht="20.100000000000001" customHeight="1" x14ac:dyDescent="0.25">
      <c r="A94" s="41" t="s">
        <v>40</v>
      </c>
      <c r="B94" s="37"/>
      <c r="C94" s="32" t="s">
        <v>15</v>
      </c>
      <c r="D94" s="37"/>
      <c r="E94" s="22"/>
      <c r="G94" s="22"/>
      <c r="I94" s="22"/>
      <c r="K94" s="23"/>
      <c r="M94" s="23"/>
      <c r="O94" s="39"/>
      <c r="P94" s="17"/>
      <c r="Q94" s="39"/>
      <c r="R94" s="40"/>
      <c r="S94" s="329">
        <v>-8086.18</v>
      </c>
      <c r="T94" s="33"/>
      <c r="U94" s="20"/>
      <c r="V94" s="20"/>
      <c r="W94" s="20"/>
      <c r="X94" s="20"/>
      <c r="AB94" s="20"/>
    </row>
    <row r="95" spans="1:28" s="18" customFormat="1" ht="20.100000000000001" customHeight="1" x14ac:dyDescent="0.25">
      <c r="A95" s="41" t="s">
        <v>40</v>
      </c>
      <c r="B95" s="37"/>
      <c r="C95" s="32" t="s">
        <v>87</v>
      </c>
      <c r="D95" s="37"/>
      <c r="E95" s="22"/>
      <c r="G95" s="22"/>
      <c r="I95" s="22"/>
      <c r="K95" s="23"/>
      <c r="M95" s="23"/>
      <c r="O95" s="39"/>
      <c r="P95" s="17"/>
      <c r="Q95" s="39"/>
      <c r="R95" s="40"/>
      <c r="S95" s="329">
        <v>-1475.05</v>
      </c>
      <c r="T95" s="33"/>
      <c r="U95" s="20"/>
      <c r="V95" s="20"/>
      <c r="W95" s="20"/>
      <c r="X95" s="20"/>
      <c r="AB95" s="20"/>
    </row>
    <row r="96" spans="1:28" s="18" customFormat="1" ht="20.100000000000001" customHeight="1" x14ac:dyDescent="0.25">
      <c r="A96" s="41" t="s">
        <v>40</v>
      </c>
      <c r="B96" s="37"/>
      <c r="C96" s="32" t="s">
        <v>93</v>
      </c>
      <c r="D96" s="37"/>
      <c r="E96" s="22"/>
      <c r="G96" s="22"/>
      <c r="I96" s="22"/>
      <c r="K96" s="23"/>
      <c r="M96" s="23"/>
      <c r="O96" s="39"/>
      <c r="P96" s="17"/>
      <c r="Q96" s="39"/>
      <c r="R96" s="40"/>
      <c r="S96" s="329">
        <v>-60298.71</v>
      </c>
      <c r="T96" s="33"/>
      <c r="U96" s="20"/>
      <c r="V96" s="20"/>
      <c r="W96" s="20"/>
      <c r="X96" s="20"/>
      <c r="AB96" s="20"/>
    </row>
    <row r="97" spans="1:24" s="18" customFormat="1" ht="20.100000000000001" customHeight="1" x14ac:dyDescent="0.25">
      <c r="A97" s="41" t="s">
        <v>40</v>
      </c>
      <c r="B97" s="37"/>
      <c r="C97" s="32" t="s">
        <v>23</v>
      </c>
      <c r="D97" s="37"/>
      <c r="E97" s="46"/>
      <c r="F97" s="56"/>
      <c r="G97" s="46"/>
      <c r="H97" s="56"/>
      <c r="I97" s="46"/>
      <c r="J97" s="56"/>
      <c r="K97" s="47"/>
      <c r="L97" s="56"/>
      <c r="M97" s="47"/>
      <c r="N97" s="56"/>
      <c r="O97" s="48"/>
      <c r="P97" s="56"/>
      <c r="Q97" s="48"/>
      <c r="R97" s="309"/>
      <c r="S97" s="330">
        <v>-453676.75000000006</v>
      </c>
      <c r="T97" s="33"/>
      <c r="U97" s="20"/>
      <c r="V97" s="20"/>
      <c r="W97" s="20"/>
      <c r="X97" s="20"/>
    </row>
    <row r="98" spans="1:24" s="19" customFormat="1" ht="20.100000000000001" customHeight="1" x14ac:dyDescent="0.25">
      <c r="A98" s="49" t="s">
        <v>142</v>
      </c>
      <c r="B98" s="50"/>
      <c r="D98" s="50"/>
      <c r="E98" s="28">
        <f>SUM(E10:E97)</f>
        <v>259172.7</v>
      </c>
      <c r="G98" s="28">
        <f>SUM(G10:G97)</f>
        <v>0</v>
      </c>
      <c r="I98" s="51">
        <f>E98-G98</f>
        <v>259172.7</v>
      </c>
      <c r="K98" s="52">
        <f>ROUND(IF(I98&lt;&gt;0,((O98/I98)/10),0),3)</f>
        <v>3.2519999999999998</v>
      </c>
      <c r="M98" s="52">
        <f>ROUND(IF(I98&lt;&gt;0,((Q98/I98)/10),0),3)</f>
        <v>4.7640000000000002</v>
      </c>
      <c r="O98" s="30">
        <f>SUM(O10:O97)</f>
        <v>8428439.7799999975</v>
      </c>
      <c r="Q98" s="30">
        <f>SUM(Q10:Q97)</f>
        <v>12345940.98</v>
      </c>
      <c r="R98" s="50"/>
      <c r="S98" s="30">
        <f>SUM(S10:S97)</f>
        <v>2775429.9500000007</v>
      </c>
      <c r="T98" s="59"/>
      <c r="U98" s="54"/>
      <c r="V98" s="54"/>
      <c r="W98" s="54"/>
      <c r="X98" s="54"/>
    </row>
    <row r="99" spans="1:24" s="19" customFormat="1" ht="13.2" customHeight="1" x14ac:dyDescent="0.25">
      <c r="A99" s="49"/>
      <c r="B99" s="50"/>
      <c r="D99" s="50"/>
      <c r="E99" s="28"/>
      <c r="G99" s="28"/>
      <c r="I99" s="51"/>
      <c r="K99" s="52"/>
      <c r="M99" s="52"/>
      <c r="O99" s="30"/>
      <c r="Q99" s="30"/>
      <c r="R99" s="50"/>
      <c r="S99" s="30"/>
      <c r="T99" s="59"/>
      <c r="U99" s="54"/>
      <c r="V99" s="54"/>
      <c r="W99" s="54"/>
      <c r="X99" s="54"/>
    </row>
    <row r="100" spans="1:24" s="18" customFormat="1" ht="18" customHeight="1" x14ac:dyDescent="0.25">
      <c r="A100" s="41"/>
      <c r="B100" s="331"/>
      <c r="C100" s="32"/>
      <c r="D100" s="332"/>
      <c r="E100" s="61"/>
      <c r="F100" s="333"/>
      <c r="G100" s="61"/>
      <c r="H100" s="19"/>
      <c r="I100" s="61"/>
      <c r="J100" s="19"/>
      <c r="K100" s="52"/>
      <c r="L100" s="19"/>
      <c r="M100" s="52"/>
      <c r="N100" s="333"/>
      <c r="O100" s="317"/>
      <c r="P100" s="334"/>
      <c r="Q100" s="317"/>
      <c r="R100" s="333"/>
      <c r="S100" s="317"/>
      <c r="T100" s="20"/>
      <c r="U100" s="20"/>
      <c r="V100" s="20"/>
      <c r="W100" s="20"/>
      <c r="X100" s="20"/>
    </row>
    <row r="101" spans="1:24" s="18" customFormat="1" ht="20.100000000000001" customHeight="1" x14ac:dyDescent="0.25">
      <c r="A101" s="18" t="s">
        <v>44</v>
      </c>
      <c r="E101" s="22">
        <f>E10+E11+E94</f>
        <v>21301.7</v>
      </c>
      <c r="G101" s="22">
        <f>G10+G11+G94</f>
        <v>0</v>
      </c>
      <c r="I101" s="22">
        <f>E101-G101</f>
        <v>21301.7</v>
      </c>
      <c r="K101" s="23">
        <f t="shared" ref="K101:K106" si="2">ROUND(IF(I101&lt;&gt;0,((O101/I101)/10),0),3)</f>
        <v>3.117</v>
      </c>
      <c r="M101" s="23">
        <f t="shared" ref="M101:M106" si="3">ROUND(IF(I101&lt;&gt;0,((Q101/I101)/10),0),3)</f>
        <v>3.4289999999999998</v>
      </c>
      <c r="O101" s="24">
        <f>O10+O11+O94</f>
        <v>663994.15999999992</v>
      </c>
      <c r="P101" s="24"/>
      <c r="Q101" s="24">
        <f>Q10+Q11+Q94</f>
        <v>730393.58000000007</v>
      </c>
      <c r="S101" s="24">
        <f>S10+S11+S94</f>
        <v>39435.630000000005</v>
      </c>
      <c r="T101" s="33"/>
      <c r="U101" s="55"/>
      <c r="V101" s="56"/>
      <c r="W101" s="56"/>
    </row>
    <row r="102" spans="1:24" s="18" customFormat="1" ht="20.100000000000001" customHeight="1" x14ac:dyDescent="0.25">
      <c r="A102" s="18" t="s">
        <v>107</v>
      </c>
      <c r="E102" s="22">
        <f>SUM(E13:E31)+E95</f>
        <v>1197</v>
      </c>
      <c r="G102" s="22">
        <f>SUM(G13:G31)+G95</f>
        <v>0</v>
      </c>
      <c r="I102" s="22">
        <f>E102-G102</f>
        <v>1197</v>
      </c>
      <c r="K102" s="23">
        <f t="shared" si="2"/>
        <v>3.0939999999999999</v>
      </c>
      <c r="M102" s="23">
        <f t="shared" si="3"/>
        <v>3.9940000000000002</v>
      </c>
      <c r="O102" s="24">
        <f>SUM(O13:O31)+O95</f>
        <v>37035.549999999996</v>
      </c>
      <c r="P102" s="20"/>
      <c r="Q102" s="24">
        <f>SUM(Q13:Q31)+Q95</f>
        <v>47805.24</v>
      </c>
      <c r="R102" s="20"/>
      <c r="S102" s="24">
        <f>SUM(S13:S31)+S95</f>
        <v>6168.2199999999993</v>
      </c>
      <c r="T102" s="33"/>
      <c r="U102" s="55"/>
      <c r="V102" s="56"/>
      <c r="W102" s="56"/>
    </row>
    <row r="103" spans="1:24" s="18" customFormat="1" ht="20.100000000000001" customHeight="1" x14ac:dyDescent="0.25">
      <c r="A103" s="18" t="s">
        <v>108</v>
      </c>
      <c r="E103" s="22">
        <f>SUM(E33:E45)+E96</f>
        <v>97242</v>
      </c>
      <c r="G103" s="22">
        <f>SUM(G33:G45)+G96</f>
        <v>0</v>
      </c>
      <c r="I103" s="22">
        <f>E103-G103</f>
        <v>97242</v>
      </c>
      <c r="K103" s="23">
        <f t="shared" si="2"/>
        <v>3.089</v>
      </c>
      <c r="M103" s="23">
        <f t="shared" si="3"/>
        <v>3.681</v>
      </c>
      <c r="O103" s="24">
        <f>SUM(O33:O45)+O96</f>
        <v>3003728.92</v>
      </c>
      <c r="P103" s="20"/>
      <c r="Q103" s="24">
        <f>SUM(Q33:Q45)+Q96</f>
        <v>3579484.9799999995</v>
      </c>
      <c r="R103" s="20"/>
      <c r="S103" s="24">
        <f>SUM(S33:S45)+S96</f>
        <v>246173.0800000001</v>
      </c>
      <c r="T103" s="33"/>
      <c r="U103" s="55"/>
      <c r="V103" s="56"/>
      <c r="W103" s="56"/>
    </row>
    <row r="104" spans="1:24" s="18" customFormat="1" ht="20.100000000000001" customHeight="1" x14ac:dyDescent="0.25">
      <c r="A104" s="32" t="s">
        <v>46</v>
      </c>
      <c r="E104" s="56">
        <f>SUM(E47:E89)+E93+E97</f>
        <v>139432</v>
      </c>
      <c r="F104" s="56"/>
      <c r="G104" s="56">
        <f>SUM(G47:G89)+G93+G97</f>
        <v>0</v>
      </c>
      <c r="H104" s="56"/>
      <c r="I104" s="56">
        <f>E104-G104</f>
        <v>139432</v>
      </c>
      <c r="J104" s="56"/>
      <c r="K104" s="23">
        <f t="shared" si="2"/>
        <v>3.3879999999999999</v>
      </c>
      <c r="M104" s="23">
        <f t="shared" si="3"/>
        <v>5.7290000000000001</v>
      </c>
      <c r="N104" s="56"/>
      <c r="O104" s="57">
        <f>SUM(O47:O89)+O93+O97</f>
        <v>4723681.1499999994</v>
      </c>
      <c r="P104" s="57"/>
      <c r="Q104" s="57">
        <f>SUM(Q47:Q89)+Q93+Q97</f>
        <v>7988257.1799999997</v>
      </c>
      <c r="R104" s="57"/>
      <c r="S104" s="57">
        <f>SUM(S47:S89)+S93+S97</f>
        <v>2483653.0200000005</v>
      </c>
      <c r="T104" s="33"/>
      <c r="U104" s="55"/>
      <c r="V104" s="56"/>
      <c r="W104" s="56"/>
    </row>
    <row r="105" spans="1:24" s="18" customFormat="1" ht="20.100000000000001" customHeight="1" x14ac:dyDescent="0.25">
      <c r="A105" s="32" t="s">
        <v>109</v>
      </c>
      <c r="E105" s="56">
        <f>E91+E92</f>
        <v>0</v>
      </c>
      <c r="F105" s="56"/>
      <c r="G105" s="56">
        <f>G91+G92</f>
        <v>0</v>
      </c>
      <c r="H105" s="56"/>
      <c r="I105" s="56">
        <f>E105-G105</f>
        <v>0</v>
      </c>
      <c r="J105" s="56"/>
      <c r="K105" s="23">
        <f t="shared" si="2"/>
        <v>0</v>
      </c>
      <c r="M105" s="23">
        <f t="shared" si="3"/>
        <v>0</v>
      </c>
      <c r="N105" s="56"/>
      <c r="O105" s="57">
        <f>O91+O92</f>
        <v>0</v>
      </c>
      <c r="P105" s="57"/>
      <c r="Q105" s="57">
        <f>Q91+Q92</f>
        <v>0</v>
      </c>
      <c r="R105" s="57"/>
      <c r="S105" s="57">
        <f>S91+S92</f>
        <v>0</v>
      </c>
      <c r="T105" s="33"/>
      <c r="U105" s="55"/>
      <c r="V105" s="56"/>
      <c r="W105" s="56"/>
    </row>
    <row r="106" spans="1:24" s="19" customFormat="1" ht="20.100000000000001" customHeight="1" thickBot="1" x14ac:dyDescent="0.3">
      <c r="A106" s="19" t="s">
        <v>47</v>
      </c>
      <c r="E106" s="25">
        <f>SUM(E101:E105)</f>
        <v>259172.7</v>
      </c>
      <c r="G106" s="25">
        <f>SUM(G101:G105)</f>
        <v>0</v>
      </c>
      <c r="I106" s="25">
        <f>SUM(I101:I105)</f>
        <v>259172.7</v>
      </c>
      <c r="K106" s="26">
        <f t="shared" si="2"/>
        <v>3.2519999999999998</v>
      </c>
      <c r="M106" s="26">
        <f t="shared" si="3"/>
        <v>4.7640000000000002</v>
      </c>
      <c r="O106" s="27">
        <f>SUM(O101:O105)</f>
        <v>8428439.7799999993</v>
      </c>
      <c r="P106" s="54"/>
      <c r="Q106" s="58">
        <f>SUM(Q101:Q105)</f>
        <v>12345940.98</v>
      </c>
      <c r="S106" s="27">
        <f>SUM(S101:S105)</f>
        <v>2775429.9500000007</v>
      </c>
      <c r="T106" s="59"/>
      <c r="U106" s="55"/>
      <c r="V106" s="60"/>
      <c r="W106" s="61"/>
    </row>
    <row r="107" spans="1:24" s="18" customFormat="1" ht="18" customHeight="1" thickTop="1" x14ac:dyDescent="0.25">
      <c r="O107" s="39"/>
      <c r="Q107" s="24"/>
      <c r="S107" s="24"/>
      <c r="T107" s="33"/>
      <c r="U107" s="57"/>
      <c r="V107" s="56"/>
      <c r="W107" s="56"/>
    </row>
    <row r="108" spans="1:24" s="18" customFormat="1" ht="20.100000000000001" customHeight="1" x14ac:dyDescent="0.25">
      <c r="A108" s="62" t="s">
        <v>48</v>
      </c>
      <c r="E108" s="22">
        <f>E106-E7</f>
        <v>98842.700000000012</v>
      </c>
      <c r="G108" s="22">
        <f>G106-G7</f>
        <v>0</v>
      </c>
      <c r="I108" s="22">
        <f>I106-I7</f>
        <v>98842.700000000012</v>
      </c>
      <c r="K108" s="23">
        <f>K106-K7</f>
        <v>-0.10500000000000043</v>
      </c>
      <c r="M108" s="23">
        <f>M106-M7</f>
        <v>1.0810000000000004</v>
      </c>
      <c r="O108" s="24">
        <f>O106-O7</f>
        <v>3046937.9099999992</v>
      </c>
      <c r="Q108" s="24">
        <f>Q106-Q7</f>
        <v>6441526.9800000004</v>
      </c>
      <c r="S108" s="24">
        <f>S106-S7</f>
        <v>2252517.8200000008</v>
      </c>
      <c r="T108" s="17"/>
      <c r="U108" s="20"/>
    </row>
    <row r="109" spans="1:24" s="18" customFormat="1" ht="20.100000000000001" customHeight="1" x14ac:dyDescent="0.25">
      <c r="A109" s="62" t="s">
        <v>49</v>
      </c>
      <c r="E109" s="156">
        <f>IF(E7&lt;&gt;0,(E108/E7))</f>
        <v>0.61649535333374916</v>
      </c>
      <c r="G109" s="156">
        <f>IF(G7=0,0,(G108/G7))</f>
        <v>0</v>
      </c>
      <c r="I109" s="156">
        <f>IF(I7&lt;&gt;0,(I108/I7))</f>
        <v>0.61649535333374916</v>
      </c>
      <c r="K109" s="156">
        <f>IF(K7&lt;&gt;0,(K108/K7))</f>
        <v>-3.1277926720286092E-2</v>
      </c>
      <c r="M109" s="156">
        <f>IF(M7&lt;&gt;0,(M108/M7))</f>
        <v>0.29351072495248454</v>
      </c>
      <c r="O109" s="156">
        <f>IF(O7&lt;&gt;0,(O108/O7))</f>
        <v>0.56618728072652313</v>
      </c>
      <c r="Q109" s="156">
        <f>IF(Q7&lt;&gt;0,(Q108/Q7))</f>
        <v>1.0909680418751124</v>
      </c>
      <c r="S109" s="156">
        <f>IF(S7&lt;&gt;0,(S108/S7))</f>
        <v>4.3076411709936826</v>
      </c>
      <c r="T109" s="17"/>
      <c r="U109" s="20"/>
    </row>
    <row r="110" spans="1:24" s="18" customFormat="1" ht="18" customHeight="1" x14ac:dyDescent="0.25">
      <c r="E110" s="65"/>
      <c r="G110" s="65"/>
      <c r="I110" s="65"/>
      <c r="K110" s="66"/>
      <c r="M110" s="66"/>
      <c r="O110" s="65"/>
      <c r="Q110" s="65"/>
      <c r="S110" s="65"/>
      <c r="T110" s="17"/>
    </row>
    <row r="111" spans="1:24" s="18" customFormat="1" ht="10.5" customHeight="1" x14ac:dyDescent="0.25">
      <c r="E111" s="65"/>
      <c r="G111" s="65"/>
      <c r="I111" s="65"/>
      <c r="K111" s="66"/>
      <c r="M111" s="66"/>
      <c r="O111" s="65"/>
      <c r="Q111" s="65"/>
      <c r="S111" s="65"/>
      <c r="T111" s="17"/>
    </row>
    <row r="112" spans="1:24" s="18" customFormat="1" ht="18" customHeight="1" x14ac:dyDescent="0.25">
      <c r="A112" s="157"/>
      <c r="E112" s="65"/>
      <c r="G112" s="65"/>
      <c r="I112" s="65"/>
      <c r="K112" s="66"/>
      <c r="M112" s="66"/>
      <c r="O112" s="65"/>
      <c r="Q112" s="65"/>
      <c r="S112" s="65"/>
      <c r="T112" s="17"/>
    </row>
    <row r="113" spans="1:20" s="18" customFormat="1" ht="12.75" customHeight="1" x14ac:dyDescent="0.25">
      <c r="A113" s="32"/>
      <c r="O113" s="20"/>
      <c r="Q113" s="20"/>
      <c r="T113" s="17"/>
    </row>
    <row r="114" spans="1:20" s="67" customFormat="1" ht="15" x14ac:dyDescent="0.25">
      <c r="E114" s="68"/>
      <c r="F114" s="68"/>
      <c r="G114" s="68"/>
      <c r="H114" s="68"/>
      <c r="I114" s="68"/>
      <c r="J114" s="68"/>
      <c r="K114" s="23"/>
      <c r="L114" s="18"/>
      <c r="M114" s="23"/>
      <c r="N114" s="68"/>
      <c r="O114" s="68"/>
      <c r="P114" s="68"/>
      <c r="Q114" s="68"/>
      <c r="R114" s="68"/>
      <c r="S114" s="68"/>
      <c r="T114" s="69"/>
    </row>
    <row r="115" spans="1:20" s="67" customFormat="1" ht="15" x14ac:dyDescent="0.25">
      <c r="E115" s="68"/>
      <c r="F115" s="68"/>
      <c r="G115" s="68"/>
      <c r="H115" s="68"/>
      <c r="I115" s="68"/>
      <c r="J115" s="68"/>
      <c r="K115" s="23"/>
      <c r="L115" s="18"/>
      <c r="M115" s="23"/>
      <c r="N115" s="68"/>
      <c r="O115" s="68"/>
      <c r="P115" s="68"/>
      <c r="Q115" s="68"/>
      <c r="R115" s="68"/>
      <c r="S115" s="68"/>
      <c r="T115" s="69"/>
    </row>
    <row r="116" spans="1:20" s="67" customFormat="1" ht="15" x14ac:dyDescent="0.25">
      <c r="O116" s="70"/>
      <c r="Q116" s="70"/>
      <c r="T116" s="69"/>
    </row>
  </sheetData>
  <mergeCells count="2">
    <mergeCell ref="Q1:S1"/>
    <mergeCell ref="B3:C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315"/>
  <sheetViews>
    <sheetView showGridLines="0" workbookViewId="0"/>
  </sheetViews>
  <sheetFormatPr defaultColWidth="9.6640625" defaultRowHeight="20.399999999999999" x14ac:dyDescent="0.35"/>
  <cols>
    <col min="1" max="1" width="32" style="76" customWidth="1"/>
    <col min="2" max="2" width="12.21875" style="76" customWidth="1"/>
    <col min="3" max="3" width="11" style="76" customWidth="1"/>
    <col min="4" max="4" width="14.21875" style="76" bestFit="1" customWidth="1"/>
    <col min="5" max="5" width="1.33203125" style="76" customWidth="1"/>
    <col min="6" max="6" width="10.88671875" style="76" customWidth="1"/>
    <col min="7" max="7" width="1.33203125" style="76" customWidth="1"/>
    <col min="8" max="8" width="11.21875" style="76" customWidth="1"/>
    <col min="9" max="9" width="1.33203125" style="76" customWidth="1"/>
    <col min="10" max="10" width="13.6640625" style="76" customWidth="1"/>
    <col min="11" max="11" width="1.88671875" style="76" customWidth="1"/>
    <col min="12" max="12" width="15.77734375" style="76" bestFit="1" customWidth="1"/>
    <col min="13" max="13" width="1.88671875" style="76" customWidth="1"/>
    <col min="14" max="14" width="8.88671875" style="76" customWidth="1"/>
    <col min="15" max="15" width="1.88671875" style="76" customWidth="1"/>
    <col min="16" max="16" width="14.109375" style="77" bestFit="1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 customWidth="1"/>
    <col min="35" max="35" width="18.6640625" style="76" customWidth="1"/>
    <col min="36" max="38" width="9.6640625" style="76" customWidth="1"/>
    <col min="39" max="39" width="5.6640625" style="76" customWidth="1"/>
    <col min="40" max="41" width="12.6640625" style="76" customWidth="1"/>
    <col min="42" max="256" width="9.6640625" style="76"/>
    <col min="257" max="257" width="32" style="76" customWidth="1"/>
    <col min="258" max="258" width="12.21875" style="76" customWidth="1"/>
    <col min="259" max="259" width="11" style="76" customWidth="1"/>
    <col min="260" max="260" width="14.21875" style="76" bestFit="1" customWidth="1"/>
    <col min="261" max="261" width="1.33203125" style="76" customWidth="1"/>
    <col min="262" max="262" width="10.88671875" style="76" customWidth="1"/>
    <col min="263" max="263" width="1.33203125" style="76" customWidth="1"/>
    <col min="264" max="264" width="11.21875" style="76" customWidth="1"/>
    <col min="265" max="265" width="1.33203125" style="76" customWidth="1"/>
    <col min="266" max="266" width="13.6640625" style="76" customWidth="1"/>
    <col min="267" max="267" width="1.88671875" style="76" customWidth="1"/>
    <col min="268" max="268" width="15.77734375" style="76" bestFit="1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 customWidth="1"/>
    <col min="291" max="291" width="18.6640625" style="76" customWidth="1"/>
    <col min="292" max="294" width="9.6640625" style="76" customWidth="1"/>
    <col min="295" max="295" width="5.6640625" style="76" customWidth="1"/>
    <col min="296" max="297" width="12.6640625" style="76" customWidth="1"/>
    <col min="298" max="512" width="9.6640625" style="76"/>
    <col min="513" max="513" width="32" style="76" customWidth="1"/>
    <col min="514" max="514" width="12.21875" style="76" customWidth="1"/>
    <col min="515" max="515" width="11" style="76" customWidth="1"/>
    <col min="516" max="516" width="14.21875" style="76" bestFit="1" customWidth="1"/>
    <col min="517" max="517" width="1.33203125" style="76" customWidth="1"/>
    <col min="518" max="518" width="10.88671875" style="76" customWidth="1"/>
    <col min="519" max="519" width="1.33203125" style="76" customWidth="1"/>
    <col min="520" max="520" width="11.21875" style="76" customWidth="1"/>
    <col min="521" max="521" width="1.33203125" style="76" customWidth="1"/>
    <col min="522" max="522" width="13.6640625" style="76" customWidth="1"/>
    <col min="523" max="523" width="1.88671875" style="76" customWidth="1"/>
    <col min="524" max="524" width="15.77734375" style="76" bestFit="1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 customWidth="1"/>
    <col min="547" max="547" width="18.6640625" style="76" customWidth="1"/>
    <col min="548" max="550" width="9.6640625" style="76" customWidth="1"/>
    <col min="551" max="551" width="5.6640625" style="76" customWidth="1"/>
    <col min="552" max="553" width="12.6640625" style="76" customWidth="1"/>
    <col min="554" max="768" width="9.6640625" style="76"/>
    <col min="769" max="769" width="32" style="76" customWidth="1"/>
    <col min="770" max="770" width="12.21875" style="76" customWidth="1"/>
    <col min="771" max="771" width="11" style="76" customWidth="1"/>
    <col min="772" max="772" width="14.21875" style="76" bestFit="1" customWidth="1"/>
    <col min="773" max="773" width="1.33203125" style="76" customWidth="1"/>
    <col min="774" max="774" width="10.88671875" style="76" customWidth="1"/>
    <col min="775" max="775" width="1.33203125" style="76" customWidth="1"/>
    <col min="776" max="776" width="11.21875" style="76" customWidth="1"/>
    <col min="777" max="777" width="1.33203125" style="76" customWidth="1"/>
    <col min="778" max="778" width="13.6640625" style="76" customWidth="1"/>
    <col min="779" max="779" width="1.88671875" style="76" customWidth="1"/>
    <col min="780" max="780" width="15.77734375" style="76" bestFit="1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 customWidth="1"/>
    <col min="803" max="803" width="18.6640625" style="76" customWidth="1"/>
    <col min="804" max="806" width="9.6640625" style="76" customWidth="1"/>
    <col min="807" max="807" width="5.6640625" style="76" customWidth="1"/>
    <col min="808" max="809" width="12.6640625" style="76" customWidth="1"/>
    <col min="810" max="1024" width="9.6640625" style="76"/>
    <col min="1025" max="1025" width="32" style="76" customWidth="1"/>
    <col min="1026" max="1026" width="12.21875" style="76" customWidth="1"/>
    <col min="1027" max="1027" width="11" style="76" customWidth="1"/>
    <col min="1028" max="1028" width="14.21875" style="76" bestFit="1" customWidth="1"/>
    <col min="1029" max="1029" width="1.33203125" style="76" customWidth="1"/>
    <col min="1030" max="1030" width="10.88671875" style="76" customWidth="1"/>
    <col min="1031" max="1031" width="1.33203125" style="76" customWidth="1"/>
    <col min="1032" max="1032" width="11.21875" style="76" customWidth="1"/>
    <col min="1033" max="1033" width="1.33203125" style="76" customWidth="1"/>
    <col min="1034" max="1034" width="13.6640625" style="76" customWidth="1"/>
    <col min="1035" max="1035" width="1.88671875" style="76" customWidth="1"/>
    <col min="1036" max="1036" width="15.77734375" style="76" bestFit="1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 customWidth="1"/>
    <col min="1059" max="1059" width="18.6640625" style="76" customWidth="1"/>
    <col min="1060" max="1062" width="9.6640625" style="76" customWidth="1"/>
    <col min="1063" max="1063" width="5.6640625" style="76" customWidth="1"/>
    <col min="1064" max="1065" width="12.6640625" style="76" customWidth="1"/>
    <col min="1066" max="1280" width="9.6640625" style="76"/>
    <col min="1281" max="1281" width="32" style="76" customWidth="1"/>
    <col min="1282" max="1282" width="12.21875" style="76" customWidth="1"/>
    <col min="1283" max="1283" width="11" style="76" customWidth="1"/>
    <col min="1284" max="1284" width="14.21875" style="76" bestFit="1" customWidth="1"/>
    <col min="1285" max="1285" width="1.33203125" style="76" customWidth="1"/>
    <col min="1286" max="1286" width="10.88671875" style="76" customWidth="1"/>
    <col min="1287" max="1287" width="1.33203125" style="76" customWidth="1"/>
    <col min="1288" max="1288" width="11.21875" style="76" customWidth="1"/>
    <col min="1289" max="1289" width="1.33203125" style="76" customWidth="1"/>
    <col min="1290" max="1290" width="13.6640625" style="76" customWidth="1"/>
    <col min="1291" max="1291" width="1.88671875" style="76" customWidth="1"/>
    <col min="1292" max="1292" width="15.77734375" style="76" bestFit="1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 customWidth="1"/>
    <col min="1315" max="1315" width="18.6640625" style="76" customWidth="1"/>
    <col min="1316" max="1318" width="9.6640625" style="76" customWidth="1"/>
    <col min="1319" max="1319" width="5.6640625" style="76" customWidth="1"/>
    <col min="1320" max="1321" width="12.6640625" style="76" customWidth="1"/>
    <col min="1322" max="1536" width="9.6640625" style="76"/>
    <col min="1537" max="1537" width="32" style="76" customWidth="1"/>
    <col min="1538" max="1538" width="12.21875" style="76" customWidth="1"/>
    <col min="1539" max="1539" width="11" style="76" customWidth="1"/>
    <col min="1540" max="1540" width="14.21875" style="76" bestFit="1" customWidth="1"/>
    <col min="1541" max="1541" width="1.33203125" style="76" customWidth="1"/>
    <col min="1542" max="1542" width="10.88671875" style="76" customWidth="1"/>
    <col min="1543" max="1543" width="1.33203125" style="76" customWidth="1"/>
    <col min="1544" max="1544" width="11.21875" style="76" customWidth="1"/>
    <col min="1545" max="1545" width="1.33203125" style="76" customWidth="1"/>
    <col min="1546" max="1546" width="13.6640625" style="76" customWidth="1"/>
    <col min="1547" max="1547" width="1.88671875" style="76" customWidth="1"/>
    <col min="1548" max="1548" width="15.77734375" style="76" bestFit="1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 customWidth="1"/>
    <col min="1571" max="1571" width="18.6640625" style="76" customWidth="1"/>
    <col min="1572" max="1574" width="9.6640625" style="76" customWidth="1"/>
    <col min="1575" max="1575" width="5.6640625" style="76" customWidth="1"/>
    <col min="1576" max="1577" width="12.6640625" style="76" customWidth="1"/>
    <col min="1578" max="1792" width="9.6640625" style="76"/>
    <col min="1793" max="1793" width="32" style="76" customWidth="1"/>
    <col min="1794" max="1794" width="12.21875" style="76" customWidth="1"/>
    <col min="1795" max="1795" width="11" style="76" customWidth="1"/>
    <col min="1796" max="1796" width="14.21875" style="76" bestFit="1" customWidth="1"/>
    <col min="1797" max="1797" width="1.33203125" style="76" customWidth="1"/>
    <col min="1798" max="1798" width="10.88671875" style="76" customWidth="1"/>
    <col min="1799" max="1799" width="1.33203125" style="76" customWidth="1"/>
    <col min="1800" max="1800" width="11.21875" style="76" customWidth="1"/>
    <col min="1801" max="1801" width="1.33203125" style="76" customWidth="1"/>
    <col min="1802" max="1802" width="13.6640625" style="76" customWidth="1"/>
    <col min="1803" max="1803" width="1.88671875" style="76" customWidth="1"/>
    <col min="1804" max="1804" width="15.77734375" style="76" bestFit="1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 customWidth="1"/>
    <col min="1827" max="1827" width="18.6640625" style="76" customWidth="1"/>
    <col min="1828" max="1830" width="9.6640625" style="76" customWidth="1"/>
    <col min="1831" max="1831" width="5.6640625" style="76" customWidth="1"/>
    <col min="1832" max="1833" width="12.6640625" style="76" customWidth="1"/>
    <col min="1834" max="2048" width="9.6640625" style="76"/>
    <col min="2049" max="2049" width="32" style="76" customWidth="1"/>
    <col min="2050" max="2050" width="12.21875" style="76" customWidth="1"/>
    <col min="2051" max="2051" width="11" style="76" customWidth="1"/>
    <col min="2052" max="2052" width="14.21875" style="76" bestFit="1" customWidth="1"/>
    <col min="2053" max="2053" width="1.33203125" style="76" customWidth="1"/>
    <col min="2054" max="2054" width="10.88671875" style="76" customWidth="1"/>
    <col min="2055" max="2055" width="1.33203125" style="76" customWidth="1"/>
    <col min="2056" max="2056" width="11.21875" style="76" customWidth="1"/>
    <col min="2057" max="2057" width="1.33203125" style="76" customWidth="1"/>
    <col min="2058" max="2058" width="13.6640625" style="76" customWidth="1"/>
    <col min="2059" max="2059" width="1.88671875" style="76" customWidth="1"/>
    <col min="2060" max="2060" width="15.77734375" style="76" bestFit="1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 customWidth="1"/>
    <col min="2083" max="2083" width="18.6640625" style="76" customWidth="1"/>
    <col min="2084" max="2086" width="9.6640625" style="76" customWidth="1"/>
    <col min="2087" max="2087" width="5.6640625" style="76" customWidth="1"/>
    <col min="2088" max="2089" width="12.6640625" style="76" customWidth="1"/>
    <col min="2090" max="2304" width="9.6640625" style="76"/>
    <col min="2305" max="2305" width="32" style="76" customWidth="1"/>
    <col min="2306" max="2306" width="12.21875" style="76" customWidth="1"/>
    <col min="2307" max="2307" width="11" style="76" customWidth="1"/>
    <col min="2308" max="2308" width="14.21875" style="76" bestFit="1" customWidth="1"/>
    <col min="2309" max="2309" width="1.33203125" style="76" customWidth="1"/>
    <col min="2310" max="2310" width="10.88671875" style="76" customWidth="1"/>
    <col min="2311" max="2311" width="1.33203125" style="76" customWidth="1"/>
    <col min="2312" max="2312" width="11.21875" style="76" customWidth="1"/>
    <col min="2313" max="2313" width="1.33203125" style="76" customWidth="1"/>
    <col min="2314" max="2314" width="13.6640625" style="76" customWidth="1"/>
    <col min="2315" max="2315" width="1.88671875" style="76" customWidth="1"/>
    <col min="2316" max="2316" width="15.77734375" style="76" bestFit="1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 customWidth="1"/>
    <col min="2339" max="2339" width="18.6640625" style="76" customWidth="1"/>
    <col min="2340" max="2342" width="9.6640625" style="76" customWidth="1"/>
    <col min="2343" max="2343" width="5.6640625" style="76" customWidth="1"/>
    <col min="2344" max="2345" width="12.6640625" style="76" customWidth="1"/>
    <col min="2346" max="2560" width="9.6640625" style="76"/>
    <col min="2561" max="2561" width="32" style="76" customWidth="1"/>
    <col min="2562" max="2562" width="12.21875" style="76" customWidth="1"/>
    <col min="2563" max="2563" width="11" style="76" customWidth="1"/>
    <col min="2564" max="2564" width="14.21875" style="76" bestFit="1" customWidth="1"/>
    <col min="2565" max="2565" width="1.33203125" style="76" customWidth="1"/>
    <col min="2566" max="2566" width="10.88671875" style="76" customWidth="1"/>
    <col min="2567" max="2567" width="1.33203125" style="76" customWidth="1"/>
    <col min="2568" max="2568" width="11.21875" style="76" customWidth="1"/>
    <col min="2569" max="2569" width="1.33203125" style="76" customWidth="1"/>
    <col min="2570" max="2570" width="13.6640625" style="76" customWidth="1"/>
    <col min="2571" max="2571" width="1.88671875" style="76" customWidth="1"/>
    <col min="2572" max="2572" width="15.77734375" style="76" bestFit="1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 customWidth="1"/>
    <col min="2595" max="2595" width="18.6640625" style="76" customWidth="1"/>
    <col min="2596" max="2598" width="9.6640625" style="76" customWidth="1"/>
    <col min="2599" max="2599" width="5.6640625" style="76" customWidth="1"/>
    <col min="2600" max="2601" width="12.6640625" style="76" customWidth="1"/>
    <col min="2602" max="2816" width="9.6640625" style="76"/>
    <col min="2817" max="2817" width="32" style="76" customWidth="1"/>
    <col min="2818" max="2818" width="12.21875" style="76" customWidth="1"/>
    <col min="2819" max="2819" width="11" style="76" customWidth="1"/>
    <col min="2820" max="2820" width="14.21875" style="76" bestFit="1" customWidth="1"/>
    <col min="2821" max="2821" width="1.33203125" style="76" customWidth="1"/>
    <col min="2822" max="2822" width="10.88671875" style="76" customWidth="1"/>
    <col min="2823" max="2823" width="1.33203125" style="76" customWidth="1"/>
    <col min="2824" max="2824" width="11.21875" style="76" customWidth="1"/>
    <col min="2825" max="2825" width="1.33203125" style="76" customWidth="1"/>
    <col min="2826" max="2826" width="13.6640625" style="76" customWidth="1"/>
    <col min="2827" max="2827" width="1.88671875" style="76" customWidth="1"/>
    <col min="2828" max="2828" width="15.77734375" style="76" bestFit="1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 customWidth="1"/>
    <col min="2851" max="2851" width="18.6640625" style="76" customWidth="1"/>
    <col min="2852" max="2854" width="9.6640625" style="76" customWidth="1"/>
    <col min="2855" max="2855" width="5.6640625" style="76" customWidth="1"/>
    <col min="2856" max="2857" width="12.6640625" style="76" customWidth="1"/>
    <col min="2858" max="3072" width="9.6640625" style="76"/>
    <col min="3073" max="3073" width="32" style="76" customWidth="1"/>
    <col min="3074" max="3074" width="12.21875" style="76" customWidth="1"/>
    <col min="3075" max="3075" width="11" style="76" customWidth="1"/>
    <col min="3076" max="3076" width="14.21875" style="76" bestFit="1" customWidth="1"/>
    <col min="3077" max="3077" width="1.33203125" style="76" customWidth="1"/>
    <col min="3078" max="3078" width="10.88671875" style="76" customWidth="1"/>
    <col min="3079" max="3079" width="1.33203125" style="76" customWidth="1"/>
    <col min="3080" max="3080" width="11.21875" style="76" customWidth="1"/>
    <col min="3081" max="3081" width="1.33203125" style="76" customWidth="1"/>
    <col min="3082" max="3082" width="13.6640625" style="76" customWidth="1"/>
    <col min="3083" max="3083" width="1.88671875" style="76" customWidth="1"/>
    <col min="3084" max="3084" width="15.77734375" style="76" bestFit="1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 customWidth="1"/>
    <col min="3107" max="3107" width="18.6640625" style="76" customWidth="1"/>
    <col min="3108" max="3110" width="9.6640625" style="76" customWidth="1"/>
    <col min="3111" max="3111" width="5.6640625" style="76" customWidth="1"/>
    <col min="3112" max="3113" width="12.6640625" style="76" customWidth="1"/>
    <col min="3114" max="3328" width="9.6640625" style="76"/>
    <col min="3329" max="3329" width="32" style="76" customWidth="1"/>
    <col min="3330" max="3330" width="12.21875" style="76" customWidth="1"/>
    <col min="3331" max="3331" width="11" style="76" customWidth="1"/>
    <col min="3332" max="3332" width="14.21875" style="76" bestFit="1" customWidth="1"/>
    <col min="3333" max="3333" width="1.33203125" style="76" customWidth="1"/>
    <col min="3334" max="3334" width="10.88671875" style="76" customWidth="1"/>
    <col min="3335" max="3335" width="1.33203125" style="76" customWidth="1"/>
    <col min="3336" max="3336" width="11.21875" style="76" customWidth="1"/>
    <col min="3337" max="3337" width="1.33203125" style="76" customWidth="1"/>
    <col min="3338" max="3338" width="13.6640625" style="76" customWidth="1"/>
    <col min="3339" max="3339" width="1.88671875" style="76" customWidth="1"/>
    <col min="3340" max="3340" width="15.77734375" style="76" bestFit="1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 customWidth="1"/>
    <col min="3363" max="3363" width="18.6640625" style="76" customWidth="1"/>
    <col min="3364" max="3366" width="9.6640625" style="76" customWidth="1"/>
    <col min="3367" max="3367" width="5.6640625" style="76" customWidth="1"/>
    <col min="3368" max="3369" width="12.6640625" style="76" customWidth="1"/>
    <col min="3370" max="3584" width="9.6640625" style="76"/>
    <col min="3585" max="3585" width="32" style="76" customWidth="1"/>
    <col min="3586" max="3586" width="12.21875" style="76" customWidth="1"/>
    <col min="3587" max="3587" width="11" style="76" customWidth="1"/>
    <col min="3588" max="3588" width="14.21875" style="76" bestFit="1" customWidth="1"/>
    <col min="3589" max="3589" width="1.33203125" style="76" customWidth="1"/>
    <col min="3590" max="3590" width="10.88671875" style="76" customWidth="1"/>
    <col min="3591" max="3591" width="1.33203125" style="76" customWidth="1"/>
    <col min="3592" max="3592" width="11.21875" style="76" customWidth="1"/>
    <col min="3593" max="3593" width="1.33203125" style="76" customWidth="1"/>
    <col min="3594" max="3594" width="13.6640625" style="76" customWidth="1"/>
    <col min="3595" max="3595" width="1.88671875" style="76" customWidth="1"/>
    <col min="3596" max="3596" width="15.77734375" style="76" bestFit="1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 customWidth="1"/>
    <col min="3619" max="3619" width="18.6640625" style="76" customWidth="1"/>
    <col min="3620" max="3622" width="9.6640625" style="76" customWidth="1"/>
    <col min="3623" max="3623" width="5.6640625" style="76" customWidth="1"/>
    <col min="3624" max="3625" width="12.6640625" style="76" customWidth="1"/>
    <col min="3626" max="3840" width="9.6640625" style="76"/>
    <col min="3841" max="3841" width="32" style="76" customWidth="1"/>
    <col min="3842" max="3842" width="12.21875" style="76" customWidth="1"/>
    <col min="3843" max="3843" width="11" style="76" customWidth="1"/>
    <col min="3844" max="3844" width="14.21875" style="76" bestFit="1" customWidth="1"/>
    <col min="3845" max="3845" width="1.33203125" style="76" customWidth="1"/>
    <col min="3846" max="3846" width="10.88671875" style="76" customWidth="1"/>
    <col min="3847" max="3847" width="1.33203125" style="76" customWidth="1"/>
    <col min="3848" max="3848" width="11.21875" style="76" customWidth="1"/>
    <col min="3849" max="3849" width="1.33203125" style="76" customWidth="1"/>
    <col min="3850" max="3850" width="13.6640625" style="76" customWidth="1"/>
    <col min="3851" max="3851" width="1.88671875" style="76" customWidth="1"/>
    <col min="3852" max="3852" width="15.77734375" style="76" bestFit="1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 customWidth="1"/>
    <col min="3875" max="3875" width="18.6640625" style="76" customWidth="1"/>
    <col min="3876" max="3878" width="9.6640625" style="76" customWidth="1"/>
    <col min="3879" max="3879" width="5.6640625" style="76" customWidth="1"/>
    <col min="3880" max="3881" width="12.6640625" style="76" customWidth="1"/>
    <col min="3882" max="4096" width="9.6640625" style="76"/>
    <col min="4097" max="4097" width="32" style="76" customWidth="1"/>
    <col min="4098" max="4098" width="12.21875" style="76" customWidth="1"/>
    <col min="4099" max="4099" width="11" style="76" customWidth="1"/>
    <col min="4100" max="4100" width="14.21875" style="76" bestFit="1" customWidth="1"/>
    <col min="4101" max="4101" width="1.33203125" style="76" customWidth="1"/>
    <col min="4102" max="4102" width="10.88671875" style="76" customWidth="1"/>
    <col min="4103" max="4103" width="1.33203125" style="76" customWidth="1"/>
    <col min="4104" max="4104" width="11.21875" style="76" customWidth="1"/>
    <col min="4105" max="4105" width="1.33203125" style="76" customWidth="1"/>
    <col min="4106" max="4106" width="13.6640625" style="76" customWidth="1"/>
    <col min="4107" max="4107" width="1.88671875" style="76" customWidth="1"/>
    <col min="4108" max="4108" width="15.77734375" style="76" bestFit="1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 customWidth="1"/>
    <col min="4131" max="4131" width="18.6640625" style="76" customWidth="1"/>
    <col min="4132" max="4134" width="9.6640625" style="76" customWidth="1"/>
    <col min="4135" max="4135" width="5.6640625" style="76" customWidth="1"/>
    <col min="4136" max="4137" width="12.6640625" style="76" customWidth="1"/>
    <col min="4138" max="4352" width="9.6640625" style="76"/>
    <col min="4353" max="4353" width="32" style="76" customWidth="1"/>
    <col min="4354" max="4354" width="12.21875" style="76" customWidth="1"/>
    <col min="4355" max="4355" width="11" style="76" customWidth="1"/>
    <col min="4356" max="4356" width="14.21875" style="76" bestFit="1" customWidth="1"/>
    <col min="4357" max="4357" width="1.33203125" style="76" customWidth="1"/>
    <col min="4358" max="4358" width="10.88671875" style="76" customWidth="1"/>
    <col min="4359" max="4359" width="1.33203125" style="76" customWidth="1"/>
    <col min="4360" max="4360" width="11.21875" style="76" customWidth="1"/>
    <col min="4361" max="4361" width="1.33203125" style="76" customWidth="1"/>
    <col min="4362" max="4362" width="13.6640625" style="76" customWidth="1"/>
    <col min="4363" max="4363" width="1.88671875" style="76" customWidth="1"/>
    <col min="4364" max="4364" width="15.77734375" style="76" bestFit="1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 customWidth="1"/>
    <col min="4387" max="4387" width="18.6640625" style="76" customWidth="1"/>
    <col min="4388" max="4390" width="9.6640625" style="76" customWidth="1"/>
    <col min="4391" max="4391" width="5.6640625" style="76" customWidth="1"/>
    <col min="4392" max="4393" width="12.6640625" style="76" customWidth="1"/>
    <col min="4394" max="4608" width="9.6640625" style="76"/>
    <col min="4609" max="4609" width="32" style="76" customWidth="1"/>
    <col min="4610" max="4610" width="12.21875" style="76" customWidth="1"/>
    <col min="4611" max="4611" width="11" style="76" customWidth="1"/>
    <col min="4612" max="4612" width="14.21875" style="76" bestFit="1" customWidth="1"/>
    <col min="4613" max="4613" width="1.33203125" style="76" customWidth="1"/>
    <col min="4614" max="4614" width="10.88671875" style="76" customWidth="1"/>
    <col min="4615" max="4615" width="1.33203125" style="76" customWidth="1"/>
    <col min="4616" max="4616" width="11.21875" style="76" customWidth="1"/>
    <col min="4617" max="4617" width="1.33203125" style="76" customWidth="1"/>
    <col min="4618" max="4618" width="13.6640625" style="76" customWidth="1"/>
    <col min="4619" max="4619" width="1.88671875" style="76" customWidth="1"/>
    <col min="4620" max="4620" width="15.77734375" style="76" bestFit="1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 customWidth="1"/>
    <col min="4643" max="4643" width="18.6640625" style="76" customWidth="1"/>
    <col min="4644" max="4646" width="9.6640625" style="76" customWidth="1"/>
    <col min="4647" max="4647" width="5.6640625" style="76" customWidth="1"/>
    <col min="4648" max="4649" width="12.6640625" style="76" customWidth="1"/>
    <col min="4650" max="4864" width="9.6640625" style="76"/>
    <col min="4865" max="4865" width="32" style="76" customWidth="1"/>
    <col min="4866" max="4866" width="12.21875" style="76" customWidth="1"/>
    <col min="4867" max="4867" width="11" style="76" customWidth="1"/>
    <col min="4868" max="4868" width="14.21875" style="76" bestFit="1" customWidth="1"/>
    <col min="4869" max="4869" width="1.33203125" style="76" customWidth="1"/>
    <col min="4870" max="4870" width="10.88671875" style="76" customWidth="1"/>
    <col min="4871" max="4871" width="1.33203125" style="76" customWidth="1"/>
    <col min="4872" max="4872" width="11.21875" style="76" customWidth="1"/>
    <col min="4873" max="4873" width="1.33203125" style="76" customWidth="1"/>
    <col min="4874" max="4874" width="13.6640625" style="76" customWidth="1"/>
    <col min="4875" max="4875" width="1.88671875" style="76" customWidth="1"/>
    <col min="4876" max="4876" width="15.77734375" style="76" bestFit="1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 customWidth="1"/>
    <col min="4899" max="4899" width="18.6640625" style="76" customWidth="1"/>
    <col min="4900" max="4902" width="9.6640625" style="76" customWidth="1"/>
    <col min="4903" max="4903" width="5.6640625" style="76" customWidth="1"/>
    <col min="4904" max="4905" width="12.6640625" style="76" customWidth="1"/>
    <col min="4906" max="5120" width="9.6640625" style="76"/>
    <col min="5121" max="5121" width="32" style="76" customWidth="1"/>
    <col min="5122" max="5122" width="12.21875" style="76" customWidth="1"/>
    <col min="5123" max="5123" width="11" style="76" customWidth="1"/>
    <col min="5124" max="5124" width="14.21875" style="76" bestFit="1" customWidth="1"/>
    <col min="5125" max="5125" width="1.33203125" style="76" customWidth="1"/>
    <col min="5126" max="5126" width="10.88671875" style="76" customWidth="1"/>
    <col min="5127" max="5127" width="1.33203125" style="76" customWidth="1"/>
    <col min="5128" max="5128" width="11.21875" style="76" customWidth="1"/>
    <col min="5129" max="5129" width="1.33203125" style="76" customWidth="1"/>
    <col min="5130" max="5130" width="13.6640625" style="76" customWidth="1"/>
    <col min="5131" max="5131" width="1.88671875" style="76" customWidth="1"/>
    <col min="5132" max="5132" width="15.77734375" style="76" bestFit="1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 customWidth="1"/>
    <col min="5155" max="5155" width="18.6640625" style="76" customWidth="1"/>
    <col min="5156" max="5158" width="9.6640625" style="76" customWidth="1"/>
    <col min="5159" max="5159" width="5.6640625" style="76" customWidth="1"/>
    <col min="5160" max="5161" width="12.6640625" style="76" customWidth="1"/>
    <col min="5162" max="5376" width="9.6640625" style="76"/>
    <col min="5377" max="5377" width="32" style="76" customWidth="1"/>
    <col min="5378" max="5378" width="12.21875" style="76" customWidth="1"/>
    <col min="5379" max="5379" width="11" style="76" customWidth="1"/>
    <col min="5380" max="5380" width="14.21875" style="76" bestFit="1" customWidth="1"/>
    <col min="5381" max="5381" width="1.33203125" style="76" customWidth="1"/>
    <col min="5382" max="5382" width="10.88671875" style="76" customWidth="1"/>
    <col min="5383" max="5383" width="1.33203125" style="76" customWidth="1"/>
    <col min="5384" max="5384" width="11.21875" style="76" customWidth="1"/>
    <col min="5385" max="5385" width="1.33203125" style="76" customWidth="1"/>
    <col min="5386" max="5386" width="13.6640625" style="76" customWidth="1"/>
    <col min="5387" max="5387" width="1.88671875" style="76" customWidth="1"/>
    <col min="5388" max="5388" width="15.77734375" style="76" bestFit="1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 customWidth="1"/>
    <col min="5411" max="5411" width="18.6640625" style="76" customWidth="1"/>
    <col min="5412" max="5414" width="9.6640625" style="76" customWidth="1"/>
    <col min="5415" max="5415" width="5.6640625" style="76" customWidth="1"/>
    <col min="5416" max="5417" width="12.6640625" style="76" customWidth="1"/>
    <col min="5418" max="5632" width="9.6640625" style="76"/>
    <col min="5633" max="5633" width="32" style="76" customWidth="1"/>
    <col min="5634" max="5634" width="12.21875" style="76" customWidth="1"/>
    <col min="5635" max="5635" width="11" style="76" customWidth="1"/>
    <col min="5636" max="5636" width="14.21875" style="76" bestFit="1" customWidth="1"/>
    <col min="5637" max="5637" width="1.33203125" style="76" customWidth="1"/>
    <col min="5638" max="5638" width="10.88671875" style="76" customWidth="1"/>
    <col min="5639" max="5639" width="1.33203125" style="76" customWidth="1"/>
    <col min="5640" max="5640" width="11.21875" style="76" customWidth="1"/>
    <col min="5641" max="5641" width="1.33203125" style="76" customWidth="1"/>
    <col min="5642" max="5642" width="13.6640625" style="76" customWidth="1"/>
    <col min="5643" max="5643" width="1.88671875" style="76" customWidth="1"/>
    <col min="5644" max="5644" width="15.77734375" style="76" bestFit="1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 customWidth="1"/>
    <col min="5667" max="5667" width="18.6640625" style="76" customWidth="1"/>
    <col min="5668" max="5670" width="9.6640625" style="76" customWidth="1"/>
    <col min="5671" max="5671" width="5.6640625" style="76" customWidth="1"/>
    <col min="5672" max="5673" width="12.6640625" style="76" customWidth="1"/>
    <col min="5674" max="5888" width="9.6640625" style="76"/>
    <col min="5889" max="5889" width="32" style="76" customWidth="1"/>
    <col min="5890" max="5890" width="12.21875" style="76" customWidth="1"/>
    <col min="5891" max="5891" width="11" style="76" customWidth="1"/>
    <col min="5892" max="5892" width="14.21875" style="76" bestFit="1" customWidth="1"/>
    <col min="5893" max="5893" width="1.33203125" style="76" customWidth="1"/>
    <col min="5894" max="5894" width="10.88671875" style="76" customWidth="1"/>
    <col min="5895" max="5895" width="1.33203125" style="76" customWidth="1"/>
    <col min="5896" max="5896" width="11.21875" style="76" customWidth="1"/>
    <col min="5897" max="5897" width="1.33203125" style="76" customWidth="1"/>
    <col min="5898" max="5898" width="13.6640625" style="76" customWidth="1"/>
    <col min="5899" max="5899" width="1.88671875" style="76" customWidth="1"/>
    <col min="5900" max="5900" width="15.77734375" style="76" bestFit="1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 customWidth="1"/>
    <col min="5923" max="5923" width="18.6640625" style="76" customWidth="1"/>
    <col min="5924" max="5926" width="9.6640625" style="76" customWidth="1"/>
    <col min="5927" max="5927" width="5.6640625" style="76" customWidth="1"/>
    <col min="5928" max="5929" width="12.6640625" style="76" customWidth="1"/>
    <col min="5930" max="6144" width="9.6640625" style="76"/>
    <col min="6145" max="6145" width="32" style="76" customWidth="1"/>
    <col min="6146" max="6146" width="12.21875" style="76" customWidth="1"/>
    <col min="6147" max="6147" width="11" style="76" customWidth="1"/>
    <col min="6148" max="6148" width="14.21875" style="76" bestFit="1" customWidth="1"/>
    <col min="6149" max="6149" width="1.33203125" style="76" customWidth="1"/>
    <col min="6150" max="6150" width="10.88671875" style="76" customWidth="1"/>
    <col min="6151" max="6151" width="1.33203125" style="76" customWidth="1"/>
    <col min="6152" max="6152" width="11.21875" style="76" customWidth="1"/>
    <col min="6153" max="6153" width="1.33203125" style="76" customWidth="1"/>
    <col min="6154" max="6154" width="13.6640625" style="76" customWidth="1"/>
    <col min="6155" max="6155" width="1.88671875" style="76" customWidth="1"/>
    <col min="6156" max="6156" width="15.77734375" style="76" bestFit="1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 customWidth="1"/>
    <col min="6179" max="6179" width="18.6640625" style="76" customWidth="1"/>
    <col min="6180" max="6182" width="9.6640625" style="76" customWidth="1"/>
    <col min="6183" max="6183" width="5.6640625" style="76" customWidth="1"/>
    <col min="6184" max="6185" width="12.6640625" style="76" customWidth="1"/>
    <col min="6186" max="6400" width="9.6640625" style="76"/>
    <col min="6401" max="6401" width="32" style="76" customWidth="1"/>
    <col min="6402" max="6402" width="12.21875" style="76" customWidth="1"/>
    <col min="6403" max="6403" width="11" style="76" customWidth="1"/>
    <col min="6404" max="6404" width="14.21875" style="76" bestFit="1" customWidth="1"/>
    <col min="6405" max="6405" width="1.33203125" style="76" customWidth="1"/>
    <col min="6406" max="6406" width="10.88671875" style="76" customWidth="1"/>
    <col min="6407" max="6407" width="1.33203125" style="76" customWidth="1"/>
    <col min="6408" max="6408" width="11.21875" style="76" customWidth="1"/>
    <col min="6409" max="6409" width="1.33203125" style="76" customWidth="1"/>
    <col min="6410" max="6410" width="13.6640625" style="76" customWidth="1"/>
    <col min="6411" max="6411" width="1.88671875" style="76" customWidth="1"/>
    <col min="6412" max="6412" width="15.77734375" style="76" bestFit="1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 customWidth="1"/>
    <col min="6435" max="6435" width="18.6640625" style="76" customWidth="1"/>
    <col min="6436" max="6438" width="9.6640625" style="76" customWidth="1"/>
    <col min="6439" max="6439" width="5.6640625" style="76" customWidth="1"/>
    <col min="6440" max="6441" width="12.6640625" style="76" customWidth="1"/>
    <col min="6442" max="6656" width="9.6640625" style="76"/>
    <col min="6657" max="6657" width="32" style="76" customWidth="1"/>
    <col min="6658" max="6658" width="12.21875" style="76" customWidth="1"/>
    <col min="6659" max="6659" width="11" style="76" customWidth="1"/>
    <col min="6660" max="6660" width="14.21875" style="76" bestFit="1" customWidth="1"/>
    <col min="6661" max="6661" width="1.33203125" style="76" customWidth="1"/>
    <col min="6662" max="6662" width="10.88671875" style="76" customWidth="1"/>
    <col min="6663" max="6663" width="1.33203125" style="76" customWidth="1"/>
    <col min="6664" max="6664" width="11.21875" style="76" customWidth="1"/>
    <col min="6665" max="6665" width="1.33203125" style="76" customWidth="1"/>
    <col min="6666" max="6666" width="13.6640625" style="76" customWidth="1"/>
    <col min="6667" max="6667" width="1.88671875" style="76" customWidth="1"/>
    <col min="6668" max="6668" width="15.77734375" style="76" bestFit="1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 customWidth="1"/>
    <col min="6691" max="6691" width="18.6640625" style="76" customWidth="1"/>
    <col min="6692" max="6694" width="9.6640625" style="76" customWidth="1"/>
    <col min="6695" max="6695" width="5.6640625" style="76" customWidth="1"/>
    <col min="6696" max="6697" width="12.6640625" style="76" customWidth="1"/>
    <col min="6698" max="6912" width="9.6640625" style="76"/>
    <col min="6913" max="6913" width="32" style="76" customWidth="1"/>
    <col min="6914" max="6914" width="12.21875" style="76" customWidth="1"/>
    <col min="6915" max="6915" width="11" style="76" customWidth="1"/>
    <col min="6916" max="6916" width="14.21875" style="76" bestFit="1" customWidth="1"/>
    <col min="6917" max="6917" width="1.33203125" style="76" customWidth="1"/>
    <col min="6918" max="6918" width="10.88671875" style="76" customWidth="1"/>
    <col min="6919" max="6919" width="1.33203125" style="76" customWidth="1"/>
    <col min="6920" max="6920" width="11.21875" style="76" customWidth="1"/>
    <col min="6921" max="6921" width="1.33203125" style="76" customWidth="1"/>
    <col min="6922" max="6922" width="13.6640625" style="76" customWidth="1"/>
    <col min="6923" max="6923" width="1.88671875" style="76" customWidth="1"/>
    <col min="6924" max="6924" width="15.77734375" style="76" bestFit="1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 customWidth="1"/>
    <col min="6947" max="6947" width="18.6640625" style="76" customWidth="1"/>
    <col min="6948" max="6950" width="9.6640625" style="76" customWidth="1"/>
    <col min="6951" max="6951" width="5.6640625" style="76" customWidth="1"/>
    <col min="6952" max="6953" width="12.6640625" style="76" customWidth="1"/>
    <col min="6954" max="7168" width="9.6640625" style="76"/>
    <col min="7169" max="7169" width="32" style="76" customWidth="1"/>
    <col min="7170" max="7170" width="12.21875" style="76" customWidth="1"/>
    <col min="7171" max="7171" width="11" style="76" customWidth="1"/>
    <col min="7172" max="7172" width="14.21875" style="76" bestFit="1" customWidth="1"/>
    <col min="7173" max="7173" width="1.33203125" style="76" customWidth="1"/>
    <col min="7174" max="7174" width="10.88671875" style="76" customWidth="1"/>
    <col min="7175" max="7175" width="1.33203125" style="76" customWidth="1"/>
    <col min="7176" max="7176" width="11.21875" style="76" customWidth="1"/>
    <col min="7177" max="7177" width="1.33203125" style="76" customWidth="1"/>
    <col min="7178" max="7178" width="13.6640625" style="76" customWidth="1"/>
    <col min="7179" max="7179" width="1.88671875" style="76" customWidth="1"/>
    <col min="7180" max="7180" width="15.77734375" style="76" bestFit="1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 customWidth="1"/>
    <col min="7203" max="7203" width="18.6640625" style="76" customWidth="1"/>
    <col min="7204" max="7206" width="9.6640625" style="76" customWidth="1"/>
    <col min="7207" max="7207" width="5.6640625" style="76" customWidth="1"/>
    <col min="7208" max="7209" width="12.6640625" style="76" customWidth="1"/>
    <col min="7210" max="7424" width="9.6640625" style="76"/>
    <col min="7425" max="7425" width="32" style="76" customWidth="1"/>
    <col min="7426" max="7426" width="12.21875" style="76" customWidth="1"/>
    <col min="7427" max="7427" width="11" style="76" customWidth="1"/>
    <col min="7428" max="7428" width="14.21875" style="76" bestFit="1" customWidth="1"/>
    <col min="7429" max="7429" width="1.33203125" style="76" customWidth="1"/>
    <col min="7430" max="7430" width="10.88671875" style="76" customWidth="1"/>
    <col min="7431" max="7431" width="1.33203125" style="76" customWidth="1"/>
    <col min="7432" max="7432" width="11.21875" style="76" customWidth="1"/>
    <col min="7433" max="7433" width="1.33203125" style="76" customWidth="1"/>
    <col min="7434" max="7434" width="13.6640625" style="76" customWidth="1"/>
    <col min="7435" max="7435" width="1.88671875" style="76" customWidth="1"/>
    <col min="7436" max="7436" width="15.77734375" style="76" bestFit="1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 customWidth="1"/>
    <col min="7459" max="7459" width="18.6640625" style="76" customWidth="1"/>
    <col min="7460" max="7462" width="9.6640625" style="76" customWidth="1"/>
    <col min="7463" max="7463" width="5.6640625" style="76" customWidth="1"/>
    <col min="7464" max="7465" width="12.6640625" style="76" customWidth="1"/>
    <col min="7466" max="7680" width="9.6640625" style="76"/>
    <col min="7681" max="7681" width="32" style="76" customWidth="1"/>
    <col min="7682" max="7682" width="12.21875" style="76" customWidth="1"/>
    <col min="7683" max="7683" width="11" style="76" customWidth="1"/>
    <col min="7684" max="7684" width="14.21875" style="76" bestFit="1" customWidth="1"/>
    <col min="7685" max="7685" width="1.33203125" style="76" customWidth="1"/>
    <col min="7686" max="7686" width="10.88671875" style="76" customWidth="1"/>
    <col min="7687" max="7687" width="1.33203125" style="76" customWidth="1"/>
    <col min="7688" max="7688" width="11.21875" style="76" customWidth="1"/>
    <col min="7689" max="7689" width="1.33203125" style="76" customWidth="1"/>
    <col min="7690" max="7690" width="13.6640625" style="76" customWidth="1"/>
    <col min="7691" max="7691" width="1.88671875" style="76" customWidth="1"/>
    <col min="7692" max="7692" width="15.77734375" style="76" bestFit="1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 customWidth="1"/>
    <col min="7715" max="7715" width="18.6640625" style="76" customWidth="1"/>
    <col min="7716" max="7718" width="9.6640625" style="76" customWidth="1"/>
    <col min="7719" max="7719" width="5.6640625" style="76" customWidth="1"/>
    <col min="7720" max="7721" width="12.6640625" style="76" customWidth="1"/>
    <col min="7722" max="7936" width="9.6640625" style="76"/>
    <col min="7937" max="7937" width="32" style="76" customWidth="1"/>
    <col min="7938" max="7938" width="12.21875" style="76" customWidth="1"/>
    <col min="7939" max="7939" width="11" style="76" customWidth="1"/>
    <col min="7940" max="7940" width="14.21875" style="76" bestFit="1" customWidth="1"/>
    <col min="7941" max="7941" width="1.33203125" style="76" customWidth="1"/>
    <col min="7942" max="7942" width="10.88671875" style="76" customWidth="1"/>
    <col min="7943" max="7943" width="1.33203125" style="76" customWidth="1"/>
    <col min="7944" max="7944" width="11.21875" style="76" customWidth="1"/>
    <col min="7945" max="7945" width="1.33203125" style="76" customWidth="1"/>
    <col min="7946" max="7946" width="13.6640625" style="76" customWidth="1"/>
    <col min="7947" max="7947" width="1.88671875" style="76" customWidth="1"/>
    <col min="7948" max="7948" width="15.77734375" style="76" bestFit="1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 customWidth="1"/>
    <col min="7971" max="7971" width="18.6640625" style="76" customWidth="1"/>
    <col min="7972" max="7974" width="9.6640625" style="76" customWidth="1"/>
    <col min="7975" max="7975" width="5.6640625" style="76" customWidth="1"/>
    <col min="7976" max="7977" width="12.6640625" style="76" customWidth="1"/>
    <col min="7978" max="8192" width="9.6640625" style="76"/>
    <col min="8193" max="8193" width="32" style="76" customWidth="1"/>
    <col min="8194" max="8194" width="12.21875" style="76" customWidth="1"/>
    <col min="8195" max="8195" width="11" style="76" customWidth="1"/>
    <col min="8196" max="8196" width="14.21875" style="76" bestFit="1" customWidth="1"/>
    <col min="8197" max="8197" width="1.33203125" style="76" customWidth="1"/>
    <col min="8198" max="8198" width="10.88671875" style="76" customWidth="1"/>
    <col min="8199" max="8199" width="1.33203125" style="76" customWidth="1"/>
    <col min="8200" max="8200" width="11.21875" style="76" customWidth="1"/>
    <col min="8201" max="8201" width="1.33203125" style="76" customWidth="1"/>
    <col min="8202" max="8202" width="13.6640625" style="76" customWidth="1"/>
    <col min="8203" max="8203" width="1.88671875" style="76" customWidth="1"/>
    <col min="8204" max="8204" width="15.77734375" style="76" bestFit="1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 customWidth="1"/>
    <col min="8227" max="8227" width="18.6640625" style="76" customWidth="1"/>
    <col min="8228" max="8230" width="9.6640625" style="76" customWidth="1"/>
    <col min="8231" max="8231" width="5.6640625" style="76" customWidth="1"/>
    <col min="8232" max="8233" width="12.6640625" style="76" customWidth="1"/>
    <col min="8234" max="8448" width="9.6640625" style="76"/>
    <col min="8449" max="8449" width="32" style="76" customWidth="1"/>
    <col min="8450" max="8450" width="12.21875" style="76" customWidth="1"/>
    <col min="8451" max="8451" width="11" style="76" customWidth="1"/>
    <col min="8452" max="8452" width="14.21875" style="76" bestFit="1" customWidth="1"/>
    <col min="8453" max="8453" width="1.33203125" style="76" customWidth="1"/>
    <col min="8454" max="8454" width="10.88671875" style="76" customWidth="1"/>
    <col min="8455" max="8455" width="1.33203125" style="76" customWidth="1"/>
    <col min="8456" max="8456" width="11.21875" style="76" customWidth="1"/>
    <col min="8457" max="8457" width="1.33203125" style="76" customWidth="1"/>
    <col min="8458" max="8458" width="13.6640625" style="76" customWidth="1"/>
    <col min="8459" max="8459" width="1.88671875" style="76" customWidth="1"/>
    <col min="8460" max="8460" width="15.77734375" style="76" bestFit="1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 customWidth="1"/>
    <col min="8483" max="8483" width="18.6640625" style="76" customWidth="1"/>
    <col min="8484" max="8486" width="9.6640625" style="76" customWidth="1"/>
    <col min="8487" max="8487" width="5.6640625" style="76" customWidth="1"/>
    <col min="8488" max="8489" width="12.6640625" style="76" customWidth="1"/>
    <col min="8490" max="8704" width="9.6640625" style="76"/>
    <col min="8705" max="8705" width="32" style="76" customWidth="1"/>
    <col min="8706" max="8706" width="12.21875" style="76" customWidth="1"/>
    <col min="8707" max="8707" width="11" style="76" customWidth="1"/>
    <col min="8708" max="8708" width="14.21875" style="76" bestFit="1" customWidth="1"/>
    <col min="8709" max="8709" width="1.33203125" style="76" customWidth="1"/>
    <col min="8710" max="8710" width="10.88671875" style="76" customWidth="1"/>
    <col min="8711" max="8711" width="1.33203125" style="76" customWidth="1"/>
    <col min="8712" max="8712" width="11.21875" style="76" customWidth="1"/>
    <col min="8713" max="8713" width="1.33203125" style="76" customWidth="1"/>
    <col min="8714" max="8714" width="13.6640625" style="76" customWidth="1"/>
    <col min="8715" max="8715" width="1.88671875" style="76" customWidth="1"/>
    <col min="8716" max="8716" width="15.77734375" style="76" bestFit="1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 customWidth="1"/>
    <col min="8739" max="8739" width="18.6640625" style="76" customWidth="1"/>
    <col min="8740" max="8742" width="9.6640625" style="76" customWidth="1"/>
    <col min="8743" max="8743" width="5.6640625" style="76" customWidth="1"/>
    <col min="8744" max="8745" width="12.6640625" style="76" customWidth="1"/>
    <col min="8746" max="8960" width="9.6640625" style="76"/>
    <col min="8961" max="8961" width="32" style="76" customWidth="1"/>
    <col min="8962" max="8962" width="12.21875" style="76" customWidth="1"/>
    <col min="8963" max="8963" width="11" style="76" customWidth="1"/>
    <col min="8964" max="8964" width="14.21875" style="76" bestFit="1" customWidth="1"/>
    <col min="8965" max="8965" width="1.33203125" style="76" customWidth="1"/>
    <col min="8966" max="8966" width="10.88671875" style="76" customWidth="1"/>
    <col min="8967" max="8967" width="1.33203125" style="76" customWidth="1"/>
    <col min="8968" max="8968" width="11.21875" style="76" customWidth="1"/>
    <col min="8969" max="8969" width="1.33203125" style="76" customWidth="1"/>
    <col min="8970" max="8970" width="13.6640625" style="76" customWidth="1"/>
    <col min="8971" max="8971" width="1.88671875" style="76" customWidth="1"/>
    <col min="8972" max="8972" width="15.77734375" style="76" bestFit="1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 customWidth="1"/>
    <col min="8995" max="8995" width="18.6640625" style="76" customWidth="1"/>
    <col min="8996" max="8998" width="9.6640625" style="76" customWidth="1"/>
    <col min="8999" max="8999" width="5.6640625" style="76" customWidth="1"/>
    <col min="9000" max="9001" width="12.6640625" style="76" customWidth="1"/>
    <col min="9002" max="9216" width="9.6640625" style="76"/>
    <col min="9217" max="9217" width="32" style="76" customWidth="1"/>
    <col min="9218" max="9218" width="12.21875" style="76" customWidth="1"/>
    <col min="9219" max="9219" width="11" style="76" customWidth="1"/>
    <col min="9220" max="9220" width="14.21875" style="76" bestFit="1" customWidth="1"/>
    <col min="9221" max="9221" width="1.33203125" style="76" customWidth="1"/>
    <col min="9222" max="9222" width="10.88671875" style="76" customWidth="1"/>
    <col min="9223" max="9223" width="1.33203125" style="76" customWidth="1"/>
    <col min="9224" max="9224" width="11.21875" style="76" customWidth="1"/>
    <col min="9225" max="9225" width="1.33203125" style="76" customWidth="1"/>
    <col min="9226" max="9226" width="13.6640625" style="76" customWidth="1"/>
    <col min="9227" max="9227" width="1.88671875" style="76" customWidth="1"/>
    <col min="9228" max="9228" width="15.77734375" style="76" bestFit="1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 customWidth="1"/>
    <col min="9251" max="9251" width="18.6640625" style="76" customWidth="1"/>
    <col min="9252" max="9254" width="9.6640625" style="76" customWidth="1"/>
    <col min="9255" max="9255" width="5.6640625" style="76" customWidth="1"/>
    <col min="9256" max="9257" width="12.6640625" style="76" customWidth="1"/>
    <col min="9258" max="9472" width="9.6640625" style="76"/>
    <col min="9473" max="9473" width="32" style="76" customWidth="1"/>
    <col min="9474" max="9474" width="12.21875" style="76" customWidth="1"/>
    <col min="9475" max="9475" width="11" style="76" customWidth="1"/>
    <col min="9476" max="9476" width="14.21875" style="76" bestFit="1" customWidth="1"/>
    <col min="9477" max="9477" width="1.33203125" style="76" customWidth="1"/>
    <col min="9478" max="9478" width="10.88671875" style="76" customWidth="1"/>
    <col min="9479" max="9479" width="1.33203125" style="76" customWidth="1"/>
    <col min="9480" max="9480" width="11.21875" style="76" customWidth="1"/>
    <col min="9481" max="9481" width="1.33203125" style="76" customWidth="1"/>
    <col min="9482" max="9482" width="13.6640625" style="76" customWidth="1"/>
    <col min="9483" max="9483" width="1.88671875" style="76" customWidth="1"/>
    <col min="9484" max="9484" width="15.77734375" style="76" bestFit="1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 customWidth="1"/>
    <col min="9507" max="9507" width="18.6640625" style="76" customWidth="1"/>
    <col min="9508" max="9510" width="9.6640625" style="76" customWidth="1"/>
    <col min="9511" max="9511" width="5.6640625" style="76" customWidth="1"/>
    <col min="9512" max="9513" width="12.6640625" style="76" customWidth="1"/>
    <col min="9514" max="9728" width="9.6640625" style="76"/>
    <col min="9729" max="9729" width="32" style="76" customWidth="1"/>
    <col min="9730" max="9730" width="12.21875" style="76" customWidth="1"/>
    <col min="9731" max="9731" width="11" style="76" customWidth="1"/>
    <col min="9732" max="9732" width="14.21875" style="76" bestFit="1" customWidth="1"/>
    <col min="9733" max="9733" width="1.33203125" style="76" customWidth="1"/>
    <col min="9734" max="9734" width="10.88671875" style="76" customWidth="1"/>
    <col min="9735" max="9735" width="1.33203125" style="76" customWidth="1"/>
    <col min="9736" max="9736" width="11.21875" style="76" customWidth="1"/>
    <col min="9737" max="9737" width="1.33203125" style="76" customWidth="1"/>
    <col min="9738" max="9738" width="13.6640625" style="76" customWidth="1"/>
    <col min="9739" max="9739" width="1.88671875" style="76" customWidth="1"/>
    <col min="9740" max="9740" width="15.77734375" style="76" bestFit="1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 customWidth="1"/>
    <col min="9763" max="9763" width="18.6640625" style="76" customWidth="1"/>
    <col min="9764" max="9766" width="9.6640625" style="76" customWidth="1"/>
    <col min="9767" max="9767" width="5.6640625" style="76" customWidth="1"/>
    <col min="9768" max="9769" width="12.6640625" style="76" customWidth="1"/>
    <col min="9770" max="9984" width="9.6640625" style="76"/>
    <col min="9985" max="9985" width="32" style="76" customWidth="1"/>
    <col min="9986" max="9986" width="12.21875" style="76" customWidth="1"/>
    <col min="9987" max="9987" width="11" style="76" customWidth="1"/>
    <col min="9988" max="9988" width="14.21875" style="76" bestFit="1" customWidth="1"/>
    <col min="9989" max="9989" width="1.33203125" style="76" customWidth="1"/>
    <col min="9990" max="9990" width="10.88671875" style="76" customWidth="1"/>
    <col min="9991" max="9991" width="1.33203125" style="76" customWidth="1"/>
    <col min="9992" max="9992" width="11.21875" style="76" customWidth="1"/>
    <col min="9993" max="9993" width="1.33203125" style="76" customWidth="1"/>
    <col min="9994" max="9994" width="13.6640625" style="76" customWidth="1"/>
    <col min="9995" max="9995" width="1.88671875" style="76" customWidth="1"/>
    <col min="9996" max="9996" width="15.77734375" style="76" bestFit="1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 customWidth="1"/>
    <col min="10019" max="10019" width="18.6640625" style="76" customWidth="1"/>
    <col min="10020" max="10022" width="9.6640625" style="76" customWidth="1"/>
    <col min="10023" max="10023" width="5.6640625" style="76" customWidth="1"/>
    <col min="10024" max="10025" width="12.6640625" style="76" customWidth="1"/>
    <col min="10026" max="10240" width="9.6640625" style="76"/>
    <col min="10241" max="10241" width="32" style="76" customWidth="1"/>
    <col min="10242" max="10242" width="12.21875" style="76" customWidth="1"/>
    <col min="10243" max="10243" width="11" style="76" customWidth="1"/>
    <col min="10244" max="10244" width="14.21875" style="76" bestFit="1" customWidth="1"/>
    <col min="10245" max="10245" width="1.33203125" style="76" customWidth="1"/>
    <col min="10246" max="10246" width="10.88671875" style="76" customWidth="1"/>
    <col min="10247" max="10247" width="1.33203125" style="76" customWidth="1"/>
    <col min="10248" max="10248" width="11.21875" style="76" customWidth="1"/>
    <col min="10249" max="10249" width="1.33203125" style="76" customWidth="1"/>
    <col min="10250" max="10250" width="13.6640625" style="76" customWidth="1"/>
    <col min="10251" max="10251" width="1.88671875" style="76" customWidth="1"/>
    <col min="10252" max="10252" width="15.77734375" style="76" bestFit="1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 customWidth="1"/>
    <col min="10275" max="10275" width="18.6640625" style="76" customWidth="1"/>
    <col min="10276" max="10278" width="9.6640625" style="76" customWidth="1"/>
    <col min="10279" max="10279" width="5.6640625" style="76" customWidth="1"/>
    <col min="10280" max="10281" width="12.6640625" style="76" customWidth="1"/>
    <col min="10282" max="10496" width="9.6640625" style="76"/>
    <col min="10497" max="10497" width="32" style="76" customWidth="1"/>
    <col min="10498" max="10498" width="12.21875" style="76" customWidth="1"/>
    <col min="10499" max="10499" width="11" style="76" customWidth="1"/>
    <col min="10500" max="10500" width="14.21875" style="76" bestFit="1" customWidth="1"/>
    <col min="10501" max="10501" width="1.33203125" style="76" customWidth="1"/>
    <col min="10502" max="10502" width="10.88671875" style="76" customWidth="1"/>
    <col min="10503" max="10503" width="1.33203125" style="76" customWidth="1"/>
    <col min="10504" max="10504" width="11.21875" style="76" customWidth="1"/>
    <col min="10505" max="10505" width="1.33203125" style="76" customWidth="1"/>
    <col min="10506" max="10506" width="13.6640625" style="76" customWidth="1"/>
    <col min="10507" max="10507" width="1.88671875" style="76" customWidth="1"/>
    <col min="10508" max="10508" width="15.77734375" style="76" bestFit="1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 customWidth="1"/>
    <col min="10531" max="10531" width="18.6640625" style="76" customWidth="1"/>
    <col min="10532" max="10534" width="9.6640625" style="76" customWidth="1"/>
    <col min="10535" max="10535" width="5.6640625" style="76" customWidth="1"/>
    <col min="10536" max="10537" width="12.6640625" style="76" customWidth="1"/>
    <col min="10538" max="10752" width="9.6640625" style="76"/>
    <col min="10753" max="10753" width="32" style="76" customWidth="1"/>
    <col min="10754" max="10754" width="12.21875" style="76" customWidth="1"/>
    <col min="10755" max="10755" width="11" style="76" customWidth="1"/>
    <col min="10756" max="10756" width="14.21875" style="76" bestFit="1" customWidth="1"/>
    <col min="10757" max="10757" width="1.33203125" style="76" customWidth="1"/>
    <col min="10758" max="10758" width="10.88671875" style="76" customWidth="1"/>
    <col min="10759" max="10759" width="1.33203125" style="76" customWidth="1"/>
    <col min="10760" max="10760" width="11.21875" style="76" customWidth="1"/>
    <col min="10761" max="10761" width="1.33203125" style="76" customWidth="1"/>
    <col min="10762" max="10762" width="13.6640625" style="76" customWidth="1"/>
    <col min="10763" max="10763" width="1.88671875" style="76" customWidth="1"/>
    <col min="10764" max="10764" width="15.77734375" style="76" bestFit="1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 customWidth="1"/>
    <col min="10787" max="10787" width="18.6640625" style="76" customWidth="1"/>
    <col min="10788" max="10790" width="9.6640625" style="76" customWidth="1"/>
    <col min="10791" max="10791" width="5.6640625" style="76" customWidth="1"/>
    <col min="10792" max="10793" width="12.6640625" style="76" customWidth="1"/>
    <col min="10794" max="11008" width="9.6640625" style="76"/>
    <col min="11009" max="11009" width="32" style="76" customWidth="1"/>
    <col min="11010" max="11010" width="12.21875" style="76" customWidth="1"/>
    <col min="11011" max="11011" width="11" style="76" customWidth="1"/>
    <col min="11012" max="11012" width="14.21875" style="76" bestFit="1" customWidth="1"/>
    <col min="11013" max="11013" width="1.33203125" style="76" customWidth="1"/>
    <col min="11014" max="11014" width="10.88671875" style="76" customWidth="1"/>
    <col min="11015" max="11015" width="1.33203125" style="76" customWidth="1"/>
    <col min="11016" max="11016" width="11.21875" style="76" customWidth="1"/>
    <col min="11017" max="11017" width="1.33203125" style="76" customWidth="1"/>
    <col min="11018" max="11018" width="13.6640625" style="76" customWidth="1"/>
    <col min="11019" max="11019" width="1.88671875" style="76" customWidth="1"/>
    <col min="11020" max="11020" width="15.77734375" style="76" bestFit="1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 customWidth="1"/>
    <col min="11043" max="11043" width="18.6640625" style="76" customWidth="1"/>
    <col min="11044" max="11046" width="9.6640625" style="76" customWidth="1"/>
    <col min="11047" max="11047" width="5.6640625" style="76" customWidth="1"/>
    <col min="11048" max="11049" width="12.6640625" style="76" customWidth="1"/>
    <col min="11050" max="11264" width="9.6640625" style="76"/>
    <col min="11265" max="11265" width="32" style="76" customWidth="1"/>
    <col min="11266" max="11266" width="12.21875" style="76" customWidth="1"/>
    <col min="11267" max="11267" width="11" style="76" customWidth="1"/>
    <col min="11268" max="11268" width="14.21875" style="76" bestFit="1" customWidth="1"/>
    <col min="11269" max="11269" width="1.33203125" style="76" customWidth="1"/>
    <col min="11270" max="11270" width="10.88671875" style="76" customWidth="1"/>
    <col min="11271" max="11271" width="1.33203125" style="76" customWidth="1"/>
    <col min="11272" max="11272" width="11.21875" style="76" customWidth="1"/>
    <col min="11273" max="11273" width="1.33203125" style="76" customWidth="1"/>
    <col min="11274" max="11274" width="13.6640625" style="76" customWidth="1"/>
    <col min="11275" max="11275" width="1.88671875" style="76" customWidth="1"/>
    <col min="11276" max="11276" width="15.77734375" style="76" bestFit="1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 customWidth="1"/>
    <col min="11299" max="11299" width="18.6640625" style="76" customWidth="1"/>
    <col min="11300" max="11302" width="9.6640625" style="76" customWidth="1"/>
    <col min="11303" max="11303" width="5.6640625" style="76" customWidth="1"/>
    <col min="11304" max="11305" width="12.6640625" style="76" customWidth="1"/>
    <col min="11306" max="11520" width="9.6640625" style="76"/>
    <col min="11521" max="11521" width="32" style="76" customWidth="1"/>
    <col min="11522" max="11522" width="12.21875" style="76" customWidth="1"/>
    <col min="11523" max="11523" width="11" style="76" customWidth="1"/>
    <col min="11524" max="11524" width="14.21875" style="76" bestFit="1" customWidth="1"/>
    <col min="11525" max="11525" width="1.33203125" style="76" customWidth="1"/>
    <col min="11526" max="11526" width="10.88671875" style="76" customWidth="1"/>
    <col min="11527" max="11527" width="1.33203125" style="76" customWidth="1"/>
    <col min="11528" max="11528" width="11.21875" style="76" customWidth="1"/>
    <col min="11529" max="11529" width="1.33203125" style="76" customWidth="1"/>
    <col min="11530" max="11530" width="13.6640625" style="76" customWidth="1"/>
    <col min="11531" max="11531" width="1.88671875" style="76" customWidth="1"/>
    <col min="11532" max="11532" width="15.77734375" style="76" bestFit="1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 customWidth="1"/>
    <col min="11555" max="11555" width="18.6640625" style="76" customWidth="1"/>
    <col min="11556" max="11558" width="9.6640625" style="76" customWidth="1"/>
    <col min="11559" max="11559" width="5.6640625" style="76" customWidth="1"/>
    <col min="11560" max="11561" width="12.6640625" style="76" customWidth="1"/>
    <col min="11562" max="11776" width="9.6640625" style="76"/>
    <col min="11777" max="11777" width="32" style="76" customWidth="1"/>
    <col min="11778" max="11778" width="12.21875" style="76" customWidth="1"/>
    <col min="11779" max="11779" width="11" style="76" customWidth="1"/>
    <col min="11780" max="11780" width="14.21875" style="76" bestFit="1" customWidth="1"/>
    <col min="11781" max="11781" width="1.33203125" style="76" customWidth="1"/>
    <col min="11782" max="11782" width="10.88671875" style="76" customWidth="1"/>
    <col min="11783" max="11783" width="1.33203125" style="76" customWidth="1"/>
    <col min="11784" max="11784" width="11.21875" style="76" customWidth="1"/>
    <col min="11785" max="11785" width="1.33203125" style="76" customWidth="1"/>
    <col min="11786" max="11786" width="13.6640625" style="76" customWidth="1"/>
    <col min="11787" max="11787" width="1.88671875" style="76" customWidth="1"/>
    <col min="11788" max="11788" width="15.77734375" style="76" bestFit="1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 customWidth="1"/>
    <col min="11811" max="11811" width="18.6640625" style="76" customWidth="1"/>
    <col min="11812" max="11814" width="9.6640625" style="76" customWidth="1"/>
    <col min="11815" max="11815" width="5.6640625" style="76" customWidth="1"/>
    <col min="11816" max="11817" width="12.6640625" style="76" customWidth="1"/>
    <col min="11818" max="12032" width="9.6640625" style="76"/>
    <col min="12033" max="12033" width="32" style="76" customWidth="1"/>
    <col min="12034" max="12034" width="12.21875" style="76" customWidth="1"/>
    <col min="12035" max="12035" width="11" style="76" customWidth="1"/>
    <col min="12036" max="12036" width="14.21875" style="76" bestFit="1" customWidth="1"/>
    <col min="12037" max="12037" width="1.33203125" style="76" customWidth="1"/>
    <col min="12038" max="12038" width="10.88671875" style="76" customWidth="1"/>
    <col min="12039" max="12039" width="1.33203125" style="76" customWidth="1"/>
    <col min="12040" max="12040" width="11.21875" style="76" customWidth="1"/>
    <col min="12041" max="12041" width="1.33203125" style="76" customWidth="1"/>
    <col min="12042" max="12042" width="13.6640625" style="76" customWidth="1"/>
    <col min="12043" max="12043" width="1.88671875" style="76" customWidth="1"/>
    <col min="12044" max="12044" width="15.77734375" style="76" bestFit="1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 customWidth="1"/>
    <col min="12067" max="12067" width="18.6640625" style="76" customWidth="1"/>
    <col min="12068" max="12070" width="9.6640625" style="76" customWidth="1"/>
    <col min="12071" max="12071" width="5.6640625" style="76" customWidth="1"/>
    <col min="12072" max="12073" width="12.6640625" style="76" customWidth="1"/>
    <col min="12074" max="12288" width="9.6640625" style="76"/>
    <col min="12289" max="12289" width="32" style="76" customWidth="1"/>
    <col min="12290" max="12290" width="12.21875" style="76" customWidth="1"/>
    <col min="12291" max="12291" width="11" style="76" customWidth="1"/>
    <col min="12292" max="12292" width="14.21875" style="76" bestFit="1" customWidth="1"/>
    <col min="12293" max="12293" width="1.33203125" style="76" customWidth="1"/>
    <col min="12294" max="12294" width="10.88671875" style="76" customWidth="1"/>
    <col min="12295" max="12295" width="1.33203125" style="76" customWidth="1"/>
    <col min="12296" max="12296" width="11.21875" style="76" customWidth="1"/>
    <col min="12297" max="12297" width="1.33203125" style="76" customWidth="1"/>
    <col min="12298" max="12298" width="13.6640625" style="76" customWidth="1"/>
    <col min="12299" max="12299" width="1.88671875" style="76" customWidth="1"/>
    <col min="12300" max="12300" width="15.77734375" style="76" bestFit="1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 customWidth="1"/>
    <col min="12323" max="12323" width="18.6640625" style="76" customWidth="1"/>
    <col min="12324" max="12326" width="9.6640625" style="76" customWidth="1"/>
    <col min="12327" max="12327" width="5.6640625" style="76" customWidth="1"/>
    <col min="12328" max="12329" width="12.6640625" style="76" customWidth="1"/>
    <col min="12330" max="12544" width="9.6640625" style="76"/>
    <col min="12545" max="12545" width="32" style="76" customWidth="1"/>
    <col min="12546" max="12546" width="12.21875" style="76" customWidth="1"/>
    <col min="12547" max="12547" width="11" style="76" customWidth="1"/>
    <col min="12548" max="12548" width="14.21875" style="76" bestFit="1" customWidth="1"/>
    <col min="12549" max="12549" width="1.33203125" style="76" customWidth="1"/>
    <col min="12550" max="12550" width="10.88671875" style="76" customWidth="1"/>
    <col min="12551" max="12551" width="1.33203125" style="76" customWidth="1"/>
    <col min="12552" max="12552" width="11.21875" style="76" customWidth="1"/>
    <col min="12553" max="12553" width="1.33203125" style="76" customWidth="1"/>
    <col min="12554" max="12554" width="13.6640625" style="76" customWidth="1"/>
    <col min="12555" max="12555" width="1.88671875" style="76" customWidth="1"/>
    <col min="12556" max="12556" width="15.77734375" style="76" bestFit="1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 customWidth="1"/>
    <col min="12579" max="12579" width="18.6640625" style="76" customWidth="1"/>
    <col min="12580" max="12582" width="9.6640625" style="76" customWidth="1"/>
    <col min="12583" max="12583" width="5.6640625" style="76" customWidth="1"/>
    <col min="12584" max="12585" width="12.6640625" style="76" customWidth="1"/>
    <col min="12586" max="12800" width="9.6640625" style="76"/>
    <col min="12801" max="12801" width="32" style="76" customWidth="1"/>
    <col min="12802" max="12802" width="12.21875" style="76" customWidth="1"/>
    <col min="12803" max="12803" width="11" style="76" customWidth="1"/>
    <col min="12804" max="12804" width="14.21875" style="76" bestFit="1" customWidth="1"/>
    <col min="12805" max="12805" width="1.33203125" style="76" customWidth="1"/>
    <col min="12806" max="12806" width="10.88671875" style="76" customWidth="1"/>
    <col min="12807" max="12807" width="1.33203125" style="76" customWidth="1"/>
    <col min="12808" max="12808" width="11.21875" style="76" customWidth="1"/>
    <col min="12809" max="12809" width="1.33203125" style="76" customWidth="1"/>
    <col min="12810" max="12810" width="13.6640625" style="76" customWidth="1"/>
    <col min="12811" max="12811" width="1.88671875" style="76" customWidth="1"/>
    <col min="12812" max="12812" width="15.77734375" style="76" bestFit="1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 customWidth="1"/>
    <col min="12835" max="12835" width="18.6640625" style="76" customWidth="1"/>
    <col min="12836" max="12838" width="9.6640625" style="76" customWidth="1"/>
    <col min="12839" max="12839" width="5.6640625" style="76" customWidth="1"/>
    <col min="12840" max="12841" width="12.6640625" style="76" customWidth="1"/>
    <col min="12842" max="13056" width="9.6640625" style="76"/>
    <col min="13057" max="13057" width="32" style="76" customWidth="1"/>
    <col min="13058" max="13058" width="12.21875" style="76" customWidth="1"/>
    <col min="13059" max="13059" width="11" style="76" customWidth="1"/>
    <col min="13060" max="13060" width="14.21875" style="76" bestFit="1" customWidth="1"/>
    <col min="13061" max="13061" width="1.33203125" style="76" customWidth="1"/>
    <col min="13062" max="13062" width="10.88671875" style="76" customWidth="1"/>
    <col min="13063" max="13063" width="1.33203125" style="76" customWidth="1"/>
    <col min="13064" max="13064" width="11.21875" style="76" customWidth="1"/>
    <col min="13065" max="13065" width="1.33203125" style="76" customWidth="1"/>
    <col min="13066" max="13066" width="13.6640625" style="76" customWidth="1"/>
    <col min="13067" max="13067" width="1.88671875" style="76" customWidth="1"/>
    <col min="13068" max="13068" width="15.77734375" style="76" bestFit="1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 customWidth="1"/>
    <col min="13091" max="13091" width="18.6640625" style="76" customWidth="1"/>
    <col min="13092" max="13094" width="9.6640625" style="76" customWidth="1"/>
    <col min="13095" max="13095" width="5.6640625" style="76" customWidth="1"/>
    <col min="13096" max="13097" width="12.6640625" style="76" customWidth="1"/>
    <col min="13098" max="13312" width="9.6640625" style="76"/>
    <col min="13313" max="13313" width="32" style="76" customWidth="1"/>
    <col min="13314" max="13314" width="12.21875" style="76" customWidth="1"/>
    <col min="13315" max="13315" width="11" style="76" customWidth="1"/>
    <col min="13316" max="13316" width="14.21875" style="76" bestFit="1" customWidth="1"/>
    <col min="13317" max="13317" width="1.33203125" style="76" customWidth="1"/>
    <col min="13318" max="13318" width="10.88671875" style="76" customWidth="1"/>
    <col min="13319" max="13319" width="1.33203125" style="76" customWidth="1"/>
    <col min="13320" max="13320" width="11.21875" style="76" customWidth="1"/>
    <col min="13321" max="13321" width="1.33203125" style="76" customWidth="1"/>
    <col min="13322" max="13322" width="13.6640625" style="76" customWidth="1"/>
    <col min="13323" max="13323" width="1.88671875" style="76" customWidth="1"/>
    <col min="13324" max="13324" width="15.77734375" style="76" bestFit="1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 customWidth="1"/>
    <col min="13347" max="13347" width="18.6640625" style="76" customWidth="1"/>
    <col min="13348" max="13350" width="9.6640625" style="76" customWidth="1"/>
    <col min="13351" max="13351" width="5.6640625" style="76" customWidth="1"/>
    <col min="13352" max="13353" width="12.6640625" style="76" customWidth="1"/>
    <col min="13354" max="13568" width="9.6640625" style="76"/>
    <col min="13569" max="13569" width="32" style="76" customWidth="1"/>
    <col min="13570" max="13570" width="12.21875" style="76" customWidth="1"/>
    <col min="13571" max="13571" width="11" style="76" customWidth="1"/>
    <col min="13572" max="13572" width="14.21875" style="76" bestFit="1" customWidth="1"/>
    <col min="13573" max="13573" width="1.33203125" style="76" customWidth="1"/>
    <col min="13574" max="13574" width="10.88671875" style="76" customWidth="1"/>
    <col min="13575" max="13575" width="1.33203125" style="76" customWidth="1"/>
    <col min="13576" max="13576" width="11.21875" style="76" customWidth="1"/>
    <col min="13577" max="13577" width="1.33203125" style="76" customWidth="1"/>
    <col min="13578" max="13578" width="13.6640625" style="76" customWidth="1"/>
    <col min="13579" max="13579" width="1.88671875" style="76" customWidth="1"/>
    <col min="13580" max="13580" width="15.77734375" style="76" bestFit="1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 customWidth="1"/>
    <col min="13603" max="13603" width="18.6640625" style="76" customWidth="1"/>
    <col min="13604" max="13606" width="9.6640625" style="76" customWidth="1"/>
    <col min="13607" max="13607" width="5.6640625" style="76" customWidth="1"/>
    <col min="13608" max="13609" width="12.6640625" style="76" customWidth="1"/>
    <col min="13610" max="13824" width="9.6640625" style="76"/>
    <col min="13825" max="13825" width="32" style="76" customWidth="1"/>
    <col min="13826" max="13826" width="12.21875" style="76" customWidth="1"/>
    <col min="13827" max="13827" width="11" style="76" customWidth="1"/>
    <col min="13828" max="13828" width="14.21875" style="76" bestFit="1" customWidth="1"/>
    <col min="13829" max="13829" width="1.33203125" style="76" customWidth="1"/>
    <col min="13830" max="13830" width="10.88671875" style="76" customWidth="1"/>
    <col min="13831" max="13831" width="1.33203125" style="76" customWidth="1"/>
    <col min="13832" max="13832" width="11.21875" style="76" customWidth="1"/>
    <col min="13833" max="13833" width="1.33203125" style="76" customWidth="1"/>
    <col min="13834" max="13834" width="13.6640625" style="76" customWidth="1"/>
    <col min="13835" max="13835" width="1.88671875" style="76" customWidth="1"/>
    <col min="13836" max="13836" width="15.77734375" style="76" bestFit="1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 customWidth="1"/>
    <col min="13859" max="13859" width="18.6640625" style="76" customWidth="1"/>
    <col min="13860" max="13862" width="9.6640625" style="76" customWidth="1"/>
    <col min="13863" max="13863" width="5.6640625" style="76" customWidth="1"/>
    <col min="13864" max="13865" width="12.6640625" style="76" customWidth="1"/>
    <col min="13866" max="14080" width="9.6640625" style="76"/>
    <col min="14081" max="14081" width="32" style="76" customWidth="1"/>
    <col min="14082" max="14082" width="12.21875" style="76" customWidth="1"/>
    <col min="14083" max="14083" width="11" style="76" customWidth="1"/>
    <col min="14084" max="14084" width="14.21875" style="76" bestFit="1" customWidth="1"/>
    <col min="14085" max="14085" width="1.33203125" style="76" customWidth="1"/>
    <col min="14086" max="14086" width="10.88671875" style="76" customWidth="1"/>
    <col min="14087" max="14087" width="1.33203125" style="76" customWidth="1"/>
    <col min="14088" max="14088" width="11.21875" style="76" customWidth="1"/>
    <col min="14089" max="14089" width="1.33203125" style="76" customWidth="1"/>
    <col min="14090" max="14090" width="13.6640625" style="76" customWidth="1"/>
    <col min="14091" max="14091" width="1.88671875" style="76" customWidth="1"/>
    <col min="14092" max="14092" width="15.77734375" style="76" bestFit="1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 customWidth="1"/>
    <col min="14115" max="14115" width="18.6640625" style="76" customWidth="1"/>
    <col min="14116" max="14118" width="9.6640625" style="76" customWidth="1"/>
    <col min="14119" max="14119" width="5.6640625" style="76" customWidth="1"/>
    <col min="14120" max="14121" width="12.6640625" style="76" customWidth="1"/>
    <col min="14122" max="14336" width="9.6640625" style="76"/>
    <col min="14337" max="14337" width="32" style="76" customWidth="1"/>
    <col min="14338" max="14338" width="12.21875" style="76" customWidth="1"/>
    <col min="14339" max="14339" width="11" style="76" customWidth="1"/>
    <col min="14340" max="14340" width="14.21875" style="76" bestFit="1" customWidth="1"/>
    <col min="14341" max="14341" width="1.33203125" style="76" customWidth="1"/>
    <col min="14342" max="14342" width="10.88671875" style="76" customWidth="1"/>
    <col min="14343" max="14343" width="1.33203125" style="76" customWidth="1"/>
    <col min="14344" max="14344" width="11.21875" style="76" customWidth="1"/>
    <col min="14345" max="14345" width="1.33203125" style="76" customWidth="1"/>
    <col min="14346" max="14346" width="13.6640625" style="76" customWidth="1"/>
    <col min="14347" max="14347" width="1.88671875" style="76" customWidth="1"/>
    <col min="14348" max="14348" width="15.77734375" style="76" bestFit="1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 customWidth="1"/>
    <col min="14371" max="14371" width="18.6640625" style="76" customWidth="1"/>
    <col min="14372" max="14374" width="9.6640625" style="76" customWidth="1"/>
    <col min="14375" max="14375" width="5.6640625" style="76" customWidth="1"/>
    <col min="14376" max="14377" width="12.6640625" style="76" customWidth="1"/>
    <col min="14378" max="14592" width="9.6640625" style="76"/>
    <col min="14593" max="14593" width="32" style="76" customWidth="1"/>
    <col min="14594" max="14594" width="12.21875" style="76" customWidth="1"/>
    <col min="14595" max="14595" width="11" style="76" customWidth="1"/>
    <col min="14596" max="14596" width="14.21875" style="76" bestFit="1" customWidth="1"/>
    <col min="14597" max="14597" width="1.33203125" style="76" customWidth="1"/>
    <col min="14598" max="14598" width="10.88671875" style="76" customWidth="1"/>
    <col min="14599" max="14599" width="1.33203125" style="76" customWidth="1"/>
    <col min="14600" max="14600" width="11.21875" style="76" customWidth="1"/>
    <col min="14601" max="14601" width="1.33203125" style="76" customWidth="1"/>
    <col min="14602" max="14602" width="13.6640625" style="76" customWidth="1"/>
    <col min="14603" max="14603" width="1.88671875" style="76" customWidth="1"/>
    <col min="14604" max="14604" width="15.77734375" style="76" bestFit="1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 customWidth="1"/>
    <col min="14627" max="14627" width="18.6640625" style="76" customWidth="1"/>
    <col min="14628" max="14630" width="9.6640625" style="76" customWidth="1"/>
    <col min="14631" max="14631" width="5.6640625" style="76" customWidth="1"/>
    <col min="14632" max="14633" width="12.6640625" style="76" customWidth="1"/>
    <col min="14634" max="14848" width="9.6640625" style="76"/>
    <col min="14849" max="14849" width="32" style="76" customWidth="1"/>
    <col min="14850" max="14850" width="12.21875" style="76" customWidth="1"/>
    <col min="14851" max="14851" width="11" style="76" customWidth="1"/>
    <col min="14852" max="14852" width="14.21875" style="76" bestFit="1" customWidth="1"/>
    <col min="14853" max="14853" width="1.33203125" style="76" customWidth="1"/>
    <col min="14854" max="14854" width="10.88671875" style="76" customWidth="1"/>
    <col min="14855" max="14855" width="1.33203125" style="76" customWidth="1"/>
    <col min="14856" max="14856" width="11.21875" style="76" customWidth="1"/>
    <col min="14857" max="14857" width="1.33203125" style="76" customWidth="1"/>
    <col min="14858" max="14858" width="13.6640625" style="76" customWidth="1"/>
    <col min="14859" max="14859" width="1.88671875" style="76" customWidth="1"/>
    <col min="14860" max="14860" width="15.77734375" style="76" bestFit="1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 customWidth="1"/>
    <col min="14883" max="14883" width="18.6640625" style="76" customWidth="1"/>
    <col min="14884" max="14886" width="9.6640625" style="76" customWidth="1"/>
    <col min="14887" max="14887" width="5.6640625" style="76" customWidth="1"/>
    <col min="14888" max="14889" width="12.6640625" style="76" customWidth="1"/>
    <col min="14890" max="15104" width="9.6640625" style="76"/>
    <col min="15105" max="15105" width="32" style="76" customWidth="1"/>
    <col min="15106" max="15106" width="12.21875" style="76" customWidth="1"/>
    <col min="15107" max="15107" width="11" style="76" customWidth="1"/>
    <col min="15108" max="15108" width="14.21875" style="76" bestFit="1" customWidth="1"/>
    <col min="15109" max="15109" width="1.33203125" style="76" customWidth="1"/>
    <col min="15110" max="15110" width="10.88671875" style="76" customWidth="1"/>
    <col min="15111" max="15111" width="1.33203125" style="76" customWidth="1"/>
    <col min="15112" max="15112" width="11.21875" style="76" customWidth="1"/>
    <col min="15113" max="15113" width="1.33203125" style="76" customWidth="1"/>
    <col min="15114" max="15114" width="13.6640625" style="76" customWidth="1"/>
    <col min="15115" max="15115" width="1.88671875" style="76" customWidth="1"/>
    <col min="15116" max="15116" width="15.77734375" style="76" bestFit="1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 customWidth="1"/>
    <col min="15139" max="15139" width="18.6640625" style="76" customWidth="1"/>
    <col min="15140" max="15142" width="9.6640625" style="76" customWidth="1"/>
    <col min="15143" max="15143" width="5.6640625" style="76" customWidth="1"/>
    <col min="15144" max="15145" width="12.6640625" style="76" customWidth="1"/>
    <col min="15146" max="15360" width="9.6640625" style="76"/>
    <col min="15361" max="15361" width="32" style="76" customWidth="1"/>
    <col min="15362" max="15362" width="12.21875" style="76" customWidth="1"/>
    <col min="15363" max="15363" width="11" style="76" customWidth="1"/>
    <col min="15364" max="15364" width="14.21875" style="76" bestFit="1" customWidth="1"/>
    <col min="15365" max="15365" width="1.33203125" style="76" customWidth="1"/>
    <col min="15366" max="15366" width="10.88671875" style="76" customWidth="1"/>
    <col min="15367" max="15367" width="1.33203125" style="76" customWidth="1"/>
    <col min="15368" max="15368" width="11.21875" style="76" customWidth="1"/>
    <col min="15369" max="15369" width="1.33203125" style="76" customWidth="1"/>
    <col min="15370" max="15370" width="13.6640625" style="76" customWidth="1"/>
    <col min="15371" max="15371" width="1.88671875" style="76" customWidth="1"/>
    <col min="15372" max="15372" width="15.77734375" style="76" bestFit="1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 customWidth="1"/>
    <col min="15395" max="15395" width="18.6640625" style="76" customWidth="1"/>
    <col min="15396" max="15398" width="9.6640625" style="76" customWidth="1"/>
    <col min="15399" max="15399" width="5.6640625" style="76" customWidth="1"/>
    <col min="15400" max="15401" width="12.6640625" style="76" customWidth="1"/>
    <col min="15402" max="15616" width="9.6640625" style="76"/>
    <col min="15617" max="15617" width="32" style="76" customWidth="1"/>
    <col min="15618" max="15618" width="12.21875" style="76" customWidth="1"/>
    <col min="15619" max="15619" width="11" style="76" customWidth="1"/>
    <col min="15620" max="15620" width="14.21875" style="76" bestFit="1" customWidth="1"/>
    <col min="15621" max="15621" width="1.33203125" style="76" customWidth="1"/>
    <col min="15622" max="15622" width="10.88671875" style="76" customWidth="1"/>
    <col min="15623" max="15623" width="1.33203125" style="76" customWidth="1"/>
    <col min="15624" max="15624" width="11.21875" style="76" customWidth="1"/>
    <col min="15625" max="15625" width="1.33203125" style="76" customWidth="1"/>
    <col min="15626" max="15626" width="13.6640625" style="76" customWidth="1"/>
    <col min="15627" max="15627" width="1.88671875" style="76" customWidth="1"/>
    <col min="15628" max="15628" width="15.77734375" style="76" bestFit="1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 customWidth="1"/>
    <col min="15651" max="15651" width="18.6640625" style="76" customWidth="1"/>
    <col min="15652" max="15654" width="9.6640625" style="76" customWidth="1"/>
    <col min="15655" max="15655" width="5.6640625" style="76" customWidth="1"/>
    <col min="15656" max="15657" width="12.6640625" style="76" customWidth="1"/>
    <col min="15658" max="15872" width="9.6640625" style="76"/>
    <col min="15873" max="15873" width="32" style="76" customWidth="1"/>
    <col min="15874" max="15874" width="12.21875" style="76" customWidth="1"/>
    <col min="15875" max="15875" width="11" style="76" customWidth="1"/>
    <col min="15876" max="15876" width="14.21875" style="76" bestFit="1" customWidth="1"/>
    <col min="15877" max="15877" width="1.33203125" style="76" customWidth="1"/>
    <col min="15878" max="15878" width="10.88671875" style="76" customWidth="1"/>
    <col min="15879" max="15879" width="1.33203125" style="76" customWidth="1"/>
    <col min="15880" max="15880" width="11.21875" style="76" customWidth="1"/>
    <col min="15881" max="15881" width="1.33203125" style="76" customWidth="1"/>
    <col min="15882" max="15882" width="13.6640625" style="76" customWidth="1"/>
    <col min="15883" max="15883" width="1.88671875" style="76" customWidth="1"/>
    <col min="15884" max="15884" width="15.77734375" style="76" bestFit="1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 customWidth="1"/>
    <col min="15907" max="15907" width="18.6640625" style="76" customWidth="1"/>
    <col min="15908" max="15910" width="9.6640625" style="76" customWidth="1"/>
    <col min="15911" max="15911" width="5.6640625" style="76" customWidth="1"/>
    <col min="15912" max="15913" width="12.6640625" style="76" customWidth="1"/>
    <col min="15914" max="16128" width="9.6640625" style="76"/>
    <col min="16129" max="16129" width="32" style="76" customWidth="1"/>
    <col min="16130" max="16130" width="12.21875" style="76" customWidth="1"/>
    <col min="16131" max="16131" width="11" style="76" customWidth="1"/>
    <col min="16132" max="16132" width="14.21875" style="76" bestFit="1" customWidth="1"/>
    <col min="16133" max="16133" width="1.33203125" style="76" customWidth="1"/>
    <col min="16134" max="16134" width="10.88671875" style="76" customWidth="1"/>
    <col min="16135" max="16135" width="1.33203125" style="76" customWidth="1"/>
    <col min="16136" max="16136" width="11.21875" style="76" customWidth="1"/>
    <col min="16137" max="16137" width="1.33203125" style="76" customWidth="1"/>
    <col min="16138" max="16138" width="13.6640625" style="76" customWidth="1"/>
    <col min="16139" max="16139" width="1.88671875" style="76" customWidth="1"/>
    <col min="16140" max="16140" width="15.77734375" style="76" bestFit="1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 customWidth="1"/>
    <col min="16163" max="16163" width="18.6640625" style="76" customWidth="1"/>
    <col min="16164" max="16166" width="9.6640625" style="76" customWidth="1"/>
    <col min="16167" max="16167" width="5.6640625" style="76" customWidth="1"/>
    <col min="16168" max="16169" width="12.6640625" style="76" customWidth="1"/>
    <col min="16170" max="16384" width="9.6640625" style="76"/>
  </cols>
  <sheetData>
    <row r="1" spans="1:41" s="18" customFormat="1" ht="61.5" customHeight="1" x14ac:dyDescent="0.25">
      <c r="P1" s="500" t="s">
        <v>111</v>
      </c>
      <c r="Q1" s="507"/>
      <c r="R1" s="507"/>
    </row>
    <row r="2" spans="1:41" s="18" customFormat="1" ht="43.5" customHeight="1" x14ac:dyDescent="0.25">
      <c r="A2" s="71" t="s">
        <v>186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2"/>
      <c r="R2" s="73"/>
    </row>
    <row r="3" spans="1:41" s="18" customFormat="1" ht="6.75" customHeight="1" thickBot="1" x14ac:dyDescent="0.3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6"/>
      <c r="O3" s="335"/>
      <c r="P3" s="337"/>
      <c r="Q3" s="335"/>
      <c r="R3" s="338"/>
    </row>
    <row r="4" spans="1:41" s="18" customFormat="1" ht="33" customHeight="1" thickTop="1" x14ac:dyDescent="0.25">
      <c r="A4" s="339" t="s">
        <v>122</v>
      </c>
      <c r="B4" s="339"/>
      <c r="C4" s="339" t="s">
        <v>123</v>
      </c>
      <c r="D4" s="339" t="s">
        <v>124</v>
      </c>
      <c r="E4" s="339"/>
      <c r="F4" s="339" t="s">
        <v>125</v>
      </c>
      <c r="G4" s="339"/>
      <c r="H4" s="339" t="s">
        <v>126</v>
      </c>
      <c r="I4" s="339"/>
      <c r="J4" s="339" t="s">
        <v>187</v>
      </c>
      <c r="K4" s="339"/>
      <c r="L4" s="339" t="s">
        <v>128</v>
      </c>
      <c r="M4" s="339"/>
      <c r="N4" s="340" t="s">
        <v>188</v>
      </c>
      <c r="O4" s="340"/>
      <c r="P4" s="340"/>
      <c r="Q4" s="339"/>
      <c r="R4" s="339" t="s">
        <v>130</v>
      </c>
    </row>
    <row r="5" spans="1:41" s="18" customFormat="1" ht="57" customHeight="1" thickBot="1" x14ac:dyDescent="0.3">
      <c r="A5" s="175" t="s">
        <v>189</v>
      </c>
      <c r="B5" s="341"/>
      <c r="C5" s="175" t="s">
        <v>190</v>
      </c>
      <c r="D5" s="175" t="s">
        <v>191</v>
      </c>
      <c r="E5" s="176"/>
      <c r="F5" s="341" t="s">
        <v>192</v>
      </c>
      <c r="G5" s="176"/>
      <c r="H5" s="175" t="s">
        <v>193</v>
      </c>
      <c r="I5" s="176"/>
      <c r="J5" s="341" t="s">
        <v>194</v>
      </c>
      <c r="K5" s="175"/>
      <c r="L5" s="341" t="s">
        <v>195</v>
      </c>
      <c r="M5" s="175"/>
      <c r="N5" s="177" t="s">
        <v>159</v>
      </c>
      <c r="O5" s="176"/>
      <c r="P5" s="342" t="s">
        <v>196</v>
      </c>
      <c r="Q5" s="176"/>
      <c r="R5" s="343" t="s">
        <v>197</v>
      </c>
    </row>
    <row r="6" spans="1:41" ht="8.25" customHeight="1" x14ac:dyDescent="0.35"/>
    <row r="7" spans="1:41" s="82" customFormat="1" ht="18" customHeight="1" x14ac:dyDescent="0.25">
      <c r="A7" s="78" t="s">
        <v>12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1"/>
      <c r="AH7" s="79"/>
      <c r="AI7" s="79"/>
      <c r="AJ7" s="79"/>
      <c r="AK7" s="79"/>
      <c r="AL7" s="79"/>
      <c r="AM7" s="79"/>
      <c r="AN7" s="79"/>
      <c r="AO7" s="79"/>
    </row>
    <row r="8" spans="1:41" s="82" customFormat="1" ht="9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79"/>
      <c r="R8" s="80"/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82" customFormat="1" ht="21.9" customHeight="1" x14ac:dyDescent="0.25">
      <c r="A9" s="83" t="s">
        <v>16</v>
      </c>
      <c r="B9" s="83"/>
      <c r="C9" s="84" t="s">
        <v>161</v>
      </c>
      <c r="D9" s="85">
        <v>495850</v>
      </c>
      <c r="E9" s="86"/>
      <c r="F9" s="85">
        <v>0</v>
      </c>
      <c r="G9" s="86"/>
      <c r="H9" s="85">
        <f>+D9-F9</f>
        <v>495850</v>
      </c>
      <c r="I9" s="86"/>
      <c r="J9" s="87">
        <f>IF(D9&lt;&gt;0,+L9/D9)/10</f>
        <v>4.1045638802057081</v>
      </c>
      <c r="K9" s="86"/>
      <c r="L9" s="88">
        <v>20352480</v>
      </c>
      <c r="M9" s="86"/>
      <c r="N9" s="87">
        <f>IF(D9&lt;&gt;0,+P9/D9)/10</f>
        <v>4.6474135323182413</v>
      </c>
      <c r="O9" s="86"/>
      <c r="P9" s="88">
        <v>23044200</v>
      </c>
      <c r="Q9" s="86"/>
      <c r="R9" s="88">
        <f>+P9-L9</f>
        <v>2691720</v>
      </c>
      <c r="S9" s="79"/>
      <c r="T9" s="79"/>
      <c r="U9" s="79"/>
      <c r="V9" s="79"/>
      <c r="W9" s="79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79"/>
      <c r="AI9" s="79"/>
      <c r="AJ9" s="79"/>
      <c r="AK9" s="79"/>
      <c r="AL9" s="79"/>
      <c r="AM9" s="79"/>
      <c r="AN9" s="79"/>
      <c r="AO9" s="79"/>
    </row>
    <row r="10" spans="1:41" s="95" customFormat="1" ht="21.9" customHeight="1" thickBot="1" x14ac:dyDescent="0.3">
      <c r="A10" s="89" t="s">
        <v>62</v>
      </c>
      <c r="B10" s="89"/>
      <c r="C10" s="78"/>
      <c r="D10" s="90">
        <f>+D9</f>
        <v>495850</v>
      </c>
      <c r="E10" s="78"/>
      <c r="F10" s="90">
        <f>+F9</f>
        <v>0</v>
      </c>
      <c r="G10" s="78"/>
      <c r="H10" s="90">
        <f>+D10-F10</f>
        <v>495850</v>
      </c>
      <c r="I10" s="78"/>
      <c r="J10" s="91">
        <f>+J9</f>
        <v>4.1045638802057081</v>
      </c>
      <c r="K10" s="78"/>
      <c r="L10" s="92">
        <f>+L9</f>
        <v>20352480</v>
      </c>
      <c r="M10" s="78"/>
      <c r="N10" s="91">
        <f>+N9</f>
        <v>4.6474135323182413</v>
      </c>
      <c r="O10" s="78"/>
      <c r="P10" s="92">
        <f>+P9</f>
        <v>23044200</v>
      </c>
      <c r="Q10" s="78"/>
      <c r="R10" s="92">
        <f>+R9</f>
        <v>2691720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3"/>
      <c r="AO10" s="94"/>
    </row>
    <row r="11" spans="1:41" s="82" customFormat="1" ht="9" customHeight="1" thickTop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18" customHeight="1" x14ac:dyDescent="0.25">
      <c r="A12" s="98" t="s">
        <v>19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18" customHeight="1" x14ac:dyDescent="0.25">
      <c r="A13" s="105" t="s">
        <v>67</v>
      </c>
      <c r="B13" s="78"/>
      <c r="C13" s="84" t="s">
        <v>73</v>
      </c>
      <c r="D13" s="100">
        <v>2000</v>
      </c>
      <c r="E13" s="100"/>
      <c r="F13" s="100">
        <v>0</v>
      </c>
      <c r="G13" s="79"/>
      <c r="H13" s="100">
        <f>+D13-F13</f>
        <v>2000</v>
      </c>
      <c r="I13" s="100"/>
      <c r="J13" s="101">
        <f>IF(D13&lt;&gt;0,+L13/H13)/10</f>
        <v>4.4703999999999997</v>
      </c>
      <c r="K13" s="79"/>
      <c r="L13" s="102">
        <v>89408</v>
      </c>
      <c r="M13" s="79"/>
      <c r="N13" s="101">
        <f>IF(D13&lt;&gt;0,+P13/H13)/10</f>
        <v>5.1224945000000002</v>
      </c>
      <c r="O13" s="79"/>
      <c r="P13" s="158">
        <f t="shared" ref="P13:P39" si="0">+R13+L13</f>
        <v>102449.89</v>
      </c>
      <c r="Q13" s="79"/>
      <c r="R13" s="102">
        <v>13041.890000000003</v>
      </c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18" hidden="1" customHeight="1" x14ac:dyDescent="0.25">
      <c r="A14" s="105" t="s">
        <v>25</v>
      </c>
      <c r="B14" s="105"/>
      <c r="C14" s="84" t="s">
        <v>87</v>
      </c>
      <c r="D14" s="100"/>
      <c r="E14" s="100"/>
      <c r="F14" s="100">
        <v>0</v>
      </c>
      <c r="G14" s="79"/>
      <c r="H14" s="100">
        <f t="shared" ref="H14:H21" si="1">+D14-F14</f>
        <v>0</v>
      </c>
      <c r="I14" s="100"/>
      <c r="J14" s="101">
        <f>IF(D14&lt;&gt;0,+L14/H14)/10</f>
        <v>0</v>
      </c>
      <c r="K14" s="79"/>
      <c r="L14" s="102"/>
      <c r="M14" s="79"/>
      <c r="N14" s="101">
        <f>IF(D14&lt;&gt;0,+P14/H14)/10</f>
        <v>0</v>
      </c>
      <c r="O14" s="79"/>
      <c r="P14" s="158">
        <f t="shared" si="0"/>
        <v>0</v>
      </c>
      <c r="Q14" s="79"/>
      <c r="R14" s="102"/>
      <c r="S14" s="79"/>
      <c r="T14" s="79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18" hidden="1" customHeight="1" x14ac:dyDescent="0.25">
      <c r="A15" s="99" t="s">
        <v>33</v>
      </c>
      <c r="B15" s="106"/>
      <c r="C15" s="84" t="s">
        <v>87</v>
      </c>
      <c r="D15" s="100"/>
      <c r="E15" s="100"/>
      <c r="F15" s="100">
        <v>0</v>
      </c>
      <c r="G15" s="79"/>
      <c r="H15" s="100">
        <f t="shared" si="1"/>
        <v>0</v>
      </c>
      <c r="I15" s="100"/>
      <c r="J15" s="101">
        <f>IF(D15&lt;&gt;0,+L15/H15)/10</f>
        <v>0</v>
      </c>
      <c r="K15" s="79"/>
      <c r="L15" s="102"/>
      <c r="M15" s="79"/>
      <c r="N15" s="101">
        <f t="shared" ref="N15:N42" si="2">IF(D15&lt;&gt;0,+P15/H15)/10</f>
        <v>0</v>
      </c>
      <c r="O15" s="79"/>
      <c r="P15" s="158">
        <f t="shared" si="0"/>
        <v>0</v>
      </c>
      <c r="Q15" s="79"/>
      <c r="R15" s="102"/>
      <c r="S15" s="79"/>
      <c r="T15" s="79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96"/>
      <c r="AO15" s="97"/>
    </row>
    <row r="16" spans="1:41" s="82" customFormat="1" ht="18" customHeight="1" x14ac:dyDescent="0.25">
      <c r="A16" s="99" t="s">
        <v>65</v>
      </c>
      <c r="B16" s="106"/>
      <c r="C16" s="84" t="s">
        <v>87</v>
      </c>
      <c r="D16" s="100">
        <v>225</v>
      </c>
      <c r="E16" s="100"/>
      <c r="F16" s="100">
        <v>0</v>
      </c>
      <c r="G16" s="79"/>
      <c r="H16" s="100">
        <f t="shared" si="1"/>
        <v>225</v>
      </c>
      <c r="I16" s="100"/>
      <c r="J16" s="101">
        <f t="shared" ref="J16:J42" si="3">IF(D16&lt;&gt;0,+L16/H16)/10</f>
        <v>5.0632222222222225</v>
      </c>
      <c r="K16" s="79"/>
      <c r="L16" s="102">
        <v>11392.25</v>
      </c>
      <c r="M16" s="79"/>
      <c r="N16" s="101">
        <f t="shared" si="2"/>
        <v>6.3100000000000005</v>
      </c>
      <c r="O16" s="79"/>
      <c r="P16" s="158">
        <f t="shared" si="0"/>
        <v>14197.5</v>
      </c>
      <c r="Q16" s="79"/>
      <c r="R16" s="102">
        <v>2805.25</v>
      </c>
      <c r="S16" s="79"/>
      <c r="T16" s="79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96"/>
      <c r="AO16" s="97"/>
    </row>
    <row r="17" spans="1:41" s="82" customFormat="1" ht="18" customHeight="1" x14ac:dyDescent="0.25">
      <c r="A17" s="105" t="s">
        <v>66</v>
      </c>
      <c r="B17" s="106"/>
      <c r="C17" s="84" t="s">
        <v>87</v>
      </c>
      <c r="D17" s="100">
        <v>112</v>
      </c>
      <c r="E17" s="100"/>
      <c r="F17" s="100">
        <v>0</v>
      </c>
      <c r="G17" s="79"/>
      <c r="H17" s="100">
        <f>+D17-F17</f>
        <v>112</v>
      </c>
      <c r="I17" s="100"/>
      <c r="J17" s="101">
        <f>IF(D17&lt;&gt;0,+L17/H17)/10</f>
        <v>5.3088660714285716</v>
      </c>
      <c r="K17" s="79"/>
      <c r="L17" s="102">
        <v>5945.93</v>
      </c>
      <c r="M17" s="79"/>
      <c r="N17" s="101">
        <f>IF(D17&lt;&gt;0,+P17/H17)/10</f>
        <v>6.0134910714285716</v>
      </c>
      <c r="O17" s="79"/>
      <c r="P17" s="158">
        <f>+R17+L17</f>
        <v>6735.1100000000006</v>
      </c>
      <c r="Q17" s="79"/>
      <c r="R17" s="102">
        <v>789.18</v>
      </c>
      <c r="S17" s="79"/>
      <c r="T17" s="79"/>
      <c r="U17" s="79"/>
      <c r="V17" s="79"/>
      <c r="W17" s="79"/>
      <c r="X17" s="79"/>
      <c r="Y17" s="80"/>
      <c r="Z17" s="79"/>
      <c r="AA17" s="80"/>
      <c r="AB17" s="79"/>
      <c r="AC17" s="80"/>
      <c r="AD17" s="79"/>
      <c r="AE17" s="80"/>
      <c r="AF17" s="79"/>
      <c r="AG17" s="80"/>
      <c r="AH17" s="79"/>
      <c r="AI17" s="79"/>
      <c r="AJ17" s="79"/>
      <c r="AK17" s="79"/>
      <c r="AL17" s="79"/>
      <c r="AM17" s="79"/>
      <c r="AN17" s="96"/>
      <c r="AO17" s="97"/>
    </row>
    <row r="18" spans="1:41" s="82" customFormat="1" ht="18" hidden="1" customHeight="1" x14ac:dyDescent="0.25">
      <c r="A18" s="99" t="s">
        <v>63</v>
      </c>
      <c r="B18" s="106"/>
      <c r="C18" s="84" t="s">
        <v>87</v>
      </c>
      <c r="D18" s="100"/>
      <c r="E18" s="100"/>
      <c r="F18" s="100">
        <v>0</v>
      </c>
      <c r="G18" s="79"/>
      <c r="H18" s="100">
        <f t="shared" si="1"/>
        <v>0</v>
      </c>
      <c r="I18" s="100"/>
      <c r="J18" s="101">
        <f t="shared" si="3"/>
        <v>0</v>
      </c>
      <c r="K18" s="79"/>
      <c r="L18" s="102"/>
      <c r="M18" s="79"/>
      <c r="N18" s="101">
        <f t="shared" si="2"/>
        <v>0</v>
      </c>
      <c r="O18" s="79"/>
      <c r="P18" s="158">
        <f t="shared" si="0"/>
        <v>0</v>
      </c>
      <c r="Q18" s="79"/>
      <c r="R18" s="102"/>
      <c r="S18" s="79"/>
      <c r="T18" s="79"/>
      <c r="U18" s="79"/>
      <c r="V18" s="79"/>
      <c r="W18" s="79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79"/>
      <c r="AJ18" s="79"/>
      <c r="AK18" s="79"/>
      <c r="AL18" s="79"/>
      <c r="AM18" s="79"/>
      <c r="AN18" s="96"/>
      <c r="AO18" s="97"/>
    </row>
    <row r="19" spans="1:41" s="82" customFormat="1" ht="18" hidden="1" customHeight="1" x14ac:dyDescent="0.25">
      <c r="A19" s="99" t="s">
        <v>116</v>
      </c>
      <c r="B19" s="106"/>
      <c r="C19" s="84" t="s">
        <v>87</v>
      </c>
      <c r="D19" s="100"/>
      <c r="E19" s="100"/>
      <c r="F19" s="100">
        <v>0</v>
      </c>
      <c r="G19" s="79"/>
      <c r="H19" s="100">
        <f>+D19-F19</f>
        <v>0</v>
      </c>
      <c r="I19" s="100"/>
      <c r="J19" s="101">
        <f>IF(D19&lt;&gt;0,+L19/H19)/10</f>
        <v>0</v>
      </c>
      <c r="K19" s="79"/>
      <c r="L19" s="102"/>
      <c r="M19" s="79"/>
      <c r="N19" s="101">
        <f>IF(D19&lt;&gt;0,+P19/H19)/10</f>
        <v>0</v>
      </c>
      <c r="O19" s="79"/>
      <c r="P19" s="158">
        <f>+R19+L19</f>
        <v>0</v>
      </c>
      <c r="Q19" s="79"/>
      <c r="R19" s="102"/>
      <c r="S19" s="79"/>
      <c r="T19" s="79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96"/>
      <c r="AO19" s="97"/>
    </row>
    <row r="20" spans="1:41" s="82" customFormat="1" ht="18" hidden="1" customHeight="1" x14ac:dyDescent="0.25">
      <c r="A20" s="106" t="s">
        <v>37</v>
      </c>
      <c r="B20" s="106"/>
      <c r="C20" s="84" t="s">
        <v>87</v>
      </c>
      <c r="D20" s="100"/>
      <c r="E20" s="100"/>
      <c r="F20" s="100">
        <v>0</v>
      </c>
      <c r="G20" s="79"/>
      <c r="H20" s="100">
        <f t="shared" si="1"/>
        <v>0</v>
      </c>
      <c r="I20" s="100"/>
      <c r="J20" s="101">
        <f>IF(D20&lt;&gt;0,+L20/H20)/10</f>
        <v>0</v>
      </c>
      <c r="K20" s="79"/>
      <c r="L20" s="102"/>
      <c r="M20" s="79"/>
      <c r="N20" s="101">
        <f>IF(D20&lt;&gt;0,+P20/H20)/10</f>
        <v>0</v>
      </c>
      <c r="O20" s="79"/>
      <c r="P20" s="158">
        <f>+R20+L20</f>
        <v>0</v>
      </c>
      <c r="Q20" s="79"/>
      <c r="R20" s="102"/>
      <c r="S20" s="79"/>
      <c r="T20" s="79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96"/>
      <c r="AO20" s="97"/>
    </row>
    <row r="21" spans="1:41" s="82" customFormat="1" ht="21.9" customHeight="1" x14ac:dyDescent="0.25">
      <c r="A21" s="99" t="s">
        <v>198</v>
      </c>
      <c r="B21" s="99"/>
      <c r="C21" s="84" t="s">
        <v>64</v>
      </c>
      <c r="D21" s="100">
        <v>5073</v>
      </c>
      <c r="E21" s="100"/>
      <c r="F21" s="100">
        <v>0</v>
      </c>
      <c r="G21" s="100"/>
      <c r="H21" s="100">
        <f t="shared" si="1"/>
        <v>5073</v>
      </c>
      <c r="I21" s="100"/>
      <c r="J21" s="101">
        <f t="shared" si="3"/>
        <v>5.341040804257835</v>
      </c>
      <c r="K21" s="100"/>
      <c r="L21" s="102">
        <v>270951</v>
      </c>
      <c r="M21" s="100"/>
      <c r="N21" s="101">
        <f t="shared" si="2"/>
        <v>6.0981764242065832</v>
      </c>
      <c r="O21" s="84"/>
      <c r="P21" s="158">
        <f t="shared" si="0"/>
        <v>309360.49</v>
      </c>
      <c r="Q21" s="103"/>
      <c r="R21" s="102">
        <v>38409.490000000005</v>
      </c>
      <c r="S21" s="104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96"/>
      <c r="AO21" s="97"/>
    </row>
    <row r="22" spans="1:41" s="82" customFormat="1" ht="21.9" hidden="1" customHeight="1" x14ac:dyDescent="0.25">
      <c r="A22" s="99" t="s">
        <v>117</v>
      </c>
      <c r="B22" s="99"/>
      <c r="C22" s="84" t="s">
        <v>64</v>
      </c>
      <c r="D22" s="100"/>
      <c r="E22" s="100"/>
      <c r="F22" s="100">
        <v>0</v>
      </c>
      <c r="G22" s="100"/>
      <c r="H22" s="100">
        <f>+D22-F22</f>
        <v>0</v>
      </c>
      <c r="I22" s="100"/>
      <c r="J22" s="101">
        <f>IF(D22&lt;&gt;0,+L22/H22)/10</f>
        <v>0</v>
      </c>
      <c r="K22" s="100"/>
      <c r="L22" s="102"/>
      <c r="M22" s="100"/>
      <c r="N22" s="101">
        <f>IF(D22&lt;&gt;0,+P22/H22)/10</f>
        <v>0</v>
      </c>
      <c r="O22" s="84"/>
      <c r="P22" s="158">
        <f>+R22+L22</f>
        <v>0</v>
      </c>
      <c r="Q22" s="103"/>
      <c r="R22" s="102"/>
      <c r="S22" s="104"/>
      <c r="T22" s="102"/>
      <c r="U22" s="79"/>
      <c r="V22" s="79"/>
      <c r="W22" s="79"/>
      <c r="X22" s="79"/>
      <c r="Y22" s="80"/>
      <c r="Z22" s="79"/>
      <c r="AA22" s="80"/>
      <c r="AB22" s="79"/>
      <c r="AC22" s="80"/>
      <c r="AD22" s="79"/>
      <c r="AE22" s="80"/>
      <c r="AF22" s="79"/>
      <c r="AG22" s="80"/>
      <c r="AH22" s="79"/>
      <c r="AI22" s="79"/>
      <c r="AJ22" s="79"/>
      <c r="AK22" s="79"/>
      <c r="AL22" s="79"/>
      <c r="AM22" s="79"/>
      <c r="AN22" s="96"/>
      <c r="AO22" s="97"/>
    </row>
    <row r="23" spans="1:41" s="82" customFormat="1" ht="21.9" customHeight="1" x14ac:dyDescent="0.25">
      <c r="A23" s="99" t="s">
        <v>65</v>
      </c>
      <c r="B23" s="99"/>
      <c r="C23" s="84" t="s">
        <v>64</v>
      </c>
      <c r="D23" s="100">
        <v>141504</v>
      </c>
      <c r="E23" s="100"/>
      <c r="F23" s="100">
        <v>0</v>
      </c>
      <c r="G23" s="100"/>
      <c r="H23" s="100">
        <f t="shared" ref="H23:H39" si="4">+D23-F23</f>
        <v>141504</v>
      </c>
      <c r="I23" s="100"/>
      <c r="J23" s="101">
        <f t="shared" si="3"/>
        <v>4.1575556168023518</v>
      </c>
      <c r="K23" s="100"/>
      <c r="L23" s="102">
        <v>5883107.5</v>
      </c>
      <c r="M23" s="100"/>
      <c r="N23" s="101">
        <f t="shared" si="2"/>
        <v>5.2535676305970149</v>
      </c>
      <c r="O23" s="84"/>
      <c r="P23" s="158">
        <f t="shared" si="0"/>
        <v>7434008.3399999999</v>
      </c>
      <c r="Q23" s="103"/>
      <c r="R23" s="102">
        <v>1550900.8399999999</v>
      </c>
      <c r="S23" s="84"/>
      <c r="T23" s="102"/>
      <c r="U23" s="79"/>
      <c r="V23" s="79"/>
      <c r="W23" s="79"/>
      <c r="X23" s="79"/>
      <c r="Y23" s="80"/>
      <c r="Z23" s="79"/>
      <c r="AA23" s="80"/>
      <c r="AB23" s="79"/>
      <c r="AC23" s="80"/>
      <c r="AD23" s="79"/>
      <c r="AE23" s="80"/>
      <c r="AF23" s="79"/>
      <c r="AG23" s="80"/>
      <c r="AH23" s="79"/>
      <c r="AI23" s="79"/>
      <c r="AJ23" s="79"/>
      <c r="AK23" s="79"/>
      <c r="AL23" s="79"/>
      <c r="AM23" s="79"/>
      <c r="AN23" s="79"/>
      <c r="AO23" s="79"/>
    </row>
    <row r="24" spans="1:41" s="82" customFormat="1" ht="21.9" hidden="1" customHeight="1" x14ac:dyDescent="0.25">
      <c r="A24" s="105" t="s">
        <v>25</v>
      </c>
      <c r="B24" s="105"/>
      <c r="C24" s="84" t="s">
        <v>64</v>
      </c>
      <c r="D24" s="100"/>
      <c r="E24" s="100"/>
      <c r="F24" s="100">
        <v>0</v>
      </c>
      <c r="G24" s="100"/>
      <c r="H24" s="100">
        <f t="shared" si="4"/>
        <v>0</v>
      </c>
      <c r="I24" s="100"/>
      <c r="J24" s="101">
        <f t="shared" si="3"/>
        <v>0</v>
      </c>
      <c r="K24" s="100"/>
      <c r="L24" s="102"/>
      <c r="M24" s="100"/>
      <c r="N24" s="101">
        <f t="shared" si="2"/>
        <v>0</v>
      </c>
      <c r="O24" s="84"/>
      <c r="P24" s="158">
        <f t="shared" si="0"/>
        <v>0</v>
      </c>
      <c r="Q24" s="103"/>
      <c r="R24" s="102"/>
      <c r="S24" s="84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80"/>
      <c r="AH24" s="79"/>
      <c r="AI24" s="79"/>
      <c r="AJ24" s="79"/>
      <c r="AK24" s="79"/>
      <c r="AL24" s="79"/>
      <c r="AM24" s="79"/>
      <c r="AN24" s="79"/>
      <c r="AO24" s="79"/>
    </row>
    <row r="25" spans="1:41" s="82" customFormat="1" ht="21.9" customHeight="1" x14ac:dyDescent="0.25">
      <c r="A25" s="105" t="s">
        <v>66</v>
      </c>
      <c r="B25" s="105"/>
      <c r="C25" s="84" t="s">
        <v>64</v>
      </c>
      <c r="D25" s="100">
        <v>5880</v>
      </c>
      <c r="E25" s="100"/>
      <c r="F25" s="100">
        <v>0</v>
      </c>
      <c r="G25" s="100"/>
      <c r="H25" s="100">
        <f t="shared" si="4"/>
        <v>5880</v>
      </c>
      <c r="I25" s="100"/>
      <c r="J25" s="101">
        <f t="shared" si="3"/>
        <v>4.8482142857142856</v>
      </c>
      <c r="K25" s="100"/>
      <c r="L25" s="102">
        <v>285075</v>
      </c>
      <c r="M25" s="100"/>
      <c r="N25" s="101">
        <f t="shared" si="2"/>
        <v>5.612955782312925</v>
      </c>
      <c r="O25" s="84"/>
      <c r="P25" s="158">
        <f t="shared" si="0"/>
        <v>330041.8</v>
      </c>
      <c r="Q25" s="103"/>
      <c r="R25" s="102">
        <v>44966.8</v>
      </c>
      <c r="S25" s="84"/>
      <c r="T25" s="102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s="82" customFormat="1" ht="21.9" customHeight="1" x14ac:dyDescent="0.25">
      <c r="A26" s="106" t="s">
        <v>37</v>
      </c>
      <c r="B26" s="106"/>
      <c r="C26" s="84" t="s">
        <v>64</v>
      </c>
      <c r="D26" s="100">
        <v>13531</v>
      </c>
      <c r="E26" s="100"/>
      <c r="F26" s="100">
        <v>0</v>
      </c>
      <c r="G26" s="100"/>
      <c r="H26" s="100">
        <f t="shared" si="4"/>
        <v>13531</v>
      </c>
      <c r="I26" s="100"/>
      <c r="J26" s="101">
        <f t="shared" si="3"/>
        <v>5.0075973690045084</v>
      </c>
      <c r="K26" s="100"/>
      <c r="L26" s="102">
        <v>677578</v>
      </c>
      <c r="M26" s="100"/>
      <c r="N26" s="101">
        <f t="shared" si="2"/>
        <v>6.0003783903628705</v>
      </c>
      <c r="O26" s="84"/>
      <c r="P26" s="158">
        <f t="shared" si="0"/>
        <v>811911.2</v>
      </c>
      <c r="Q26" s="103"/>
      <c r="R26" s="102">
        <v>134333.20000000001</v>
      </c>
      <c r="S26" s="84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s="82" customFormat="1" ht="21.9" customHeight="1" x14ac:dyDescent="0.25">
      <c r="A27" s="106" t="s">
        <v>199</v>
      </c>
      <c r="B27" s="106"/>
      <c r="C27" s="84" t="s">
        <v>64</v>
      </c>
      <c r="D27" s="100">
        <v>1645</v>
      </c>
      <c r="E27" s="100"/>
      <c r="F27" s="100">
        <v>0</v>
      </c>
      <c r="G27" s="100"/>
      <c r="H27" s="100">
        <f t="shared" si="4"/>
        <v>1645</v>
      </c>
      <c r="I27" s="100"/>
      <c r="J27" s="101">
        <f t="shared" si="3"/>
        <v>5.2498480243161101</v>
      </c>
      <c r="K27" s="100"/>
      <c r="L27" s="102">
        <v>86360</v>
      </c>
      <c r="M27" s="100"/>
      <c r="N27" s="101">
        <f t="shared" si="2"/>
        <v>6.6214680851063834</v>
      </c>
      <c r="O27" s="84"/>
      <c r="P27" s="158">
        <f t="shared" si="0"/>
        <v>108923.15</v>
      </c>
      <c r="Q27" s="103"/>
      <c r="R27" s="102">
        <v>22563.15</v>
      </c>
      <c r="S27" s="8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s="82" customFormat="1" ht="21.9" customHeight="1" x14ac:dyDescent="0.25">
      <c r="A28" s="105" t="s">
        <v>67</v>
      </c>
      <c r="B28" s="105"/>
      <c r="C28" s="84" t="s">
        <v>64</v>
      </c>
      <c r="D28" s="100">
        <v>75</v>
      </c>
      <c r="E28" s="100"/>
      <c r="F28" s="100">
        <v>0</v>
      </c>
      <c r="G28" s="100"/>
      <c r="H28" s="100">
        <f t="shared" si="4"/>
        <v>75</v>
      </c>
      <c r="I28" s="100"/>
      <c r="J28" s="101">
        <f t="shared" si="3"/>
        <v>3.4200000000000004</v>
      </c>
      <c r="K28" s="100"/>
      <c r="L28" s="102">
        <v>2565</v>
      </c>
      <c r="M28" s="100"/>
      <c r="N28" s="101">
        <f t="shared" si="2"/>
        <v>3.4200000000000004</v>
      </c>
      <c r="O28" s="84"/>
      <c r="P28" s="158">
        <f t="shared" si="0"/>
        <v>2565</v>
      </c>
      <c r="Q28" s="103"/>
      <c r="R28" s="102">
        <v>0</v>
      </c>
      <c r="S28" s="84"/>
      <c r="T28" s="102"/>
      <c r="U28" s="79"/>
      <c r="V28" s="79"/>
      <c r="W28" s="79"/>
      <c r="X28" s="79"/>
      <c r="Y28" s="80"/>
      <c r="Z28" s="79"/>
      <c r="AA28" s="80"/>
      <c r="AB28" s="79"/>
      <c r="AC28" s="80"/>
      <c r="AD28" s="79"/>
      <c r="AE28" s="80"/>
      <c r="AF28" s="79"/>
      <c r="AG28" s="80"/>
      <c r="AH28" s="79"/>
      <c r="AI28" s="79"/>
      <c r="AJ28" s="79"/>
      <c r="AK28" s="79"/>
      <c r="AL28" s="79"/>
      <c r="AM28" s="79"/>
      <c r="AN28" s="79"/>
      <c r="AO28" s="79"/>
    </row>
    <row r="29" spans="1:41" s="82" customFormat="1" ht="21.9" hidden="1" customHeight="1" x14ac:dyDescent="0.25">
      <c r="A29" s="105" t="s">
        <v>68</v>
      </c>
      <c r="B29" s="105"/>
      <c r="C29" s="84" t="s">
        <v>64</v>
      </c>
      <c r="D29" s="100"/>
      <c r="E29" s="100"/>
      <c r="F29" s="100">
        <v>0</v>
      </c>
      <c r="G29" s="100"/>
      <c r="H29" s="100">
        <f t="shared" si="4"/>
        <v>0</v>
      </c>
      <c r="I29" s="100"/>
      <c r="J29" s="101">
        <f t="shared" si="3"/>
        <v>0</v>
      </c>
      <c r="K29" s="100"/>
      <c r="L29" s="102"/>
      <c r="M29" s="100"/>
      <c r="N29" s="101">
        <f t="shared" si="2"/>
        <v>0</v>
      </c>
      <c r="O29" s="84"/>
      <c r="P29" s="158">
        <f t="shared" si="0"/>
        <v>0</v>
      </c>
      <c r="Q29" s="103"/>
      <c r="R29" s="102"/>
      <c r="S29" s="84"/>
      <c r="T29" s="102"/>
      <c r="U29" s="79"/>
      <c r="V29" s="79"/>
      <c r="W29" s="79"/>
      <c r="X29" s="79"/>
      <c r="Y29" s="80"/>
      <c r="Z29" s="79"/>
      <c r="AA29" s="80"/>
      <c r="AB29" s="79"/>
      <c r="AC29" s="80"/>
      <c r="AD29" s="79"/>
      <c r="AE29" s="80"/>
      <c r="AF29" s="79"/>
      <c r="AG29" s="80"/>
      <c r="AH29" s="79"/>
      <c r="AI29" s="79"/>
      <c r="AJ29" s="79"/>
      <c r="AK29" s="79"/>
      <c r="AL29" s="79"/>
      <c r="AM29" s="79"/>
      <c r="AN29" s="79"/>
      <c r="AO29" s="79"/>
    </row>
    <row r="30" spans="1:41" s="82" customFormat="1" ht="21.9" customHeight="1" x14ac:dyDescent="0.25">
      <c r="A30" s="105" t="s">
        <v>69</v>
      </c>
      <c r="B30" s="105"/>
      <c r="C30" s="84" t="s">
        <v>64</v>
      </c>
      <c r="D30" s="100">
        <v>154562</v>
      </c>
      <c r="E30" s="100"/>
      <c r="F30" s="100">
        <v>0</v>
      </c>
      <c r="G30" s="100"/>
      <c r="H30" s="100">
        <f t="shared" si="4"/>
        <v>154562</v>
      </c>
      <c r="I30" s="100"/>
      <c r="J30" s="101">
        <f t="shared" si="3"/>
        <v>4.818782753846353</v>
      </c>
      <c r="K30" s="100"/>
      <c r="L30" s="102">
        <v>7448007</v>
      </c>
      <c r="M30" s="100"/>
      <c r="N30" s="101">
        <f t="shared" si="2"/>
        <v>5.520721516284727</v>
      </c>
      <c r="O30" s="107"/>
      <c r="P30" s="158">
        <f t="shared" si="0"/>
        <v>8532937.5899999999</v>
      </c>
      <c r="Q30" s="103"/>
      <c r="R30" s="102">
        <v>1084930.5899999999</v>
      </c>
      <c r="S30" s="107"/>
      <c r="T30" s="102"/>
      <c r="U30" s="79"/>
      <c r="V30" s="79"/>
      <c r="W30" s="79"/>
      <c r="X30" s="79"/>
      <c r="Y30" s="80"/>
      <c r="Z30" s="79"/>
      <c r="AA30" s="80"/>
      <c r="AB30" s="79"/>
      <c r="AC30" s="80"/>
      <c r="AD30" s="79"/>
      <c r="AE30" s="80"/>
      <c r="AF30" s="79"/>
      <c r="AG30" s="80"/>
      <c r="AH30" s="79"/>
      <c r="AI30" s="79"/>
      <c r="AJ30" s="79"/>
      <c r="AK30" s="79"/>
      <c r="AL30" s="79"/>
      <c r="AM30" s="79"/>
      <c r="AN30" s="79"/>
      <c r="AO30" s="79"/>
    </row>
    <row r="31" spans="1:41" s="82" customFormat="1" ht="21.9" customHeight="1" x14ac:dyDescent="0.25">
      <c r="A31" s="108" t="s">
        <v>24</v>
      </c>
      <c r="B31" s="108"/>
      <c r="C31" s="84" t="s">
        <v>64</v>
      </c>
      <c r="D31" s="100">
        <v>700</v>
      </c>
      <c r="E31" s="100"/>
      <c r="F31" s="100">
        <v>0</v>
      </c>
      <c r="G31" s="100"/>
      <c r="H31" s="100">
        <f t="shared" si="4"/>
        <v>700</v>
      </c>
      <c r="I31" s="100"/>
      <c r="J31" s="109">
        <f t="shared" si="3"/>
        <v>4.5142857142857142</v>
      </c>
      <c r="K31" s="100"/>
      <c r="L31" s="102">
        <v>31600</v>
      </c>
      <c r="M31" s="100"/>
      <c r="N31" s="109">
        <f t="shared" si="2"/>
        <v>5.6977142857142855</v>
      </c>
      <c r="O31" s="107"/>
      <c r="P31" s="158">
        <f t="shared" si="0"/>
        <v>39884</v>
      </c>
      <c r="Q31" s="103"/>
      <c r="R31" s="102">
        <v>8284</v>
      </c>
      <c r="S31" s="107"/>
      <c r="T31" s="102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s="110" customFormat="1" ht="21.9" hidden="1" customHeight="1" x14ac:dyDescent="0.25">
      <c r="A32" s="108" t="s">
        <v>175</v>
      </c>
      <c r="B32" s="106"/>
      <c r="C32" s="84" t="s">
        <v>64</v>
      </c>
      <c r="D32" s="100"/>
      <c r="E32" s="100"/>
      <c r="F32" s="100">
        <v>0</v>
      </c>
      <c r="G32" s="100"/>
      <c r="H32" s="100">
        <f t="shared" si="4"/>
        <v>0</v>
      </c>
      <c r="I32" s="100"/>
      <c r="J32" s="101">
        <f t="shared" si="3"/>
        <v>0</v>
      </c>
      <c r="K32" s="100"/>
      <c r="L32" s="102"/>
      <c r="M32" s="100"/>
      <c r="N32" s="101">
        <f t="shared" si="2"/>
        <v>0</v>
      </c>
      <c r="O32" s="107"/>
      <c r="P32" s="158">
        <f>+R32+L32</f>
        <v>0</v>
      </c>
      <c r="Q32" s="103"/>
      <c r="R32" s="102"/>
      <c r="S32" s="107"/>
      <c r="T32" s="102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33" s="82" customFormat="1" ht="21.9" hidden="1" customHeight="1" x14ac:dyDescent="0.25">
      <c r="A33" s="99" t="s">
        <v>70</v>
      </c>
      <c r="B33" s="106"/>
      <c r="C33" s="84" t="s">
        <v>64</v>
      </c>
      <c r="D33" s="100"/>
      <c r="E33" s="100"/>
      <c r="F33" s="100">
        <v>0</v>
      </c>
      <c r="G33" s="100"/>
      <c r="H33" s="100">
        <f t="shared" si="4"/>
        <v>0</v>
      </c>
      <c r="I33" s="100"/>
      <c r="J33" s="101">
        <f t="shared" si="3"/>
        <v>0</v>
      </c>
      <c r="K33" s="100"/>
      <c r="L33" s="102"/>
      <c r="M33" s="100"/>
      <c r="N33" s="101">
        <f t="shared" si="2"/>
        <v>0</v>
      </c>
      <c r="O33" s="84"/>
      <c r="P33" s="158">
        <f t="shared" si="0"/>
        <v>0</v>
      </c>
      <c r="Q33" s="103"/>
      <c r="R33" s="102"/>
      <c r="S33" s="107"/>
      <c r="T33" s="102"/>
      <c r="U33" s="79"/>
      <c r="V33" s="79"/>
      <c r="W33" s="79"/>
      <c r="X33" s="79"/>
      <c r="Y33" s="80"/>
      <c r="Z33" s="79"/>
      <c r="AA33" s="80"/>
      <c r="AB33" s="79"/>
      <c r="AC33" s="80"/>
      <c r="AD33" s="79"/>
      <c r="AE33" s="80"/>
      <c r="AF33" s="79"/>
      <c r="AG33" s="111"/>
    </row>
    <row r="34" spans="1:33" s="82" customFormat="1" ht="21.9" customHeight="1" x14ac:dyDescent="0.25">
      <c r="A34" s="99" t="s">
        <v>33</v>
      </c>
      <c r="B34" s="106"/>
      <c r="C34" s="84" t="s">
        <v>64</v>
      </c>
      <c r="D34" s="100">
        <v>125</v>
      </c>
      <c r="E34" s="100"/>
      <c r="F34" s="100">
        <v>0</v>
      </c>
      <c r="G34" s="100"/>
      <c r="H34" s="100">
        <f t="shared" si="4"/>
        <v>125</v>
      </c>
      <c r="I34" s="100"/>
      <c r="J34" s="101">
        <f t="shared" si="3"/>
        <v>13.2912</v>
      </c>
      <c r="K34" s="100"/>
      <c r="L34" s="102">
        <v>16614</v>
      </c>
      <c r="M34" s="100"/>
      <c r="N34" s="101">
        <f t="shared" si="2"/>
        <v>13.2912</v>
      </c>
      <c r="O34" s="84"/>
      <c r="P34" s="158">
        <f>+R34+L34</f>
        <v>16614</v>
      </c>
      <c r="Q34" s="103"/>
      <c r="R34" s="102">
        <v>0</v>
      </c>
      <c r="S34" s="107"/>
      <c r="T34" s="102"/>
      <c r="U34" s="79"/>
      <c r="V34" s="79"/>
      <c r="W34" s="79"/>
      <c r="X34" s="79"/>
      <c r="Y34" s="80"/>
      <c r="Z34" s="79"/>
      <c r="AA34" s="80"/>
      <c r="AB34" s="79"/>
      <c r="AC34" s="80"/>
      <c r="AD34" s="79"/>
      <c r="AE34" s="80"/>
      <c r="AF34" s="79"/>
      <c r="AG34" s="111"/>
    </row>
    <row r="35" spans="1:33" s="82" customFormat="1" ht="21.9" customHeight="1" x14ac:dyDescent="0.25">
      <c r="A35" s="105" t="s">
        <v>13</v>
      </c>
      <c r="B35" s="106"/>
      <c r="C35" s="84" t="s">
        <v>64</v>
      </c>
      <c r="D35" s="100">
        <v>12126</v>
      </c>
      <c r="E35" s="100"/>
      <c r="F35" s="100">
        <v>0</v>
      </c>
      <c r="G35" s="100"/>
      <c r="H35" s="100">
        <f t="shared" si="4"/>
        <v>12126</v>
      </c>
      <c r="I35" s="100"/>
      <c r="J35" s="101">
        <f t="shared" si="3"/>
        <v>5.997690912089725</v>
      </c>
      <c r="K35" s="100"/>
      <c r="L35" s="102">
        <v>727280</v>
      </c>
      <c r="M35" s="100"/>
      <c r="N35" s="101">
        <f t="shared" si="2"/>
        <v>6.9221449777337956</v>
      </c>
      <c r="O35" s="107"/>
      <c r="P35" s="158">
        <f t="shared" si="0"/>
        <v>839379.3</v>
      </c>
      <c r="Q35" s="103"/>
      <c r="R35" s="102">
        <v>112099.29999999999</v>
      </c>
      <c r="S35" s="107"/>
      <c r="T35" s="102"/>
      <c r="U35" s="79"/>
      <c r="V35" s="79"/>
      <c r="W35" s="79"/>
      <c r="X35" s="79"/>
      <c r="Y35" s="80"/>
      <c r="Z35" s="79"/>
      <c r="AA35" s="80"/>
      <c r="AB35" s="79"/>
      <c r="AC35" s="80"/>
      <c r="AD35" s="79"/>
      <c r="AE35" s="80"/>
      <c r="AF35" s="79"/>
      <c r="AG35" s="111"/>
    </row>
    <row r="36" spans="1:33" s="82" customFormat="1" ht="21.9" customHeight="1" x14ac:dyDescent="0.25">
      <c r="A36" s="105" t="s">
        <v>81</v>
      </c>
      <c r="B36" s="106"/>
      <c r="C36" s="84" t="s">
        <v>64</v>
      </c>
      <c r="D36" s="112">
        <v>4456</v>
      </c>
      <c r="E36" s="112"/>
      <c r="F36" s="100">
        <v>0</v>
      </c>
      <c r="G36" s="112"/>
      <c r="H36" s="100">
        <f t="shared" si="4"/>
        <v>4456</v>
      </c>
      <c r="I36" s="112"/>
      <c r="J36" s="101">
        <f t="shared" si="3"/>
        <v>4.0668536804308797</v>
      </c>
      <c r="K36" s="112"/>
      <c r="L36" s="113">
        <v>181219</v>
      </c>
      <c r="M36" s="112"/>
      <c r="N36" s="101">
        <f t="shared" si="2"/>
        <v>4.8344050718132854</v>
      </c>
      <c r="O36" s="114"/>
      <c r="P36" s="158">
        <f>+R36+L36</f>
        <v>215421.09</v>
      </c>
      <c r="Q36" s="115"/>
      <c r="R36" s="113">
        <v>34202.090000000004</v>
      </c>
      <c r="S36" s="107"/>
      <c r="T36" s="102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3" s="82" customFormat="1" ht="21.9" customHeight="1" x14ac:dyDescent="0.25">
      <c r="A37" s="105" t="s">
        <v>141</v>
      </c>
      <c r="B37" s="106"/>
      <c r="C37" s="84" t="s">
        <v>64</v>
      </c>
      <c r="D37" s="112">
        <v>11431</v>
      </c>
      <c r="E37" s="112"/>
      <c r="F37" s="112">
        <v>0</v>
      </c>
      <c r="G37" s="112"/>
      <c r="H37" s="112">
        <f>+D37-F37</f>
        <v>11431</v>
      </c>
      <c r="I37" s="112"/>
      <c r="J37" s="101">
        <f>IF(D37&lt;&gt;0,+L37/H37)/10</f>
        <v>4.2161490683229816</v>
      </c>
      <c r="K37" s="112"/>
      <c r="L37" s="113">
        <v>481948</v>
      </c>
      <c r="M37" s="112"/>
      <c r="N37" s="101">
        <f>IF(D37&lt;&gt;0,+P37/H37)/10</f>
        <v>5.7939813664596276</v>
      </c>
      <c r="O37" s="114"/>
      <c r="P37" s="158">
        <f>+R37+L37</f>
        <v>662310.01</v>
      </c>
      <c r="Q37" s="115"/>
      <c r="R37" s="113">
        <v>180362.01</v>
      </c>
      <c r="S37" s="107"/>
      <c r="T37" s="102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s="82" customFormat="1" ht="21.9" hidden="1" customHeight="1" x14ac:dyDescent="0.25">
      <c r="A38" s="106" t="s">
        <v>71</v>
      </c>
      <c r="B38" s="106"/>
      <c r="C38" s="84" t="s">
        <v>64</v>
      </c>
      <c r="D38" s="100"/>
      <c r="E38" s="100"/>
      <c r="F38" s="100">
        <v>0</v>
      </c>
      <c r="G38" s="112"/>
      <c r="H38" s="100">
        <f t="shared" si="4"/>
        <v>0</v>
      </c>
      <c r="I38" s="112"/>
      <c r="J38" s="101">
        <f t="shared" si="3"/>
        <v>0</v>
      </c>
      <c r="K38" s="112"/>
      <c r="L38" s="102"/>
      <c r="M38" s="112"/>
      <c r="N38" s="101">
        <f t="shared" si="2"/>
        <v>0</v>
      </c>
      <c r="O38" s="114"/>
      <c r="P38" s="158">
        <f>+R38+L38</f>
        <v>0</v>
      </c>
      <c r="Q38" s="115"/>
      <c r="R38" s="102"/>
      <c r="S38" s="107"/>
      <c r="T38" s="102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3" s="82" customFormat="1" ht="21.9" customHeight="1" x14ac:dyDescent="0.25">
      <c r="A39" s="105" t="s">
        <v>140</v>
      </c>
      <c r="B39" s="106"/>
      <c r="C39" s="84" t="s">
        <v>64</v>
      </c>
      <c r="D39" s="100">
        <v>5544</v>
      </c>
      <c r="E39" s="100"/>
      <c r="F39" s="100">
        <v>0</v>
      </c>
      <c r="G39" s="112"/>
      <c r="H39" s="112">
        <f t="shared" si="4"/>
        <v>5544</v>
      </c>
      <c r="I39" s="112"/>
      <c r="J39" s="101">
        <f t="shared" si="3"/>
        <v>4.8288059163059156</v>
      </c>
      <c r="K39" s="112"/>
      <c r="L39" s="102">
        <v>267709</v>
      </c>
      <c r="M39" s="112"/>
      <c r="N39" s="101">
        <f t="shared" si="2"/>
        <v>5.7842923881673878</v>
      </c>
      <c r="O39" s="114"/>
      <c r="P39" s="158">
        <f t="shared" si="0"/>
        <v>320681.17</v>
      </c>
      <c r="Q39" s="115"/>
      <c r="R39" s="102">
        <v>52972.17</v>
      </c>
      <c r="S39" s="107"/>
      <c r="T39" s="102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s="82" customFormat="1" ht="21.9" customHeight="1" x14ac:dyDescent="0.25">
      <c r="A40" s="105" t="s">
        <v>184</v>
      </c>
      <c r="B40" s="106"/>
      <c r="C40" s="84" t="s">
        <v>64</v>
      </c>
      <c r="D40" s="112">
        <v>36687</v>
      </c>
      <c r="E40" s="112"/>
      <c r="F40" s="112">
        <v>0</v>
      </c>
      <c r="G40" s="112"/>
      <c r="H40" s="112">
        <f>+D40-F40</f>
        <v>36687</v>
      </c>
      <c r="I40" s="112"/>
      <c r="J40" s="101">
        <f t="shared" si="3"/>
        <v>4.6126897811213778</v>
      </c>
      <c r="K40" s="112"/>
      <c r="L40" s="113">
        <v>1692257.5</v>
      </c>
      <c r="M40" s="112"/>
      <c r="N40" s="101">
        <f t="shared" si="2"/>
        <v>5.5623006241993078</v>
      </c>
      <c r="O40" s="114"/>
      <c r="P40" s="158">
        <f>+R40+L40</f>
        <v>2040641.23</v>
      </c>
      <c r="Q40" s="115"/>
      <c r="R40" s="113">
        <v>348383.73</v>
      </c>
      <c r="S40" s="107"/>
      <c r="T40" s="10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s="82" customFormat="1" ht="21.9" customHeight="1" x14ac:dyDescent="0.25">
      <c r="A41" s="105" t="s">
        <v>35</v>
      </c>
      <c r="B41" s="106"/>
      <c r="C41" s="84" t="s">
        <v>64</v>
      </c>
      <c r="D41" s="112">
        <v>15956</v>
      </c>
      <c r="E41" s="112"/>
      <c r="F41" s="112">
        <v>0</v>
      </c>
      <c r="G41" s="112"/>
      <c r="H41" s="112">
        <f>+D41-F41</f>
        <v>15956</v>
      </c>
      <c r="I41" s="112"/>
      <c r="J41" s="101">
        <f t="shared" si="3"/>
        <v>4.5356041614439713</v>
      </c>
      <c r="K41" s="112"/>
      <c r="L41" s="113">
        <v>723701</v>
      </c>
      <c r="M41" s="112"/>
      <c r="N41" s="101">
        <f t="shared" si="2"/>
        <v>6.0202745048884427</v>
      </c>
      <c r="O41" s="114"/>
      <c r="P41" s="158">
        <f>+R41+L41</f>
        <v>960595</v>
      </c>
      <c r="Q41" s="115"/>
      <c r="R41" s="113">
        <v>236893.99999999997</v>
      </c>
      <c r="S41" s="107"/>
      <c r="T41" s="10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2" customFormat="1" ht="21.9" hidden="1" customHeight="1" x14ac:dyDescent="0.25">
      <c r="A42" s="105" t="s">
        <v>82</v>
      </c>
      <c r="B42" s="106"/>
      <c r="C42" s="84" t="s">
        <v>64</v>
      </c>
      <c r="D42" s="112"/>
      <c r="E42" s="112"/>
      <c r="F42" s="112">
        <v>0</v>
      </c>
      <c r="G42" s="112"/>
      <c r="H42" s="112">
        <f>+D42-F42</f>
        <v>0</v>
      </c>
      <c r="I42" s="112"/>
      <c r="J42" s="101">
        <f t="shared" si="3"/>
        <v>0</v>
      </c>
      <c r="K42" s="112"/>
      <c r="L42" s="113"/>
      <c r="M42" s="112"/>
      <c r="N42" s="101">
        <f t="shared" si="2"/>
        <v>0</v>
      </c>
      <c r="O42" s="114"/>
      <c r="P42" s="158">
        <f>+R42+L42</f>
        <v>0</v>
      </c>
      <c r="Q42" s="115"/>
      <c r="R42" s="113"/>
      <c r="S42" s="107"/>
      <c r="T42" s="102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82" customFormat="1" ht="21.9" customHeight="1" x14ac:dyDescent="0.25">
      <c r="A43" s="105" t="s">
        <v>200</v>
      </c>
      <c r="B43" s="106"/>
      <c r="C43" s="84" t="s">
        <v>64</v>
      </c>
      <c r="D43" s="112">
        <v>1985</v>
      </c>
      <c r="E43" s="112"/>
      <c r="F43" s="112">
        <v>0</v>
      </c>
      <c r="G43" s="112"/>
      <c r="H43" s="112">
        <f>+D43-F43</f>
        <v>1985</v>
      </c>
      <c r="I43" s="112"/>
      <c r="J43" s="101">
        <f>IF(D43&lt;&gt;0,+L43/H43)/10</f>
        <v>4.9375395465994965</v>
      </c>
      <c r="K43" s="112"/>
      <c r="L43" s="113">
        <v>98010.16</v>
      </c>
      <c r="M43" s="112"/>
      <c r="N43" s="101">
        <f>IF(D43&lt;&gt;0,+P43/H43)/10</f>
        <v>5.1401753148614615</v>
      </c>
      <c r="O43" s="114"/>
      <c r="P43" s="158">
        <f>+R43+L43</f>
        <v>102032.48000000001</v>
      </c>
      <c r="Q43" s="115"/>
      <c r="R43" s="113">
        <v>4022.3199999999997</v>
      </c>
      <c r="S43" s="107"/>
      <c r="T43" s="102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82" customFormat="1" ht="21.9" customHeight="1" x14ac:dyDescent="0.25">
      <c r="A44" s="105" t="s">
        <v>72</v>
      </c>
      <c r="B44" s="106"/>
      <c r="C44" s="84" t="s">
        <v>64</v>
      </c>
      <c r="D44" s="116">
        <v>71</v>
      </c>
      <c r="E44" s="112"/>
      <c r="F44" s="116">
        <v>0</v>
      </c>
      <c r="G44" s="112"/>
      <c r="H44" s="116">
        <f>+D44-F44</f>
        <v>71</v>
      </c>
      <c r="I44" s="112"/>
      <c r="J44" s="87">
        <f>IF(D44&lt;&gt;0,+L44/H44)/10</f>
        <v>3.2450704225352114</v>
      </c>
      <c r="K44" s="112"/>
      <c r="L44" s="117">
        <v>2304</v>
      </c>
      <c r="M44" s="112"/>
      <c r="N44" s="87">
        <f>IF(D44&lt;&gt;0,+P44/H44)/10</f>
        <v>3.4966338028169011</v>
      </c>
      <c r="O44" s="114"/>
      <c r="P44" s="161">
        <f>+R44+L44</f>
        <v>2482.61</v>
      </c>
      <c r="Q44" s="115"/>
      <c r="R44" s="117">
        <v>178.61</v>
      </c>
      <c r="S44" s="107"/>
      <c r="T44" s="102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3" s="82" customFormat="1" ht="18" customHeight="1" x14ac:dyDescent="0.25">
      <c r="A45" s="49" t="s">
        <v>169</v>
      </c>
      <c r="B45" s="89"/>
      <c r="C45" s="79"/>
      <c r="D45" s="119">
        <f>SUM(D13:D44)</f>
        <v>413688</v>
      </c>
      <c r="E45" s="98"/>
      <c r="F45" s="119">
        <f>SUM(F13:F44)</f>
        <v>0</v>
      </c>
      <c r="G45" s="98"/>
      <c r="H45" s="119">
        <f>SUM(H13:H44)</f>
        <v>413688</v>
      </c>
      <c r="I45" s="98"/>
      <c r="J45" s="120">
        <f>IF(D45&lt;&gt;0,+L45/H45)/10</f>
        <v>4.5887316866817507</v>
      </c>
      <c r="K45" s="98"/>
      <c r="L45" s="121">
        <f>SUM(L13:L44)</f>
        <v>18983032.34</v>
      </c>
      <c r="M45" s="98"/>
      <c r="N45" s="120">
        <f>IF(D45&lt;&gt;0,+P45/H45)/10</f>
        <v>5.5242528088801235</v>
      </c>
      <c r="O45" s="98"/>
      <c r="P45" s="121">
        <f>SUM(P13:P44)</f>
        <v>22853170.960000005</v>
      </c>
      <c r="Q45" s="98"/>
      <c r="R45" s="121">
        <f>SUM(R13:R44)</f>
        <v>3870138.6199999987</v>
      </c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s="82" customFormat="1" ht="18" customHeight="1" x14ac:dyDescent="0.25">
      <c r="A46" s="49"/>
      <c r="B46" s="89"/>
      <c r="C46" s="79"/>
      <c r="D46" s="119"/>
      <c r="E46" s="98"/>
      <c r="F46" s="119"/>
      <c r="G46" s="98"/>
      <c r="H46" s="119"/>
      <c r="I46" s="98"/>
      <c r="J46" s="120"/>
      <c r="K46" s="98"/>
      <c r="L46" s="121"/>
      <c r="M46" s="98"/>
      <c r="N46" s="120"/>
      <c r="O46" s="98"/>
      <c r="P46" s="121"/>
      <c r="Q46" s="98"/>
      <c r="R46" s="121"/>
      <c r="S46" s="80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s="95" customFormat="1" ht="18" customHeight="1" x14ac:dyDescent="0.25">
      <c r="A47" s="18" t="s">
        <v>118</v>
      </c>
      <c r="B47" s="162"/>
      <c r="C47" s="163"/>
      <c r="D47" s="164">
        <f>+D13</f>
        <v>2000</v>
      </c>
      <c r="E47" s="98"/>
      <c r="F47" s="164">
        <f>+F13</f>
        <v>0</v>
      </c>
      <c r="G47" s="98"/>
      <c r="H47" s="164">
        <f>+D47-F47</f>
        <v>2000</v>
      </c>
      <c r="I47" s="112"/>
      <c r="J47" s="101">
        <f>IF(D47&lt;&gt;0,+L47/H47)/10</f>
        <v>4.4703999999999997</v>
      </c>
      <c r="K47" s="98"/>
      <c r="L47" s="165">
        <f>+L13</f>
        <v>89408</v>
      </c>
      <c r="M47" s="98"/>
      <c r="N47" s="101">
        <f>IF(D47&lt;&gt;0,+P47/H47)/10</f>
        <v>5.1224945000000002</v>
      </c>
      <c r="O47" s="98"/>
      <c r="P47" s="165">
        <f>+P13</f>
        <v>102449.89</v>
      </c>
      <c r="Q47" s="98"/>
      <c r="R47" s="165">
        <f>+R13</f>
        <v>13041.890000000003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s="95" customFormat="1" ht="18" customHeight="1" x14ac:dyDescent="0.25">
      <c r="A48" s="18" t="s">
        <v>119</v>
      </c>
      <c r="B48" s="162"/>
      <c r="C48" s="163"/>
      <c r="D48" s="164">
        <f>SUM(D14:D20)</f>
        <v>337</v>
      </c>
      <c r="E48" s="86"/>
      <c r="F48" s="164">
        <f>SUM(F14:F20)</f>
        <v>0</v>
      </c>
      <c r="G48" s="86"/>
      <c r="H48" s="164">
        <f>SUM(H14:H20)</f>
        <v>337</v>
      </c>
      <c r="I48" s="112"/>
      <c r="J48" s="101">
        <f>IF(D48&lt;&gt;0,+L48/H48)/10</f>
        <v>5.1448605341246294</v>
      </c>
      <c r="K48" s="86"/>
      <c r="L48" s="165">
        <f>SUM(L14:L20)</f>
        <v>17338.18</v>
      </c>
      <c r="M48" s="86"/>
      <c r="N48" s="101">
        <f>IF(D48&lt;&gt;0,+P48/H48)/10</f>
        <v>6.2114569732937692</v>
      </c>
      <c r="O48" s="86"/>
      <c r="P48" s="165">
        <f>SUM(P14:P20)</f>
        <v>20932.61</v>
      </c>
      <c r="Q48" s="86"/>
      <c r="R48" s="165">
        <f>SUM(R14:R20)</f>
        <v>3594.43</v>
      </c>
      <c r="S48" s="79"/>
      <c r="T48" s="79"/>
      <c r="U48" s="79"/>
      <c r="V48" s="79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s="95" customFormat="1" ht="18" customHeight="1" x14ac:dyDescent="0.25">
      <c r="A49" s="18" t="s">
        <v>120</v>
      </c>
      <c r="B49" s="162"/>
      <c r="C49" s="163"/>
      <c r="D49" s="85">
        <f>SUM(D21:D44)</f>
        <v>411351</v>
      </c>
      <c r="E49" s="86"/>
      <c r="F49" s="85">
        <f>SUM(F21:F44)</f>
        <v>0</v>
      </c>
      <c r="G49" s="86"/>
      <c r="H49" s="85">
        <f>SUM(H21:H44)</f>
        <v>411351</v>
      </c>
      <c r="I49" s="112"/>
      <c r="J49" s="87">
        <f>IF(D49&lt;&gt;0,+L49/H49)/10</f>
        <v>4.5888514091372086</v>
      </c>
      <c r="K49" s="86"/>
      <c r="L49" s="88">
        <f>SUM(L21:L44)</f>
        <v>18876286.16</v>
      </c>
      <c r="M49" s="86"/>
      <c r="N49" s="87">
        <f>IF(D49&lt;&gt;0,+P49/H49)/10</f>
        <v>5.5256431757793241</v>
      </c>
      <c r="O49" s="86"/>
      <c r="P49" s="88">
        <f>SUM(P21:P44)</f>
        <v>22729788.460000005</v>
      </c>
      <c r="Q49" s="86"/>
      <c r="R49" s="88">
        <f>SUM(R21:R44)</f>
        <v>3853502.2999999984</v>
      </c>
      <c r="S49" s="79"/>
      <c r="T49" s="79"/>
      <c r="U49" s="79"/>
      <c r="V49" s="79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s="82" customFormat="1" ht="30" customHeight="1" thickBot="1" x14ac:dyDescent="0.3">
      <c r="A50" s="89" t="s">
        <v>62</v>
      </c>
      <c r="B50" s="89"/>
      <c r="C50" s="79"/>
      <c r="D50" s="123">
        <f>+D48+D49+D47</f>
        <v>413688</v>
      </c>
      <c r="E50" s="98"/>
      <c r="F50" s="123">
        <f>+F48+F49+F47</f>
        <v>0</v>
      </c>
      <c r="G50" s="98"/>
      <c r="H50" s="123">
        <f>+H48+H49+H47</f>
        <v>413688</v>
      </c>
      <c r="I50" s="98"/>
      <c r="J50" s="124">
        <f>IF(D50&lt;&gt;0,+L50/H50)/10</f>
        <v>4.5887316866817507</v>
      </c>
      <c r="K50" s="98"/>
      <c r="L50" s="125">
        <f>+L48+L49+L47</f>
        <v>18983032.34</v>
      </c>
      <c r="M50" s="98"/>
      <c r="N50" s="124">
        <f>IF(D50&lt;&gt;0,+P50/H50)/10</f>
        <v>5.5242528088801235</v>
      </c>
      <c r="O50" s="98"/>
      <c r="P50" s="125">
        <f>+P48+P49+P47</f>
        <v>22853170.960000005</v>
      </c>
      <c r="Q50" s="98"/>
      <c r="R50" s="125">
        <f>+R48+R49+R47</f>
        <v>3870138.6199999987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s="82" customFormat="1" ht="18" customHeight="1" thickTop="1" x14ac:dyDescent="0.25">
      <c r="A51" s="89"/>
      <c r="B51" s="89"/>
      <c r="C51" s="79"/>
      <c r="D51" s="119"/>
      <c r="E51" s="98"/>
      <c r="F51" s="119"/>
      <c r="G51" s="98"/>
      <c r="H51" s="119"/>
      <c r="I51" s="98"/>
      <c r="J51" s="120"/>
      <c r="K51" s="98"/>
      <c r="L51" s="121"/>
      <c r="M51" s="98"/>
      <c r="N51" s="120"/>
      <c r="O51" s="98"/>
      <c r="P51" s="121"/>
      <c r="Q51" s="98"/>
      <c r="R51" s="121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132" customFormat="1" ht="21.9" customHeight="1" x14ac:dyDescent="0.3">
      <c r="A52" s="133" t="s">
        <v>48</v>
      </c>
      <c r="B52" s="133"/>
      <c r="C52" s="134"/>
      <c r="D52" s="128">
        <f>+D50-D10</f>
        <v>-82162</v>
      </c>
      <c r="E52" s="127"/>
      <c r="F52" s="128">
        <f>+F50-F10</f>
        <v>0</v>
      </c>
      <c r="G52" s="127"/>
      <c r="H52" s="128">
        <f>+H50-H10</f>
        <v>-82162</v>
      </c>
      <c r="I52" s="127"/>
      <c r="J52" s="135">
        <f>+J50-J10</f>
        <v>0.48416780647604263</v>
      </c>
      <c r="K52" s="128"/>
      <c r="L52" s="130">
        <f>+L50-L10</f>
        <v>-1369447.6600000001</v>
      </c>
      <c r="M52" s="128"/>
      <c r="N52" s="135">
        <f>+N50-N10</f>
        <v>0.87683927656188221</v>
      </c>
      <c r="O52" s="127"/>
      <c r="P52" s="130">
        <f>+P50-P10</f>
        <v>-191029.03999999538</v>
      </c>
      <c r="R52" s="130">
        <f>+R50-R10</f>
        <v>1178418.6199999987</v>
      </c>
    </row>
    <row r="53" spans="1:33" s="141" customFormat="1" ht="21.9" customHeight="1" x14ac:dyDescent="0.25">
      <c r="A53" s="83" t="s">
        <v>74</v>
      </c>
      <c r="B53" s="83"/>
      <c r="C53" s="136"/>
      <c r="D53" s="137">
        <f>IF(D10&lt;&gt;0,+D52/D10,D10)</f>
        <v>-0.16569930422506807</v>
      </c>
      <c r="E53" s="138"/>
      <c r="F53" s="137">
        <f>IF(F10&lt;&gt;0,+F52/F10,F10)</f>
        <v>0</v>
      </c>
      <c r="G53" s="138"/>
      <c r="H53" s="137">
        <f>IF(H10&lt;&gt;0,+H52/H10,H10)</f>
        <v>-0.16569930422506807</v>
      </c>
      <c r="I53" s="138"/>
      <c r="J53" s="137">
        <f>IF(J10&lt;&gt;0,+J52/J10,J10)</f>
        <v>0.11795840449967065</v>
      </c>
      <c r="K53" s="139"/>
      <c r="L53" s="137">
        <f>IF(L10&lt;&gt;0,+L52/L10,L10)</f>
        <v>-6.7286525278491868E-2</v>
      </c>
      <c r="M53" s="139"/>
      <c r="N53" s="137">
        <f>IF(N10&lt;&gt;0,+N52/N10,N10)</f>
        <v>0.18867253160587449</v>
      </c>
      <c r="O53" s="138"/>
      <c r="P53" s="137">
        <f>IF(P10&lt;&gt;0,+P52/P10,P10)</f>
        <v>-8.2896798326691917E-3</v>
      </c>
      <c r="Q53" s="140"/>
      <c r="R53" s="137">
        <f>IF(R10&lt;&gt;0,+R52/R10,R10)</f>
        <v>0.43779390872750462</v>
      </c>
    </row>
    <row r="54" spans="1:33" s="141" customFormat="1" ht="18" customHeight="1" x14ac:dyDescent="0.25">
      <c r="A54" s="83"/>
      <c r="B54" s="83"/>
      <c r="C54" s="136"/>
      <c r="D54" s="137"/>
      <c r="E54" s="138"/>
      <c r="F54" s="137"/>
      <c r="G54" s="138"/>
      <c r="H54" s="137"/>
      <c r="I54" s="138"/>
      <c r="J54" s="137"/>
      <c r="K54" s="139"/>
      <c r="L54" s="137"/>
      <c r="M54" s="139"/>
      <c r="N54" s="137"/>
      <c r="O54" s="138"/>
      <c r="P54" s="137"/>
      <c r="Q54" s="140"/>
      <c r="R54" s="137"/>
    </row>
    <row r="55" spans="1:33" s="82" customFormat="1" ht="13.2" x14ac:dyDescent="0.25">
      <c r="A55" s="79"/>
      <c r="B55" s="79"/>
      <c r="C55" s="79"/>
      <c r="D55" s="111"/>
      <c r="E55" s="79"/>
      <c r="F55" s="111"/>
      <c r="G55" s="79"/>
      <c r="H55" s="111"/>
      <c r="I55" s="79"/>
      <c r="J55" s="81"/>
      <c r="K55" s="79"/>
      <c r="L55" s="80"/>
      <c r="M55" s="79"/>
      <c r="N55" s="81"/>
      <c r="O55" s="79"/>
      <c r="P55" s="80"/>
      <c r="Q55" s="79"/>
      <c r="R55" s="80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s="82" customFormat="1" ht="13.2" x14ac:dyDescent="0.25">
      <c r="A56" s="79"/>
      <c r="B56" s="79"/>
      <c r="C56" s="79"/>
      <c r="D56" s="142"/>
      <c r="E56" s="79"/>
      <c r="F56" s="142"/>
      <c r="G56" s="79"/>
      <c r="H56" s="142"/>
      <c r="I56" s="79"/>
      <c r="J56" s="142"/>
      <c r="K56" s="79"/>
      <c r="L56" s="142"/>
      <c r="M56" s="79"/>
      <c r="N56" s="142"/>
      <c r="O56" s="79"/>
      <c r="P56" s="143"/>
      <c r="Q56" s="79"/>
      <c r="R56" s="144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1:33" s="82" customFormat="1" ht="13.2" x14ac:dyDescent="0.25">
      <c r="A57" s="79"/>
      <c r="B57" s="79"/>
      <c r="C57" s="79"/>
      <c r="D57" s="111"/>
      <c r="E57" s="79"/>
      <c r="F57" s="111"/>
      <c r="G57" s="79"/>
      <c r="H57" s="111"/>
      <c r="I57" s="79"/>
      <c r="J57" s="81"/>
      <c r="K57" s="79"/>
      <c r="L57" s="80"/>
      <c r="M57" s="79"/>
      <c r="N57" s="81"/>
      <c r="O57" s="79"/>
      <c r="P57" s="80"/>
      <c r="Q57" s="79"/>
      <c r="R57" s="80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82" customFormat="1" ht="13.2" x14ac:dyDescent="0.25">
      <c r="A58" s="79"/>
      <c r="B58" s="79"/>
      <c r="C58" s="79"/>
      <c r="D58" s="142"/>
      <c r="E58" s="79"/>
      <c r="F58" s="142"/>
      <c r="G58" s="79"/>
      <c r="H58" s="142"/>
      <c r="I58" s="79"/>
      <c r="J58" s="142"/>
      <c r="K58" s="79"/>
      <c r="L58" s="142"/>
      <c r="M58" s="79"/>
      <c r="N58" s="142"/>
      <c r="O58" s="79"/>
      <c r="P58" s="143"/>
      <c r="Q58" s="79"/>
      <c r="R58" s="144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s="82" customFormat="1" ht="13.2" x14ac:dyDescent="0.25">
      <c r="A59" s="79"/>
      <c r="B59" s="79"/>
      <c r="C59" s="79"/>
      <c r="D59" s="111"/>
      <c r="E59" s="79"/>
      <c r="F59" s="111"/>
      <c r="G59" s="79"/>
      <c r="H59" s="111"/>
      <c r="I59" s="79"/>
      <c r="J59" s="81"/>
      <c r="K59" s="79"/>
      <c r="L59" s="80"/>
      <c r="M59" s="79"/>
      <c r="N59" s="81"/>
      <c r="O59" s="79"/>
      <c r="P59" s="80"/>
      <c r="Q59" s="79"/>
      <c r="R59" s="80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3.2" x14ac:dyDescent="0.25">
      <c r="A60" s="79"/>
      <c r="B60" s="79"/>
      <c r="C60" s="7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79"/>
      <c r="T60" s="79"/>
      <c r="U60" s="79"/>
      <c r="V60" s="79"/>
      <c r="W60" s="79"/>
      <c r="X60" s="79"/>
      <c r="Y60" s="80"/>
      <c r="Z60" s="79"/>
      <c r="AA60" s="80"/>
      <c r="AB60" s="79"/>
      <c r="AC60" s="80"/>
      <c r="AD60" s="79"/>
      <c r="AE60" s="80"/>
      <c r="AF60" s="79"/>
      <c r="AG60" s="80"/>
    </row>
    <row r="61" spans="1:33" s="82" customFormat="1" ht="13.2" x14ac:dyDescent="0.25">
      <c r="A61" s="79"/>
      <c r="B61" s="79"/>
      <c r="C61" s="79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79"/>
      <c r="T61" s="79"/>
      <c r="U61" s="79"/>
      <c r="V61" s="79"/>
      <c r="W61" s="79"/>
      <c r="X61" s="79"/>
      <c r="Y61" s="80"/>
      <c r="Z61" s="79"/>
      <c r="AA61" s="80"/>
      <c r="AB61" s="79"/>
      <c r="AC61" s="80"/>
      <c r="AD61" s="79"/>
      <c r="AE61" s="80"/>
      <c r="AF61" s="79"/>
      <c r="AG61" s="81"/>
    </row>
    <row r="62" spans="1:33" s="82" customFormat="1" ht="13.2" x14ac:dyDescent="0.25">
      <c r="A62" s="79"/>
      <c r="B62" s="79"/>
      <c r="C62" s="79"/>
      <c r="D62" s="142"/>
      <c r="E62" s="79"/>
      <c r="F62" s="142"/>
      <c r="G62" s="79"/>
      <c r="H62" s="142"/>
      <c r="I62" s="79"/>
      <c r="J62" s="142"/>
      <c r="K62" s="79"/>
      <c r="L62" s="142"/>
      <c r="M62" s="79"/>
      <c r="N62" s="142"/>
      <c r="O62" s="79"/>
      <c r="P62" s="143"/>
      <c r="Q62" s="79"/>
      <c r="R62" s="144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0"/>
    </row>
    <row r="63" spans="1:33" s="82" customFormat="1" ht="13.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45"/>
      <c r="Q63" s="37"/>
      <c r="R63" s="45"/>
      <c r="S63" s="79"/>
      <c r="T63" s="79"/>
      <c r="U63" s="79"/>
      <c r="V63" s="79"/>
      <c r="W63" s="79"/>
      <c r="X63" s="79"/>
      <c r="Y63" s="80"/>
      <c r="Z63" s="79"/>
      <c r="AA63" s="80"/>
      <c r="AB63" s="79"/>
      <c r="AC63" s="80"/>
      <c r="AD63" s="79"/>
      <c r="AE63" s="80"/>
      <c r="AF63" s="79"/>
      <c r="AG63" s="80"/>
    </row>
    <row r="64" spans="1:33" s="82" customFormat="1" ht="13.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5"/>
      <c r="Q64" s="37"/>
      <c r="R64" s="45"/>
      <c r="S64" s="79"/>
      <c r="T64" s="79"/>
      <c r="U64" s="79"/>
      <c r="V64" s="79"/>
      <c r="W64" s="79"/>
      <c r="X64" s="79"/>
      <c r="Y64" s="80"/>
      <c r="Z64" s="79"/>
      <c r="AA64" s="80"/>
      <c r="AB64" s="79"/>
      <c r="AC64" s="80"/>
      <c r="AD64" s="79"/>
      <c r="AE64" s="80"/>
      <c r="AF64" s="79"/>
      <c r="AG64" s="80"/>
    </row>
    <row r="65" spans="1:33" s="82" customFormat="1" ht="13.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45"/>
      <c r="Q65" s="37"/>
      <c r="R65" s="45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  <row r="66" spans="1:33" s="82" customFormat="1" ht="13.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5"/>
      <c r="Q66" s="37"/>
      <c r="R66" s="45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:33" s="82" customFormat="1" ht="13.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5"/>
      <c r="Q67" s="37"/>
      <c r="R67" s="45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s="82" customFormat="1" ht="13.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5"/>
      <c r="Q68" s="37"/>
      <c r="R68" s="45"/>
      <c r="S68" s="79"/>
      <c r="T68" s="79"/>
      <c r="U68" s="79"/>
      <c r="V68" s="79"/>
      <c r="W68" s="79"/>
      <c r="X68" s="79"/>
      <c r="Y68" s="80"/>
      <c r="Z68" s="79"/>
      <c r="AA68" s="80"/>
      <c r="AB68" s="79"/>
      <c r="AC68" s="80"/>
      <c r="AD68" s="79"/>
      <c r="AE68" s="80"/>
      <c r="AF68" s="79"/>
      <c r="AG68" s="80"/>
    </row>
    <row r="69" spans="1:33" s="82" customFormat="1" ht="13.2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79"/>
      <c r="R69" s="80"/>
      <c r="S69" s="79"/>
      <c r="T69" s="79"/>
      <c r="U69" s="79"/>
      <c r="V69" s="79"/>
      <c r="W69" s="79"/>
      <c r="X69" s="79"/>
      <c r="Y69" s="80"/>
      <c r="Z69" s="79"/>
      <c r="AA69" s="80"/>
      <c r="AB69" s="79"/>
      <c r="AC69" s="80"/>
      <c r="AD69" s="79"/>
      <c r="AE69" s="80"/>
      <c r="AF69" s="79"/>
      <c r="AG69" s="81"/>
    </row>
    <row r="70" spans="1:33" s="82" customFormat="1" ht="13.2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  <c r="Q70" s="79"/>
      <c r="R70" s="80"/>
      <c r="S70" s="79"/>
      <c r="T70" s="79"/>
      <c r="U70" s="79"/>
      <c r="V70" s="79"/>
      <c r="W70" s="79"/>
      <c r="X70" s="79"/>
      <c r="Y70" s="80"/>
      <c r="Z70" s="79"/>
      <c r="AA70" s="80"/>
      <c r="AB70" s="79"/>
      <c r="AC70" s="80"/>
      <c r="AD70" s="79"/>
      <c r="AE70" s="80"/>
      <c r="AF70" s="79"/>
      <c r="AG70" s="80"/>
    </row>
    <row r="71" spans="1:33" s="82" customFormat="1" ht="13.2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79"/>
      <c r="R71" s="80"/>
      <c r="S71" s="79"/>
      <c r="T71" s="79"/>
      <c r="U71" s="79"/>
      <c r="V71" s="79"/>
      <c r="W71" s="79"/>
      <c r="X71" s="79"/>
      <c r="Y71" s="80"/>
      <c r="Z71" s="79"/>
      <c r="AA71" s="80"/>
      <c r="AB71" s="79"/>
      <c r="AC71" s="80"/>
      <c r="AD71" s="79"/>
      <c r="AE71" s="80"/>
      <c r="AF71" s="79"/>
      <c r="AG71" s="80"/>
    </row>
    <row r="72" spans="1:33" s="82" customFormat="1" ht="13.2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  <c r="Q72" s="79"/>
      <c r="R72" s="80"/>
      <c r="S72" s="79"/>
      <c r="T72" s="79"/>
      <c r="U72" s="79"/>
      <c r="V72" s="79"/>
      <c r="W72" s="79"/>
      <c r="X72" s="79"/>
      <c r="Y72" s="80"/>
      <c r="Z72" s="79"/>
      <c r="AA72" s="80"/>
      <c r="AB72" s="79"/>
      <c r="AC72" s="80"/>
      <c r="AD72" s="79"/>
      <c r="AE72" s="80"/>
      <c r="AF72" s="79"/>
      <c r="AG72" s="80"/>
    </row>
    <row r="73" spans="1:33" s="82" customFormat="1" ht="13.2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  <c r="Q73" s="79"/>
      <c r="R73" s="80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</row>
    <row r="74" spans="1:33" s="82" customFormat="1" ht="13.2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  <c r="Q74" s="79"/>
      <c r="R74" s="80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</row>
    <row r="75" spans="1:33" s="82" customFormat="1" ht="13.2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79"/>
      <c r="R75" s="80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</row>
    <row r="76" spans="1:33" s="82" customFormat="1" ht="13.2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  <c r="Q76" s="79"/>
      <c r="R76" s="80"/>
      <c r="S76" s="79"/>
      <c r="T76" s="79"/>
      <c r="U76" s="79"/>
      <c r="V76" s="79"/>
      <c r="W76" s="79"/>
      <c r="X76" s="79"/>
      <c r="Y76" s="80"/>
      <c r="Z76" s="79"/>
      <c r="AA76" s="80"/>
      <c r="AB76" s="79"/>
      <c r="AC76" s="80"/>
      <c r="AD76" s="79"/>
      <c r="AE76" s="80"/>
      <c r="AF76" s="79"/>
      <c r="AG76" s="80"/>
    </row>
    <row r="77" spans="1:33" s="82" customFormat="1" ht="13.2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79"/>
      <c r="R77" s="80"/>
      <c r="S77" s="79"/>
      <c r="T77" s="79"/>
      <c r="U77" s="79"/>
      <c r="V77" s="79"/>
      <c r="W77" s="79"/>
      <c r="X77" s="79"/>
      <c r="Y77" s="80"/>
      <c r="Z77" s="79"/>
      <c r="AA77" s="80"/>
      <c r="AB77" s="79"/>
      <c r="AC77" s="80"/>
      <c r="AD77" s="79"/>
      <c r="AE77" s="80"/>
      <c r="AF77" s="79"/>
      <c r="AG77" s="80"/>
    </row>
    <row r="78" spans="1:33" s="82" customFormat="1" ht="13.2" x14ac:dyDescent="0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79"/>
      <c r="R78" s="80"/>
      <c r="S78" s="79"/>
      <c r="T78" s="79"/>
      <c r="U78" s="79"/>
      <c r="V78" s="79"/>
      <c r="W78" s="79"/>
      <c r="X78" s="79"/>
      <c r="Y78" s="80"/>
      <c r="Z78" s="79"/>
      <c r="AA78" s="80"/>
      <c r="AB78" s="79"/>
      <c r="AC78" s="80"/>
      <c r="AD78" s="79"/>
      <c r="AE78" s="80"/>
      <c r="AF78" s="79"/>
      <c r="AG78" s="80"/>
    </row>
    <row r="79" spans="1:33" s="82" customFormat="1" ht="13.2" x14ac:dyDescent="0.25">
      <c r="P79" s="146"/>
      <c r="R79" s="146"/>
    </row>
    <row r="80" spans="1:33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  <row r="304" spans="16:18" s="82" customFormat="1" ht="13.2" x14ac:dyDescent="0.25">
      <c r="P304" s="146"/>
      <c r="R304" s="146"/>
    </row>
    <row r="305" spans="16:18" s="82" customFormat="1" ht="13.2" x14ac:dyDescent="0.25">
      <c r="P305" s="146"/>
      <c r="R305" s="146"/>
    </row>
    <row r="306" spans="16:18" s="82" customFormat="1" ht="13.2" x14ac:dyDescent="0.25">
      <c r="P306" s="146"/>
      <c r="R306" s="146"/>
    </row>
    <row r="307" spans="16:18" s="82" customFormat="1" ht="13.2" x14ac:dyDescent="0.25">
      <c r="P307" s="146"/>
      <c r="R307" s="146"/>
    </row>
    <row r="308" spans="16:18" s="82" customFormat="1" ht="13.2" x14ac:dyDescent="0.25">
      <c r="P308" s="146"/>
      <c r="R308" s="146"/>
    </row>
    <row r="309" spans="16:18" s="82" customFormat="1" ht="13.2" x14ac:dyDescent="0.25">
      <c r="P309" s="146"/>
      <c r="R309" s="146"/>
    </row>
    <row r="310" spans="16:18" s="82" customFormat="1" ht="13.2" x14ac:dyDescent="0.25">
      <c r="P310" s="146"/>
      <c r="R310" s="146"/>
    </row>
    <row r="311" spans="16:18" s="82" customFormat="1" ht="13.2" x14ac:dyDescent="0.25">
      <c r="P311" s="146"/>
      <c r="R311" s="146"/>
    </row>
    <row r="312" spans="16:18" s="82" customFormat="1" ht="13.2" x14ac:dyDescent="0.25">
      <c r="P312" s="146"/>
      <c r="R312" s="146"/>
    </row>
    <row r="313" spans="16:18" s="82" customFormat="1" ht="13.2" x14ac:dyDescent="0.25">
      <c r="P313" s="146"/>
      <c r="R313" s="146"/>
    </row>
    <row r="314" spans="16:18" s="82" customFormat="1" ht="13.2" x14ac:dyDescent="0.25">
      <c r="P314" s="146"/>
      <c r="R314" s="146"/>
    </row>
    <row r="315" spans="16:18" s="82" customFormat="1" ht="13.2" x14ac:dyDescent="0.25">
      <c r="P315" s="146"/>
      <c r="R315" s="146"/>
    </row>
  </sheetData>
  <mergeCells count="1">
    <mergeCell ref="P1:R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B79"/>
  <sheetViews>
    <sheetView showGridLines="0" workbookViewId="0"/>
  </sheetViews>
  <sheetFormatPr defaultColWidth="9.6640625" defaultRowHeight="20.399999999999999" x14ac:dyDescent="0.35"/>
  <cols>
    <col min="1" max="1" width="33.88671875" style="371" customWidth="1"/>
    <col min="2" max="2" width="9.44140625" style="371" customWidth="1"/>
    <col min="3" max="3" width="11.88671875" style="371" customWidth="1"/>
    <col min="4" max="4" width="0.77734375" style="371" customWidth="1"/>
    <col min="5" max="5" width="11" style="371" customWidth="1"/>
    <col min="6" max="6" width="1.33203125" style="371" customWidth="1"/>
    <col min="7" max="7" width="10.109375" style="371" customWidth="1"/>
    <col min="8" max="8" width="2.21875" style="371" customWidth="1"/>
    <col min="9" max="9" width="13.44140625" style="371" customWidth="1"/>
    <col min="10" max="10" width="1.88671875" style="371" customWidth="1"/>
    <col min="11" max="11" width="10.44140625" style="371" bestFit="1" customWidth="1"/>
    <col min="12" max="12" width="1.109375" style="371" customWidth="1"/>
    <col min="13" max="13" width="9.44140625" style="371" bestFit="1" customWidth="1"/>
    <col min="14" max="14" width="1.33203125" style="371" customWidth="1"/>
    <col min="15" max="15" width="15.77734375" style="372" customWidth="1"/>
    <col min="16" max="16" width="1.6640625" style="371" customWidth="1"/>
    <col min="17" max="17" width="14.109375" style="372" customWidth="1"/>
    <col min="18" max="18" width="2" style="371" customWidth="1"/>
    <col min="19" max="19" width="13.21875" style="371" customWidth="1"/>
    <col min="20" max="20" width="3.6640625" style="373" customWidth="1"/>
    <col min="21" max="21" width="12.33203125" style="371" bestFit="1" customWidth="1"/>
    <col min="22" max="256" width="9.6640625" style="371"/>
    <col min="257" max="257" width="33.88671875" style="371" customWidth="1"/>
    <col min="258" max="258" width="9.44140625" style="371" customWidth="1"/>
    <col min="259" max="259" width="11.88671875" style="371" customWidth="1"/>
    <col min="260" max="260" width="0.77734375" style="371" customWidth="1"/>
    <col min="261" max="261" width="11" style="371" customWidth="1"/>
    <col min="262" max="262" width="1.33203125" style="371" customWidth="1"/>
    <col min="263" max="263" width="10.109375" style="371" customWidth="1"/>
    <col min="264" max="264" width="2.21875" style="371" customWidth="1"/>
    <col min="265" max="265" width="13.44140625" style="371" customWidth="1"/>
    <col min="266" max="266" width="1.88671875" style="371" customWidth="1"/>
    <col min="267" max="267" width="10.44140625" style="371" bestFit="1" customWidth="1"/>
    <col min="268" max="268" width="1.109375" style="371" customWidth="1"/>
    <col min="269" max="269" width="9.44140625" style="371" bestFit="1" customWidth="1"/>
    <col min="270" max="270" width="1.33203125" style="371" customWidth="1"/>
    <col min="271" max="271" width="15.77734375" style="371" customWidth="1"/>
    <col min="272" max="272" width="1.6640625" style="371" customWidth="1"/>
    <col min="273" max="273" width="14.109375" style="371" customWidth="1"/>
    <col min="274" max="274" width="2" style="371" customWidth="1"/>
    <col min="275" max="275" width="13.21875" style="371" customWidth="1"/>
    <col min="276" max="276" width="3.6640625" style="371" customWidth="1"/>
    <col min="277" max="277" width="12.33203125" style="371" bestFit="1" customWidth="1"/>
    <col min="278" max="512" width="9.6640625" style="371"/>
    <col min="513" max="513" width="33.88671875" style="371" customWidth="1"/>
    <col min="514" max="514" width="9.44140625" style="371" customWidth="1"/>
    <col min="515" max="515" width="11.88671875" style="371" customWidth="1"/>
    <col min="516" max="516" width="0.77734375" style="371" customWidth="1"/>
    <col min="517" max="517" width="11" style="371" customWidth="1"/>
    <col min="518" max="518" width="1.33203125" style="371" customWidth="1"/>
    <col min="519" max="519" width="10.109375" style="371" customWidth="1"/>
    <col min="520" max="520" width="2.21875" style="371" customWidth="1"/>
    <col min="521" max="521" width="13.44140625" style="371" customWidth="1"/>
    <col min="522" max="522" width="1.88671875" style="371" customWidth="1"/>
    <col min="523" max="523" width="10.44140625" style="371" bestFit="1" customWidth="1"/>
    <col min="524" max="524" width="1.109375" style="371" customWidth="1"/>
    <col min="525" max="525" width="9.44140625" style="371" bestFit="1" customWidth="1"/>
    <col min="526" max="526" width="1.33203125" style="371" customWidth="1"/>
    <col min="527" max="527" width="15.77734375" style="371" customWidth="1"/>
    <col min="528" max="528" width="1.6640625" style="371" customWidth="1"/>
    <col min="529" max="529" width="14.109375" style="371" customWidth="1"/>
    <col min="530" max="530" width="2" style="371" customWidth="1"/>
    <col min="531" max="531" width="13.21875" style="371" customWidth="1"/>
    <col min="532" max="532" width="3.6640625" style="371" customWidth="1"/>
    <col min="533" max="533" width="12.33203125" style="371" bestFit="1" customWidth="1"/>
    <col min="534" max="768" width="9.6640625" style="371"/>
    <col min="769" max="769" width="33.88671875" style="371" customWidth="1"/>
    <col min="770" max="770" width="9.44140625" style="371" customWidth="1"/>
    <col min="771" max="771" width="11.88671875" style="371" customWidth="1"/>
    <col min="772" max="772" width="0.77734375" style="371" customWidth="1"/>
    <col min="773" max="773" width="11" style="371" customWidth="1"/>
    <col min="774" max="774" width="1.33203125" style="371" customWidth="1"/>
    <col min="775" max="775" width="10.109375" style="371" customWidth="1"/>
    <col min="776" max="776" width="2.21875" style="371" customWidth="1"/>
    <col min="777" max="777" width="13.44140625" style="371" customWidth="1"/>
    <col min="778" max="778" width="1.88671875" style="371" customWidth="1"/>
    <col min="779" max="779" width="10.44140625" style="371" bestFit="1" customWidth="1"/>
    <col min="780" max="780" width="1.109375" style="371" customWidth="1"/>
    <col min="781" max="781" width="9.44140625" style="371" bestFit="1" customWidth="1"/>
    <col min="782" max="782" width="1.33203125" style="371" customWidth="1"/>
    <col min="783" max="783" width="15.77734375" style="371" customWidth="1"/>
    <col min="784" max="784" width="1.6640625" style="371" customWidth="1"/>
    <col min="785" max="785" width="14.109375" style="371" customWidth="1"/>
    <col min="786" max="786" width="2" style="371" customWidth="1"/>
    <col min="787" max="787" width="13.21875" style="371" customWidth="1"/>
    <col min="788" max="788" width="3.6640625" style="371" customWidth="1"/>
    <col min="789" max="789" width="12.33203125" style="371" bestFit="1" customWidth="1"/>
    <col min="790" max="1024" width="9.6640625" style="371"/>
    <col min="1025" max="1025" width="33.88671875" style="371" customWidth="1"/>
    <col min="1026" max="1026" width="9.44140625" style="371" customWidth="1"/>
    <col min="1027" max="1027" width="11.88671875" style="371" customWidth="1"/>
    <col min="1028" max="1028" width="0.77734375" style="371" customWidth="1"/>
    <col min="1029" max="1029" width="11" style="371" customWidth="1"/>
    <col min="1030" max="1030" width="1.33203125" style="371" customWidth="1"/>
    <col min="1031" max="1031" width="10.109375" style="371" customWidth="1"/>
    <col min="1032" max="1032" width="2.21875" style="371" customWidth="1"/>
    <col min="1033" max="1033" width="13.44140625" style="371" customWidth="1"/>
    <col min="1034" max="1034" width="1.88671875" style="371" customWidth="1"/>
    <col min="1035" max="1035" width="10.44140625" style="371" bestFit="1" customWidth="1"/>
    <col min="1036" max="1036" width="1.109375" style="371" customWidth="1"/>
    <col min="1037" max="1037" width="9.44140625" style="371" bestFit="1" customWidth="1"/>
    <col min="1038" max="1038" width="1.33203125" style="371" customWidth="1"/>
    <col min="1039" max="1039" width="15.77734375" style="371" customWidth="1"/>
    <col min="1040" max="1040" width="1.6640625" style="371" customWidth="1"/>
    <col min="1041" max="1041" width="14.109375" style="371" customWidth="1"/>
    <col min="1042" max="1042" width="2" style="371" customWidth="1"/>
    <col min="1043" max="1043" width="13.21875" style="371" customWidth="1"/>
    <col min="1044" max="1044" width="3.6640625" style="371" customWidth="1"/>
    <col min="1045" max="1045" width="12.33203125" style="371" bestFit="1" customWidth="1"/>
    <col min="1046" max="1280" width="9.6640625" style="371"/>
    <col min="1281" max="1281" width="33.88671875" style="371" customWidth="1"/>
    <col min="1282" max="1282" width="9.44140625" style="371" customWidth="1"/>
    <col min="1283" max="1283" width="11.88671875" style="371" customWidth="1"/>
    <col min="1284" max="1284" width="0.77734375" style="371" customWidth="1"/>
    <col min="1285" max="1285" width="11" style="371" customWidth="1"/>
    <col min="1286" max="1286" width="1.33203125" style="371" customWidth="1"/>
    <col min="1287" max="1287" width="10.109375" style="371" customWidth="1"/>
    <col min="1288" max="1288" width="2.21875" style="371" customWidth="1"/>
    <col min="1289" max="1289" width="13.44140625" style="371" customWidth="1"/>
    <col min="1290" max="1290" width="1.88671875" style="371" customWidth="1"/>
    <col min="1291" max="1291" width="10.44140625" style="371" bestFit="1" customWidth="1"/>
    <col min="1292" max="1292" width="1.109375" style="371" customWidth="1"/>
    <col min="1293" max="1293" width="9.44140625" style="371" bestFit="1" customWidth="1"/>
    <col min="1294" max="1294" width="1.33203125" style="371" customWidth="1"/>
    <col min="1295" max="1295" width="15.77734375" style="371" customWidth="1"/>
    <col min="1296" max="1296" width="1.6640625" style="371" customWidth="1"/>
    <col min="1297" max="1297" width="14.109375" style="371" customWidth="1"/>
    <col min="1298" max="1298" width="2" style="371" customWidth="1"/>
    <col min="1299" max="1299" width="13.21875" style="371" customWidth="1"/>
    <col min="1300" max="1300" width="3.6640625" style="371" customWidth="1"/>
    <col min="1301" max="1301" width="12.33203125" style="371" bestFit="1" customWidth="1"/>
    <col min="1302" max="1536" width="9.6640625" style="371"/>
    <col min="1537" max="1537" width="33.88671875" style="371" customWidth="1"/>
    <col min="1538" max="1538" width="9.44140625" style="371" customWidth="1"/>
    <col min="1539" max="1539" width="11.88671875" style="371" customWidth="1"/>
    <col min="1540" max="1540" width="0.77734375" style="371" customWidth="1"/>
    <col min="1541" max="1541" width="11" style="371" customWidth="1"/>
    <col min="1542" max="1542" width="1.33203125" style="371" customWidth="1"/>
    <col min="1543" max="1543" width="10.109375" style="371" customWidth="1"/>
    <col min="1544" max="1544" width="2.21875" style="371" customWidth="1"/>
    <col min="1545" max="1545" width="13.44140625" style="371" customWidth="1"/>
    <col min="1546" max="1546" width="1.88671875" style="371" customWidth="1"/>
    <col min="1547" max="1547" width="10.44140625" style="371" bestFit="1" customWidth="1"/>
    <col min="1548" max="1548" width="1.109375" style="371" customWidth="1"/>
    <col min="1549" max="1549" width="9.44140625" style="371" bestFit="1" customWidth="1"/>
    <col min="1550" max="1550" width="1.33203125" style="371" customWidth="1"/>
    <col min="1551" max="1551" width="15.77734375" style="371" customWidth="1"/>
    <col min="1552" max="1552" width="1.6640625" style="371" customWidth="1"/>
    <col min="1553" max="1553" width="14.109375" style="371" customWidth="1"/>
    <col min="1554" max="1554" width="2" style="371" customWidth="1"/>
    <col min="1555" max="1555" width="13.21875" style="371" customWidth="1"/>
    <col min="1556" max="1556" width="3.6640625" style="371" customWidth="1"/>
    <col min="1557" max="1557" width="12.33203125" style="371" bestFit="1" customWidth="1"/>
    <col min="1558" max="1792" width="9.6640625" style="371"/>
    <col min="1793" max="1793" width="33.88671875" style="371" customWidth="1"/>
    <col min="1794" max="1794" width="9.44140625" style="371" customWidth="1"/>
    <col min="1795" max="1795" width="11.88671875" style="371" customWidth="1"/>
    <col min="1796" max="1796" width="0.77734375" style="371" customWidth="1"/>
    <col min="1797" max="1797" width="11" style="371" customWidth="1"/>
    <col min="1798" max="1798" width="1.33203125" style="371" customWidth="1"/>
    <col min="1799" max="1799" width="10.109375" style="371" customWidth="1"/>
    <col min="1800" max="1800" width="2.21875" style="371" customWidth="1"/>
    <col min="1801" max="1801" width="13.44140625" style="371" customWidth="1"/>
    <col min="1802" max="1802" width="1.88671875" style="371" customWidth="1"/>
    <col min="1803" max="1803" width="10.44140625" style="371" bestFit="1" customWidth="1"/>
    <col min="1804" max="1804" width="1.109375" style="371" customWidth="1"/>
    <col min="1805" max="1805" width="9.44140625" style="371" bestFit="1" customWidth="1"/>
    <col min="1806" max="1806" width="1.33203125" style="371" customWidth="1"/>
    <col min="1807" max="1807" width="15.77734375" style="371" customWidth="1"/>
    <col min="1808" max="1808" width="1.6640625" style="371" customWidth="1"/>
    <col min="1809" max="1809" width="14.109375" style="371" customWidth="1"/>
    <col min="1810" max="1810" width="2" style="371" customWidth="1"/>
    <col min="1811" max="1811" width="13.21875" style="371" customWidth="1"/>
    <col min="1812" max="1812" width="3.6640625" style="371" customWidth="1"/>
    <col min="1813" max="1813" width="12.33203125" style="371" bestFit="1" customWidth="1"/>
    <col min="1814" max="2048" width="9.6640625" style="371"/>
    <col min="2049" max="2049" width="33.88671875" style="371" customWidth="1"/>
    <col min="2050" max="2050" width="9.44140625" style="371" customWidth="1"/>
    <col min="2051" max="2051" width="11.88671875" style="371" customWidth="1"/>
    <col min="2052" max="2052" width="0.77734375" style="371" customWidth="1"/>
    <col min="2053" max="2053" width="11" style="371" customWidth="1"/>
    <col min="2054" max="2054" width="1.33203125" style="371" customWidth="1"/>
    <col min="2055" max="2055" width="10.109375" style="371" customWidth="1"/>
    <col min="2056" max="2056" width="2.21875" style="371" customWidth="1"/>
    <col min="2057" max="2057" width="13.44140625" style="371" customWidth="1"/>
    <col min="2058" max="2058" width="1.88671875" style="371" customWidth="1"/>
    <col min="2059" max="2059" width="10.44140625" style="371" bestFit="1" customWidth="1"/>
    <col min="2060" max="2060" width="1.109375" style="371" customWidth="1"/>
    <col min="2061" max="2061" width="9.44140625" style="371" bestFit="1" customWidth="1"/>
    <col min="2062" max="2062" width="1.33203125" style="371" customWidth="1"/>
    <col min="2063" max="2063" width="15.77734375" style="371" customWidth="1"/>
    <col min="2064" max="2064" width="1.6640625" style="371" customWidth="1"/>
    <col min="2065" max="2065" width="14.109375" style="371" customWidth="1"/>
    <col min="2066" max="2066" width="2" style="371" customWidth="1"/>
    <col min="2067" max="2067" width="13.21875" style="371" customWidth="1"/>
    <col min="2068" max="2068" width="3.6640625" style="371" customWidth="1"/>
    <col min="2069" max="2069" width="12.33203125" style="371" bestFit="1" customWidth="1"/>
    <col min="2070" max="2304" width="9.6640625" style="371"/>
    <col min="2305" max="2305" width="33.88671875" style="371" customWidth="1"/>
    <col min="2306" max="2306" width="9.44140625" style="371" customWidth="1"/>
    <col min="2307" max="2307" width="11.88671875" style="371" customWidth="1"/>
    <col min="2308" max="2308" width="0.77734375" style="371" customWidth="1"/>
    <col min="2309" max="2309" width="11" style="371" customWidth="1"/>
    <col min="2310" max="2310" width="1.33203125" style="371" customWidth="1"/>
    <col min="2311" max="2311" width="10.109375" style="371" customWidth="1"/>
    <col min="2312" max="2312" width="2.21875" style="371" customWidth="1"/>
    <col min="2313" max="2313" width="13.44140625" style="371" customWidth="1"/>
    <col min="2314" max="2314" width="1.88671875" style="371" customWidth="1"/>
    <col min="2315" max="2315" width="10.44140625" style="371" bestFit="1" customWidth="1"/>
    <col min="2316" max="2316" width="1.109375" style="371" customWidth="1"/>
    <col min="2317" max="2317" width="9.44140625" style="371" bestFit="1" customWidth="1"/>
    <col min="2318" max="2318" width="1.33203125" style="371" customWidth="1"/>
    <col min="2319" max="2319" width="15.77734375" style="371" customWidth="1"/>
    <col min="2320" max="2320" width="1.6640625" style="371" customWidth="1"/>
    <col min="2321" max="2321" width="14.109375" style="371" customWidth="1"/>
    <col min="2322" max="2322" width="2" style="371" customWidth="1"/>
    <col min="2323" max="2323" width="13.21875" style="371" customWidth="1"/>
    <col min="2324" max="2324" width="3.6640625" style="371" customWidth="1"/>
    <col min="2325" max="2325" width="12.33203125" style="371" bestFit="1" customWidth="1"/>
    <col min="2326" max="2560" width="9.6640625" style="371"/>
    <col min="2561" max="2561" width="33.88671875" style="371" customWidth="1"/>
    <col min="2562" max="2562" width="9.44140625" style="371" customWidth="1"/>
    <col min="2563" max="2563" width="11.88671875" style="371" customWidth="1"/>
    <col min="2564" max="2564" width="0.77734375" style="371" customWidth="1"/>
    <col min="2565" max="2565" width="11" style="371" customWidth="1"/>
    <col min="2566" max="2566" width="1.33203125" style="371" customWidth="1"/>
    <col min="2567" max="2567" width="10.109375" style="371" customWidth="1"/>
    <col min="2568" max="2568" width="2.21875" style="371" customWidth="1"/>
    <col min="2569" max="2569" width="13.44140625" style="371" customWidth="1"/>
    <col min="2570" max="2570" width="1.88671875" style="371" customWidth="1"/>
    <col min="2571" max="2571" width="10.44140625" style="371" bestFit="1" customWidth="1"/>
    <col min="2572" max="2572" width="1.109375" style="371" customWidth="1"/>
    <col min="2573" max="2573" width="9.44140625" style="371" bestFit="1" customWidth="1"/>
    <col min="2574" max="2574" width="1.33203125" style="371" customWidth="1"/>
    <col min="2575" max="2575" width="15.77734375" style="371" customWidth="1"/>
    <col min="2576" max="2576" width="1.6640625" style="371" customWidth="1"/>
    <col min="2577" max="2577" width="14.109375" style="371" customWidth="1"/>
    <col min="2578" max="2578" width="2" style="371" customWidth="1"/>
    <col min="2579" max="2579" width="13.21875" style="371" customWidth="1"/>
    <col min="2580" max="2580" width="3.6640625" style="371" customWidth="1"/>
    <col min="2581" max="2581" width="12.33203125" style="371" bestFit="1" customWidth="1"/>
    <col min="2582" max="2816" width="9.6640625" style="371"/>
    <col min="2817" max="2817" width="33.88671875" style="371" customWidth="1"/>
    <col min="2818" max="2818" width="9.44140625" style="371" customWidth="1"/>
    <col min="2819" max="2819" width="11.88671875" style="371" customWidth="1"/>
    <col min="2820" max="2820" width="0.77734375" style="371" customWidth="1"/>
    <col min="2821" max="2821" width="11" style="371" customWidth="1"/>
    <col min="2822" max="2822" width="1.33203125" style="371" customWidth="1"/>
    <col min="2823" max="2823" width="10.109375" style="371" customWidth="1"/>
    <col min="2824" max="2824" width="2.21875" style="371" customWidth="1"/>
    <col min="2825" max="2825" width="13.44140625" style="371" customWidth="1"/>
    <col min="2826" max="2826" width="1.88671875" style="371" customWidth="1"/>
    <col min="2827" max="2827" width="10.44140625" style="371" bestFit="1" customWidth="1"/>
    <col min="2828" max="2828" width="1.109375" style="371" customWidth="1"/>
    <col min="2829" max="2829" width="9.44140625" style="371" bestFit="1" customWidth="1"/>
    <col min="2830" max="2830" width="1.33203125" style="371" customWidth="1"/>
    <col min="2831" max="2831" width="15.77734375" style="371" customWidth="1"/>
    <col min="2832" max="2832" width="1.6640625" style="371" customWidth="1"/>
    <col min="2833" max="2833" width="14.109375" style="371" customWidth="1"/>
    <col min="2834" max="2834" width="2" style="371" customWidth="1"/>
    <col min="2835" max="2835" width="13.21875" style="371" customWidth="1"/>
    <col min="2836" max="2836" width="3.6640625" style="371" customWidth="1"/>
    <col min="2837" max="2837" width="12.33203125" style="371" bestFit="1" customWidth="1"/>
    <col min="2838" max="3072" width="9.6640625" style="371"/>
    <col min="3073" max="3073" width="33.88671875" style="371" customWidth="1"/>
    <col min="3074" max="3074" width="9.44140625" style="371" customWidth="1"/>
    <col min="3075" max="3075" width="11.88671875" style="371" customWidth="1"/>
    <col min="3076" max="3076" width="0.77734375" style="371" customWidth="1"/>
    <col min="3077" max="3077" width="11" style="371" customWidth="1"/>
    <col min="3078" max="3078" width="1.33203125" style="371" customWidth="1"/>
    <col min="3079" max="3079" width="10.109375" style="371" customWidth="1"/>
    <col min="3080" max="3080" width="2.21875" style="371" customWidth="1"/>
    <col min="3081" max="3081" width="13.44140625" style="371" customWidth="1"/>
    <col min="3082" max="3082" width="1.88671875" style="371" customWidth="1"/>
    <col min="3083" max="3083" width="10.44140625" style="371" bestFit="1" customWidth="1"/>
    <col min="3084" max="3084" width="1.109375" style="371" customWidth="1"/>
    <col min="3085" max="3085" width="9.44140625" style="371" bestFit="1" customWidth="1"/>
    <col min="3086" max="3086" width="1.33203125" style="371" customWidth="1"/>
    <col min="3087" max="3087" width="15.77734375" style="371" customWidth="1"/>
    <col min="3088" max="3088" width="1.6640625" style="371" customWidth="1"/>
    <col min="3089" max="3089" width="14.109375" style="371" customWidth="1"/>
    <col min="3090" max="3090" width="2" style="371" customWidth="1"/>
    <col min="3091" max="3091" width="13.21875" style="371" customWidth="1"/>
    <col min="3092" max="3092" width="3.6640625" style="371" customWidth="1"/>
    <col min="3093" max="3093" width="12.33203125" style="371" bestFit="1" customWidth="1"/>
    <col min="3094" max="3328" width="9.6640625" style="371"/>
    <col min="3329" max="3329" width="33.88671875" style="371" customWidth="1"/>
    <col min="3330" max="3330" width="9.44140625" style="371" customWidth="1"/>
    <col min="3331" max="3331" width="11.88671875" style="371" customWidth="1"/>
    <col min="3332" max="3332" width="0.77734375" style="371" customWidth="1"/>
    <col min="3333" max="3333" width="11" style="371" customWidth="1"/>
    <col min="3334" max="3334" width="1.33203125" style="371" customWidth="1"/>
    <col min="3335" max="3335" width="10.109375" style="371" customWidth="1"/>
    <col min="3336" max="3336" width="2.21875" style="371" customWidth="1"/>
    <col min="3337" max="3337" width="13.44140625" style="371" customWidth="1"/>
    <col min="3338" max="3338" width="1.88671875" style="371" customWidth="1"/>
    <col min="3339" max="3339" width="10.44140625" style="371" bestFit="1" customWidth="1"/>
    <col min="3340" max="3340" width="1.109375" style="371" customWidth="1"/>
    <col min="3341" max="3341" width="9.44140625" style="371" bestFit="1" customWidth="1"/>
    <col min="3342" max="3342" width="1.33203125" style="371" customWidth="1"/>
    <col min="3343" max="3343" width="15.77734375" style="371" customWidth="1"/>
    <col min="3344" max="3344" width="1.6640625" style="371" customWidth="1"/>
    <col min="3345" max="3345" width="14.109375" style="371" customWidth="1"/>
    <col min="3346" max="3346" width="2" style="371" customWidth="1"/>
    <col min="3347" max="3347" width="13.21875" style="371" customWidth="1"/>
    <col min="3348" max="3348" width="3.6640625" style="371" customWidth="1"/>
    <col min="3349" max="3349" width="12.33203125" style="371" bestFit="1" customWidth="1"/>
    <col min="3350" max="3584" width="9.6640625" style="371"/>
    <col min="3585" max="3585" width="33.88671875" style="371" customWidth="1"/>
    <col min="3586" max="3586" width="9.44140625" style="371" customWidth="1"/>
    <col min="3587" max="3587" width="11.88671875" style="371" customWidth="1"/>
    <col min="3588" max="3588" width="0.77734375" style="371" customWidth="1"/>
    <col min="3589" max="3589" width="11" style="371" customWidth="1"/>
    <col min="3590" max="3590" width="1.33203125" style="371" customWidth="1"/>
    <col min="3591" max="3591" width="10.109375" style="371" customWidth="1"/>
    <col min="3592" max="3592" width="2.21875" style="371" customWidth="1"/>
    <col min="3593" max="3593" width="13.44140625" style="371" customWidth="1"/>
    <col min="3594" max="3594" width="1.88671875" style="371" customWidth="1"/>
    <col min="3595" max="3595" width="10.44140625" style="371" bestFit="1" customWidth="1"/>
    <col min="3596" max="3596" width="1.109375" style="371" customWidth="1"/>
    <col min="3597" max="3597" width="9.44140625" style="371" bestFit="1" customWidth="1"/>
    <col min="3598" max="3598" width="1.33203125" style="371" customWidth="1"/>
    <col min="3599" max="3599" width="15.77734375" style="371" customWidth="1"/>
    <col min="3600" max="3600" width="1.6640625" style="371" customWidth="1"/>
    <col min="3601" max="3601" width="14.109375" style="371" customWidth="1"/>
    <col min="3602" max="3602" width="2" style="371" customWidth="1"/>
    <col min="3603" max="3603" width="13.21875" style="371" customWidth="1"/>
    <col min="3604" max="3604" width="3.6640625" style="371" customWidth="1"/>
    <col min="3605" max="3605" width="12.33203125" style="371" bestFit="1" customWidth="1"/>
    <col min="3606" max="3840" width="9.6640625" style="371"/>
    <col min="3841" max="3841" width="33.88671875" style="371" customWidth="1"/>
    <col min="3842" max="3842" width="9.44140625" style="371" customWidth="1"/>
    <col min="3843" max="3843" width="11.88671875" style="371" customWidth="1"/>
    <col min="3844" max="3844" width="0.77734375" style="371" customWidth="1"/>
    <col min="3845" max="3845" width="11" style="371" customWidth="1"/>
    <col min="3846" max="3846" width="1.33203125" style="371" customWidth="1"/>
    <col min="3847" max="3847" width="10.109375" style="371" customWidth="1"/>
    <col min="3848" max="3848" width="2.21875" style="371" customWidth="1"/>
    <col min="3849" max="3849" width="13.44140625" style="371" customWidth="1"/>
    <col min="3850" max="3850" width="1.88671875" style="371" customWidth="1"/>
    <col min="3851" max="3851" width="10.44140625" style="371" bestFit="1" customWidth="1"/>
    <col min="3852" max="3852" width="1.109375" style="371" customWidth="1"/>
    <col min="3853" max="3853" width="9.44140625" style="371" bestFit="1" customWidth="1"/>
    <col min="3854" max="3854" width="1.33203125" style="371" customWidth="1"/>
    <col min="3855" max="3855" width="15.77734375" style="371" customWidth="1"/>
    <col min="3856" max="3856" width="1.6640625" style="371" customWidth="1"/>
    <col min="3857" max="3857" width="14.109375" style="371" customWidth="1"/>
    <col min="3858" max="3858" width="2" style="371" customWidth="1"/>
    <col min="3859" max="3859" width="13.21875" style="371" customWidth="1"/>
    <col min="3860" max="3860" width="3.6640625" style="371" customWidth="1"/>
    <col min="3861" max="3861" width="12.33203125" style="371" bestFit="1" customWidth="1"/>
    <col min="3862" max="4096" width="9.6640625" style="371"/>
    <col min="4097" max="4097" width="33.88671875" style="371" customWidth="1"/>
    <col min="4098" max="4098" width="9.44140625" style="371" customWidth="1"/>
    <col min="4099" max="4099" width="11.88671875" style="371" customWidth="1"/>
    <col min="4100" max="4100" width="0.77734375" style="371" customWidth="1"/>
    <col min="4101" max="4101" width="11" style="371" customWidth="1"/>
    <col min="4102" max="4102" width="1.33203125" style="371" customWidth="1"/>
    <col min="4103" max="4103" width="10.109375" style="371" customWidth="1"/>
    <col min="4104" max="4104" width="2.21875" style="371" customWidth="1"/>
    <col min="4105" max="4105" width="13.44140625" style="371" customWidth="1"/>
    <col min="4106" max="4106" width="1.88671875" style="371" customWidth="1"/>
    <col min="4107" max="4107" width="10.44140625" style="371" bestFit="1" customWidth="1"/>
    <col min="4108" max="4108" width="1.109375" style="371" customWidth="1"/>
    <col min="4109" max="4109" width="9.44140625" style="371" bestFit="1" customWidth="1"/>
    <col min="4110" max="4110" width="1.33203125" style="371" customWidth="1"/>
    <col min="4111" max="4111" width="15.77734375" style="371" customWidth="1"/>
    <col min="4112" max="4112" width="1.6640625" style="371" customWidth="1"/>
    <col min="4113" max="4113" width="14.109375" style="371" customWidth="1"/>
    <col min="4114" max="4114" width="2" style="371" customWidth="1"/>
    <col min="4115" max="4115" width="13.21875" style="371" customWidth="1"/>
    <col min="4116" max="4116" width="3.6640625" style="371" customWidth="1"/>
    <col min="4117" max="4117" width="12.33203125" style="371" bestFit="1" customWidth="1"/>
    <col min="4118" max="4352" width="9.6640625" style="371"/>
    <col min="4353" max="4353" width="33.88671875" style="371" customWidth="1"/>
    <col min="4354" max="4354" width="9.44140625" style="371" customWidth="1"/>
    <col min="4355" max="4355" width="11.88671875" style="371" customWidth="1"/>
    <col min="4356" max="4356" width="0.77734375" style="371" customWidth="1"/>
    <col min="4357" max="4357" width="11" style="371" customWidth="1"/>
    <col min="4358" max="4358" width="1.33203125" style="371" customWidth="1"/>
    <col min="4359" max="4359" width="10.109375" style="371" customWidth="1"/>
    <col min="4360" max="4360" width="2.21875" style="371" customWidth="1"/>
    <col min="4361" max="4361" width="13.44140625" style="371" customWidth="1"/>
    <col min="4362" max="4362" width="1.88671875" style="371" customWidth="1"/>
    <col min="4363" max="4363" width="10.44140625" style="371" bestFit="1" customWidth="1"/>
    <col min="4364" max="4364" width="1.109375" style="371" customWidth="1"/>
    <col min="4365" max="4365" width="9.44140625" style="371" bestFit="1" customWidth="1"/>
    <col min="4366" max="4366" width="1.33203125" style="371" customWidth="1"/>
    <col min="4367" max="4367" width="15.77734375" style="371" customWidth="1"/>
    <col min="4368" max="4368" width="1.6640625" style="371" customWidth="1"/>
    <col min="4369" max="4369" width="14.109375" style="371" customWidth="1"/>
    <col min="4370" max="4370" width="2" style="371" customWidth="1"/>
    <col min="4371" max="4371" width="13.21875" style="371" customWidth="1"/>
    <col min="4372" max="4372" width="3.6640625" style="371" customWidth="1"/>
    <col min="4373" max="4373" width="12.33203125" style="371" bestFit="1" customWidth="1"/>
    <col min="4374" max="4608" width="9.6640625" style="371"/>
    <col min="4609" max="4609" width="33.88671875" style="371" customWidth="1"/>
    <col min="4610" max="4610" width="9.44140625" style="371" customWidth="1"/>
    <col min="4611" max="4611" width="11.88671875" style="371" customWidth="1"/>
    <col min="4612" max="4612" width="0.77734375" style="371" customWidth="1"/>
    <col min="4613" max="4613" width="11" style="371" customWidth="1"/>
    <col min="4614" max="4614" width="1.33203125" style="371" customWidth="1"/>
    <col min="4615" max="4615" width="10.109375" style="371" customWidth="1"/>
    <col min="4616" max="4616" width="2.21875" style="371" customWidth="1"/>
    <col min="4617" max="4617" width="13.44140625" style="371" customWidth="1"/>
    <col min="4618" max="4618" width="1.88671875" style="371" customWidth="1"/>
    <col min="4619" max="4619" width="10.44140625" style="371" bestFit="1" customWidth="1"/>
    <col min="4620" max="4620" width="1.109375" style="371" customWidth="1"/>
    <col min="4621" max="4621" width="9.44140625" style="371" bestFit="1" customWidth="1"/>
    <col min="4622" max="4622" width="1.33203125" style="371" customWidth="1"/>
    <col min="4623" max="4623" width="15.77734375" style="371" customWidth="1"/>
    <col min="4624" max="4624" width="1.6640625" style="371" customWidth="1"/>
    <col min="4625" max="4625" width="14.109375" style="371" customWidth="1"/>
    <col min="4626" max="4626" width="2" style="371" customWidth="1"/>
    <col min="4627" max="4627" width="13.21875" style="371" customWidth="1"/>
    <col min="4628" max="4628" width="3.6640625" style="371" customWidth="1"/>
    <col min="4629" max="4629" width="12.33203125" style="371" bestFit="1" customWidth="1"/>
    <col min="4630" max="4864" width="9.6640625" style="371"/>
    <col min="4865" max="4865" width="33.88671875" style="371" customWidth="1"/>
    <col min="4866" max="4866" width="9.44140625" style="371" customWidth="1"/>
    <col min="4867" max="4867" width="11.88671875" style="371" customWidth="1"/>
    <col min="4868" max="4868" width="0.77734375" style="371" customWidth="1"/>
    <col min="4869" max="4869" width="11" style="371" customWidth="1"/>
    <col min="4870" max="4870" width="1.33203125" style="371" customWidth="1"/>
    <col min="4871" max="4871" width="10.109375" style="371" customWidth="1"/>
    <col min="4872" max="4872" width="2.21875" style="371" customWidth="1"/>
    <col min="4873" max="4873" width="13.44140625" style="371" customWidth="1"/>
    <col min="4874" max="4874" width="1.88671875" style="371" customWidth="1"/>
    <col min="4875" max="4875" width="10.44140625" style="371" bestFit="1" customWidth="1"/>
    <col min="4876" max="4876" width="1.109375" style="371" customWidth="1"/>
    <col min="4877" max="4877" width="9.44140625" style="371" bestFit="1" customWidth="1"/>
    <col min="4878" max="4878" width="1.33203125" style="371" customWidth="1"/>
    <col min="4879" max="4879" width="15.77734375" style="371" customWidth="1"/>
    <col min="4880" max="4880" width="1.6640625" style="371" customWidth="1"/>
    <col min="4881" max="4881" width="14.109375" style="371" customWidth="1"/>
    <col min="4882" max="4882" width="2" style="371" customWidth="1"/>
    <col min="4883" max="4883" width="13.21875" style="371" customWidth="1"/>
    <col min="4884" max="4884" width="3.6640625" style="371" customWidth="1"/>
    <col min="4885" max="4885" width="12.33203125" style="371" bestFit="1" customWidth="1"/>
    <col min="4886" max="5120" width="9.6640625" style="371"/>
    <col min="5121" max="5121" width="33.88671875" style="371" customWidth="1"/>
    <col min="5122" max="5122" width="9.44140625" style="371" customWidth="1"/>
    <col min="5123" max="5123" width="11.88671875" style="371" customWidth="1"/>
    <col min="5124" max="5124" width="0.77734375" style="371" customWidth="1"/>
    <col min="5125" max="5125" width="11" style="371" customWidth="1"/>
    <col min="5126" max="5126" width="1.33203125" style="371" customWidth="1"/>
    <col min="5127" max="5127" width="10.109375" style="371" customWidth="1"/>
    <col min="5128" max="5128" width="2.21875" style="371" customWidth="1"/>
    <col min="5129" max="5129" width="13.44140625" style="371" customWidth="1"/>
    <col min="5130" max="5130" width="1.88671875" style="371" customWidth="1"/>
    <col min="5131" max="5131" width="10.44140625" style="371" bestFit="1" customWidth="1"/>
    <col min="5132" max="5132" width="1.109375" style="371" customWidth="1"/>
    <col min="5133" max="5133" width="9.44140625" style="371" bestFit="1" customWidth="1"/>
    <col min="5134" max="5134" width="1.33203125" style="371" customWidth="1"/>
    <col min="5135" max="5135" width="15.77734375" style="371" customWidth="1"/>
    <col min="5136" max="5136" width="1.6640625" style="371" customWidth="1"/>
    <col min="5137" max="5137" width="14.109375" style="371" customWidth="1"/>
    <col min="5138" max="5138" width="2" style="371" customWidth="1"/>
    <col min="5139" max="5139" width="13.21875" style="371" customWidth="1"/>
    <col min="5140" max="5140" width="3.6640625" style="371" customWidth="1"/>
    <col min="5141" max="5141" width="12.33203125" style="371" bestFit="1" customWidth="1"/>
    <col min="5142" max="5376" width="9.6640625" style="371"/>
    <col min="5377" max="5377" width="33.88671875" style="371" customWidth="1"/>
    <col min="5378" max="5378" width="9.44140625" style="371" customWidth="1"/>
    <col min="5379" max="5379" width="11.88671875" style="371" customWidth="1"/>
    <col min="5380" max="5380" width="0.77734375" style="371" customWidth="1"/>
    <col min="5381" max="5381" width="11" style="371" customWidth="1"/>
    <col min="5382" max="5382" width="1.33203125" style="371" customWidth="1"/>
    <col min="5383" max="5383" width="10.109375" style="371" customWidth="1"/>
    <col min="5384" max="5384" width="2.21875" style="371" customWidth="1"/>
    <col min="5385" max="5385" width="13.44140625" style="371" customWidth="1"/>
    <col min="5386" max="5386" width="1.88671875" style="371" customWidth="1"/>
    <col min="5387" max="5387" width="10.44140625" style="371" bestFit="1" customWidth="1"/>
    <col min="5388" max="5388" width="1.109375" style="371" customWidth="1"/>
    <col min="5389" max="5389" width="9.44140625" style="371" bestFit="1" customWidth="1"/>
    <col min="5390" max="5390" width="1.33203125" style="371" customWidth="1"/>
    <col min="5391" max="5391" width="15.77734375" style="371" customWidth="1"/>
    <col min="5392" max="5392" width="1.6640625" style="371" customWidth="1"/>
    <col min="5393" max="5393" width="14.109375" style="371" customWidth="1"/>
    <col min="5394" max="5394" width="2" style="371" customWidth="1"/>
    <col min="5395" max="5395" width="13.21875" style="371" customWidth="1"/>
    <col min="5396" max="5396" width="3.6640625" style="371" customWidth="1"/>
    <col min="5397" max="5397" width="12.33203125" style="371" bestFit="1" customWidth="1"/>
    <col min="5398" max="5632" width="9.6640625" style="371"/>
    <col min="5633" max="5633" width="33.88671875" style="371" customWidth="1"/>
    <col min="5634" max="5634" width="9.44140625" style="371" customWidth="1"/>
    <col min="5635" max="5635" width="11.88671875" style="371" customWidth="1"/>
    <col min="5636" max="5636" width="0.77734375" style="371" customWidth="1"/>
    <col min="5637" max="5637" width="11" style="371" customWidth="1"/>
    <col min="5638" max="5638" width="1.33203125" style="371" customWidth="1"/>
    <col min="5639" max="5639" width="10.109375" style="371" customWidth="1"/>
    <col min="5640" max="5640" width="2.21875" style="371" customWidth="1"/>
    <col min="5641" max="5641" width="13.44140625" style="371" customWidth="1"/>
    <col min="5642" max="5642" width="1.88671875" style="371" customWidth="1"/>
    <col min="5643" max="5643" width="10.44140625" style="371" bestFit="1" customWidth="1"/>
    <col min="5644" max="5644" width="1.109375" style="371" customWidth="1"/>
    <col min="5645" max="5645" width="9.44140625" style="371" bestFit="1" customWidth="1"/>
    <col min="5646" max="5646" width="1.33203125" style="371" customWidth="1"/>
    <col min="5647" max="5647" width="15.77734375" style="371" customWidth="1"/>
    <col min="5648" max="5648" width="1.6640625" style="371" customWidth="1"/>
    <col min="5649" max="5649" width="14.109375" style="371" customWidth="1"/>
    <col min="5650" max="5650" width="2" style="371" customWidth="1"/>
    <col min="5651" max="5651" width="13.21875" style="371" customWidth="1"/>
    <col min="5652" max="5652" width="3.6640625" style="371" customWidth="1"/>
    <col min="5653" max="5653" width="12.33203125" style="371" bestFit="1" customWidth="1"/>
    <col min="5654" max="5888" width="9.6640625" style="371"/>
    <col min="5889" max="5889" width="33.88671875" style="371" customWidth="1"/>
    <col min="5890" max="5890" width="9.44140625" style="371" customWidth="1"/>
    <col min="5891" max="5891" width="11.88671875" style="371" customWidth="1"/>
    <col min="5892" max="5892" width="0.77734375" style="371" customWidth="1"/>
    <col min="5893" max="5893" width="11" style="371" customWidth="1"/>
    <col min="5894" max="5894" width="1.33203125" style="371" customWidth="1"/>
    <col min="5895" max="5895" width="10.109375" style="371" customWidth="1"/>
    <col min="5896" max="5896" width="2.21875" style="371" customWidth="1"/>
    <col min="5897" max="5897" width="13.44140625" style="371" customWidth="1"/>
    <col min="5898" max="5898" width="1.88671875" style="371" customWidth="1"/>
    <col min="5899" max="5899" width="10.44140625" style="371" bestFit="1" customWidth="1"/>
    <col min="5900" max="5900" width="1.109375" style="371" customWidth="1"/>
    <col min="5901" max="5901" width="9.44140625" style="371" bestFit="1" customWidth="1"/>
    <col min="5902" max="5902" width="1.33203125" style="371" customWidth="1"/>
    <col min="5903" max="5903" width="15.77734375" style="371" customWidth="1"/>
    <col min="5904" max="5904" width="1.6640625" style="371" customWidth="1"/>
    <col min="5905" max="5905" width="14.109375" style="371" customWidth="1"/>
    <col min="5906" max="5906" width="2" style="371" customWidth="1"/>
    <col min="5907" max="5907" width="13.21875" style="371" customWidth="1"/>
    <col min="5908" max="5908" width="3.6640625" style="371" customWidth="1"/>
    <col min="5909" max="5909" width="12.33203125" style="371" bestFit="1" customWidth="1"/>
    <col min="5910" max="6144" width="9.6640625" style="371"/>
    <col min="6145" max="6145" width="33.88671875" style="371" customWidth="1"/>
    <col min="6146" max="6146" width="9.44140625" style="371" customWidth="1"/>
    <col min="6147" max="6147" width="11.88671875" style="371" customWidth="1"/>
    <col min="6148" max="6148" width="0.77734375" style="371" customWidth="1"/>
    <col min="6149" max="6149" width="11" style="371" customWidth="1"/>
    <col min="6150" max="6150" width="1.33203125" style="371" customWidth="1"/>
    <col min="6151" max="6151" width="10.109375" style="371" customWidth="1"/>
    <col min="6152" max="6152" width="2.21875" style="371" customWidth="1"/>
    <col min="6153" max="6153" width="13.44140625" style="371" customWidth="1"/>
    <col min="6154" max="6154" width="1.88671875" style="371" customWidth="1"/>
    <col min="6155" max="6155" width="10.44140625" style="371" bestFit="1" customWidth="1"/>
    <col min="6156" max="6156" width="1.109375" style="371" customWidth="1"/>
    <col min="6157" max="6157" width="9.44140625" style="371" bestFit="1" customWidth="1"/>
    <col min="6158" max="6158" width="1.33203125" style="371" customWidth="1"/>
    <col min="6159" max="6159" width="15.77734375" style="371" customWidth="1"/>
    <col min="6160" max="6160" width="1.6640625" style="371" customWidth="1"/>
    <col min="6161" max="6161" width="14.109375" style="371" customWidth="1"/>
    <col min="6162" max="6162" width="2" style="371" customWidth="1"/>
    <col min="6163" max="6163" width="13.21875" style="371" customWidth="1"/>
    <col min="6164" max="6164" width="3.6640625" style="371" customWidth="1"/>
    <col min="6165" max="6165" width="12.33203125" style="371" bestFit="1" customWidth="1"/>
    <col min="6166" max="6400" width="9.6640625" style="371"/>
    <col min="6401" max="6401" width="33.88671875" style="371" customWidth="1"/>
    <col min="6402" max="6402" width="9.44140625" style="371" customWidth="1"/>
    <col min="6403" max="6403" width="11.88671875" style="371" customWidth="1"/>
    <col min="6404" max="6404" width="0.77734375" style="371" customWidth="1"/>
    <col min="6405" max="6405" width="11" style="371" customWidth="1"/>
    <col min="6406" max="6406" width="1.33203125" style="371" customWidth="1"/>
    <col min="6407" max="6407" width="10.109375" style="371" customWidth="1"/>
    <col min="6408" max="6408" width="2.21875" style="371" customWidth="1"/>
    <col min="6409" max="6409" width="13.44140625" style="371" customWidth="1"/>
    <col min="6410" max="6410" width="1.88671875" style="371" customWidth="1"/>
    <col min="6411" max="6411" width="10.44140625" style="371" bestFit="1" customWidth="1"/>
    <col min="6412" max="6412" width="1.109375" style="371" customWidth="1"/>
    <col min="6413" max="6413" width="9.44140625" style="371" bestFit="1" customWidth="1"/>
    <col min="6414" max="6414" width="1.33203125" style="371" customWidth="1"/>
    <col min="6415" max="6415" width="15.77734375" style="371" customWidth="1"/>
    <col min="6416" max="6416" width="1.6640625" style="371" customWidth="1"/>
    <col min="6417" max="6417" width="14.109375" style="371" customWidth="1"/>
    <col min="6418" max="6418" width="2" style="371" customWidth="1"/>
    <col min="6419" max="6419" width="13.21875" style="371" customWidth="1"/>
    <col min="6420" max="6420" width="3.6640625" style="371" customWidth="1"/>
    <col min="6421" max="6421" width="12.33203125" style="371" bestFit="1" customWidth="1"/>
    <col min="6422" max="6656" width="9.6640625" style="371"/>
    <col min="6657" max="6657" width="33.88671875" style="371" customWidth="1"/>
    <col min="6658" max="6658" width="9.44140625" style="371" customWidth="1"/>
    <col min="6659" max="6659" width="11.88671875" style="371" customWidth="1"/>
    <col min="6660" max="6660" width="0.77734375" style="371" customWidth="1"/>
    <col min="6661" max="6661" width="11" style="371" customWidth="1"/>
    <col min="6662" max="6662" width="1.33203125" style="371" customWidth="1"/>
    <col min="6663" max="6663" width="10.109375" style="371" customWidth="1"/>
    <col min="6664" max="6664" width="2.21875" style="371" customWidth="1"/>
    <col min="6665" max="6665" width="13.44140625" style="371" customWidth="1"/>
    <col min="6666" max="6666" width="1.88671875" style="371" customWidth="1"/>
    <col min="6667" max="6667" width="10.44140625" style="371" bestFit="1" customWidth="1"/>
    <col min="6668" max="6668" width="1.109375" style="371" customWidth="1"/>
    <col min="6669" max="6669" width="9.44140625" style="371" bestFit="1" customWidth="1"/>
    <col min="6670" max="6670" width="1.33203125" style="371" customWidth="1"/>
    <col min="6671" max="6671" width="15.77734375" style="371" customWidth="1"/>
    <col min="6672" max="6672" width="1.6640625" style="371" customWidth="1"/>
    <col min="6673" max="6673" width="14.109375" style="371" customWidth="1"/>
    <col min="6674" max="6674" width="2" style="371" customWidth="1"/>
    <col min="6675" max="6675" width="13.21875" style="371" customWidth="1"/>
    <col min="6676" max="6676" width="3.6640625" style="371" customWidth="1"/>
    <col min="6677" max="6677" width="12.33203125" style="371" bestFit="1" customWidth="1"/>
    <col min="6678" max="6912" width="9.6640625" style="371"/>
    <col min="6913" max="6913" width="33.88671875" style="371" customWidth="1"/>
    <col min="6914" max="6914" width="9.44140625" style="371" customWidth="1"/>
    <col min="6915" max="6915" width="11.88671875" style="371" customWidth="1"/>
    <col min="6916" max="6916" width="0.77734375" style="371" customWidth="1"/>
    <col min="6917" max="6917" width="11" style="371" customWidth="1"/>
    <col min="6918" max="6918" width="1.33203125" style="371" customWidth="1"/>
    <col min="6919" max="6919" width="10.109375" style="371" customWidth="1"/>
    <col min="6920" max="6920" width="2.21875" style="371" customWidth="1"/>
    <col min="6921" max="6921" width="13.44140625" style="371" customWidth="1"/>
    <col min="6922" max="6922" width="1.88671875" style="371" customWidth="1"/>
    <col min="6923" max="6923" width="10.44140625" style="371" bestFit="1" customWidth="1"/>
    <col min="6924" max="6924" width="1.109375" style="371" customWidth="1"/>
    <col min="6925" max="6925" width="9.44140625" style="371" bestFit="1" customWidth="1"/>
    <col min="6926" max="6926" width="1.33203125" style="371" customWidth="1"/>
    <col min="6927" max="6927" width="15.77734375" style="371" customWidth="1"/>
    <col min="6928" max="6928" width="1.6640625" style="371" customWidth="1"/>
    <col min="6929" max="6929" width="14.109375" style="371" customWidth="1"/>
    <col min="6930" max="6930" width="2" style="371" customWidth="1"/>
    <col min="6931" max="6931" width="13.21875" style="371" customWidth="1"/>
    <col min="6932" max="6932" width="3.6640625" style="371" customWidth="1"/>
    <col min="6933" max="6933" width="12.33203125" style="371" bestFit="1" customWidth="1"/>
    <col min="6934" max="7168" width="9.6640625" style="371"/>
    <col min="7169" max="7169" width="33.88671875" style="371" customWidth="1"/>
    <col min="7170" max="7170" width="9.44140625" style="371" customWidth="1"/>
    <col min="7171" max="7171" width="11.88671875" style="371" customWidth="1"/>
    <col min="7172" max="7172" width="0.77734375" style="371" customWidth="1"/>
    <col min="7173" max="7173" width="11" style="371" customWidth="1"/>
    <col min="7174" max="7174" width="1.33203125" style="371" customWidth="1"/>
    <col min="7175" max="7175" width="10.109375" style="371" customWidth="1"/>
    <col min="7176" max="7176" width="2.21875" style="371" customWidth="1"/>
    <col min="7177" max="7177" width="13.44140625" style="371" customWidth="1"/>
    <col min="7178" max="7178" width="1.88671875" style="371" customWidth="1"/>
    <col min="7179" max="7179" width="10.44140625" style="371" bestFit="1" customWidth="1"/>
    <col min="7180" max="7180" width="1.109375" style="371" customWidth="1"/>
    <col min="7181" max="7181" width="9.44140625" style="371" bestFit="1" customWidth="1"/>
    <col min="7182" max="7182" width="1.33203125" style="371" customWidth="1"/>
    <col min="7183" max="7183" width="15.77734375" style="371" customWidth="1"/>
    <col min="7184" max="7184" width="1.6640625" style="371" customWidth="1"/>
    <col min="7185" max="7185" width="14.109375" style="371" customWidth="1"/>
    <col min="7186" max="7186" width="2" style="371" customWidth="1"/>
    <col min="7187" max="7187" width="13.21875" style="371" customWidth="1"/>
    <col min="7188" max="7188" width="3.6640625" style="371" customWidth="1"/>
    <col min="7189" max="7189" width="12.33203125" style="371" bestFit="1" customWidth="1"/>
    <col min="7190" max="7424" width="9.6640625" style="371"/>
    <col min="7425" max="7425" width="33.88671875" style="371" customWidth="1"/>
    <col min="7426" max="7426" width="9.44140625" style="371" customWidth="1"/>
    <col min="7427" max="7427" width="11.88671875" style="371" customWidth="1"/>
    <col min="7428" max="7428" width="0.77734375" style="371" customWidth="1"/>
    <col min="7429" max="7429" width="11" style="371" customWidth="1"/>
    <col min="7430" max="7430" width="1.33203125" style="371" customWidth="1"/>
    <col min="7431" max="7431" width="10.109375" style="371" customWidth="1"/>
    <col min="7432" max="7432" width="2.21875" style="371" customWidth="1"/>
    <col min="7433" max="7433" width="13.44140625" style="371" customWidth="1"/>
    <col min="7434" max="7434" width="1.88671875" style="371" customWidth="1"/>
    <col min="7435" max="7435" width="10.44140625" style="371" bestFit="1" customWidth="1"/>
    <col min="7436" max="7436" width="1.109375" style="371" customWidth="1"/>
    <col min="7437" max="7437" width="9.44140625" style="371" bestFit="1" customWidth="1"/>
    <col min="7438" max="7438" width="1.33203125" style="371" customWidth="1"/>
    <col min="7439" max="7439" width="15.77734375" style="371" customWidth="1"/>
    <col min="7440" max="7440" width="1.6640625" style="371" customWidth="1"/>
    <col min="7441" max="7441" width="14.109375" style="371" customWidth="1"/>
    <col min="7442" max="7442" width="2" style="371" customWidth="1"/>
    <col min="7443" max="7443" width="13.21875" style="371" customWidth="1"/>
    <col min="7444" max="7444" width="3.6640625" style="371" customWidth="1"/>
    <col min="7445" max="7445" width="12.33203125" style="371" bestFit="1" customWidth="1"/>
    <col min="7446" max="7680" width="9.6640625" style="371"/>
    <col min="7681" max="7681" width="33.88671875" style="371" customWidth="1"/>
    <col min="7682" max="7682" width="9.44140625" style="371" customWidth="1"/>
    <col min="7683" max="7683" width="11.88671875" style="371" customWidth="1"/>
    <col min="7684" max="7684" width="0.77734375" style="371" customWidth="1"/>
    <col min="7685" max="7685" width="11" style="371" customWidth="1"/>
    <col min="7686" max="7686" width="1.33203125" style="371" customWidth="1"/>
    <col min="7687" max="7687" width="10.109375" style="371" customWidth="1"/>
    <col min="7688" max="7688" width="2.21875" style="371" customWidth="1"/>
    <col min="7689" max="7689" width="13.44140625" style="371" customWidth="1"/>
    <col min="7690" max="7690" width="1.88671875" style="371" customWidth="1"/>
    <col min="7691" max="7691" width="10.44140625" style="371" bestFit="1" customWidth="1"/>
    <col min="7692" max="7692" width="1.109375" style="371" customWidth="1"/>
    <col min="7693" max="7693" width="9.44140625" style="371" bestFit="1" customWidth="1"/>
    <col min="7694" max="7694" width="1.33203125" style="371" customWidth="1"/>
    <col min="7695" max="7695" width="15.77734375" style="371" customWidth="1"/>
    <col min="7696" max="7696" width="1.6640625" style="371" customWidth="1"/>
    <col min="7697" max="7697" width="14.109375" style="371" customWidth="1"/>
    <col min="7698" max="7698" width="2" style="371" customWidth="1"/>
    <col min="7699" max="7699" width="13.21875" style="371" customWidth="1"/>
    <col min="7700" max="7700" width="3.6640625" style="371" customWidth="1"/>
    <col min="7701" max="7701" width="12.33203125" style="371" bestFit="1" customWidth="1"/>
    <col min="7702" max="7936" width="9.6640625" style="371"/>
    <col min="7937" max="7937" width="33.88671875" style="371" customWidth="1"/>
    <col min="7938" max="7938" width="9.44140625" style="371" customWidth="1"/>
    <col min="7939" max="7939" width="11.88671875" style="371" customWidth="1"/>
    <col min="7940" max="7940" width="0.77734375" style="371" customWidth="1"/>
    <col min="7941" max="7941" width="11" style="371" customWidth="1"/>
    <col min="7942" max="7942" width="1.33203125" style="371" customWidth="1"/>
    <col min="7943" max="7943" width="10.109375" style="371" customWidth="1"/>
    <col min="7944" max="7944" width="2.21875" style="371" customWidth="1"/>
    <col min="7945" max="7945" width="13.44140625" style="371" customWidth="1"/>
    <col min="7946" max="7946" width="1.88671875" style="371" customWidth="1"/>
    <col min="7947" max="7947" width="10.44140625" style="371" bestFit="1" customWidth="1"/>
    <col min="7948" max="7948" width="1.109375" style="371" customWidth="1"/>
    <col min="7949" max="7949" width="9.44140625" style="371" bestFit="1" customWidth="1"/>
    <col min="7950" max="7950" width="1.33203125" style="371" customWidth="1"/>
    <col min="7951" max="7951" width="15.77734375" style="371" customWidth="1"/>
    <col min="7952" max="7952" width="1.6640625" style="371" customWidth="1"/>
    <col min="7953" max="7953" width="14.109375" style="371" customWidth="1"/>
    <col min="7954" max="7954" width="2" style="371" customWidth="1"/>
    <col min="7955" max="7955" width="13.21875" style="371" customWidth="1"/>
    <col min="7956" max="7956" width="3.6640625" style="371" customWidth="1"/>
    <col min="7957" max="7957" width="12.33203125" style="371" bestFit="1" customWidth="1"/>
    <col min="7958" max="8192" width="9.6640625" style="371"/>
    <col min="8193" max="8193" width="33.88671875" style="371" customWidth="1"/>
    <col min="8194" max="8194" width="9.44140625" style="371" customWidth="1"/>
    <col min="8195" max="8195" width="11.88671875" style="371" customWidth="1"/>
    <col min="8196" max="8196" width="0.77734375" style="371" customWidth="1"/>
    <col min="8197" max="8197" width="11" style="371" customWidth="1"/>
    <col min="8198" max="8198" width="1.33203125" style="371" customWidth="1"/>
    <col min="8199" max="8199" width="10.109375" style="371" customWidth="1"/>
    <col min="8200" max="8200" width="2.21875" style="371" customWidth="1"/>
    <col min="8201" max="8201" width="13.44140625" style="371" customWidth="1"/>
    <col min="8202" max="8202" width="1.88671875" style="371" customWidth="1"/>
    <col min="8203" max="8203" width="10.44140625" style="371" bestFit="1" customWidth="1"/>
    <col min="8204" max="8204" width="1.109375" style="371" customWidth="1"/>
    <col min="8205" max="8205" width="9.44140625" style="371" bestFit="1" customWidth="1"/>
    <col min="8206" max="8206" width="1.33203125" style="371" customWidth="1"/>
    <col min="8207" max="8207" width="15.77734375" style="371" customWidth="1"/>
    <col min="8208" max="8208" width="1.6640625" style="371" customWidth="1"/>
    <col min="8209" max="8209" width="14.109375" style="371" customWidth="1"/>
    <col min="8210" max="8210" width="2" style="371" customWidth="1"/>
    <col min="8211" max="8211" width="13.21875" style="371" customWidth="1"/>
    <col min="8212" max="8212" width="3.6640625" style="371" customWidth="1"/>
    <col min="8213" max="8213" width="12.33203125" style="371" bestFit="1" customWidth="1"/>
    <col min="8214" max="8448" width="9.6640625" style="371"/>
    <col min="8449" max="8449" width="33.88671875" style="371" customWidth="1"/>
    <col min="8450" max="8450" width="9.44140625" style="371" customWidth="1"/>
    <col min="8451" max="8451" width="11.88671875" style="371" customWidth="1"/>
    <col min="8452" max="8452" width="0.77734375" style="371" customWidth="1"/>
    <col min="8453" max="8453" width="11" style="371" customWidth="1"/>
    <col min="8454" max="8454" width="1.33203125" style="371" customWidth="1"/>
    <col min="8455" max="8455" width="10.109375" style="371" customWidth="1"/>
    <col min="8456" max="8456" width="2.21875" style="371" customWidth="1"/>
    <col min="8457" max="8457" width="13.44140625" style="371" customWidth="1"/>
    <col min="8458" max="8458" width="1.88671875" style="371" customWidth="1"/>
    <col min="8459" max="8459" width="10.44140625" style="371" bestFit="1" customWidth="1"/>
    <col min="8460" max="8460" width="1.109375" style="371" customWidth="1"/>
    <col min="8461" max="8461" width="9.44140625" style="371" bestFit="1" customWidth="1"/>
    <col min="8462" max="8462" width="1.33203125" style="371" customWidth="1"/>
    <col min="8463" max="8463" width="15.77734375" style="371" customWidth="1"/>
    <col min="8464" max="8464" width="1.6640625" style="371" customWidth="1"/>
    <col min="8465" max="8465" width="14.109375" style="371" customWidth="1"/>
    <col min="8466" max="8466" width="2" style="371" customWidth="1"/>
    <col min="8467" max="8467" width="13.21875" style="371" customWidth="1"/>
    <col min="8468" max="8468" width="3.6640625" style="371" customWidth="1"/>
    <col min="8469" max="8469" width="12.33203125" style="371" bestFit="1" customWidth="1"/>
    <col min="8470" max="8704" width="9.6640625" style="371"/>
    <col min="8705" max="8705" width="33.88671875" style="371" customWidth="1"/>
    <col min="8706" max="8706" width="9.44140625" style="371" customWidth="1"/>
    <col min="8707" max="8707" width="11.88671875" style="371" customWidth="1"/>
    <col min="8708" max="8708" width="0.77734375" style="371" customWidth="1"/>
    <col min="8709" max="8709" width="11" style="371" customWidth="1"/>
    <col min="8710" max="8710" width="1.33203125" style="371" customWidth="1"/>
    <col min="8711" max="8711" width="10.109375" style="371" customWidth="1"/>
    <col min="8712" max="8712" width="2.21875" style="371" customWidth="1"/>
    <col min="8713" max="8713" width="13.44140625" style="371" customWidth="1"/>
    <col min="8714" max="8714" width="1.88671875" style="371" customWidth="1"/>
    <col min="8715" max="8715" width="10.44140625" style="371" bestFit="1" customWidth="1"/>
    <col min="8716" max="8716" width="1.109375" style="371" customWidth="1"/>
    <col min="8717" max="8717" width="9.44140625" style="371" bestFit="1" customWidth="1"/>
    <col min="8718" max="8718" width="1.33203125" style="371" customWidth="1"/>
    <col min="8719" max="8719" width="15.77734375" style="371" customWidth="1"/>
    <col min="8720" max="8720" width="1.6640625" style="371" customWidth="1"/>
    <col min="8721" max="8721" width="14.109375" style="371" customWidth="1"/>
    <col min="8722" max="8722" width="2" style="371" customWidth="1"/>
    <col min="8723" max="8723" width="13.21875" style="371" customWidth="1"/>
    <col min="8724" max="8724" width="3.6640625" style="371" customWidth="1"/>
    <col min="8725" max="8725" width="12.33203125" style="371" bestFit="1" customWidth="1"/>
    <col min="8726" max="8960" width="9.6640625" style="371"/>
    <col min="8961" max="8961" width="33.88671875" style="371" customWidth="1"/>
    <col min="8962" max="8962" width="9.44140625" style="371" customWidth="1"/>
    <col min="8963" max="8963" width="11.88671875" style="371" customWidth="1"/>
    <col min="8964" max="8964" width="0.77734375" style="371" customWidth="1"/>
    <col min="8965" max="8965" width="11" style="371" customWidth="1"/>
    <col min="8966" max="8966" width="1.33203125" style="371" customWidth="1"/>
    <col min="8967" max="8967" width="10.109375" style="371" customWidth="1"/>
    <col min="8968" max="8968" width="2.21875" style="371" customWidth="1"/>
    <col min="8969" max="8969" width="13.44140625" style="371" customWidth="1"/>
    <col min="8970" max="8970" width="1.88671875" style="371" customWidth="1"/>
    <col min="8971" max="8971" width="10.44140625" style="371" bestFit="1" customWidth="1"/>
    <col min="8972" max="8972" width="1.109375" style="371" customWidth="1"/>
    <col min="8973" max="8973" width="9.44140625" style="371" bestFit="1" customWidth="1"/>
    <col min="8974" max="8974" width="1.33203125" style="371" customWidth="1"/>
    <col min="8975" max="8975" width="15.77734375" style="371" customWidth="1"/>
    <col min="8976" max="8976" width="1.6640625" style="371" customWidth="1"/>
    <col min="8977" max="8977" width="14.109375" style="371" customWidth="1"/>
    <col min="8978" max="8978" width="2" style="371" customWidth="1"/>
    <col min="8979" max="8979" width="13.21875" style="371" customWidth="1"/>
    <col min="8980" max="8980" width="3.6640625" style="371" customWidth="1"/>
    <col min="8981" max="8981" width="12.33203125" style="371" bestFit="1" customWidth="1"/>
    <col min="8982" max="9216" width="9.6640625" style="371"/>
    <col min="9217" max="9217" width="33.88671875" style="371" customWidth="1"/>
    <col min="9218" max="9218" width="9.44140625" style="371" customWidth="1"/>
    <col min="9219" max="9219" width="11.88671875" style="371" customWidth="1"/>
    <col min="9220" max="9220" width="0.77734375" style="371" customWidth="1"/>
    <col min="9221" max="9221" width="11" style="371" customWidth="1"/>
    <col min="9222" max="9222" width="1.33203125" style="371" customWidth="1"/>
    <col min="9223" max="9223" width="10.109375" style="371" customWidth="1"/>
    <col min="9224" max="9224" width="2.21875" style="371" customWidth="1"/>
    <col min="9225" max="9225" width="13.44140625" style="371" customWidth="1"/>
    <col min="9226" max="9226" width="1.88671875" style="371" customWidth="1"/>
    <col min="9227" max="9227" width="10.44140625" style="371" bestFit="1" customWidth="1"/>
    <col min="9228" max="9228" width="1.109375" style="371" customWidth="1"/>
    <col min="9229" max="9229" width="9.44140625" style="371" bestFit="1" customWidth="1"/>
    <col min="9230" max="9230" width="1.33203125" style="371" customWidth="1"/>
    <col min="9231" max="9231" width="15.77734375" style="371" customWidth="1"/>
    <col min="9232" max="9232" width="1.6640625" style="371" customWidth="1"/>
    <col min="9233" max="9233" width="14.109375" style="371" customWidth="1"/>
    <col min="9234" max="9234" width="2" style="371" customWidth="1"/>
    <col min="9235" max="9235" width="13.21875" style="371" customWidth="1"/>
    <col min="9236" max="9236" width="3.6640625" style="371" customWidth="1"/>
    <col min="9237" max="9237" width="12.33203125" style="371" bestFit="1" customWidth="1"/>
    <col min="9238" max="9472" width="9.6640625" style="371"/>
    <col min="9473" max="9473" width="33.88671875" style="371" customWidth="1"/>
    <col min="9474" max="9474" width="9.44140625" style="371" customWidth="1"/>
    <col min="9475" max="9475" width="11.88671875" style="371" customWidth="1"/>
    <col min="9476" max="9476" width="0.77734375" style="371" customWidth="1"/>
    <col min="9477" max="9477" width="11" style="371" customWidth="1"/>
    <col min="9478" max="9478" width="1.33203125" style="371" customWidth="1"/>
    <col min="9479" max="9479" width="10.109375" style="371" customWidth="1"/>
    <col min="9480" max="9480" width="2.21875" style="371" customWidth="1"/>
    <col min="9481" max="9481" width="13.44140625" style="371" customWidth="1"/>
    <col min="9482" max="9482" width="1.88671875" style="371" customWidth="1"/>
    <col min="9483" max="9483" width="10.44140625" style="371" bestFit="1" customWidth="1"/>
    <col min="9484" max="9484" width="1.109375" style="371" customWidth="1"/>
    <col min="9485" max="9485" width="9.44140625" style="371" bestFit="1" customWidth="1"/>
    <col min="9486" max="9486" width="1.33203125" style="371" customWidth="1"/>
    <col min="9487" max="9487" width="15.77734375" style="371" customWidth="1"/>
    <col min="9488" max="9488" width="1.6640625" style="371" customWidth="1"/>
    <col min="9489" max="9489" width="14.109375" style="371" customWidth="1"/>
    <col min="9490" max="9490" width="2" style="371" customWidth="1"/>
    <col min="9491" max="9491" width="13.21875" style="371" customWidth="1"/>
    <col min="9492" max="9492" width="3.6640625" style="371" customWidth="1"/>
    <col min="9493" max="9493" width="12.33203125" style="371" bestFit="1" customWidth="1"/>
    <col min="9494" max="9728" width="9.6640625" style="371"/>
    <col min="9729" max="9729" width="33.88671875" style="371" customWidth="1"/>
    <col min="9730" max="9730" width="9.44140625" style="371" customWidth="1"/>
    <col min="9731" max="9731" width="11.88671875" style="371" customWidth="1"/>
    <col min="9732" max="9732" width="0.77734375" style="371" customWidth="1"/>
    <col min="9733" max="9733" width="11" style="371" customWidth="1"/>
    <col min="9734" max="9734" width="1.33203125" style="371" customWidth="1"/>
    <col min="9735" max="9735" width="10.109375" style="371" customWidth="1"/>
    <col min="9736" max="9736" width="2.21875" style="371" customWidth="1"/>
    <col min="9737" max="9737" width="13.44140625" style="371" customWidth="1"/>
    <col min="9738" max="9738" width="1.88671875" style="371" customWidth="1"/>
    <col min="9739" max="9739" width="10.44140625" style="371" bestFit="1" customWidth="1"/>
    <col min="9740" max="9740" width="1.109375" style="371" customWidth="1"/>
    <col min="9741" max="9741" width="9.44140625" style="371" bestFit="1" customWidth="1"/>
    <col min="9742" max="9742" width="1.33203125" style="371" customWidth="1"/>
    <col min="9743" max="9743" width="15.77734375" style="371" customWidth="1"/>
    <col min="9744" max="9744" width="1.6640625" style="371" customWidth="1"/>
    <col min="9745" max="9745" width="14.109375" style="371" customWidth="1"/>
    <col min="9746" max="9746" width="2" style="371" customWidth="1"/>
    <col min="9747" max="9747" width="13.21875" style="371" customWidth="1"/>
    <col min="9748" max="9748" width="3.6640625" style="371" customWidth="1"/>
    <col min="9749" max="9749" width="12.33203125" style="371" bestFit="1" customWidth="1"/>
    <col min="9750" max="9984" width="9.6640625" style="371"/>
    <col min="9985" max="9985" width="33.88671875" style="371" customWidth="1"/>
    <col min="9986" max="9986" width="9.44140625" style="371" customWidth="1"/>
    <col min="9987" max="9987" width="11.88671875" style="371" customWidth="1"/>
    <col min="9988" max="9988" width="0.77734375" style="371" customWidth="1"/>
    <col min="9989" max="9989" width="11" style="371" customWidth="1"/>
    <col min="9990" max="9990" width="1.33203125" style="371" customWidth="1"/>
    <col min="9991" max="9991" width="10.109375" style="371" customWidth="1"/>
    <col min="9992" max="9992" width="2.21875" style="371" customWidth="1"/>
    <col min="9993" max="9993" width="13.44140625" style="371" customWidth="1"/>
    <col min="9994" max="9994" width="1.88671875" style="371" customWidth="1"/>
    <col min="9995" max="9995" width="10.44140625" style="371" bestFit="1" customWidth="1"/>
    <col min="9996" max="9996" width="1.109375" style="371" customWidth="1"/>
    <col min="9997" max="9997" width="9.44140625" style="371" bestFit="1" customWidth="1"/>
    <col min="9998" max="9998" width="1.33203125" style="371" customWidth="1"/>
    <col min="9999" max="9999" width="15.77734375" style="371" customWidth="1"/>
    <col min="10000" max="10000" width="1.6640625" style="371" customWidth="1"/>
    <col min="10001" max="10001" width="14.109375" style="371" customWidth="1"/>
    <col min="10002" max="10002" width="2" style="371" customWidth="1"/>
    <col min="10003" max="10003" width="13.21875" style="371" customWidth="1"/>
    <col min="10004" max="10004" width="3.6640625" style="371" customWidth="1"/>
    <col min="10005" max="10005" width="12.33203125" style="371" bestFit="1" customWidth="1"/>
    <col min="10006" max="10240" width="9.6640625" style="371"/>
    <col min="10241" max="10241" width="33.88671875" style="371" customWidth="1"/>
    <col min="10242" max="10242" width="9.44140625" style="371" customWidth="1"/>
    <col min="10243" max="10243" width="11.88671875" style="371" customWidth="1"/>
    <col min="10244" max="10244" width="0.77734375" style="371" customWidth="1"/>
    <col min="10245" max="10245" width="11" style="371" customWidth="1"/>
    <col min="10246" max="10246" width="1.33203125" style="371" customWidth="1"/>
    <col min="10247" max="10247" width="10.109375" style="371" customWidth="1"/>
    <col min="10248" max="10248" width="2.21875" style="371" customWidth="1"/>
    <col min="10249" max="10249" width="13.44140625" style="371" customWidth="1"/>
    <col min="10250" max="10250" width="1.88671875" style="371" customWidth="1"/>
    <col min="10251" max="10251" width="10.44140625" style="371" bestFit="1" customWidth="1"/>
    <col min="10252" max="10252" width="1.109375" style="371" customWidth="1"/>
    <col min="10253" max="10253" width="9.44140625" style="371" bestFit="1" customWidth="1"/>
    <col min="10254" max="10254" width="1.33203125" style="371" customWidth="1"/>
    <col min="10255" max="10255" width="15.77734375" style="371" customWidth="1"/>
    <col min="10256" max="10256" width="1.6640625" style="371" customWidth="1"/>
    <col min="10257" max="10257" width="14.109375" style="371" customWidth="1"/>
    <col min="10258" max="10258" width="2" style="371" customWidth="1"/>
    <col min="10259" max="10259" width="13.21875" style="371" customWidth="1"/>
    <col min="10260" max="10260" width="3.6640625" style="371" customWidth="1"/>
    <col min="10261" max="10261" width="12.33203125" style="371" bestFit="1" customWidth="1"/>
    <col min="10262" max="10496" width="9.6640625" style="371"/>
    <col min="10497" max="10497" width="33.88671875" style="371" customWidth="1"/>
    <col min="10498" max="10498" width="9.44140625" style="371" customWidth="1"/>
    <col min="10499" max="10499" width="11.88671875" style="371" customWidth="1"/>
    <col min="10500" max="10500" width="0.77734375" style="371" customWidth="1"/>
    <col min="10501" max="10501" width="11" style="371" customWidth="1"/>
    <col min="10502" max="10502" width="1.33203125" style="371" customWidth="1"/>
    <col min="10503" max="10503" width="10.109375" style="371" customWidth="1"/>
    <col min="10504" max="10504" width="2.21875" style="371" customWidth="1"/>
    <col min="10505" max="10505" width="13.44140625" style="371" customWidth="1"/>
    <col min="10506" max="10506" width="1.88671875" style="371" customWidth="1"/>
    <col min="10507" max="10507" width="10.44140625" style="371" bestFit="1" customWidth="1"/>
    <col min="10508" max="10508" width="1.109375" style="371" customWidth="1"/>
    <col min="10509" max="10509" width="9.44140625" style="371" bestFit="1" customWidth="1"/>
    <col min="10510" max="10510" width="1.33203125" style="371" customWidth="1"/>
    <col min="10511" max="10511" width="15.77734375" style="371" customWidth="1"/>
    <col min="10512" max="10512" width="1.6640625" style="371" customWidth="1"/>
    <col min="10513" max="10513" width="14.109375" style="371" customWidth="1"/>
    <col min="10514" max="10514" width="2" style="371" customWidth="1"/>
    <col min="10515" max="10515" width="13.21875" style="371" customWidth="1"/>
    <col min="10516" max="10516" width="3.6640625" style="371" customWidth="1"/>
    <col min="10517" max="10517" width="12.33203125" style="371" bestFit="1" customWidth="1"/>
    <col min="10518" max="10752" width="9.6640625" style="371"/>
    <col min="10753" max="10753" width="33.88671875" style="371" customWidth="1"/>
    <col min="10754" max="10754" width="9.44140625" style="371" customWidth="1"/>
    <col min="10755" max="10755" width="11.88671875" style="371" customWidth="1"/>
    <col min="10756" max="10756" width="0.77734375" style="371" customWidth="1"/>
    <col min="10757" max="10757" width="11" style="371" customWidth="1"/>
    <col min="10758" max="10758" width="1.33203125" style="371" customWidth="1"/>
    <col min="10759" max="10759" width="10.109375" style="371" customWidth="1"/>
    <col min="10760" max="10760" width="2.21875" style="371" customWidth="1"/>
    <col min="10761" max="10761" width="13.44140625" style="371" customWidth="1"/>
    <col min="10762" max="10762" width="1.88671875" style="371" customWidth="1"/>
    <col min="10763" max="10763" width="10.44140625" style="371" bestFit="1" customWidth="1"/>
    <col min="10764" max="10764" width="1.109375" style="371" customWidth="1"/>
    <col min="10765" max="10765" width="9.44140625" style="371" bestFit="1" customWidth="1"/>
    <col min="10766" max="10766" width="1.33203125" style="371" customWidth="1"/>
    <col min="10767" max="10767" width="15.77734375" style="371" customWidth="1"/>
    <col min="10768" max="10768" width="1.6640625" style="371" customWidth="1"/>
    <col min="10769" max="10769" width="14.109375" style="371" customWidth="1"/>
    <col min="10770" max="10770" width="2" style="371" customWidth="1"/>
    <col min="10771" max="10771" width="13.21875" style="371" customWidth="1"/>
    <col min="10772" max="10772" width="3.6640625" style="371" customWidth="1"/>
    <col min="10773" max="10773" width="12.33203125" style="371" bestFit="1" customWidth="1"/>
    <col min="10774" max="11008" width="9.6640625" style="371"/>
    <col min="11009" max="11009" width="33.88671875" style="371" customWidth="1"/>
    <col min="11010" max="11010" width="9.44140625" style="371" customWidth="1"/>
    <col min="11011" max="11011" width="11.88671875" style="371" customWidth="1"/>
    <col min="11012" max="11012" width="0.77734375" style="371" customWidth="1"/>
    <col min="11013" max="11013" width="11" style="371" customWidth="1"/>
    <col min="11014" max="11014" width="1.33203125" style="371" customWidth="1"/>
    <col min="11015" max="11015" width="10.109375" style="371" customWidth="1"/>
    <col min="11016" max="11016" width="2.21875" style="371" customWidth="1"/>
    <col min="11017" max="11017" width="13.44140625" style="371" customWidth="1"/>
    <col min="11018" max="11018" width="1.88671875" style="371" customWidth="1"/>
    <col min="11019" max="11019" width="10.44140625" style="371" bestFit="1" customWidth="1"/>
    <col min="11020" max="11020" width="1.109375" style="371" customWidth="1"/>
    <col min="11021" max="11021" width="9.44140625" style="371" bestFit="1" customWidth="1"/>
    <col min="11022" max="11022" width="1.33203125" style="371" customWidth="1"/>
    <col min="11023" max="11023" width="15.77734375" style="371" customWidth="1"/>
    <col min="11024" max="11024" width="1.6640625" style="371" customWidth="1"/>
    <col min="11025" max="11025" width="14.109375" style="371" customWidth="1"/>
    <col min="11026" max="11026" width="2" style="371" customWidth="1"/>
    <col min="11027" max="11027" width="13.21875" style="371" customWidth="1"/>
    <col min="11028" max="11028" width="3.6640625" style="371" customWidth="1"/>
    <col min="11029" max="11029" width="12.33203125" style="371" bestFit="1" customWidth="1"/>
    <col min="11030" max="11264" width="9.6640625" style="371"/>
    <col min="11265" max="11265" width="33.88671875" style="371" customWidth="1"/>
    <col min="11266" max="11266" width="9.44140625" style="371" customWidth="1"/>
    <col min="11267" max="11267" width="11.88671875" style="371" customWidth="1"/>
    <col min="11268" max="11268" width="0.77734375" style="371" customWidth="1"/>
    <col min="11269" max="11269" width="11" style="371" customWidth="1"/>
    <col min="11270" max="11270" width="1.33203125" style="371" customWidth="1"/>
    <col min="11271" max="11271" width="10.109375" style="371" customWidth="1"/>
    <col min="11272" max="11272" width="2.21875" style="371" customWidth="1"/>
    <col min="11273" max="11273" width="13.44140625" style="371" customWidth="1"/>
    <col min="11274" max="11274" width="1.88671875" style="371" customWidth="1"/>
    <col min="11275" max="11275" width="10.44140625" style="371" bestFit="1" customWidth="1"/>
    <col min="11276" max="11276" width="1.109375" style="371" customWidth="1"/>
    <col min="11277" max="11277" width="9.44140625" style="371" bestFit="1" customWidth="1"/>
    <col min="11278" max="11278" width="1.33203125" style="371" customWidth="1"/>
    <col min="11279" max="11279" width="15.77734375" style="371" customWidth="1"/>
    <col min="11280" max="11280" width="1.6640625" style="371" customWidth="1"/>
    <col min="11281" max="11281" width="14.109375" style="371" customWidth="1"/>
    <col min="11282" max="11282" width="2" style="371" customWidth="1"/>
    <col min="11283" max="11283" width="13.21875" style="371" customWidth="1"/>
    <col min="11284" max="11284" width="3.6640625" style="371" customWidth="1"/>
    <col min="11285" max="11285" width="12.33203125" style="371" bestFit="1" customWidth="1"/>
    <col min="11286" max="11520" width="9.6640625" style="371"/>
    <col min="11521" max="11521" width="33.88671875" style="371" customWidth="1"/>
    <col min="11522" max="11522" width="9.44140625" style="371" customWidth="1"/>
    <col min="11523" max="11523" width="11.88671875" style="371" customWidth="1"/>
    <col min="11524" max="11524" width="0.77734375" style="371" customWidth="1"/>
    <col min="11525" max="11525" width="11" style="371" customWidth="1"/>
    <col min="11526" max="11526" width="1.33203125" style="371" customWidth="1"/>
    <col min="11527" max="11527" width="10.109375" style="371" customWidth="1"/>
    <col min="11528" max="11528" width="2.21875" style="371" customWidth="1"/>
    <col min="11529" max="11529" width="13.44140625" style="371" customWidth="1"/>
    <col min="11530" max="11530" width="1.88671875" style="371" customWidth="1"/>
    <col min="11531" max="11531" width="10.44140625" style="371" bestFit="1" customWidth="1"/>
    <col min="11532" max="11532" width="1.109375" style="371" customWidth="1"/>
    <col min="11533" max="11533" width="9.44140625" style="371" bestFit="1" customWidth="1"/>
    <col min="11534" max="11534" width="1.33203125" style="371" customWidth="1"/>
    <col min="11535" max="11535" width="15.77734375" style="371" customWidth="1"/>
    <col min="11536" max="11536" width="1.6640625" style="371" customWidth="1"/>
    <col min="11537" max="11537" width="14.109375" style="371" customWidth="1"/>
    <col min="11538" max="11538" width="2" style="371" customWidth="1"/>
    <col min="11539" max="11539" width="13.21875" style="371" customWidth="1"/>
    <col min="11540" max="11540" width="3.6640625" style="371" customWidth="1"/>
    <col min="11541" max="11541" width="12.33203125" style="371" bestFit="1" customWidth="1"/>
    <col min="11542" max="11776" width="9.6640625" style="371"/>
    <col min="11777" max="11777" width="33.88671875" style="371" customWidth="1"/>
    <col min="11778" max="11778" width="9.44140625" style="371" customWidth="1"/>
    <col min="11779" max="11779" width="11.88671875" style="371" customWidth="1"/>
    <col min="11780" max="11780" width="0.77734375" style="371" customWidth="1"/>
    <col min="11781" max="11781" width="11" style="371" customWidth="1"/>
    <col min="11782" max="11782" width="1.33203125" style="371" customWidth="1"/>
    <col min="11783" max="11783" width="10.109375" style="371" customWidth="1"/>
    <col min="11784" max="11784" width="2.21875" style="371" customWidth="1"/>
    <col min="11785" max="11785" width="13.44140625" style="371" customWidth="1"/>
    <col min="11786" max="11786" width="1.88671875" style="371" customWidth="1"/>
    <col min="11787" max="11787" width="10.44140625" style="371" bestFit="1" customWidth="1"/>
    <col min="11788" max="11788" width="1.109375" style="371" customWidth="1"/>
    <col min="11789" max="11789" width="9.44140625" style="371" bestFit="1" customWidth="1"/>
    <col min="11790" max="11790" width="1.33203125" style="371" customWidth="1"/>
    <col min="11791" max="11791" width="15.77734375" style="371" customWidth="1"/>
    <col min="11792" max="11792" width="1.6640625" style="371" customWidth="1"/>
    <col min="11793" max="11793" width="14.109375" style="371" customWidth="1"/>
    <col min="11794" max="11794" width="2" style="371" customWidth="1"/>
    <col min="11795" max="11795" width="13.21875" style="371" customWidth="1"/>
    <col min="11796" max="11796" width="3.6640625" style="371" customWidth="1"/>
    <col min="11797" max="11797" width="12.33203125" style="371" bestFit="1" customWidth="1"/>
    <col min="11798" max="12032" width="9.6640625" style="371"/>
    <col min="12033" max="12033" width="33.88671875" style="371" customWidth="1"/>
    <col min="12034" max="12034" width="9.44140625" style="371" customWidth="1"/>
    <col min="12035" max="12035" width="11.88671875" style="371" customWidth="1"/>
    <col min="12036" max="12036" width="0.77734375" style="371" customWidth="1"/>
    <col min="12037" max="12037" width="11" style="371" customWidth="1"/>
    <col min="12038" max="12038" width="1.33203125" style="371" customWidth="1"/>
    <col min="12039" max="12039" width="10.109375" style="371" customWidth="1"/>
    <col min="12040" max="12040" width="2.21875" style="371" customWidth="1"/>
    <col min="12041" max="12041" width="13.44140625" style="371" customWidth="1"/>
    <col min="12042" max="12042" width="1.88671875" style="371" customWidth="1"/>
    <col min="12043" max="12043" width="10.44140625" style="371" bestFit="1" customWidth="1"/>
    <col min="12044" max="12044" width="1.109375" style="371" customWidth="1"/>
    <col min="12045" max="12045" width="9.44140625" style="371" bestFit="1" customWidth="1"/>
    <col min="12046" max="12046" width="1.33203125" style="371" customWidth="1"/>
    <col min="12047" max="12047" width="15.77734375" style="371" customWidth="1"/>
    <col min="12048" max="12048" width="1.6640625" style="371" customWidth="1"/>
    <col min="12049" max="12049" width="14.109375" style="371" customWidth="1"/>
    <col min="12050" max="12050" width="2" style="371" customWidth="1"/>
    <col min="12051" max="12051" width="13.21875" style="371" customWidth="1"/>
    <col min="12052" max="12052" width="3.6640625" style="371" customWidth="1"/>
    <col min="12053" max="12053" width="12.33203125" style="371" bestFit="1" customWidth="1"/>
    <col min="12054" max="12288" width="9.6640625" style="371"/>
    <col min="12289" max="12289" width="33.88671875" style="371" customWidth="1"/>
    <col min="12290" max="12290" width="9.44140625" style="371" customWidth="1"/>
    <col min="12291" max="12291" width="11.88671875" style="371" customWidth="1"/>
    <col min="12292" max="12292" width="0.77734375" style="371" customWidth="1"/>
    <col min="12293" max="12293" width="11" style="371" customWidth="1"/>
    <col min="12294" max="12294" width="1.33203125" style="371" customWidth="1"/>
    <col min="12295" max="12295" width="10.109375" style="371" customWidth="1"/>
    <col min="12296" max="12296" width="2.21875" style="371" customWidth="1"/>
    <col min="12297" max="12297" width="13.44140625" style="371" customWidth="1"/>
    <col min="12298" max="12298" width="1.88671875" style="371" customWidth="1"/>
    <col min="12299" max="12299" width="10.44140625" style="371" bestFit="1" customWidth="1"/>
    <col min="12300" max="12300" width="1.109375" style="371" customWidth="1"/>
    <col min="12301" max="12301" width="9.44140625" style="371" bestFit="1" customWidth="1"/>
    <col min="12302" max="12302" width="1.33203125" style="371" customWidth="1"/>
    <col min="12303" max="12303" width="15.77734375" style="371" customWidth="1"/>
    <col min="12304" max="12304" width="1.6640625" style="371" customWidth="1"/>
    <col min="12305" max="12305" width="14.109375" style="371" customWidth="1"/>
    <col min="12306" max="12306" width="2" style="371" customWidth="1"/>
    <col min="12307" max="12307" width="13.21875" style="371" customWidth="1"/>
    <col min="12308" max="12308" width="3.6640625" style="371" customWidth="1"/>
    <col min="12309" max="12309" width="12.33203125" style="371" bestFit="1" customWidth="1"/>
    <col min="12310" max="12544" width="9.6640625" style="371"/>
    <col min="12545" max="12545" width="33.88671875" style="371" customWidth="1"/>
    <col min="12546" max="12546" width="9.44140625" style="371" customWidth="1"/>
    <col min="12547" max="12547" width="11.88671875" style="371" customWidth="1"/>
    <col min="12548" max="12548" width="0.77734375" style="371" customWidth="1"/>
    <col min="12549" max="12549" width="11" style="371" customWidth="1"/>
    <col min="12550" max="12550" width="1.33203125" style="371" customWidth="1"/>
    <col min="12551" max="12551" width="10.109375" style="371" customWidth="1"/>
    <col min="12552" max="12552" width="2.21875" style="371" customWidth="1"/>
    <col min="12553" max="12553" width="13.44140625" style="371" customWidth="1"/>
    <col min="12554" max="12554" width="1.88671875" style="371" customWidth="1"/>
    <col min="12555" max="12555" width="10.44140625" style="371" bestFit="1" customWidth="1"/>
    <col min="12556" max="12556" width="1.109375" style="371" customWidth="1"/>
    <col min="12557" max="12557" width="9.44140625" style="371" bestFit="1" customWidth="1"/>
    <col min="12558" max="12558" width="1.33203125" style="371" customWidth="1"/>
    <col min="12559" max="12559" width="15.77734375" style="371" customWidth="1"/>
    <col min="12560" max="12560" width="1.6640625" style="371" customWidth="1"/>
    <col min="12561" max="12561" width="14.109375" style="371" customWidth="1"/>
    <col min="12562" max="12562" width="2" style="371" customWidth="1"/>
    <col min="12563" max="12563" width="13.21875" style="371" customWidth="1"/>
    <col min="12564" max="12564" width="3.6640625" style="371" customWidth="1"/>
    <col min="12565" max="12565" width="12.33203125" style="371" bestFit="1" customWidth="1"/>
    <col min="12566" max="12800" width="9.6640625" style="371"/>
    <col min="12801" max="12801" width="33.88671875" style="371" customWidth="1"/>
    <col min="12802" max="12802" width="9.44140625" style="371" customWidth="1"/>
    <col min="12803" max="12803" width="11.88671875" style="371" customWidth="1"/>
    <col min="12804" max="12804" width="0.77734375" style="371" customWidth="1"/>
    <col min="12805" max="12805" width="11" style="371" customWidth="1"/>
    <col min="12806" max="12806" width="1.33203125" style="371" customWidth="1"/>
    <col min="12807" max="12807" width="10.109375" style="371" customWidth="1"/>
    <col min="12808" max="12808" width="2.21875" style="371" customWidth="1"/>
    <col min="12809" max="12809" width="13.44140625" style="371" customWidth="1"/>
    <col min="12810" max="12810" width="1.88671875" style="371" customWidth="1"/>
    <col min="12811" max="12811" width="10.44140625" style="371" bestFit="1" customWidth="1"/>
    <col min="12812" max="12812" width="1.109375" style="371" customWidth="1"/>
    <col min="12813" max="12813" width="9.44140625" style="371" bestFit="1" customWidth="1"/>
    <col min="12814" max="12814" width="1.33203125" style="371" customWidth="1"/>
    <col min="12815" max="12815" width="15.77734375" style="371" customWidth="1"/>
    <col min="12816" max="12816" width="1.6640625" style="371" customWidth="1"/>
    <col min="12817" max="12817" width="14.109375" style="371" customWidth="1"/>
    <col min="12818" max="12818" width="2" style="371" customWidth="1"/>
    <col min="12819" max="12819" width="13.21875" style="371" customWidth="1"/>
    <col min="12820" max="12820" width="3.6640625" style="371" customWidth="1"/>
    <col min="12821" max="12821" width="12.33203125" style="371" bestFit="1" customWidth="1"/>
    <col min="12822" max="13056" width="9.6640625" style="371"/>
    <col min="13057" max="13057" width="33.88671875" style="371" customWidth="1"/>
    <col min="13058" max="13058" width="9.44140625" style="371" customWidth="1"/>
    <col min="13059" max="13059" width="11.88671875" style="371" customWidth="1"/>
    <col min="13060" max="13060" width="0.77734375" style="371" customWidth="1"/>
    <col min="13061" max="13061" width="11" style="371" customWidth="1"/>
    <col min="13062" max="13062" width="1.33203125" style="371" customWidth="1"/>
    <col min="13063" max="13063" width="10.109375" style="371" customWidth="1"/>
    <col min="13064" max="13064" width="2.21875" style="371" customWidth="1"/>
    <col min="13065" max="13065" width="13.44140625" style="371" customWidth="1"/>
    <col min="13066" max="13066" width="1.88671875" style="371" customWidth="1"/>
    <col min="13067" max="13067" width="10.44140625" style="371" bestFit="1" customWidth="1"/>
    <col min="13068" max="13068" width="1.109375" style="371" customWidth="1"/>
    <col min="13069" max="13069" width="9.44140625" style="371" bestFit="1" customWidth="1"/>
    <col min="13070" max="13070" width="1.33203125" style="371" customWidth="1"/>
    <col min="13071" max="13071" width="15.77734375" style="371" customWidth="1"/>
    <col min="13072" max="13072" width="1.6640625" style="371" customWidth="1"/>
    <col min="13073" max="13073" width="14.109375" style="371" customWidth="1"/>
    <col min="13074" max="13074" width="2" style="371" customWidth="1"/>
    <col min="13075" max="13075" width="13.21875" style="371" customWidth="1"/>
    <col min="13076" max="13076" width="3.6640625" style="371" customWidth="1"/>
    <col min="13077" max="13077" width="12.33203125" style="371" bestFit="1" customWidth="1"/>
    <col min="13078" max="13312" width="9.6640625" style="371"/>
    <col min="13313" max="13313" width="33.88671875" style="371" customWidth="1"/>
    <col min="13314" max="13314" width="9.44140625" style="371" customWidth="1"/>
    <col min="13315" max="13315" width="11.88671875" style="371" customWidth="1"/>
    <col min="13316" max="13316" width="0.77734375" style="371" customWidth="1"/>
    <col min="13317" max="13317" width="11" style="371" customWidth="1"/>
    <col min="13318" max="13318" width="1.33203125" style="371" customWidth="1"/>
    <col min="13319" max="13319" width="10.109375" style="371" customWidth="1"/>
    <col min="13320" max="13320" width="2.21875" style="371" customWidth="1"/>
    <col min="13321" max="13321" width="13.44140625" style="371" customWidth="1"/>
    <col min="13322" max="13322" width="1.88671875" style="371" customWidth="1"/>
    <col min="13323" max="13323" width="10.44140625" style="371" bestFit="1" customWidth="1"/>
    <col min="13324" max="13324" width="1.109375" style="371" customWidth="1"/>
    <col min="13325" max="13325" width="9.44140625" style="371" bestFit="1" customWidth="1"/>
    <col min="13326" max="13326" width="1.33203125" style="371" customWidth="1"/>
    <col min="13327" max="13327" width="15.77734375" style="371" customWidth="1"/>
    <col min="13328" max="13328" width="1.6640625" style="371" customWidth="1"/>
    <col min="13329" max="13329" width="14.109375" style="371" customWidth="1"/>
    <col min="13330" max="13330" width="2" style="371" customWidth="1"/>
    <col min="13331" max="13331" width="13.21875" style="371" customWidth="1"/>
    <col min="13332" max="13332" width="3.6640625" style="371" customWidth="1"/>
    <col min="13333" max="13333" width="12.33203125" style="371" bestFit="1" customWidth="1"/>
    <col min="13334" max="13568" width="9.6640625" style="371"/>
    <col min="13569" max="13569" width="33.88671875" style="371" customWidth="1"/>
    <col min="13570" max="13570" width="9.44140625" style="371" customWidth="1"/>
    <col min="13571" max="13571" width="11.88671875" style="371" customWidth="1"/>
    <col min="13572" max="13572" width="0.77734375" style="371" customWidth="1"/>
    <col min="13573" max="13573" width="11" style="371" customWidth="1"/>
    <col min="13574" max="13574" width="1.33203125" style="371" customWidth="1"/>
    <col min="13575" max="13575" width="10.109375" style="371" customWidth="1"/>
    <col min="13576" max="13576" width="2.21875" style="371" customWidth="1"/>
    <col min="13577" max="13577" width="13.44140625" style="371" customWidth="1"/>
    <col min="13578" max="13578" width="1.88671875" style="371" customWidth="1"/>
    <col min="13579" max="13579" width="10.44140625" style="371" bestFit="1" customWidth="1"/>
    <col min="13580" max="13580" width="1.109375" style="371" customWidth="1"/>
    <col min="13581" max="13581" width="9.44140625" style="371" bestFit="1" customWidth="1"/>
    <col min="13582" max="13582" width="1.33203125" style="371" customWidth="1"/>
    <col min="13583" max="13583" width="15.77734375" style="371" customWidth="1"/>
    <col min="13584" max="13584" width="1.6640625" style="371" customWidth="1"/>
    <col min="13585" max="13585" width="14.109375" style="371" customWidth="1"/>
    <col min="13586" max="13586" width="2" style="371" customWidth="1"/>
    <col min="13587" max="13587" width="13.21875" style="371" customWidth="1"/>
    <col min="13588" max="13588" width="3.6640625" style="371" customWidth="1"/>
    <col min="13589" max="13589" width="12.33203125" style="371" bestFit="1" customWidth="1"/>
    <col min="13590" max="13824" width="9.6640625" style="371"/>
    <col min="13825" max="13825" width="33.88671875" style="371" customWidth="1"/>
    <col min="13826" max="13826" width="9.44140625" style="371" customWidth="1"/>
    <col min="13827" max="13827" width="11.88671875" style="371" customWidth="1"/>
    <col min="13828" max="13828" width="0.77734375" style="371" customWidth="1"/>
    <col min="13829" max="13829" width="11" style="371" customWidth="1"/>
    <col min="13830" max="13830" width="1.33203125" style="371" customWidth="1"/>
    <col min="13831" max="13831" width="10.109375" style="371" customWidth="1"/>
    <col min="13832" max="13832" width="2.21875" style="371" customWidth="1"/>
    <col min="13833" max="13833" width="13.44140625" style="371" customWidth="1"/>
    <col min="13834" max="13834" width="1.88671875" style="371" customWidth="1"/>
    <col min="13835" max="13835" width="10.44140625" style="371" bestFit="1" customWidth="1"/>
    <col min="13836" max="13836" width="1.109375" style="371" customWidth="1"/>
    <col min="13837" max="13837" width="9.44140625" style="371" bestFit="1" customWidth="1"/>
    <col min="13838" max="13838" width="1.33203125" style="371" customWidth="1"/>
    <col min="13839" max="13839" width="15.77734375" style="371" customWidth="1"/>
    <col min="13840" max="13840" width="1.6640625" style="371" customWidth="1"/>
    <col min="13841" max="13841" width="14.109375" style="371" customWidth="1"/>
    <col min="13842" max="13842" width="2" style="371" customWidth="1"/>
    <col min="13843" max="13843" width="13.21875" style="371" customWidth="1"/>
    <col min="13844" max="13844" width="3.6640625" style="371" customWidth="1"/>
    <col min="13845" max="13845" width="12.33203125" style="371" bestFit="1" customWidth="1"/>
    <col min="13846" max="14080" width="9.6640625" style="371"/>
    <col min="14081" max="14081" width="33.88671875" style="371" customWidth="1"/>
    <col min="14082" max="14082" width="9.44140625" style="371" customWidth="1"/>
    <col min="14083" max="14083" width="11.88671875" style="371" customWidth="1"/>
    <col min="14084" max="14084" width="0.77734375" style="371" customWidth="1"/>
    <col min="14085" max="14085" width="11" style="371" customWidth="1"/>
    <col min="14086" max="14086" width="1.33203125" style="371" customWidth="1"/>
    <col min="14087" max="14087" width="10.109375" style="371" customWidth="1"/>
    <col min="14088" max="14088" width="2.21875" style="371" customWidth="1"/>
    <col min="14089" max="14089" width="13.44140625" style="371" customWidth="1"/>
    <col min="14090" max="14090" width="1.88671875" style="371" customWidth="1"/>
    <col min="14091" max="14091" width="10.44140625" style="371" bestFit="1" customWidth="1"/>
    <col min="14092" max="14092" width="1.109375" style="371" customWidth="1"/>
    <col min="14093" max="14093" width="9.44140625" style="371" bestFit="1" customWidth="1"/>
    <col min="14094" max="14094" width="1.33203125" style="371" customWidth="1"/>
    <col min="14095" max="14095" width="15.77734375" style="371" customWidth="1"/>
    <col min="14096" max="14096" width="1.6640625" style="371" customWidth="1"/>
    <col min="14097" max="14097" width="14.109375" style="371" customWidth="1"/>
    <col min="14098" max="14098" width="2" style="371" customWidth="1"/>
    <col min="14099" max="14099" width="13.21875" style="371" customWidth="1"/>
    <col min="14100" max="14100" width="3.6640625" style="371" customWidth="1"/>
    <col min="14101" max="14101" width="12.33203125" style="371" bestFit="1" customWidth="1"/>
    <col min="14102" max="14336" width="9.6640625" style="371"/>
    <col min="14337" max="14337" width="33.88671875" style="371" customWidth="1"/>
    <col min="14338" max="14338" width="9.44140625" style="371" customWidth="1"/>
    <col min="14339" max="14339" width="11.88671875" style="371" customWidth="1"/>
    <col min="14340" max="14340" width="0.77734375" style="371" customWidth="1"/>
    <col min="14341" max="14341" width="11" style="371" customWidth="1"/>
    <col min="14342" max="14342" width="1.33203125" style="371" customWidth="1"/>
    <col min="14343" max="14343" width="10.109375" style="371" customWidth="1"/>
    <col min="14344" max="14344" width="2.21875" style="371" customWidth="1"/>
    <col min="14345" max="14345" width="13.44140625" style="371" customWidth="1"/>
    <col min="14346" max="14346" width="1.88671875" style="371" customWidth="1"/>
    <col min="14347" max="14347" width="10.44140625" style="371" bestFit="1" customWidth="1"/>
    <col min="14348" max="14348" width="1.109375" style="371" customWidth="1"/>
    <col min="14349" max="14349" width="9.44140625" style="371" bestFit="1" customWidth="1"/>
    <col min="14350" max="14350" width="1.33203125" style="371" customWidth="1"/>
    <col min="14351" max="14351" width="15.77734375" style="371" customWidth="1"/>
    <col min="14352" max="14352" width="1.6640625" style="371" customWidth="1"/>
    <col min="14353" max="14353" width="14.109375" style="371" customWidth="1"/>
    <col min="14354" max="14354" width="2" style="371" customWidth="1"/>
    <col min="14355" max="14355" width="13.21875" style="371" customWidth="1"/>
    <col min="14356" max="14356" width="3.6640625" style="371" customWidth="1"/>
    <col min="14357" max="14357" width="12.33203125" style="371" bestFit="1" customWidth="1"/>
    <col min="14358" max="14592" width="9.6640625" style="371"/>
    <col min="14593" max="14593" width="33.88671875" style="371" customWidth="1"/>
    <col min="14594" max="14594" width="9.44140625" style="371" customWidth="1"/>
    <col min="14595" max="14595" width="11.88671875" style="371" customWidth="1"/>
    <col min="14596" max="14596" width="0.77734375" style="371" customWidth="1"/>
    <col min="14597" max="14597" width="11" style="371" customWidth="1"/>
    <col min="14598" max="14598" width="1.33203125" style="371" customWidth="1"/>
    <col min="14599" max="14599" width="10.109375" style="371" customWidth="1"/>
    <col min="14600" max="14600" width="2.21875" style="371" customWidth="1"/>
    <col min="14601" max="14601" width="13.44140625" style="371" customWidth="1"/>
    <col min="14602" max="14602" width="1.88671875" style="371" customWidth="1"/>
    <col min="14603" max="14603" width="10.44140625" style="371" bestFit="1" customWidth="1"/>
    <col min="14604" max="14604" width="1.109375" style="371" customWidth="1"/>
    <col min="14605" max="14605" width="9.44140625" style="371" bestFit="1" customWidth="1"/>
    <col min="14606" max="14606" width="1.33203125" style="371" customWidth="1"/>
    <col min="14607" max="14607" width="15.77734375" style="371" customWidth="1"/>
    <col min="14608" max="14608" width="1.6640625" style="371" customWidth="1"/>
    <col min="14609" max="14609" width="14.109375" style="371" customWidth="1"/>
    <col min="14610" max="14610" width="2" style="371" customWidth="1"/>
    <col min="14611" max="14611" width="13.21875" style="371" customWidth="1"/>
    <col min="14612" max="14612" width="3.6640625" style="371" customWidth="1"/>
    <col min="14613" max="14613" width="12.33203125" style="371" bestFit="1" customWidth="1"/>
    <col min="14614" max="14848" width="9.6640625" style="371"/>
    <col min="14849" max="14849" width="33.88671875" style="371" customWidth="1"/>
    <col min="14850" max="14850" width="9.44140625" style="371" customWidth="1"/>
    <col min="14851" max="14851" width="11.88671875" style="371" customWidth="1"/>
    <col min="14852" max="14852" width="0.77734375" style="371" customWidth="1"/>
    <col min="14853" max="14853" width="11" style="371" customWidth="1"/>
    <col min="14854" max="14854" width="1.33203125" style="371" customWidth="1"/>
    <col min="14855" max="14855" width="10.109375" style="371" customWidth="1"/>
    <col min="14856" max="14856" width="2.21875" style="371" customWidth="1"/>
    <col min="14857" max="14857" width="13.44140625" style="371" customWidth="1"/>
    <col min="14858" max="14858" width="1.88671875" style="371" customWidth="1"/>
    <col min="14859" max="14859" width="10.44140625" style="371" bestFit="1" customWidth="1"/>
    <col min="14860" max="14860" width="1.109375" style="371" customWidth="1"/>
    <col min="14861" max="14861" width="9.44140625" style="371" bestFit="1" customWidth="1"/>
    <col min="14862" max="14862" width="1.33203125" style="371" customWidth="1"/>
    <col min="14863" max="14863" width="15.77734375" style="371" customWidth="1"/>
    <col min="14864" max="14864" width="1.6640625" style="371" customWidth="1"/>
    <col min="14865" max="14865" width="14.109375" style="371" customWidth="1"/>
    <col min="14866" max="14866" width="2" style="371" customWidth="1"/>
    <col min="14867" max="14867" width="13.21875" style="371" customWidth="1"/>
    <col min="14868" max="14868" width="3.6640625" style="371" customWidth="1"/>
    <col min="14869" max="14869" width="12.33203125" style="371" bestFit="1" customWidth="1"/>
    <col min="14870" max="15104" width="9.6640625" style="371"/>
    <col min="15105" max="15105" width="33.88671875" style="371" customWidth="1"/>
    <col min="15106" max="15106" width="9.44140625" style="371" customWidth="1"/>
    <col min="15107" max="15107" width="11.88671875" style="371" customWidth="1"/>
    <col min="15108" max="15108" width="0.77734375" style="371" customWidth="1"/>
    <col min="15109" max="15109" width="11" style="371" customWidth="1"/>
    <col min="15110" max="15110" width="1.33203125" style="371" customWidth="1"/>
    <col min="15111" max="15111" width="10.109375" style="371" customWidth="1"/>
    <col min="15112" max="15112" width="2.21875" style="371" customWidth="1"/>
    <col min="15113" max="15113" width="13.44140625" style="371" customWidth="1"/>
    <col min="15114" max="15114" width="1.88671875" style="371" customWidth="1"/>
    <col min="15115" max="15115" width="10.44140625" style="371" bestFit="1" customWidth="1"/>
    <col min="15116" max="15116" width="1.109375" style="371" customWidth="1"/>
    <col min="15117" max="15117" width="9.44140625" style="371" bestFit="1" customWidth="1"/>
    <col min="15118" max="15118" width="1.33203125" style="371" customWidth="1"/>
    <col min="15119" max="15119" width="15.77734375" style="371" customWidth="1"/>
    <col min="15120" max="15120" width="1.6640625" style="371" customWidth="1"/>
    <col min="15121" max="15121" width="14.109375" style="371" customWidth="1"/>
    <col min="15122" max="15122" width="2" style="371" customWidth="1"/>
    <col min="15123" max="15123" width="13.21875" style="371" customWidth="1"/>
    <col min="15124" max="15124" width="3.6640625" style="371" customWidth="1"/>
    <col min="15125" max="15125" width="12.33203125" style="371" bestFit="1" customWidth="1"/>
    <col min="15126" max="15360" width="9.6640625" style="371"/>
    <col min="15361" max="15361" width="33.88671875" style="371" customWidth="1"/>
    <col min="15362" max="15362" width="9.44140625" style="371" customWidth="1"/>
    <col min="15363" max="15363" width="11.88671875" style="371" customWidth="1"/>
    <col min="15364" max="15364" width="0.77734375" style="371" customWidth="1"/>
    <col min="15365" max="15365" width="11" style="371" customWidth="1"/>
    <col min="15366" max="15366" width="1.33203125" style="371" customWidth="1"/>
    <col min="15367" max="15367" width="10.109375" style="371" customWidth="1"/>
    <col min="15368" max="15368" width="2.21875" style="371" customWidth="1"/>
    <col min="15369" max="15369" width="13.44140625" style="371" customWidth="1"/>
    <col min="15370" max="15370" width="1.88671875" style="371" customWidth="1"/>
    <col min="15371" max="15371" width="10.44140625" style="371" bestFit="1" customWidth="1"/>
    <col min="15372" max="15372" width="1.109375" style="371" customWidth="1"/>
    <col min="15373" max="15373" width="9.44140625" style="371" bestFit="1" customWidth="1"/>
    <col min="15374" max="15374" width="1.33203125" style="371" customWidth="1"/>
    <col min="15375" max="15375" width="15.77734375" style="371" customWidth="1"/>
    <col min="15376" max="15376" width="1.6640625" style="371" customWidth="1"/>
    <col min="15377" max="15377" width="14.109375" style="371" customWidth="1"/>
    <col min="15378" max="15378" width="2" style="371" customWidth="1"/>
    <col min="15379" max="15379" width="13.21875" style="371" customWidth="1"/>
    <col min="15380" max="15380" width="3.6640625" style="371" customWidth="1"/>
    <col min="15381" max="15381" width="12.33203125" style="371" bestFit="1" customWidth="1"/>
    <col min="15382" max="15616" width="9.6640625" style="371"/>
    <col min="15617" max="15617" width="33.88671875" style="371" customWidth="1"/>
    <col min="15618" max="15618" width="9.44140625" style="371" customWidth="1"/>
    <col min="15619" max="15619" width="11.88671875" style="371" customWidth="1"/>
    <col min="15620" max="15620" width="0.77734375" style="371" customWidth="1"/>
    <col min="15621" max="15621" width="11" style="371" customWidth="1"/>
    <col min="15622" max="15622" width="1.33203125" style="371" customWidth="1"/>
    <col min="15623" max="15623" width="10.109375" style="371" customWidth="1"/>
    <col min="15624" max="15624" width="2.21875" style="371" customWidth="1"/>
    <col min="15625" max="15625" width="13.44140625" style="371" customWidth="1"/>
    <col min="15626" max="15626" width="1.88671875" style="371" customWidth="1"/>
    <col min="15627" max="15627" width="10.44140625" style="371" bestFit="1" customWidth="1"/>
    <col min="15628" max="15628" width="1.109375" style="371" customWidth="1"/>
    <col min="15629" max="15629" width="9.44140625" style="371" bestFit="1" customWidth="1"/>
    <col min="15630" max="15630" width="1.33203125" style="371" customWidth="1"/>
    <col min="15631" max="15631" width="15.77734375" style="371" customWidth="1"/>
    <col min="15632" max="15632" width="1.6640625" style="371" customWidth="1"/>
    <col min="15633" max="15633" width="14.109375" style="371" customWidth="1"/>
    <col min="15634" max="15634" width="2" style="371" customWidth="1"/>
    <col min="15635" max="15635" width="13.21875" style="371" customWidth="1"/>
    <col min="15636" max="15636" width="3.6640625" style="371" customWidth="1"/>
    <col min="15637" max="15637" width="12.33203125" style="371" bestFit="1" customWidth="1"/>
    <col min="15638" max="15872" width="9.6640625" style="371"/>
    <col min="15873" max="15873" width="33.88671875" style="371" customWidth="1"/>
    <col min="15874" max="15874" width="9.44140625" style="371" customWidth="1"/>
    <col min="15875" max="15875" width="11.88671875" style="371" customWidth="1"/>
    <col min="15876" max="15876" width="0.77734375" style="371" customWidth="1"/>
    <col min="15877" max="15877" width="11" style="371" customWidth="1"/>
    <col min="15878" max="15878" width="1.33203125" style="371" customWidth="1"/>
    <col min="15879" max="15879" width="10.109375" style="371" customWidth="1"/>
    <col min="15880" max="15880" width="2.21875" style="371" customWidth="1"/>
    <col min="15881" max="15881" width="13.44140625" style="371" customWidth="1"/>
    <col min="15882" max="15882" width="1.88671875" style="371" customWidth="1"/>
    <col min="15883" max="15883" width="10.44140625" style="371" bestFit="1" customWidth="1"/>
    <col min="15884" max="15884" width="1.109375" style="371" customWidth="1"/>
    <col min="15885" max="15885" width="9.44140625" style="371" bestFit="1" customWidth="1"/>
    <col min="15886" max="15886" width="1.33203125" style="371" customWidth="1"/>
    <col min="15887" max="15887" width="15.77734375" style="371" customWidth="1"/>
    <col min="15888" max="15888" width="1.6640625" style="371" customWidth="1"/>
    <col min="15889" max="15889" width="14.109375" style="371" customWidth="1"/>
    <col min="15890" max="15890" width="2" style="371" customWidth="1"/>
    <col min="15891" max="15891" width="13.21875" style="371" customWidth="1"/>
    <col min="15892" max="15892" width="3.6640625" style="371" customWidth="1"/>
    <col min="15893" max="15893" width="12.33203125" style="371" bestFit="1" customWidth="1"/>
    <col min="15894" max="16128" width="9.6640625" style="371"/>
    <col min="16129" max="16129" width="33.88671875" style="371" customWidth="1"/>
    <col min="16130" max="16130" width="9.44140625" style="371" customWidth="1"/>
    <col min="16131" max="16131" width="11.88671875" style="371" customWidth="1"/>
    <col min="16132" max="16132" width="0.77734375" style="371" customWidth="1"/>
    <col min="16133" max="16133" width="11" style="371" customWidth="1"/>
    <col min="16134" max="16134" width="1.33203125" style="371" customWidth="1"/>
    <col min="16135" max="16135" width="10.109375" style="371" customWidth="1"/>
    <col min="16136" max="16136" width="2.21875" style="371" customWidth="1"/>
    <col min="16137" max="16137" width="13.44140625" style="371" customWidth="1"/>
    <col min="16138" max="16138" width="1.88671875" style="371" customWidth="1"/>
    <col min="16139" max="16139" width="10.44140625" style="371" bestFit="1" customWidth="1"/>
    <col min="16140" max="16140" width="1.109375" style="371" customWidth="1"/>
    <col min="16141" max="16141" width="9.44140625" style="371" bestFit="1" customWidth="1"/>
    <col min="16142" max="16142" width="1.33203125" style="371" customWidth="1"/>
    <col min="16143" max="16143" width="15.77734375" style="371" customWidth="1"/>
    <col min="16144" max="16144" width="1.6640625" style="371" customWidth="1"/>
    <col min="16145" max="16145" width="14.109375" style="371" customWidth="1"/>
    <col min="16146" max="16146" width="2" style="371" customWidth="1"/>
    <col min="16147" max="16147" width="13.21875" style="371" customWidth="1"/>
    <col min="16148" max="16148" width="3.6640625" style="371" customWidth="1"/>
    <col min="16149" max="16149" width="12.33203125" style="371" bestFit="1" customWidth="1"/>
    <col min="16150" max="16384" width="9.6640625" style="371"/>
  </cols>
  <sheetData>
    <row r="1" spans="1:28" ht="58.95" customHeight="1" x14ac:dyDescent="0.35">
      <c r="Q1" s="508" t="s">
        <v>0</v>
      </c>
      <c r="R1" s="502"/>
      <c r="S1" s="502"/>
    </row>
    <row r="2" spans="1:28" ht="52.5" customHeight="1" thickBot="1" x14ac:dyDescent="0.45">
      <c r="A2" s="374" t="s">
        <v>201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5"/>
      <c r="Q2" s="376"/>
      <c r="R2" s="375"/>
      <c r="S2" s="375"/>
    </row>
    <row r="3" spans="1:28" ht="24" customHeight="1" thickTop="1" x14ac:dyDescent="0.35">
      <c r="A3" s="377" t="s">
        <v>122</v>
      </c>
      <c r="B3" s="378" t="s">
        <v>123</v>
      </c>
      <c r="C3" s="378"/>
      <c r="D3" s="377"/>
      <c r="E3" s="377" t="s">
        <v>124</v>
      </c>
      <c r="F3" s="377"/>
      <c r="G3" s="377" t="s">
        <v>125</v>
      </c>
      <c r="H3" s="377"/>
      <c r="I3" s="377" t="s">
        <v>126</v>
      </c>
      <c r="J3" s="377"/>
      <c r="K3" s="378" t="s">
        <v>187</v>
      </c>
      <c r="L3" s="378"/>
      <c r="M3" s="378"/>
      <c r="N3" s="377"/>
      <c r="O3" s="377" t="s">
        <v>128</v>
      </c>
      <c r="P3" s="377"/>
      <c r="Q3" s="377" t="s">
        <v>129</v>
      </c>
      <c r="R3" s="377"/>
      <c r="S3" s="377" t="s">
        <v>130</v>
      </c>
    </row>
    <row r="4" spans="1:28" ht="19.95" customHeight="1" x14ac:dyDescent="0.3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8" t="s">
        <v>202</v>
      </c>
      <c r="L4" s="379"/>
      <c r="M4" s="379"/>
      <c r="N4" s="377"/>
      <c r="O4" s="377"/>
      <c r="P4" s="377"/>
      <c r="Q4" s="377"/>
      <c r="R4" s="377"/>
      <c r="S4" s="377"/>
    </row>
    <row r="5" spans="1:28" s="353" customFormat="1" ht="58.2" customHeight="1" thickBot="1" x14ac:dyDescent="0.3">
      <c r="A5" s="347" t="s">
        <v>203</v>
      </c>
      <c r="B5" s="509" t="s">
        <v>190</v>
      </c>
      <c r="C5" s="510"/>
      <c r="D5" s="348"/>
      <c r="E5" s="347" t="s">
        <v>204</v>
      </c>
      <c r="F5" s="348"/>
      <c r="G5" s="347" t="s">
        <v>205</v>
      </c>
      <c r="H5" s="348"/>
      <c r="I5" s="347" t="s">
        <v>206</v>
      </c>
      <c r="J5" s="348"/>
      <c r="K5" s="349" t="s">
        <v>7</v>
      </c>
      <c r="L5" s="348"/>
      <c r="M5" s="347" t="s">
        <v>8</v>
      </c>
      <c r="N5" s="348"/>
      <c r="O5" s="350" t="s">
        <v>207</v>
      </c>
      <c r="P5" s="348"/>
      <c r="Q5" s="350" t="s">
        <v>208</v>
      </c>
      <c r="R5" s="348"/>
      <c r="S5" s="351" t="s">
        <v>209</v>
      </c>
      <c r="T5" s="352"/>
    </row>
    <row r="6" spans="1:28" s="353" customFormat="1" ht="15" customHeight="1" x14ac:dyDescent="0.25">
      <c r="A6" s="370" t="s">
        <v>12</v>
      </c>
      <c r="O6" s="354"/>
      <c r="Q6" s="354"/>
      <c r="T6" s="352"/>
    </row>
    <row r="7" spans="1:28" s="353" customFormat="1" ht="15" customHeight="1" x14ac:dyDescent="0.25">
      <c r="A7" s="353" t="s">
        <v>182</v>
      </c>
      <c r="B7" s="353" t="s">
        <v>183</v>
      </c>
      <c r="C7" s="355" t="s">
        <v>15</v>
      </c>
      <c r="E7" s="353">
        <v>10330</v>
      </c>
      <c r="G7" s="356">
        <v>0</v>
      </c>
      <c r="I7" s="356">
        <f>E7-G7</f>
        <v>10330</v>
      </c>
      <c r="K7" s="357">
        <f>ROUND(IF(I7&lt;&gt;0,((O7/I7)/10),0),3)</f>
        <v>3.1160000000000001</v>
      </c>
      <c r="M7" s="357">
        <f>ROUND(IF(I7&lt;&gt;0,((Q7/I7)/10),0),3)</f>
        <v>3.3180000000000001</v>
      </c>
      <c r="O7" s="354">
        <v>321850</v>
      </c>
      <c r="Q7" s="354">
        <v>342726</v>
      </c>
      <c r="S7" s="354">
        <v>20876</v>
      </c>
      <c r="T7" s="352"/>
    </row>
    <row r="8" spans="1:28" s="353" customFormat="1" ht="20.100000000000001" customHeight="1" x14ac:dyDescent="0.25">
      <c r="A8" s="353" t="s">
        <v>16</v>
      </c>
      <c r="B8" s="353" t="s">
        <v>183</v>
      </c>
      <c r="C8" s="358" t="s">
        <v>85</v>
      </c>
      <c r="E8" s="353">
        <v>178480</v>
      </c>
      <c r="G8" s="356">
        <v>0</v>
      </c>
      <c r="I8" s="356">
        <f>E8-G8</f>
        <v>178480</v>
      </c>
      <c r="K8" s="357">
        <f>ROUND(IF(I8&lt;&gt;0,((O8/I8)/10),0),3)</f>
        <v>3.1629999999999998</v>
      </c>
      <c r="M8" s="357">
        <f>ROUND(IF(I8&lt;&gt;0,((Q8/I8)/10),0),3)</f>
        <v>3.4790000000000001</v>
      </c>
      <c r="O8" s="354">
        <v>5644499.1300000008</v>
      </c>
      <c r="Q8" s="354">
        <v>6209570</v>
      </c>
      <c r="S8" s="354">
        <v>561056.87</v>
      </c>
      <c r="T8" s="352"/>
    </row>
    <row r="9" spans="1:28" s="353" customFormat="1" ht="20.100000000000001" customHeight="1" thickBot="1" x14ac:dyDescent="0.3">
      <c r="A9" s="370" t="s">
        <v>18</v>
      </c>
      <c r="E9" s="380">
        <f>SUM(E7:E8)</f>
        <v>188810</v>
      </c>
      <c r="F9" s="370"/>
      <c r="G9" s="380">
        <f>SUM(G7:G8)</f>
        <v>0</v>
      </c>
      <c r="H9" s="370"/>
      <c r="I9" s="380">
        <f>SUM(I7:I8)</f>
        <v>188810</v>
      </c>
      <c r="J9" s="370"/>
      <c r="K9" s="381">
        <f>ROUND(IF(I9&lt;&gt;0,((O9/I9)/10),0),3)</f>
        <v>3.16</v>
      </c>
      <c r="L9" s="370"/>
      <c r="M9" s="381">
        <f>ROUND(IF(I9&lt;&gt;0,((Q9/I9)/10),0),3)</f>
        <v>3.47</v>
      </c>
      <c r="N9" s="370"/>
      <c r="O9" s="382">
        <f>SUM(O7:O8)</f>
        <v>5966349.1300000008</v>
      </c>
      <c r="P9" s="370"/>
      <c r="Q9" s="382">
        <f>SUM(Q7:Q8)</f>
        <v>6552296</v>
      </c>
      <c r="R9" s="370"/>
      <c r="S9" s="382">
        <f>SUM(S7:S8)</f>
        <v>581932.87</v>
      </c>
      <c r="T9" s="352"/>
    </row>
    <row r="10" spans="1:28" s="353" customFormat="1" ht="9" customHeight="1" thickTop="1" x14ac:dyDescent="0.25">
      <c r="T10" s="352"/>
    </row>
    <row r="11" spans="1:28" s="353" customFormat="1" ht="10.199999999999999" customHeight="1" x14ac:dyDescent="0.25">
      <c r="A11" s="383" t="s">
        <v>19</v>
      </c>
      <c r="O11" s="354"/>
      <c r="Q11" s="354"/>
      <c r="T11" s="352"/>
    </row>
    <row r="12" spans="1:28" s="353" customFormat="1" ht="20.100000000000001" customHeight="1" x14ac:dyDescent="0.25">
      <c r="A12" s="353" t="s">
        <v>20</v>
      </c>
      <c r="B12" s="353" t="s">
        <v>183</v>
      </c>
      <c r="C12" s="355" t="s">
        <v>15</v>
      </c>
      <c r="E12" s="353">
        <v>5364.0999999999995</v>
      </c>
      <c r="G12" s="353">
        <v>8.3000000000000007</v>
      </c>
      <c r="I12" s="356">
        <f>E12-G12</f>
        <v>5355.7999999999993</v>
      </c>
      <c r="K12" s="357">
        <f>ROUND(IF(I12&lt;&gt;0,((O12/I12)/10),0),3)</f>
        <v>2.2559999999999998</v>
      </c>
      <c r="M12" s="357">
        <f>ROUND(IF(I12&lt;&gt;0,((Q12/I12)/10),0),3)</f>
        <v>2.4809999999999999</v>
      </c>
      <c r="O12" s="354">
        <v>120806.67000000001</v>
      </c>
      <c r="P12" s="354"/>
      <c r="Q12" s="354">
        <v>132858.5</v>
      </c>
      <c r="R12" s="354"/>
      <c r="S12" s="354">
        <v>5284.1499999999987</v>
      </c>
      <c r="T12" s="384"/>
      <c r="U12" s="354"/>
    </row>
    <row r="13" spans="1:28" s="353" customFormat="1" ht="20.100000000000001" customHeight="1" x14ac:dyDescent="0.25">
      <c r="A13" s="353" t="s">
        <v>28</v>
      </c>
      <c r="C13" s="355" t="s">
        <v>87</v>
      </c>
      <c r="E13" s="353">
        <v>25</v>
      </c>
      <c r="G13" s="353">
        <v>0</v>
      </c>
      <c r="I13" s="356">
        <f>E13-G13</f>
        <v>25</v>
      </c>
      <c r="K13" s="357">
        <f>ROUND(IF(I13&lt;&gt;0,((O13/I13)/10),0),3)</f>
        <v>2.7410000000000001</v>
      </c>
      <c r="M13" s="357">
        <f>ROUND(IF(I13&lt;&gt;0,((Q13/I13)/10),0),3)</f>
        <v>3.177</v>
      </c>
      <c r="O13" s="354">
        <v>685.25</v>
      </c>
      <c r="P13" s="354"/>
      <c r="Q13" s="354">
        <v>794.21</v>
      </c>
      <c r="R13" s="354"/>
      <c r="S13" s="354">
        <v>87.71</v>
      </c>
      <c r="T13" s="352"/>
      <c r="U13" s="385"/>
      <c r="V13" s="385"/>
      <c r="W13" s="385"/>
      <c r="X13" s="386"/>
      <c r="Y13" s="385"/>
      <c r="Z13" s="385"/>
    </row>
    <row r="14" spans="1:28" s="353" customFormat="1" ht="5.25" customHeight="1" x14ac:dyDescent="0.25">
      <c r="C14" s="355"/>
      <c r="E14" s="356"/>
      <c r="G14" s="356"/>
      <c r="I14" s="356"/>
      <c r="K14" s="357"/>
      <c r="M14" s="357"/>
      <c r="O14" s="359"/>
      <c r="P14" s="354"/>
      <c r="Q14" s="359"/>
      <c r="R14" s="354"/>
      <c r="S14" s="359"/>
      <c r="T14" s="352"/>
      <c r="U14" s="354"/>
      <c r="V14" s="354"/>
      <c r="W14" s="354"/>
      <c r="X14" s="354"/>
      <c r="Y14" s="354"/>
      <c r="Z14" s="354"/>
      <c r="AA14" s="354"/>
      <c r="AB14" s="354"/>
    </row>
    <row r="15" spans="1:28" s="353" customFormat="1" ht="20.100000000000001" customHeight="1" x14ac:dyDescent="0.25">
      <c r="A15" s="353" t="s">
        <v>33</v>
      </c>
      <c r="C15" s="355" t="s">
        <v>87</v>
      </c>
      <c r="E15" s="360">
        <v>28</v>
      </c>
      <c r="G15" s="360">
        <v>0</v>
      </c>
      <c r="I15" s="356">
        <f>E15-G15</f>
        <v>28</v>
      </c>
      <c r="K15" s="357">
        <f>ROUND(IF(I15&lt;&gt;0,((O15/I15)/10),0),3)</f>
        <v>2.2170000000000001</v>
      </c>
      <c r="M15" s="357">
        <f>ROUND(IF(I15&lt;&gt;0,((Q15/I15)/10),0),3)</f>
        <v>2.8140000000000001</v>
      </c>
      <c r="O15" s="367">
        <v>620.66000000000008</v>
      </c>
      <c r="P15" s="359"/>
      <c r="Q15" s="367">
        <v>787.87</v>
      </c>
      <c r="R15" s="361"/>
      <c r="S15" s="367">
        <v>118.82</v>
      </c>
      <c r="T15" s="352"/>
      <c r="U15" s="354"/>
      <c r="V15" s="385"/>
      <c r="W15" s="385"/>
      <c r="X15" s="386"/>
      <c r="Y15" s="385"/>
      <c r="Z15" s="385"/>
    </row>
    <row r="16" spans="1:28" s="353" customFormat="1" ht="5.25" customHeight="1" x14ac:dyDescent="0.25">
      <c r="C16" s="355"/>
      <c r="E16" s="360"/>
      <c r="G16" s="360"/>
      <c r="I16" s="356"/>
      <c r="K16" s="357"/>
      <c r="M16" s="357"/>
      <c r="O16" s="367"/>
      <c r="P16" s="354"/>
      <c r="Q16" s="367"/>
      <c r="R16" s="354"/>
      <c r="S16" s="367"/>
      <c r="T16" s="352"/>
      <c r="U16" s="354"/>
      <c r="V16" s="354"/>
      <c r="W16" s="354"/>
      <c r="X16" s="354"/>
      <c r="Y16" s="354"/>
      <c r="Z16" s="354"/>
      <c r="AA16" s="354"/>
      <c r="AB16" s="354"/>
    </row>
    <row r="17" spans="1:28" s="353" customFormat="1" ht="20.100000000000001" customHeight="1" x14ac:dyDescent="0.25">
      <c r="A17" s="353" t="s">
        <v>139</v>
      </c>
      <c r="C17" s="355" t="s">
        <v>87</v>
      </c>
      <c r="E17" s="362">
        <v>49</v>
      </c>
      <c r="G17" s="362">
        <v>0</v>
      </c>
      <c r="I17" s="356">
        <f>E17-G17</f>
        <v>49</v>
      </c>
      <c r="K17" s="357">
        <f>ROUND(IF(I17&lt;&gt;0,((O17/I17)/10),0),3)</f>
        <v>1.264</v>
      </c>
      <c r="M17" s="357">
        <f>ROUND(IF(I17&lt;&gt;0,((Q17/I17)/10),0),3)</f>
        <v>1.831</v>
      </c>
      <c r="O17" s="369">
        <v>619.36</v>
      </c>
      <c r="P17" s="354"/>
      <c r="Q17" s="369">
        <v>897.19</v>
      </c>
      <c r="R17" s="354"/>
      <c r="S17" s="369">
        <v>161.21</v>
      </c>
      <c r="T17" s="352"/>
      <c r="U17" s="354"/>
      <c r="V17" s="385"/>
      <c r="W17" s="385"/>
      <c r="X17" s="386"/>
      <c r="Y17" s="385"/>
      <c r="Z17" s="385"/>
    </row>
    <row r="18" spans="1:28" s="353" customFormat="1" ht="5.25" customHeight="1" x14ac:dyDescent="0.25">
      <c r="C18" s="355"/>
      <c r="E18" s="360"/>
      <c r="G18" s="360"/>
      <c r="I18" s="356"/>
      <c r="K18" s="357"/>
      <c r="M18" s="357"/>
      <c r="O18" s="367"/>
      <c r="P18" s="354"/>
      <c r="Q18" s="367"/>
      <c r="R18" s="354"/>
      <c r="S18" s="367"/>
      <c r="T18" s="352"/>
      <c r="U18" s="354"/>
      <c r="V18" s="354"/>
      <c r="W18" s="354"/>
      <c r="X18" s="354"/>
      <c r="Y18" s="354"/>
      <c r="Z18" s="354"/>
      <c r="AA18" s="354"/>
      <c r="AB18" s="354"/>
    </row>
    <row r="19" spans="1:28" s="353" customFormat="1" ht="20.100000000000001" customHeight="1" x14ac:dyDescent="0.25">
      <c r="A19" s="353" t="s">
        <v>37</v>
      </c>
      <c r="C19" s="355" t="s">
        <v>87</v>
      </c>
      <c r="E19" s="362">
        <v>0</v>
      </c>
      <c r="G19" s="362">
        <v>0</v>
      </c>
      <c r="I19" s="356">
        <f>E19-G19</f>
        <v>0</v>
      </c>
      <c r="K19" s="357">
        <f>ROUND(IF(I19&lt;&gt;0,((O19/I19)/10),0),3)</f>
        <v>0</v>
      </c>
      <c r="M19" s="357">
        <f>ROUND(IF(I19&lt;&gt;0,((Q19/I19)/10),0),3)</f>
        <v>0</v>
      </c>
      <c r="O19" s="369">
        <v>0</v>
      </c>
      <c r="P19" s="354"/>
      <c r="Q19" s="369">
        <v>40.539999999999964</v>
      </c>
      <c r="R19" s="354"/>
      <c r="S19" s="369">
        <v>40.539999999999992</v>
      </c>
      <c r="T19" s="352"/>
      <c r="U19" s="385"/>
      <c r="V19" s="385"/>
      <c r="W19" s="385"/>
      <c r="X19" s="386"/>
      <c r="Y19" s="385"/>
      <c r="Z19" s="385"/>
    </row>
    <row r="20" spans="1:28" s="353" customFormat="1" ht="5.25" customHeight="1" x14ac:dyDescent="0.25">
      <c r="C20" s="355"/>
      <c r="E20" s="356"/>
      <c r="G20" s="356"/>
      <c r="I20" s="356"/>
      <c r="K20" s="357"/>
      <c r="M20" s="357"/>
      <c r="O20" s="359"/>
      <c r="P20" s="354"/>
      <c r="Q20" s="359"/>
      <c r="R20" s="354"/>
      <c r="S20" s="359"/>
      <c r="T20" s="352"/>
      <c r="U20" s="354"/>
      <c r="V20" s="354"/>
      <c r="W20" s="354"/>
      <c r="X20" s="354"/>
      <c r="Y20" s="354"/>
      <c r="Z20" s="354"/>
      <c r="AA20" s="354"/>
      <c r="AB20" s="354"/>
    </row>
    <row r="21" spans="1:28" s="353" customFormat="1" ht="20.100000000000001" customHeight="1" x14ac:dyDescent="0.25">
      <c r="A21" s="353" t="s">
        <v>116</v>
      </c>
      <c r="C21" s="355" t="s">
        <v>87</v>
      </c>
      <c r="E21" s="353">
        <v>10</v>
      </c>
      <c r="G21" s="353">
        <v>0</v>
      </c>
      <c r="I21" s="356">
        <f>E21-G21</f>
        <v>10</v>
      </c>
      <c r="K21" s="357">
        <f>ROUND(IF(I21&lt;&gt;0,((O21/I21)/10),0),3)</f>
        <v>1.958</v>
      </c>
      <c r="M21" s="357">
        <f>ROUND(IF(I21&lt;&gt;0,((Q21/I21)/10),0),3)</f>
        <v>2.9630000000000001</v>
      </c>
      <c r="O21" s="354">
        <v>195.78</v>
      </c>
      <c r="P21" s="354"/>
      <c r="Q21" s="354">
        <v>296.29000000000002</v>
      </c>
      <c r="R21" s="354"/>
      <c r="S21" s="354">
        <v>72.91</v>
      </c>
      <c r="T21" s="352"/>
      <c r="U21" s="385"/>
      <c r="V21" s="385"/>
      <c r="W21" s="385"/>
      <c r="X21" s="386"/>
      <c r="Y21" s="385"/>
      <c r="Z21" s="385"/>
    </row>
    <row r="22" spans="1:28" s="353" customFormat="1" ht="5.25" customHeight="1" x14ac:dyDescent="0.25">
      <c r="C22" s="355"/>
      <c r="E22" s="356"/>
      <c r="G22" s="356"/>
      <c r="I22" s="356"/>
      <c r="K22" s="357"/>
      <c r="M22" s="357"/>
      <c r="O22" s="359"/>
      <c r="P22" s="354"/>
      <c r="Q22" s="359"/>
      <c r="R22" s="354"/>
      <c r="S22" s="359"/>
      <c r="T22" s="352"/>
      <c r="U22" s="354"/>
      <c r="V22" s="354"/>
      <c r="W22" s="354"/>
      <c r="X22" s="354"/>
      <c r="Y22" s="354"/>
      <c r="Z22" s="354"/>
      <c r="AA22" s="354"/>
      <c r="AB22" s="354"/>
    </row>
    <row r="23" spans="1:28" s="353" customFormat="1" ht="19.5" customHeight="1" x14ac:dyDescent="0.25">
      <c r="A23" s="362" t="s">
        <v>63</v>
      </c>
      <c r="C23" s="355" t="s">
        <v>93</v>
      </c>
      <c r="E23" s="353">
        <v>2491</v>
      </c>
      <c r="G23" s="353">
        <v>0</v>
      </c>
      <c r="I23" s="356">
        <f>E23-G23</f>
        <v>2491</v>
      </c>
      <c r="K23" s="357">
        <f>ROUND(IF(I23&lt;&gt;0,((O23/I23)/10),0),3)</f>
        <v>4.0069999999999997</v>
      </c>
      <c r="M23" s="357">
        <f>ROUND(IF(I23&lt;&gt;0,((Q23/I23)/10),0),3)</f>
        <v>5.1459999999999999</v>
      </c>
      <c r="O23" s="354">
        <v>99826.47</v>
      </c>
      <c r="P23" s="354"/>
      <c r="Q23" s="354">
        <v>128189.59</v>
      </c>
      <c r="R23" s="354"/>
      <c r="S23" s="354">
        <v>23923.07</v>
      </c>
      <c r="T23" s="352"/>
      <c r="U23" s="385"/>
      <c r="V23" s="385"/>
      <c r="W23" s="385"/>
      <c r="X23" s="386"/>
      <c r="Y23" s="385"/>
      <c r="Z23" s="385"/>
    </row>
    <row r="24" spans="1:28" s="353" customFormat="1" ht="5.25" customHeight="1" x14ac:dyDescent="0.25">
      <c r="A24" s="362"/>
      <c r="C24" s="355"/>
      <c r="E24" s="356"/>
      <c r="G24" s="356"/>
      <c r="I24" s="356"/>
      <c r="K24" s="357"/>
      <c r="M24" s="357"/>
      <c r="O24" s="359"/>
      <c r="P24" s="354"/>
      <c r="Q24" s="359"/>
      <c r="R24" s="354"/>
      <c r="S24" s="359"/>
      <c r="T24" s="352"/>
      <c r="U24" s="354"/>
      <c r="V24" s="354"/>
      <c r="W24" s="354"/>
      <c r="X24" s="354"/>
      <c r="Y24" s="354"/>
      <c r="Z24" s="354"/>
      <c r="AA24" s="354"/>
      <c r="AB24" s="354"/>
    </row>
    <row r="25" spans="1:28" s="353" customFormat="1" ht="19.5" customHeight="1" x14ac:dyDescent="0.25">
      <c r="A25" s="362" t="s">
        <v>28</v>
      </c>
      <c r="C25" s="355" t="s">
        <v>93</v>
      </c>
      <c r="E25" s="353">
        <v>5475</v>
      </c>
      <c r="G25" s="353">
        <v>0</v>
      </c>
      <c r="I25" s="356">
        <f>E25-G25</f>
        <v>5475</v>
      </c>
      <c r="K25" s="357">
        <f>ROUND(IF(I25&lt;&gt;0,((O25/I25)/10),0),3)</f>
        <v>3.1429999999999998</v>
      </c>
      <c r="M25" s="357">
        <f>ROUND(IF(I25&lt;&gt;0,((Q25/I25)/10),0),3)</f>
        <v>3.5779999999999998</v>
      </c>
      <c r="O25" s="354">
        <v>172073.81999999998</v>
      </c>
      <c r="P25" s="354"/>
      <c r="Q25" s="354">
        <v>195900.63</v>
      </c>
      <c r="R25" s="354"/>
      <c r="S25" s="354">
        <v>17717.810000000001</v>
      </c>
      <c r="T25" s="352"/>
      <c r="U25" s="354"/>
      <c r="V25" s="385"/>
      <c r="W25" s="385"/>
      <c r="X25" s="386"/>
      <c r="Y25" s="385"/>
      <c r="Z25" s="385"/>
    </row>
    <row r="26" spans="1:28" s="353" customFormat="1" ht="5.25" customHeight="1" x14ac:dyDescent="0.25">
      <c r="A26" s="362"/>
      <c r="C26" s="355"/>
      <c r="E26" s="356"/>
      <c r="G26" s="356"/>
      <c r="I26" s="356"/>
      <c r="K26" s="357"/>
      <c r="M26" s="357"/>
      <c r="O26" s="359"/>
      <c r="P26" s="354"/>
      <c r="Q26" s="359"/>
      <c r="R26" s="354"/>
      <c r="S26" s="359"/>
      <c r="T26" s="352"/>
      <c r="U26" s="354"/>
      <c r="V26" s="354"/>
      <c r="W26" s="354"/>
      <c r="X26" s="354"/>
      <c r="Y26" s="354"/>
      <c r="Z26" s="354"/>
      <c r="AA26" s="354"/>
      <c r="AB26" s="354"/>
    </row>
    <row r="27" spans="1:28" s="353" customFormat="1" ht="19.5" customHeight="1" x14ac:dyDescent="0.25">
      <c r="A27" s="362" t="s">
        <v>33</v>
      </c>
      <c r="C27" s="355" t="s">
        <v>93</v>
      </c>
      <c r="E27" s="353">
        <v>58942</v>
      </c>
      <c r="G27" s="353">
        <v>0</v>
      </c>
      <c r="I27" s="356">
        <f>E27-G27</f>
        <v>58942</v>
      </c>
      <c r="K27" s="357">
        <f>ROUND(IF(I27&lt;&gt;0,((O27/I27)/10),0),3)</f>
        <v>2.395</v>
      </c>
      <c r="M27" s="357">
        <f>ROUND(IF(I27&lt;&gt;0,((Q27/I27)/10),0),3)</f>
        <v>2.9159999999999999</v>
      </c>
      <c r="O27" s="354">
        <v>1411479.5899999999</v>
      </c>
      <c r="P27" s="354"/>
      <c r="Q27" s="354">
        <v>1718696.74</v>
      </c>
      <c r="R27" s="354"/>
      <c r="S27" s="354">
        <v>143700.73000000004</v>
      </c>
      <c r="T27" s="352"/>
      <c r="U27" s="354"/>
      <c r="V27" s="385"/>
      <c r="W27" s="385"/>
      <c r="X27" s="386"/>
      <c r="Y27" s="385"/>
      <c r="Z27" s="385"/>
    </row>
    <row r="28" spans="1:28" s="353" customFormat="1" ht="5.25" customHeight="1" x14ac:dyDescent="0.25">
      <c r="A28" s="362"/>
      <c r="C28" s="355"/>
      <c r="E28" s="356"/>
      <c r="G28" s="356"/>
      <c r="I28" s="356"/>
      <c r="K28" s="357"/>
      <c r="M28" s="357"/>
      <c r="O28" s="359"/>
      <c r="P28" s="354"/>
      <c r="Q28" s="359"/>
      <c r="R28" s="354"/>
      <c r="S28" s="359"/>
      <c r="T28" s="352"/>
      <c r="U28" s="354"/>
      <c r="V28" s="354"/>
      <c r="W28" s="354"/>
      <c r="X28" s="354"/>
      <c r="Y28" s="354"/>
      <c r="Z28" s="354"/>
      <c r="AA28" s="354"/>
      <c r="AB28" s="354"/>
    </row>
    <row r="29" spans="1:28" s="353" customFormat="1" ht="20.100000000000001" customHeight="1" x14ac:dyDescent="0.25">
      <c r="A29" s="362" t="s">
        <v>139</v>
      </c>
      <c r="C29" s="355" t="s">
        <v>93</v>
      </c>
      <c r="E29" s="353">
        <v>3236</v>
      </c>
      <c r="G29" s="353">
        <v>0</v>
      </c>
      <c r="I29" s="356">
        <f>E29-G29</f>
        <v>3236</v>
      </c>
      <c r="K29" s="357">
        <f>ROUND(IF(I29&lt;&gt;0,((O29/I29)/10),0),3)</f>
        <v>2.4929999999999999</v>
      </c>
      <c r="M29" s="357">
        <f>ROUND(IF(I29&lt;&gt;0,((Q29/I29)/10),0),3)</f>
        <v>2.984</v>
      </c>
      <c r="O29" s="354">
        <v>80670.94</v>
      </c>
      <c r="P29" s="354"/>
      <c r="Q29" s="354">
        <v>96548.599999999991</v>
      </c>
      <c r="R29" s="354"/>
      <c r="S29" s="354">
        <v>8418.380000000001</v>
      </c>
      <c r="T29" s="352"/>
      <c r="U29" s="354"/>
      <c r="V29" s="385"/>
      <c r="W29" s="385"/>
      <c r="X29" s="386"/>
      <c r="Y29" s="385"/>
      <c r="Z29" s="385"/>
    </row>
    <row r="30" spans="1:28" s="353" customFormat="1" ht="5.25" customHeight="1" x14ac:dyDescent="0.25">
      <c r="A30" s="362"/>
      <c r="C30" s="355"/>
      <c r="E30" s="356"/>
      <c r="G30" s="356"/>
      <c r="I30" s="356"/>
      <c r="K30" s="357"/>
      <c r="M30" s="357"/>
      <c r="O30" s="359"/>
      <c r="P30" s="354"/>
      <c r="Q30" s="359"/>
      <c r="R30" s="354"/>
      <c r="S30" s="359"/>
      <c r="T30" s="352"/>
      <c r="U30" s="354"/>
      <c r="V30" s="354"/>
      <c r="W30" s="354"/>
      <c r="X30" s="354"/>
      <c r="Y30" s="354"/>
      <c r="Z30" s="354"/>
      <c r="AA30" s="354"/>
      <c r="AB30" s="354"/>
    </row>
    <row r="31" spans="1:28" s="353" customFormat="1" ht="20.100000000000001" customHeight="1" x14ac:dyDescent="0.25">
      <c r="A31" s="362" t="s">
        <v>34</v>
      </c>
      <c r="C31" s="355" t="s">
        <v>93</v>
      </c>
      <c r="E31" s="353">
        <v>9613</v>
      </c>
      <c r="G31" s="353">
        <v>0</v>
      </c>
      <c r="I31" s="356">
        <f>E31-G31</f>
        <v>9613</v>
      </c>
      <c r="K31" s="357">
        <f>ROUND(IF(I31&lt;&gt;0,((O31/I31)/10),0),3)</f>
        <v>1.944</v>
      </c>
      <c r="M31" s="357">
        <f>ROUND(IF(I31&lt;&gt;0,((Q31/I31)/10),0),3)</f>
        <v>2.3839999999999999</v>
      </c>
      <c r="O31" s="354">
        <v>186848.82</v>
      </c>
      <c r="P31" s="354"/>
      <c r="Q31" s="354">
        <v>229216.82</v>
      </c>
      <c r="R31" s="354"/>
      <c r="S31" s="354">
        <v>19389.71</v>
      </c>
      <c r="T31" s="387"/>
      <c r="U31" s="354"/>
      <c r="V31" s="385"/>
      <c r="W31" s="385"/>
      <c r="X31" s="386"/>
      <c r="Y31" s="385"/>
      <c r="Z31" s="385"/>
    </row>
    <row r="32" spans="1:28" s="353" customFormat="1" ht="5.25" customHeight="1" x14ac:dyDescent="0.25">
      <c r="A32" s="362"/>
      <c r="C32" s="355"/>
      <c r="E32" s="356"/>
      <c r="G32" s="356"/>
      <c r="I32" s="356"/>
      <c r="K32" s="357"/>
      <c r="M32" s="357"/>
      <c r="O32" s="359"/>
      <c r="P32" s="354"/>
      <c r="Q32" s="359"/>
      <c r="R32" s="354"/>
      <c r="S32" s="359"/>
      <c r="T32" s="352"/>
      <c r="U32" s="354"/>
      <c r="V32" s="354"/>
      <c r="W32" s="354"/>
      <c r="X32" s="354"/>
      <c r="Y32" s="354"/>
      <c r="Z32" s="354"/>
      <c r="AA32" s="354"/>
      <c r="AB32" s="354"/>
    </row>
    <row r="33" spans="1:28" s="353" customFormat="1" ht="20.100000000000001" customHeight="1" x14ac:dyDescent="0.25">
      <c r="A33" s="362" t="s">
        <v>37</v>
      </c>
      <c r="C33" s="355" t="s">
        <v>93</v>
      </c>
      <c r="E33" s="353">
        <v>71</v>
      </c>
      <c r="G33" s="353">
        <v>0</v>
      </c>
      <c r="I33" s="356">
        <f>E33-G33</f>
        <v>71</v>
      </c>
      <c r="K33" s="357">
        <f>ROUND(IF(I33&lt;&gt;0,((O33/I33)/10),0),3)</f>
        <v>1.774</v>
      </c>
      <c r="M33" s="357">
        <f>ROUND(IF(I33&lt;&gt;0,((Q33/I33)/10),0),3)</f>
        <v>2.1110000000000002</v>
      </c>
      <c r="O33" s="354">
        <v>1259.54</v>
      </c>
      <c r="P33" s="354"/>
      <c r="Q33" s="354">
        <v>1499.13</v>
      </c>
      <c r="R33" s="354"/>
      <c r="S33" s="354">
        <v>136.63999999999999</v>
      </c>
      <c r="T33" s="352"/>
      <c r="U33" s="385"/>
      <c r="V33" s="385"/>
      <c r="W33" s="385"/>
      <c r="X33" s="386"/>
      <c r="Y33" s="385"/>
      <c r="Z33" s="385"/>
    </row>
    <row r="34" spans="1:28" s="353" customFormat="1" ht="5.25" customHeight="1" x14ac:dyDescent="0.25">
      <c r="A34" s="362"/>
      <c r="C34" s="355"/>
      <c r="E34" s="356"/>
      <c r="G34" s="356"/>
      <c r="I34" s="356"/>
      <c r="K34" s="357"/>
      <c r="M34" s="357"/>
      <c r="O34" s="359"/>
      <c r="P34" s="354"/>
      <c r="Q34" s="359"/>
      <c r="R34" s="354"/>
      <c r="S34" s="359"/>
      <c r="T34" s="352"/>
      <c r="U34" s="354"/>
      <c r="V34" s="354"/>
      <c r="W34" s="354"/>
      <c r="X34" s="354"/>
      <c r="Y34" s="354"/>
      <c r="Z34" s="354"/>
      <c r="AA34" s="354"/>
      <c r="AB34" s="354"/>
    </row>
    <row r="35" spans="1:28" s="353" customFormat="1" ht="20.100000000000001" customHeight="1" x14ac:dyDescent="0.25">
      <c r="A35" s="362" t="s">
        <v>25</v>
      </c>
      <c r="C35" s="355" t="s">
        <v>93</v>
      </c>
      <c r="E35" s="353">
        <v>200</v>
      </c>
      <c r="G35" s="353">
        <v>0</v>
      </c>
      <c r="I35" s="356">
        <f>E35-G35</f>
        <v>200</v>
      </c>
      <c r="K35" s="357">
        <f>ROUND(IF(I35&lt;&gt;0,((O35/I35)/10),0),3)</f>
        <v>3.0459999999999998</v>
      </c>
      <c r="M35" s="357">
        <f>ROUND(IF(I35&lt;&gt;0,((Q35/I35)/10),0),3)</f>
        <v>3.5619999999999998</v>
      </c>
      <c r="O35" s="354">
        <v>6092.47</v>
      </c>
      <c r="P35" s="354"/>
      <c r="Q35" s="354">
        <v>7124.12</v>
      </c>
      <c r="R35" s="354"/>
      <c r="S35" s="354">
        <v>647.65</v>
      </c>
      <c r="T35" s="352"/>
      <c r="U35" s="385"/>
      <c r="V35" s="385"/>
      <c r="W35" s="385"/>
      <c r="X35" s="386"/>
      <c r="Y35" s="385"/>
      <c r="Z35" s="385"/>
    </row>
    <row r="36" spans="1:28" s="353" customFormat="1" ht="5.25" customHeight="1" x14ac:dyDescent="0.25">
      <c r="A36" s="362"/>
      <c r="C36" s="355"/>
      <c r="E36" s="356"/>
      <c r="G36" s="356"/>
      <c r="I36" s="356"/>
      <c r="K36" s="357"/>
      <c r="M36" s="357"/>
      <c r="O36" s="359"/>
      <c r="P36" s="354"/>
      <c r="Q36" s="359"/>
      <c r="R36" s="354"/>
      <c r="S36" s="359"/>
      <c r="T36" s="352"/>
      <c r="U36" s="354"/>
      <c r="V36" s="354"/>
      <c r="W36" s="354"/>
      <c r="X36" s="354"/>
      <c r="Y36" s="354"/>
      <c r="Z36" s="354"/>
      <c r="AA36" s="354"/>
      <c r="AB36" s="354"/>
    </row>
    <row r="37" spans="1:28" s="353" customFormat="1" ht="20.100000000000001" customHeight="1" x14ac:dyDescent="0.25">
      <c r="A37" s="362" t="s">
        <v>24</v>
      </c>
      <c r="C37" s="355" t="s">
        <v>23</v>
      </c>
      <c r="E37" s="356">
        <v>787</v>
      </c>
      <c r="G37" s="356">
        <v>0</v>
      </c>
      <c r="I37" s="356">
        <f>E37-G37</f>
        <v>787</v>
      </c>
      <c r="K37" s="357">
        <f>ROUND(IF(I37&lt;&gt;0,((O37/I37)/10),0),3)</f>
        <v>2.2839999999999998</v>
      </c>
      <c r="M37" s="357">
        <f>ROUND(IF(I37&lt;&gt;0,((Q37/I37)/10),0),3)</f>
        <v>3.2930000000000001</v>
      </c>
      <c r="O37" s="359">
        <v>17971.16</v>
      </c>
      <c r="P37" s="354"/>
      <c r="Q37" s="359">
        <v>25917.359999999997</v>
      </c>
      <c r="R37" s="354"/>
      <c r="S37" s="359">
        <v>5708.29</v>
      </c>
      <c r="T37" s="359"/>
      <c r="U37" s="354"/>
      <c r="V37" s="354"/>
      <c r="W37" s="354"/>
      <c r="X37" s="354"/>
      <c r="Y37" s="354"/>
      <c r="Z37" s="354"/>
      <c r="AA37" s="354"/>
      <c r="AB37" s="354"/>
    </row>
    <row r="38" spans="1:28" s="353" customFormat="1" ht="5.25" customHeight="1" x14ac:dyDescent="0.25">
      <c r="A38" s="362"/>
      <c r="C38" s="355"/>
      <c r="E38" s="356"/>
      <c r="G38" s="356"/>
      <c r="I38" s="356"/>
      <c r="K38" s="357"/>
      <c r="M38" s="357"/>
      <c r="O38" s="359"/>
      <c r="P38" s="354"/>
      <c r="Q38" s="359"/>
      <c r="R38" s="354"/>
      <c r="S38" s="359"/>
      <c r="T38" s="352"/>
      <c r="U38" s="354"/>
      <c r="V38" s="354"/>
      <c r="W38" s="354"/>
      <c r="X38" s="354"/>
      <c r="Y38" s="354"/>
      <c r="Z38" s="354"/>
      <c r="AA38" s="354"/>
      <c r="AB38" s="354"/>
    </row>
    <row r="39" spans="1:28" s="353" customFormat="1" ht="20.100000000000001" customHeight="1" x14ac:dyDescent="0.25">
      <c r="A39" s="362" t="s">
        <v>184</v>
      </c>
      <c r="B39" s="363"/>
      <c r="C39" s="355" t="s">
        <v>23</v>
      </c>
      <c r="D39" s="363"/>
      <c r="E39" s="356">
        <v>6527</v>
      </c>
      <c r="F39" s="363"/>
      <c r="G39" s="356">
        <v>0</v>
      </c>
      <c r="I39" s="356">
        <f>E39-G39</f>
        <v>6527</v>
      </c>
      <c r="K39" s="357">
        <f>ROUND(IF(I39&lt;&gt;0,((O39/I39)/10),0),3)</f>
        <v>1.8280000000000001</v>
      </c>
      <c r="M39" s="357">
        <f>ROUND(IF(I39&lt;&gt;0,((Q39/I39)/10),0),3)</f>
        <v>2.8820000000000001</v>
      </c>
      <c r="N39" s="363"/>
      <c r="O39" s="359">
        <v>119343.86000000002</v>
      </c>
      <c r="P39" s="359"/>
      <c r="Q39" s="359">
        <v>188079.35</v>
      </c>
      <c r="R39" s="361"/>
      <c r="S39" s="359">
        <v>51370.37</v>
      </c>
      <c r="T39" s="359"/>
      <c r="U39" s="354"/>
      <c r="V39" s="354"/>
      <c r="W39" s="354"/>
      <c r="X39" s="354"/>
      <c r="Y39" s="354"/>
      <c r="Z39" s="354"/>
      <c r="AA39" s="354"/>
      <c r="AB39" s="354"/>
    </row>
    <row r="40" spans="1:28" s="353" customFormat="1" ht="6.75" customHeight="1" x14ac:dyDescent="0.25">
      <c r="A40" s="362"/>
      <c r="C40" s="355"/>
      <c r="E40" s="356"/>
      <c r="G40" s="356"/>
      <c r="I40" s="356"/>
      <c r="K40" s="357"/>
      <c r="M40" s="357"/>
      <c r="O40" s="359"/>
      <c r="P40" s="354"/>
      <c r="Q40" s="359"/>
      <c r="R40" s="354"/>
      <c r="S40" s="359"/>
      <c r="T40" s="352"/>
      <c r="U40" s="354"/>
      <c r="V40" s="354"/>
      <c r="W40" s="354"/>
      <c r="X40" s="354"/>
      <c r="Y40" s="354"/>
      <c r="Z40" s="354"/>
      <c r="AA40" s="354"/>
      <c r="AB40" s="354"/>
    </row>
    <row r="41" spans="1:28" s="353" customFormat="1" ht="20.100000000000001" customHeight="1" x14ac:dyDescent="0.25">
      <c r="A41" s="362" t="s">
        <v>30</v>
      </c>
      <c r="B41" s="363"/>
      <c r="C41" s="355" t="s">
        <v>23</v>
      </c>
      <c r="D41" s="363"/>
      <c r="E41" s="356">
        <v>2907</v>
      </c>
      <c r="G41" s="356">
        <v>0</v>
      </c>
      <c r="I41" s="356">
        <f>E41-G41</f>
        <v>2907</v>
      </c>
      <c r="K41" s="357">
        <f>ROUND(IF(I41&lt;&gt;0,((O41/I41)/10),0),3)</f>
        <v>2.4129999999999998</v>
      </c>
      <c r="M41" s="357">
        <f>ROUND(IF(I41&lt;&gt;0,((Q41/I41)/10),0),3)</f>
        <v>3.3530000000000002</v>
      </c>
      <c r="O41" s="359">
        <v>70146.260000000009</v>
      </c>
      <c r="P41" s="354"/>
      <c r="Q41" s="359">
        <v>97466.05</v>
      </c>
      <c r="R41" s="354"/>
      <c r="S41" s="359">
        <v>21217.15</v>
      </c>
      <c r="T41" s="352"/>
      <c r="U41" s="354"/>
      <c r="V41" s="354"/>
      <c r="W41" s="354"/>
      <c r="X41" s="354"/>
      <c r="Y41" s="354"/>
      <c r="Z41" s="354"/>
      <c r="AA41" s="354"/>
      <c r="AB41" s="354"/>
    </row>
    <row r="42" spans="1:28" s="353" customFormat="1" ht="5.25" customHeight="1" x14ac:dyDescent="0.25">
      <c r="A42" s="362"/>
      <c r="C42" s="355"/>
      <c r="E42" s="356"/>
      <c r="G42" s="356"/>
      <c r="I42" s="356"/>
      <c r="K42" s="357"/>
      <c r="M42" s="357"/>
      <c r="O42" s="359"/>
      <c r="P42" s="354"/>
      <c r="Q42" s="359"/>
      <c r="R42" s="354"/>
      <c r="S42" s="359"/>
      <c r="T42" s="352"/>
      <c r="U42" s="354"/>
      <c r="V42" s="354"/>
      <c r="W42" s="354"/>
      <c r="X42" s="354"/>
      <c r="Y42" s="354"/>
      <c r="Z42" s="354"/>
      <c r="AA42" s="354"/>
      <c r="AB42" s="354"/>
    </row>
    <row r="43" spans="1:28" s="353" customFormat="1" ht="20.100000000000001" customHeight="1" x14ac:dyDescent="0.25">
      <c r="A43" s="362" t="s">
        <v>33</v>
      </c>
      <c r="B43" s="363"/>
      <c r="C43" s="355" t="s">
        <v>23</v>
      </c>
      <c r="D43" s="363"/>
      <c r="E43" s="356">
        <v>1133</v>
      </c>
      <c r="G43" s="356">
        <v>0</v>
      </c>
      <c r="I43" s="356">
        <f>E43-G43</f>
        <v>1133</v>
      </c>
      <c r="K43" s="357">
        <f>ROUND(IF(I43&lt;&gt;0,((O43/I43)/10),0),3)</f>
        <v>2.74</v>
      </c>
      <c r="M43" s="357">
        <f>ROUND(IF(I43&lt;&gt;0,((Q43/I43)/10),0),3)</f>
        <v>2.9830000000000001</v>
      </c>
      <c r="O43" s="359">
        <v>31039</v>
      </c>
      <c r="P43" s="359"/>
      <c r="Q43" s="359">
        <v>33798</v>
      </c>
      <c r="R43" s="361"/>
      <c r="S43" s="359">
        <v>2759</v>
      </c>
      <c r="T43" s="352"/>
      <c r="U43" s="354"/>
      <c r="V43" s="354"/>
      <c r="W43" s="354"/>
      <c r="X43" s="354"/>
      <c r="Y43" s="354"/>
      <c r="Z43" s="354"/>
      <c r="AA43" s="354"/>
      <c r="AB43" s="354"/>
    </row>
    <row r="44" spans="1:28" s="353" customFormat="1" ht="5.25" customHeight="1" x14ac:dyDescent="0.25">
      <c r="A44" s="362"/>
      <c r="C44" s="355"/>
      <c r="E44" s="356"/>
      <c r="G44" s="356"/>
      <c r="I44" s="356"/>
      <c r="K44" s="357"/>
      <c r="M44" s="357"/>
      <c r="O44" s="359"/>
      <c r="P44" s="354"/>
      <c r="Q44" s="359"/>
      <c r="R44" s="354"/>
      <c r="S44" s="359"/>
      <c r="T44" s="352"/>
      <c r="U44" s="354"/>
      <c r="V44" s="354"/>
      <c r="W44" s="354"/>
      <c r="X44" s="354"/>
      <c r="Y44" s="354"/>
      <c r="Z44" s="354"/>
      <c r="AA44" s="354"/>
      <c r="AB44" s="354"/>
    </row>
    <row r="45" spans="1:28" s="362" customFormat="1" ht="20.100000000000001" customHeight="1" x14ac:dyDescent="0.25">
      <c r="A45" s="362" t="s">
        <v>35</v>
      </c>
      <c r="B45" s="364"/>
      <c r="C45" s="365" t="s">
        <v>23</v>
      </c>
      <c r="D45" s="364"/>
      <c r="E45" s="360">
        <v>2534</v>
      </c>
      <c r="G45" s="360">
        <v>0</v>
      </c>
      <c r="I45" s="360">
        <f>E45-G45</f>
        <v>2534</v>
      </c>
      <c r="K45" s="366">
        <f>ROUND(IF(I45&lt;&gt;0,((O45/I45)/10),0),3)</f>
        <v>1.909</v>
      </c>
      <c r="M45" s="366">
        <f>ROUND(IF(I45&lt;&gt;0,((Q45/I45)/10),0),3)</f>
        <v>2.819</v>
      </c>
      <c r="O45" s="367">
        <v>48371.630000000005</v>
      </c>
      <c r="P45" s="367"/>
      <c r="Q45" s="367">
        <v>71420.929999999993</v>
      </c>
      <c r="R45" s="368"/>
      <c r="S45" s="367">
        <v>15796.720000000001</v>
      </c>
      <c r="T45" s="388"/>
      <c r="U45" s="369"/>
      <c r="V45" s="369"/>
      <c r="W45" s="369"/>
      <c r="X45" s="369"/>
      <c r="Y45" s="369"/>
      <c r="Z45" s="369"/>
      <c r="AA45" s="369"/>
      <c r="AB45" s="369"/>
    </row>
    <row r="46" spans="1:28" s="353" customFormat="1" ht="5.25" customHeight="1" x14ac:dyDescent="0.25">
      <c r="A46" s="362"/>
      <c r="C46" s="355"/>
      <c r="E46" s="356"/>
      <c r="G46" s="356"/>
      <c r="I46" s="356"/>
      <c r="K46" s="357"/>
      <c r="M46" s="357"/>
      <c r="O46" s="359"/>
      <c r="P46" s="354"/>
      <c r="Q46" s="359"/>
      <c r="R46" s="354"/>
      <c r="S46" s="359"/>
      <c r="T46" s="352"/>
      <c r="U46" s="354"/>
      <c r="V46" s="354"/>
      <c r="W46" s="354"/>
      <c r="X46" s="354"/>
      <c r="Y46" s="354"/>
      <c r="Z46" s="354"/>
      <c r="AA46" s="354"/>
      <c r="AB46" s="354"/>
    </row>
    <row r="47" spans="1:28" s="353" customFormat="1" ht="20.100000000000001" customHeight="1" x14ac:dyDescent="0.25">
      <c r="A47" s="362" t="s">
        <v>37</v>
      </c>
      <c r="B47" s="363"/>
      <c r="C47" s="355" t="s">
        <v>23</v>
      </c>
      <c r="D47" s="363"/>
      <c r="E47" s="356">
        <v>9641</v>
      </c>
      <c r="G47" s="356">
        <v>0</v>
      </c>
      <c r="I47" s="356">
        <f>E47-G47</f>
        <v>9641</v>
      </c>
      <c r="K47" s="357">
        <f>ROUND(IF(I47&lt;&gt;0,((O47/I47)/10),0),3)</f>
        <v>1.9710000000000001</v>
      </c>
      <c r="M47" s="357">
        <f>ROUND(IF(I47&lt;&gt;0,((Q47/I47)/10),0),3)</f>
        <v>2.879</v>
      </c>
      <c r="O47" s="359">
        <v>190022.45999999996</v>
      </c>
      <c r="P47" s="359"/>
      <c r="Q47" s="359">
        <v>277612.43000000005</v>
      </c>
      <c r="R47" s="361"/>
      <c r="S47" s="359">
        <v>62705.490000000005</v>
      </c>
      <c r="T47" s="384"/>
      <c r="U47" s="354"/>
      <c r="V47" s="354"/>
      <c r="W47" s="354"/>
      <c r="X47" s="354"/>
      <c r="Y47" s="354"/>
      <c r="Z47" s="354"/>
      <c r="AA47" s="354"/>
      <c r="AB47" s="354"/>
    </row>
    <row r="48" spans="1:28" s="353" customFormat="1" ht="5.25" customHeight="1" x14ac:dyDescent="0.25">
      <c r="A48" s="362"/>
      <c r="C48" s="355"/>
      <c r="E48" s="356"/>
      <c r="G48" s="356"/>
      <c r="I48" s="356"/>
      <c r="K48" s="357"/>
      <c r="M48" s="357"/>
      <c r="O48" s="359"/>
      <c r="P48" s="354"/>
      <c r="Q48" s="359"/>
      <c r="R48" s="354"/>
      <c r="S48" s="359"/>
      <c r="T48" s="352"/>
      <c r="U48" s="354"/>
      <c r="V48" s="354"/>
      <c r="W48" s="354"/>
      <c r="X48" s="354"/>
      <c r="Y48" s="354"/>
      <c r="Z48" s="354"/>
      <c r="AA48" s="354"/>
      <c r="AB48" s="354"/>
    </row>
    <row r="49" spans="1:28" s="353" customFormat="1" ht="20.100000000000001" customHeight="1" x14ac:dyDescent="0.25">
      <c r="A49" s="362" t="s">
        <v>140</v>
      </c>
      <c r="B49" s="363"/>
      <c r="C49" s="355" t="s">
        <v>23</v>
      </c>
      <c r="D49" s="363"/>
      <c r="E49" s="356">
        <v>2405</v>
      </c>
      <c r="G49" s="356">
        <v>0</v>
      </c>
      <c r="I49" s="356">
        <f>E49-G49</f>
        <v>2405</v>
      </c>
      <c r="K49" s="357">
        <f>ROUND(IF(I49&lt;&gt;0,((O49/I49)/10),0),3)</f>
        <v>3.206</v>
      </c>
      <c r="M49" s="357">
        <f>ROUND(IF(I49&lt;&gt;0,((Q49/I49)/10),0),3)</f>
        <v>6.9189999999999996</v>
      </c>
      <c r="O49" s="359">
        <v>77101.210000000006</v>
      </c>
      <c r="P49" s="359"/>
      <c r="Q49" s="359">
        <v>166413.38000000003</v>
      </c>
      <c r="R49" s="361"/>
      <c r="S49" s="359">
        <v>84051.709999999992</v>
      </c>
      <c r="T49" s="352"/>
      <c r="U49" s="354"/>
      <c r="V49" s="354"/>
      <c r="W49" s="354"/>
      <c r="X49" s="354"/>
      <c r="Y49" s="354"/>
      <c r="Z49" s="354"/>
      <c r="AA49" s="354"/>
      <c r="AB49" s="354"/>
    </row>
    <row r="50" spans="1:28" s="353" customFormat="1" ht="5.25" customHeight="1" x14ac:dyDescent="0.25">
      <c r="A50" s="362"/>
      <c r="C50" s="355"/>
      <c r="E50" s="356"/>
      <c r="G50" s="356"/>
      <c r="I50" s="356"/>
      <c r="K50" s="357"/>
      <c r="M50" s="357"/>
      <c r="O50" s="359"/>
      <c r="P50" s="354"/>
      <c r="Q50" s="359"/>
      <c r="R50" s="354"/>
      <c r="S50" s="359"/>
      <c r="T50" s="352"/>
      <c r="U50" s="354"/>
      <c r="V50" s="354"/>
      <c r="W50" s="354"/>
      <c r="X50" s="354"/>
      <c r="Y50" s="354"/>
      <c r="Z50" s="354"/>
      <c r="AA50" s="354"/>
      <c r="AB50" s="354"/>
    </row>
    <row r="51" spans="1:28" s="353" customFormat="1" ht="20.100000000000001" customHeight="1" x14ac:dyDescent="0.25">
      <c r="A51" s="362" t="s">
        <v>29</v>
      </c>
      <c r="B51" s="363"/>
      <c r="C51" s="355" t="s">
        <v>23</v>
      </c>
      <c r="D51" s="363"/>
      <c r="E51" s="356">
        <v>1991</v>
      </c>
      <c r="G51" s="356">
        <v>0</v>
      </c>
      <c r="I51" s="356">
        <f>E51-G51</f>
        <v>1991</v>
      </c>
      <c r="K51" s="357">
        <f>ROUND(IF(I51&lt;&gt;0,((O51/I51)/10),0),3)</f>
        <v>2.7210000000000001</v>
      </c>
      <c r="M51" s="357">
        <f>ROUND(IF(I51&lt;&gt;0,((Q51/I51)/10),0),3)</f>
        <v>4.1849999999999996</v>
      </c>
      <c r="O51" s="359">
        <v>54165.37</v>
      </c>
      <c r="P51" s="354"/>
      <c r="Q51" s="359">
        <v>83318.810000000012</v>
      </c>
      <c r="R51" s="369"/>
      <c r="S51" s="359">
        <v>24086.670000000002</v>
      </c>
      <c r="T51" s="352"/>
      <c r="U51" s="354"/>
      <c r="V51" s="354"/>
      <c r="W51" s="354"/>
      <c r="X51" s="354"/>
      <c r="Y51" s="354"/>
      <c r="Z51" s="354"/>
      <c r="AA51" s="354"/>
      <c r="AB51" s="354"/>
    </row>
    <row r="52" spans="1:28" s="353" customFormat="1" ht="5.25" customHeight="1" x14ac:dyDescent="0.25">
      <c r="A52" s="362"/>
      <c r="C52" s="355"/>
      <c r="E52" s="356"/>
      <c r="G52" s="356"/>
      <c r="I52" s="356"/>
      <c r="K52" s="357"/>
      <c r="M52" s="357"/>
      <c r="O52" s="359"/>
      <c r="P52" s="354"/>
      <c r="Q52" s="359"/>
      <c r="R52" s="354"/>
      <c r="S52" s="359"/>
      <c r="T52" s="352"/>
      <c r="U52" s="354"/>
      <c r="V52" s="354"/>
      <c r="W52" s="354"/>
      <c r="X52" s="354"/>
      <c r="Y52" s="354"/>
      <c r="Z52" s="354"/>
      <c r="AA52" s="354"/>
      <c r="AB52" s="354"/>
    </row>
    <row r="53" spans="1:28" s="353" customFormat="1" ht="20.100000000000001" customHeight="1" x14ac:dyDescent="0.25">
      <c r="A53" s="362" t="s">
        <v>141</v>
      </c>
      <c r="B53" s="363"/>
      <c r="C53" s="355" t="s">
        <v>23</v>
      </c>
      <c r="D53" s="363"/>
      <c r="E53" s="356">
        <v>1487</v>
      </c>
      <c r="G53" s="356">
        <v>0</v>
      </c>
      <c r="I53" s="356">
        <f>E53-G53</f>
        <v>1487</v>
      </c>
      <c r="K53" s="357">
        <f>ROUND(IF(I53&lt;&gt;0,((O53/I53)/10),0),3)</f>
        <v>1.7789999999999999</v>
      </c>
      <c r="M53" s="357">
        <f>ROUND(IF(I53&lt;&gt;0,((Q53/I53)/10),0),3)</f>
        <v>2.5840000000000001</v>
      </c>
      <c r="O53" s="359">
        <v>26449.11</v>
      </c>
      <c r="P53" s="354"/>
      <c r="Q53" s="359">
        <v>38429.089999999997</v>
      </c>
      <c r="R53" s="354"/>
      <c r="S53" s="359">
        <v>8047.97</v>
      </c>
      <c r="T53" s="352"/>
      <c r="U53" s="354"/>
      <c r="V53" s="354"/>
      <c r="W53" s="354"/>
      <c r="X53" s="354"/>
      <c r="Y53" s="354"/>
      <c r="Z53" s="354"/>
      <c r="AA53" s="354"/>
      <c r="AB53" s="354"/>
    </row>
    <row r="54" spans="1:28" s="353" customFormat="1" ht="5.25" customHeight="1" x14ac:dyDescent="0.25">
      <c r="C54" s="355"/>
      <c r="E54" s="356"/>
      <c r="G54" s="356"/>
      <c r="I54" s="356"/>
      <c r="K54" s="357"/>
      <c r="M54" s="357"/>
      <c r="O54" s="359"/>
      <c r="P54" s="354"/>
      <c r="Q54" s="359"/>
      <c r="R54" s="354"/>
      <c r="S54" s="359"/>
      <c r="T54" s="352"/>
      <c r="U54" s="354"/>
      <c r="V54" s="354"/>
      <c r="W54" s="354"/>
      <c r="X54" s="354"/>
      <c r="Y54" s="354"/>
      <c r="Z54" s="354"/>
      <c r="AA54" s="354"/>
      <c r="AB54" s="354"/>
    </row>
    <row r="55" spans="1:28" s="353" customFormat="1" ht="20.100000000000001" customHeight="1" x14ac:dyDescent="0.25">
      <c r="A55" s="353" t="s">
        <v>185</v>
      </c>
      <c r="B55" s="363"/>
      <c r="C55" s="355" t="s">
        <v>23</v>
      </c>
      <c r="D55" s="363"/>
      <c r="E55" s="356">
        <v>360</v>
      </c>
      <c r="G55" s="356">
        <v>0</v>
      </c>
      <c r="I55" s="356">
        <f>E55-G55</f>
        <v>360</v>
      </c>
      <c r="K55" s="357">
        <f>ROUND(IF(I55&lt;&gt;0,((O55/I55)/10),0),3)</f>
        <v>3.0249999999999999</v>
      </c>
      <c r="M55" s="357">
        <f>ROUND(IF(I55&lt;&gt;0,((Q55/I55)/10),0),3)</f>
        <v>3.3</v>
      </c>
      <c r="O55" s="359">
        <v>10890</v>
      </c>
      <c r="P55" s="354"/>
      <c r="Q55" s="359">
        <v>11880</v>
      </c>
      <c r="R55" s="354"/>
      <c r="S55" s="359">
        <v>990</v>
      </c>
      <c r="T55" s="352"/>
      <c r="U55" s="354"/>
      <c r="V55" s="354"/>
      <c r="W55" s="354"/>
      <c r="X55" s="354"/>
      <c r="Y55" s="354"/>
      <c r="Z55" s="354"/>
      <c r="AA55" s="354"/>
      <c r="AB55" s="354"/>
    </row>
    <row r="56" spans="1:28" s="353" customFormat="1" ht="5.25" customHeight="1" x14ac:dyDescent="0.25">
      <c r="C56" s="355"/>
      <c r="E56" s="356"/>
      <c r="G56" s="356"/>
      <c r="I56" s="356"/>
      <c r="K56" s="357"/>
      <c r="M56" s="357"/>
      <c r="O56" s="359"/>
      <c r="P56" s="354"/>
      <c r="Q56" s="359"/>
      <c r="R56" s="354"/>
      <c r="S56" s="359"/>
      <c r="T56" s="352"/>
      <c r="U56" s="354"/>
      <c r="V56" s="354"/>
      <c r="W56" s="354"/>
      <c r="X56" s="354"/>
      <c r="Y56" s="354"/>
      <c r="Z56" s="354"/>
      <c r="AA56" s="354"/>
      <c r="AB56" s="354"/>
    </row>
    <row r="57" spans="1:28" s="353" customFormat="1" ht="20.100000000000001" customHeight="1" x14ac:dyDescent="0.25">
      <c r="A57" s="353" t="s">
        <v>116</v>
      </c>
      <c r="B57" s="363"/>
      <c r="C57" s="355" t="s">
        <v>23</v>
      </c>
      <c r="D57" s="363"/>
      <c r="E57" s="356">
        <v>10</v>
      </c>
      <c r="G57" s="356">
        <v>0</v>
      </c>
      <c r="I57" s="356">
        <f>E57-G57</f>
        <v>10</v>
      </c>
      <c r="K57" s="357">
        <f>ROUND(IF(I57&lt;&gt;0,((O57/I57)/10),0),3)</f>
        <v>2.7949999999999999</v>
      </c>
      <c r="M57" s="357">
        <f>ROUND(IF(I57&lt;&gt;0,((Q57/I57)/10),0),3)</f>
        <v>7</v>
      </c>
      <c r="O57" s="359">
        <v>279.5</v>
      </c>
      <c r="P57" s="354"/>
      <c r="Q57" s="359">
        <v>699.98</v>
      </c>
      <c r="R57" s="354"/>
      <c r="S57" s="359">
        <v>417.48</v>
      </c>
      <c r="T57" s="352"/>
      <c r="U57" s="354"/>
      <c r="V57" s="354"/>
      <c r="W57" s="354"/>
      <c r="X57" s="354"/>
      <c r="Y57" s="354"/>
      <c r="Z57" s="354"/>
      <c r="AA57" s="354"/>
      <c r="AB57" s="354"/>
    </row>
    <row r="58" spans="1:28" s="353" customFormat="1" ht="5.25" customHeight="1" x14ac:dyDescent="0.25">
      <c r="C58" s="355"/>
      <c r="E58" s="356"/>
      <c r="G58" s="356"/>
      <c r="I58" s="356"/>
      <c r="K58" s="357"/>
      <c r="M58" s="357"/>
      <c r="O58" s="359"/>
      <c r="P58" s="354"/>
      <c r="Q58" s="359"/>
      <c r="R58" s="354"/>
      <c r="S58" s="359"/>
      <c r="T58" s="352"/>
      <c r="U58" s="354"/>
      <c r="V58" s="354"/>
      <c r="W58" s="354"/>
      <c r="X58" s="354"/>
      <c r="Y58" s="354"/>
      <c r="Z58" s="354"/>
      <c r="AA58" s="354"/>
      <c r="AB58" s="354"/>
    </row>
    <row r="59" spans="1:28" s="353" customFormat="1" ht="20.100000000000001" hidden="1" customHeight="1" x14ac:dyDescent="0.25">
      <c r="A59" s="389" t="s">
        <v>40</v>
      </c>
      <c r="B59" s="363"/>
      <c r="C59" s="355" t="s">
        <v>15</v>
      </c>
      <c r="D59" s="363"/>
      <c r="E59" s="356"/>
      <c r="G59" s="356"/>
      <c r="I59" s="356"/>
      <c r="K59" s="357"/>
      <c r="M59" s="357"/>
      <c r="O59" s="390"/>
      <c r="P59" s="352"/>
      <c r="Q59" s="391"/>
      <c r="R59" s="392"/>
      <c r="S59" s="393">
        <v>0</v>
      </c>
      <c r="T59" s="384"/>
      <c r="U59" s="354"/>
      <c r="V59" s="354"/>
      <c r="W59" s="354"/>
      <c r="X59" s="354"/>
      <c r="AB59" s="354"/>
    </row>
    <row r="60" spans="1:28" s="353" customFormat="1" ht="20.100000000000001" customHeight="1" x14ac:dyDescent="0.4">
      <c r="A60" s="389" t="s">
        <v>40</v>
      </c>
      <c r="B60" s="427" t="s">
        <v>210</v>
      </c>
      <c r="C60" s="355" t="s">
        <v>87</v>
      </c>
      <c r="D60" s="363"/>
      <c r="E60" s="394"/>
      <c r="G60" s="394"/>
      <c r="I60" s="394"/>
      <c r="K60" s="396"/>
      <c r="M60" s="396"/>
      <c r="O60" s="424"/>
      <c r="P60" s="352"/>
      <c r="Q60" s="424"/>
      <c r="R60" s="426"/>
      <c r="S60" s="425">
        <v>-40.54</v>
      </c>
      <c r="T60" s="384"/>
      <c r="U60" s="354"/>
      <c r="V60" s="354"/>
      <c r="W60" s="354"/>
      <c r="X60" s="354"/>
      <c r="AB60" s="354"/>
    </row>
    <row r="61" spans="1:28" s="353" customFormat="1" ht="20.100000000000001" hidden="1" customHeight="1" x14ac:dyDescent="0.25">
      <c r="A61" s="389" t="s">
        <v>40</v>
      </c>
      <c r="B61" s="363"/>
      <c r="C61" s="355" t="s">
        <v>93</v>
      </c>
      <c r="D61" s="363"/>
      <c r="E61" s="356"/>
      <c r="G61" s="356"/>
      <c r="I61" s="356"/>
      <c r="K61" s="357"/>
      <c r="M61" s="357"/>
      <c r="O61" s="390"/>
      <c r="P61" s="352"/>
      <c r="Q61" s="390"/>
      <c r="R61" s="392"/>
      <c r="S61" s="393">
        <v>0</v>
      </c>
      <c r="T61" s="384"/>
      <c r="U61" s="354"/>
      <c r="V61" s="354"/>
      <c r="W61" s="354"/>
      <c r="X61" s="354"/>
      <c r="AB61" s="354"/>
    </row>
    <row r="62" spans="1:28" s="353" customFormat="1" ht="20.100000000000001" hidden="1" customHeight="1" x14ac:dyDescent="0.25">
      <c r="A62" s="389" t="s">
        <v>40</v>
      </c>
      <c r="B62" s="363"/>
      <c r="C62" s="355" t="s">
        <v>23</v>
      </c>
      <c r="D62" s="363"/>
      <c r="E62" s="394"/>
      <c r="F62" s="395"/>
      <c r="G62" s="394"/>
      <c r="H62" s="395"/>
      <c r="I62" s="394"/>
      <c r="J62" s="395"/>
      <c r="K62" s="396"/>
      <c r="L62" s="395"/>
      <c r="M62" s="396"/>
      <c r="N62" s="395"/>
      <c r="O62" s="397"/>
      <c r="P62" s="395"/>
      <c r="Q62" s="397"/>
      <c r="R62" s="398"/>
      <c r="S62" s="399">
        <v>0</v>
      </c>
      <c r="T62" s="384"/>
      <c r="U62" s="354"/>
      <c r="V62" s="354"/>
      <c r="W62" s="354"/>
      <c r="X62" s="354"/>
    </row>
    <row r="63" spans="1:28" s="370" customFormat="1" ht="20.100000000000001" customHeight="1" x14ac:dyDescent="0.25">
      <c r="A63" s="400" t="s">
        <v>169</v>
      </c>
      <c r="B63" s="401"/>
      <c r="D63" s="401"/>
      <c r="E63" s="402">
        <f>SUM(E12:E62)</f>
        <v>115286.1</v>
      </c>
      <c r="G63" s="402">
        <f>SUM(G12:G62)</f>
        <v>8.3000000000000007</v>
      </c>
      <c r="I63" s="403">
        <f>E63-G63</f>
        <v>115277.8</v>
      </c>
      <c r="K63" s="404">
        <f>ROUND(IF(I63&lt;&gt;0,((O63/I63)/10),0),3)</f>
        <v>2.3660000000000001</v>
      </c>
      <c r="M63" s="404">
        <f>ROUND(IF(I63&lt;&gt;0,((Q63/I63)/10),0),3)</f>
        <v>3.0430000000000001</v>
      </c>
      <c r="O63" s="405">
        <f>SUM(O12:O62)</f>
        <v>2726958.9299999992</v>
      </c>
      <c r="Q63" s="405">
        <f>SUM(Q12:Q62)</f>
        <v>3507885.61</v>
      </c>
      <c r="R63" s="401"/>
      <c r="S63" s="405">
        <f>SUM(S12:S62)</f>
        <v>496809.64</v>
      </c>
      <c r="T63" s="406"/>
      <c r="U63" s="407"/>
      <c r="V63" s="407"/>
      <c r="W63" s="407"/>
      <c r="X63" s="407"/>
    </row>
    <row r="64" spans="1:28" s="370" customFormat="1" ht="7.2" customHeight="1" x14ac:dyDescent="0.25">
      <c r="A64" s="400"/>
      <c r="B64" s="401"/>
      <c r="D64" s="401"/>
      <c r="E64" s="402"/>
      <c r="G64" s="402"/>
      <c r="I64" s="403"/>
      <c r="K64" s="404"/>
      <c r="M64" s="404"/>
      <c r="O64" s="405"/>
      <c r="Q64" s="405"/>
      <c r="R64" s="401"/>
      <c r="S64" s="405"/>
      <c r="T64" s="406"/>
      <c r="U64" s="407"/>
      <c r="V64" s="407"/>
      <c r="W64" s="407"/>
      <c r="X64" s="407"/>
    </row>
    <row r="65" spans="1:23" s="353" customFormat="1" ht="20.100000000000001" customHeight="1" x14ac:dyDescent="0.25">
      <c r="A65" s="353" t="s">
        <v>44</v>
      </c>
      <c r="E65" s="356">
        <f>E12+E59</f>
        <v>5364.0999999999995</v>
      </c>
      <c r="G65" s="356">
        <f>G12+G59</f>
        <v>8.3000000000000007</v>
      </c>
      <c r="I65" s="356">
        <f>E65-G65</f>
        <v>5355.7999999999993</v>
      </c>
      <c r="K65" s="357">
        <f t="shared" ref="K65:K69" si="0">ROUND(IF(I65&lt;&gt;0,((O65/I65)/10),0),3)</f>
        <v>2.2559999999999998</v>
      </c>
      <c r="M65" s="357">
        <f t="shared" ref="M65:M69" si="1">ROUND(IF(I65&lt;&gt;0,((Q65/I65)/10),0),3)</f>
        <v>2.4809999999999999</v>
      </c>
      <c r="O65" s="359">
        <f>O12+O59</f>
        <v>120806.67000000001</v>
      </c>
      <c r="P65" s="359"/>
      <c r="Q65" s="359">
        <f>Q12+Q59</f>
        <v>132858.5</v>
      </c>
      <c r="S65" s="359">
        <f>S12+S59</f>
        <v>5284.1499999999987</v>
      </c>
      <c r="T65" s="384"/>
      <c r="U65" s="409"/>
      <c r="V65" s="395"/>
      <c r="W65" s="395"/>
    </row>
    <row r="66" spans="1:23" s="353" customFormat="1" ht="20.100000000000001" customHeight="1" x14ac:dyDescent="0.25">
      <c r="A66" s="353" t="s">
        <v>107</v>
      </c>
      <c r="E66" s="356">
        <f>SUM(E13:E21)+E60</f>
        <v>112</v>
      </c>
      <c r="G66" s="356">
        <f>SUM(G13:G21)+G60</f>
        <v>0</v>
      </c>
      <c r="I66" s="356">
        <f>E66-G66</f>
        <v>112</v>
      </c>
      <c r="K66" s="357">
        <f t="shared" si="0"/>
        <v>1.8939999999999999</v>
      </c>
      <c r="M66" s="357">
        <f t="shared" si="1"/>
        <v>2.5139999999999998</v>
      </c>
      <c r="O66" s="359">
        <f>SUM(O13:O21)+O60</f>
        <v>2121.0500000000002</v>
      </c>
      <c r="P66" s="354"/>
      <c r="Q66" s="359">
        <f>SUM(Q13:Q21)+Q60</f>
        <v>2816.1</v>
      </c>
      <c r="R66" s="354"/>
      <c r="S66" s="359">
        <f>SUM(S13:S21)+S60</f>
        <v>440.64999999999992</v>
      </c>
      <c r="T66" s="384"/>
      <c r="U66" s="409"/>
      <c r="V66" s="395"/>
      <c r="W66" s="395"/>
    </row>
    <row r="67" spans="1:23" s="353" customFormat="1" ht="20.100000000000001" customHeight="1" x14ac:dyDescent="0.25">
      <c r="A67" s="353" t="s">
        <v>108</v>
      </c>
      <c r="E67" s="356">
        <f>SUM(E23:E35)+E61</f>
        <v>80028</v>
      </c>
      <c r="G67" s="356">
        <f>SUM(G23:G35)+G61</f>
        <v>0</v>
      </c>
      <c r="I67" s="356">
        <f>E67-G67</f>
        <v>80028</v>
      </c>
      <c r="K67" s="357">
        <f t="shared" si="0"/>
        <v>2.4470000000000001</v>
      </c>
      <c r="M67" s="357">
        <f t="shared" si="1"/>
        <v>2.97</v>
      </c>
      <c r="O67" s="359">
        <f>SUM(O23:O35)+O61</f>
        <v>1958251.65</v>
      </c>
      <c r="P67" s="354"/>
      <c r="Q67" s="359">
        <f>SUM(Q23:Q35)+Q61</f>
        <v>2377175.63</v>
      </c>
      <c r="R67" s="354"/>
      <c r="S67" s="359">
        <f>SUM(S23:S35)+S61</f>
        <v>213933.99000000005</v>
      </c>
      <c r="T67" s="384"/>
      <c r="U67" s="409"/>
      <c r="V67" s="395"/>
      <c r="W67" s="395"/>
    </row>
    <row r="68" spans="1:23" s="353" customFormat="1" ht="20.100000000000001" customHeight="1" x14ac:dyDescent="0.25">
      <c r="A68" s="355" t="s">
        <v>46</v>
      </c>
      <c r="E68" s="395">
        <f>SUM(E37:E57)+E62</f>
        <v>29782</v>
      </c>
      <c r="F68" s="395"/>
      <c r="G68" s="395">
        <f>SUM(G37:G57)+G62</f>
        <v>0</v>
      </c>
      <c r="H68" s="395"/>
      <c r="I68" s="356">
        <f>E68-G68</f>
        <v>29782</v>
      </c>
      <c r="J68" s="395"/>
      <c r="K68" s="357">
        <f t="shared" si="0"/>
        <v>2.1680000000000001</v>
      </c>
      <c r="M68" s="357">
        <f t="shared" si="1"/>
        <v>3.3410000000000002</v>
      </c>
      <c r="N68" s="395"/>
      <c r="O68" s="410">
        <f>SUM(O37:O57)+O62</f>
        <v>645779.55999999994</v>
      </c>
      <c r="P68" s="410"/>
      <c r="Q68" s="410">
        <f>SUM(Q37:Q57)+Q62</f>
        <v>995035.38000000012</v>
      </c>
      <c r="R68" s="410"/>
      <c r="S68" s="410">
        <f>SUM(S37:S57)+S62</f>
        <v>277150.84999999998</v>
      </c>
      <c r="T68" s="384"/>
      <c r="U68" s="409"/>
      <c r="V68" s="395"/>
      <c r="W68" s="395"/>
    </row>
    <row r="69" spans="1:23" s="370" customFormat="1" ht="20.100000000000001" customHeight="1" thickBot="1" x14ac:dyDescent="0.3">
      <c r="A69" s="370" t="s">
        <v>47</v>
      </c>
      <c r="E69" s="411">
        <f>SUM(E65:E68)</f>
        <v>115286.1</v>
      </c>
      <c r="F69" s="412"/>
      <c r="G69" s="411">
        <f>SUM(G65:G68)</f>
        <v>8.3000000000000007</v>
      </c>
      <c r="H69" s="412"/>
      <c r="I69" s="411">
        <f>SUM(I65:I68)</f>
        <v>115277.8</v>
      </c>
      <c r="K69" s="381">
        <f t="shared" si="0"/>
        <v>2.3660000000000001</v>
      </c>
      <c r="M69" s="381">
        <f t="shared" si="1"/>
        <v>3.0430000000000001</v>
      </c>
      <c r="O69" s="382">
        <f>SUM(O65:O68)</f>
        <v>2726958.9299999997</v>
      </c>
      <c r="P69" s="407"/>
      <c r="Q69" s="413">
        <f>SUM(Q65:Q68)</f>
        <v>3507885.6100000003</v>
      </c>
      <c r="S69" s="382">
        <f>SUM(S65:S68)</f>
        <v>496809.64</v>
      </c>
      <c r="T69" s="406"/>
      <c r="U69" s="409"/>
      <c r="V69" s="414"/>
      <c r="W69" s="408"/>
    </row>
    <row r="70" spans="1:23" s="353" customFormat="1" ht="7.8" customHeight="1" thickTop="1" x14ac:dyDescent="0.25">
      <c r="O70" s="390"/>
      <c r="Q70" s="359"/>
      <c r="S70" s="359"/>
      <c r="T70" s="384"/>
      <c r="U70" s="410"/>
      <c r="V70" s="395"/>
      <c r="W70" s="395"/>
    </row>
    <row r="71" spans="1:23" s="353" customFormat="1" ht="18" customHeight="1" x14ac:dyDescent="0.25">
      <c r="A71" s="370"/>
      <c r="O71" s="369"/>
      <c r="P71" s="362"/>
      <c r="Q71" s="369"/>
      <c r="R71" s="362"/>
      <c r="S71" s="369"/>
      <c r="T71" s="415"/>
      <c r="U71" s="369"/>
    </row>
    <row r="72" spans="1:23" s="353" customFormat="1" ht="20.100000000000001" customHeight="1" x14ac:dyDescent="0.25">
      <c r="A72" s="416" t="s">
        <v>48</v>
      </c>
      <c r="E72" s="356">
        <f>E69-E9</f>
        <v>-73523.899999999994</v>
      </c>
      <c r="G72" s="356">
        <f>G69-G9</f>
        <v>8.3000000000000007</v>
      </c>
      <c r="I72" s="356">
        <f>I69-I9</f>
        <v>-73532.2</v>
      </c>
      <c r="K72" s="357">
        <f>K69-K9</f>
        <v>-0.79400000000000004</v>
      </c>
      <c r="M72" s="357">
        <f>M69-M9</f>
        <v>-0.42700000000000005</v>
      </c>
      <c r="O72" s="359">
        <f>O69-O9</f>
        <v>-3239390.2000000011</v>
      </c>
      <c r="Q72" s="359">
        <f>Q69-Q9</f>
        <v>-3044410.3899999997</v>
      </c>
      <c r="S72" s="359">
        <f>S69-S9</f>
        <v>-85123.229999999981</v>
      </c>
      <c r="T72" s="352"/>
      <c r="U72" s="354"/>
    </row>
    <row r="73" spans="1:23" s="353" customFormat="1" ht="20.100000000000001" customHeight="1" x14ac:dyDescent="0.25">
      <c r="A73" s="416" t="s">
        <v>49</v>
      </c>
      <c r="E73" s="417">
        <f>IF(E9&lt;&gt;0,(E72/E9))</f>
        <v>-0.38940681107992159</v>
      </c>
      <c r="G73" s="417">
        <f>IF(G9=0,0,(G72/G9))</f>
        <v>0</v>
      </c>
      <c r="I73" s="417">
        <f>IF(I9&lt;&gt;0,(I72/I9))</f>
        <v>-0.38945077061596312</v>
      </c>
      <c r="K73" s="417">
        <f>IF(K9&lt;&gt;0,(K72/K9))</f>
        <v>-0.25126582278481013</v>
      </c>
      <c r="M73" s="417">
        <f>IF(M9&lt;&gt;0,(M72/M9))</f>
        <v>-0.12305475504322767</v>
      </c>
      <c r="O73" s="417">
        <f>IF(O9&lt;&gt;0,(O72/O9))</f>
        <v>-0.54294345326050353</v>
      </c>
      <c r="Q73" s="417">
        <f>IF(Q9&lt;&gt;0,(Q72/Q9))</f>
        <v>-0.46463260969895126</v>
      </c>
      <c r="S73" s="417">
        <f>IF(S9&lt;&gt;0,(S72/S9))</f>
        <v>-0.1462767174502447</v>
      </c>
      <c r="T73" s="352"/>
      <c r="U73" s="354"/>
    </row>
    <row r="74" spans="1:23" s="353" customFormat="1" ht="9.6" customHeight="1" x14ac:dyDescent="0.25">
      <c r="E74" s="418"/>
      <c r="G74" s="418"/>
      <c r="I74" s="418"/>
      <c r="K74" s="419"/>
      <c r="M74" s="419"/>
      <c r="O74" s="418"/>
      <c r="Q74" s="418"/>
      <c r="S74" s="418"/>
      <c r="T74" s="352"/>
    </row>
    <row r="75" spans="1:23" s="353" customFormat="1" ht="18" customHeight="1" x14ac:dyDescent="0.25">
      <c r="A75" s="428" t="s">
        <v>211</v>
      </c>
      <c r="E75" s="418"/>
      <c r="G75" s="418"/>
      <c r="I75" s="418"/>
      <c r="K75" s="419"/>
      <c r="M75" s="419"/>
      <c r="O75" s="418"/>
      <c r="Q75" s="418"/>
      <c r="S75" s="418"/>
      <c r="T75" s="352"/>
    </row>
    <row r="76" spans="1:23" s="353" customFormat="1" ht="12.75" customHeight="1" x14ac:dyDescent="0.25">
      <c r="A76" s="355"/>
      <c r="O76" s="354"/>
      <c r="Q76" s="354"/>
      <c r="T76" s="352"/>
    </row>
    <row r="77" spans="1:23" s="420" customFormat="1" ht="15" x14ac:dyDescent="0.25">
      <c r="E77" s="421"/>
      <c r="F77" s="421"/>
      <c r="G77" s="421"/>
      <c r="H77" s="421"/>
      <c r="I77" s="421"/>
      <c r="J77" s="421"/>
      <c r="K77" s="357"/>
      <c r="L77" s="353"/>
      <c r="M77" s="357"/>
      <c r="N77" s="421"/>
      <c r="O77" s="421"/>
      <c r="P77" s="421"/>
      <c r="Q77" s="421"/>
      <c r="R77" s="421"/>
      <c r="S77" s="421"/>
      <c r="T77" s="422"/>
    </row>
    <row r="78" spans="1:23" s="420" customFormat="1" ht="15" x14ac:dyDescent="0.25">
      <c r="E78" s="421"/>
      <c r="F78" s="421"/>
      <c r="G78" s="421"/>
      <c r="H78" s="421"/>
      <c r="I78" s="421"/>
      <c r="J78" s="421"/>
      <c r="K78" s="357"/>
      <c r="L78" s="353"/>
      <c r="M78" s="357"/>
      <c r="N78" s="421"/>
      <c r="O78" s="421"/>
      <c r="P78" s="421"/>
      <c r="Q78" s="421"/>
      <c r="R78" s="421"/>
      <c r="S78" s="421"/>
      <c r="T78" s="422"/>
    </row>
    <row r="79" spans="1:23" s="420" customFormat="1" ht="15" x14ac:dyDescent="0.25">
      <c r="O79" s="423"/>
      <c r="Q79" s="423"/>
      <c r="T79" s="422"/>
    </row>
  </sheetData>
  <mergeCells count="2">
    <mergeCell ref="Q1:S1"/>
    <mergeCell ref="B5:C5"/>
  </mergeCells>
  <pageMargins left="0.7" right="0.7" top="0.75" bottom="0.75" header="0.3" footer="0.3"/>
  <pageSetup scale="55"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O301"/>
  <sheetViews>
    <sheetView showGridLines="0" workbookViewId="0"/>
  </sheetViews>
  <sheetFormatPr defaultColWidth="9.6640625" defaultRowHeight="20.399999999999999" x14ac:dyDescent="0.35"/>
  <cols>
    <col min="1" max="1" width="32" style="76" customWidth="1"/>
    <col min="2" max="2" width="12.21875" style="76" customWidth="1"/>
    <col min="3" max="3" width="13.6640625" style="76" customWidth="1"/>
    <col min="4" max="4" width="14.21875" style="76" bestFit="1" customWidth="1"/>
    <col min="5" max="5" width="1.33203125" style="76" customWidth="1"/>
    <col min="6" max="6" width="10.88671875" style="76" customWidth="1"/>
    <col min="7" max="7" width="1.33203125" style="76" customWidth="1"/>
    <col min="8" max="8" width="11.21875" style="76" customWidth="1"/>
    <col min="9" max="9" width="1.33203125" style="76" customWidth="1"/>
    <col min="10" max="10" width="13.6640625" style="76" customWidth="1"/>
    <col min="11" max="11" width="1.88671875" style="76" customWidth="1"/>
    <col min="12" max="12" width="15.77734375" style="76" bestFit="1" customWidth="1"/>
    <col min="13" max="13" width="1.88671875" style="76" customWidth="1"/>
    <col min="14" max="14" width="8.88671875" style="76" customWidth="1"/>
    <col min="15" max="15" width="1.88671875" style="76" customWidth="1"/>
    <col min="16" max="16" width="13.21875" style="77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 customWidth="1"/>
    <col min="35" max="35" width="18.6640625" style="76" customWidth="1"/>
    <col min="36" max="38" width="9.6640625" style="76" customWidth="1"/>
    <col min="39" max="39" width="5.6640625" style="76" customWidth="1"/>
    <col min="40" max="41" width="12.6640625" style="76" customWidth="1"/>
    <col min="42" max="256" width="9.6640625" style="76"/>
    <col min="257" max="257" width="32" style="76" customWidth="1"/>
    <col min="258" max="258" width="12.21875" style="76" customWidth="1"/>
    <col min="259" max="259" width="13.6640625" style="76" customWidth="1"/>
    <col min="260" max="260" width="14.21875" style="76" bestFit="1" customWidth="1"/>
    <col min="261" max="261" width="1.33203125" style="76" customWidth="1"/>
    <col min="262" max="262" width="10.88671875" style="76" customWidth="1"/>
    <col min="263" max="263" width="1.33203125" style="76" customWidth="1"/>
    <col min="264" max="264" width="11.21875" style="76" customWidth="1"/>
    <col min="265" max="265" width="1.33203125" style="76" customWidth="1"/>
    <col min="266" max="266" width="13.6640625" style="76" customWidth="1"/>
    <col min="267" max="267" width="1.88671875" style="76" customWidth="1"/>
    <col min="268" max="268" width="15.77734375" style="76" bestFit="1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 customWidth="1"/>
    <col min="291" max="291" width="18.6640625" style="76" customWidth="1"/>
    <col min="292" max="294" width="9.6640625" style="76" customWidth="1"/>
    <col min="295" max="295" width="5.6640625" style="76" customWidth="1"/>
    <col min="296" max="297" width="12.6640625" style="76" customWidth="1"/>
    <col min="298" max="512" width="9.6640625" style="76"/>
    <col min="513" max="513" width="32" style="76" customWidth="1"/>
    <col min="514" max="514" width="12.21875" style="76" customWidth="1"/>
    <col min="515" max="515" width="13.6640625" style="76" customWidth="1"/>
    <col min="516" max="516" width="14.21875" style="76" bestFit="1" customWidth="1"/>
    <col min="517" max="517" width="1.33203125" style="76" customWidth="1"/>
    <col min="518" max="518" width="10.88671875" style="76" customWidth="1"/>
    <col min="519" max="519" width="1.33203125" style="76" customWidth="1"/>
    <col min="520" max="520" width="11.21875" style="76" customWidth="1"/>
    <col min="521" max="521" width="1.33203125" style="76" customWidth="1"/>
    <col min="522" max="522" width="13.6640625" style="76" customWidth="1"/>
    <col min="523" max="523" width="1.88671875" style="76" customWidth="1"/>
    <col min="524" max="524" width="15.77734375" style="76" bestFit="1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 customWidth="1"/>
    <col min="547" max="547" width="18.6640625" style="76" customWidth="1"/>
    <col min="548" max="550" width="9.6640625" style="76" customWidth="1"/>
    <col min="551" max="551" width="5.6640625" style="76" customWidth="1"/>
    <col min="552" max="553" width="12.6640625" style="76" customWidth="1"/>
    <col min="554" max="768" width="9.6640625" style="76"/>
    <col min="769" max="769" width="32" style="76" customWidth="1"/>
    <col min="770" max="770" width="12.21875" style="76" customWidth="1"/>
    <col min="771" max="771" width="13.6640625" style="76" customWidth="1"/>
    <col min="772" max="772" width="14.21875" style="76" bestFit="1" customWidth="1"/>
    <col min="773" max="773" width="1.33203125" style="76" customWidth="1"/>
    <col min="774" max="774" width="10.88671875" style="76" customWidth="1"/>
    <col min="775" max="775" width="1.33203125" style="76" customWidth="1"/>
    <col min="776" max="776" width="11.21875" style="76" customWidth="1"/>
    <col min="777" max="777" width="1.33203125" style="76" customWidth="1"/>
    <col min="778" max="778" width="13.6640625" style="76" customWidth="1"/>
    <col min="779" max="779" width="1.88671875" style="76" customWidth="1"/>
    <col min="780" max="780" width="15.77734375" style="76" bestFit="1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 customWidth="1"/>
    <col min="803" max="803" width="18.6640625" style="76" customWidth="1"/>
    <col min="804" max="806" width="9.6640625" style="76" customWidth="1"/>
    <col min="807" max="807" width="5.6640625" style="76" customWidth="1"/>
    <col min="808" max="809" width="12.6640625" style="76" customWidth="1"/>
    <col min="810" max="1024" width="9.6640625" style="76"/>
    <col min="1025" max="1025" width="32" style="76" customWidth="1"/>
    <col min="1026" max="1026" width="12.21875" style="76" customWidth="1"/>
    <col min="1027" max="1027" width="13.6640625" style="76" customWidth="1"/>
    <col min="1028" max="1028" width="14.21875" style="76" bestFit="1" customWidth="1"/>
    <col min="1029" max="1029" width="1.33203125" style="76" customWidth="1"/>
    <col min="1030" max="1030" width="10.88671875" style="76" customWidth="1"/>
    <col min="1031" max="1031" width="1.33203125" style="76" customWidth="1"/>
    <col min="1032" max="1032" width="11.21875" style="76" customWidth="1"/>
    <col min="1033" max="1033" width="1.33203125" style="76" customWidth="1"/>
    <col min="1034" max="1034" width="13.6640625" style="76" customWidth="1"/>
    <col min="1035" max="1035" width="1.88671875" style="76" customWidth="1"/>
    <col min="1036" max="1036" width="15.77734375" style="76" bestFit="1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 customWidth="1"/>
    <col min="1059" max="1059" width="18.6640625" style="76" customWidth="1"/>
    <col min="1060" max="1062" width="9.6640625" style="76" customWidth="1"/>
    <col min="1063" max="1063" width="5.6640625" style="76" customWidth="1"/>
    <col min="1064" max="1065" width="12.6640625" style="76" customWidth="1"/>
    <col min="1066" max="1280" width="9.6640625" style="76"/>
    <col min="1281" max="1281" width="32" style="76" customWidth="1"/>
    <col min="1282" max="1282" width="12.21875" style="76" customWidth="1"/>
    <col min="1283" max="1283" width="13.6640625" style="76" customWidth="1"/>
    <col min="1284" max="1284" width="14.21875" style="76" bestFit="1" customWidth="1"/>
    <col min="1285" max="1285" width="1.33203125" style="76" customWidth="1"/>
    <col min="1286" max="1286" width="10.88671875" style="76" customWidth="1"/>
    <col min="1287" max="1287" width="1.33203125" style="76" customWidth="1"/>
    <col min="1288" max="1288" width="11.21875" style="76" customWidth="1"/>
    <col min="1289" max="1289" width="1.33203125" style="76" customWidth="1"/>
    <col min="1290" max="1290" width="13.6640625" style="76" customWidth="1"/>
    <col min="1291" max="1291" width="1.88671875" style="76" customWidth="1"/>
    <col min="1292" max="1292" width="15.77734375" style="76" bestFit="1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 customWidth="1"/>
    <col min="1315" max="1315" width="18.6640625" style="76" customWidth="1"/>
    <col min="1316" max="1318" width="9.6640625" style="76" customWidth="1"/>
    <col min="1319" max="1319" width="5.6640625" style="76" customWidth="1"/>
    <col min="1320" max="1321" width="12.6640625" style="76" customWidth="1"/>
    <col min="1322" max="1536" width="9.6640625" style="76"/>
    <col min="1537" max="1537" width="32" style="76" customWidth="1"/>
    <col min="1538" max="1538" width="12.21875" style="76" customWidth="1"/>
    <col min="1539" max="1539" width="13.6640625" style="76" customWidth="1"/>
    <col min="1540" max="1540" width="14.21875" style="76" bestFit="1" customWidth="1"/>
    <col min="1541" max="1541" width="1.33203125" style="76" customWidth="1"/>
    <col min="1542" max="1542" width="10.88671875" style="76" customWidth="1"/>
    <col min="1543" max="1543" width="1.33203125" style="76" customWidth="1"/>
    <col min="1544" max="1544" width="11.21875" style="76" customWidth="1"/>
    <col min="1545" max="1545" width="1.33203125" style="76" customWidth="1"/>
    <col min="1546" max="1546" width="13.6640625" style="76" customWidth="1"/>
    <col min="1547" max="1547" width="1.88671875" style="76" customWidth="1"/>
    <col min="1548" max="1548" width="15.77734375" style="76" bestFit="1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 customWidth="1"/>
    <col min="1571" max="1571" width="18.6640625" style="76" customWidth="1"/>
    <col min="1572" max="1574" width="9.6640625" style="76" customWidth="1"/>
    <col min="1575" max="1575" width="5.6640625" style="76" customWidth="1"/>
    <col min="1576" max="1577" width="12.6640625" style="76" customWidth="1"/>
    <col min="1578" max="1792" width="9.6640625" style="76"/>
    <col min="1793" max="1793" width="32" style="76" customWidth="1"/>
    <col min="1794" max="1794" width="12.21875" style="76" customWidth="1"/>
    <col min="1795" max="1795" width="13.6640625" style="76" customWidth="1"/>
    <col min="1796" max="1796" width="14.21875" style="76" bestFit="1" customWidth="1"/>
    <col min="1797" max="1797" width="1.33203125" style="76" customWidth="1"/>
    <col min="1798" max="1798" width="10.88671875" style="76" customWidth="1"/>
    <col min="1799" max="1799" width="1.33203125" style="76" customWidth="1"/>
    <col min="1800" max="1800" width="11.21875" style="76" customWidth="1"/>
    <col min="1801" max="1801" width="1.33203125" style="76" customWidth="1"/>
    <col min="1802" max="1802" width="13.6640625" style="76" customWidth="1"/>
    <col min="1803" max="1803" width="1.88671875" style="76" customWidth="1"/>
    <col min="1804" max="1804" width="15.77734375" style="76" bestFit="1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 customWidth="1"/>
    <col min="1827" max="1827" width="18.6640625" style="76" customWidth="1"/>
    <col min="1828" max="1830" width="9.6640625" style="76" customWidth="1"/>
    <col min="1831" max="1831" width="5.6640625" style="76" customWidth="1"/>
    <col min="1832" max="1833" width="12.6640625" style="76" customWidth="1"/>
    <col min="1834" max="2048" width="9.6640625" style="76"/>
    <col min="2049" max="2049" width="32" style="76" customWidth="1"/>
    <col min="2050" max="2050" width="12.21875" style="76" customWidth="1"/>
    <col min="2051" max="2051" width="13.6640625" style="76" customWidth="1"/>
    <col min="2052" max="2052" width="14.21875" style="76" bestFit="1" customWidth="1"/>
    <col min="2053" max="2053" width="1.33203125" style="76" customWidth="1"/>
    <col min="2054" max="2054" width="10.88671875" style="76" customWidth="1"/>
    <col min="2055" max="2055" width="1.33203125" style="76" customWidth="1"/>
    <col min="2056" max="2056" width="11.21875" style="76" customWidth="1"/>
    <col min="2057" max="2057" width="1.33203125" style="76" customWidth="1"/>
    <col min="2058" max="2058" width="13.6640625" style="76" customWidth="1"/>
    <col min="2059" max="2059" width="1.88671875" style="76" customWidth="1"/>
    <col min="2060" max="2060" width="15.77734375" style="76" bestFit="1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 customWidth="1"/>
    <col min="2083" max="2083" width="18.6640625" style="76" customWidth="1"/>
    <col min="2084" max="2086" width="9.6640625" style="76" customWidth="1"/>
    <col min="2087" max="2087" width="5.6640625" style="76" customWidth="1"/>
    <col min="2088" max="2089" width="12.6640625" style="76" customWidth="1"/>
    <col min="2090" max="2304" width="9.6640625" style="76"/>
    <col min="2305" max="2305" width="32" style="76" customWidth="1"/>
    <col min="2306" max="2306" width="12.21875" style="76" customWidth="1"/>
    <col min="2307" max="2307" width="13.6640625" style="76" customWidth="1"/>
    <col min="2308" max="2308" width="14.21875" style="76" bestFit="1" customWidth="1"/>
    <col min="2309" max="2309" width="1.33203125" style="76" customWidth="1"/>
    <col min="2310" max="2310" width="10.88671875" style="76" customWidth="1"/>
    <col min="2311" max="2311" width="1.33203125" style="76" customWidth="1"/>
    <col min="2312" max="2312" width="11.21875" style="76" customWidth="1"/>
    <col min="2313" max="2313" width="1.33203125" style="76" customWidth="1"/>
    <col min="2314" max="2314" width="13.6640625" style="76" customWidth="1"/>
    <col min="2315" max="2315" width="1.88671875" style="76" customWidth="1"/>
    <col min="2316" max="2316" width="15.77734375" style="76" bestFit="1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 customWidth="1"/>
    <col min="2339" max="2339" width="18.6640625" style="76" customWidth="1"/>
    <col min="2340" max="2342" width="9.6640625" style="76" customWidth="1"/>
    <col min="2343" max="2343" width="5.6640625" style="76" customWidth="1"/>
    <col min="2344" max="2345" width="12.6640625" style="76" customWidth="1"/>
    <col min="2346" max="2560" width="9.6640625" style="76"/>
    <col min="2561" max="2561" width="32" style="76" customWidth="1"/>
    <col min="2562" max="2562" width="12.21875" style="76" customWidth="1"/>
    <col min="2563" max="2563" width="13.6640625" style="76" customWidth="1"/>
    <col min="2564" max="2564" width="14.21875" style="76" bestFit="1" customWidth="1"/>
    <col min="2565" max="2565" width="1.33203125" style="76" customWidth="1"/>
    <col min="2566" max="2566" width="10.88671875" style="76" customWidth="1"/>
    <col min="2567" max="2567" width="1.33203125" style="76" customWidth="1"/>
    <col min="2568" max="2568" width="11.21875" style="76" customWidth="1"/>
    <col min="2569" max="2569" width="1.33203125" style="76" customWidth="1"/>
    <col min="2570" max="2570" width="13.6640625" style="76" customWidth="1"/>
    <col min="2571" max="2571" width="1.88671875" style="76" customWidth="1"/>
    <col min="2572" max="2572" width="15.77734375" style="76" bestFit="1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 customWidth="1"/>
    <col min="2595" max="2595" width="18.6640625" style="76" customWidth="1"/>
    <col min="2596" max="2598" width="9.6640625" style="76" customWidth="1"/>
    <col min="2599" max="2599" width="5.6640625" style="76" customWidth="1"/>
    <col min="2600" max="2601" width="12.6640625" style="76" customWidth="1"/>
    <col min="2602" max="2816" width="9.6640625" style="76"/>
    <col min="2817" max="2817" width="32" style="76" customWidth="1"/>
    <col min="2818" max="2818" width="12.21875" style="76" customWidth="1"/>
    <col min="2819" max="2819" width="13.6640625" style="76" customWidth="1"/>
    <col min="2820" max="2820" width="14.21875" style="76" bestFit="1" customWidth="1"/>
    <col min="2821" max="2821" width="1.33203125" style="76" customWidth="1"/>
    <col min="2822" max="2822" width="10.88671875" style="76" customWidth="1"/>
    <col min="2823" max="2823" width="1.33203125" style="76" customWidth="1"/>
    <col min="2824" max="2824" width="11.21875" style="76" customWidth="1"/>
    <col min="2825" max="2825" width="1.33203125" style="76" customWidth="1"/>
    <col min="2826" max="2826" width="13.6640625" style="76" customWidth="1"/>
    <col min="2827" max="2827" width="1.88671875" style="76" customWidth="1"/>
    <col min="2828" max="2828" width="15.77734375" style="76" bestFit="1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 customWidth="1"/>
    <col min="2851" max="2851" width="18.6640625" style="76" customWidth="1"/>
    <col min="2852" max="2854" width="9.6640625" style="76" customWidth="1"/>
    <col min="2855" max="2855" width="5.6640625" style="76" customWidth="1"/>
    <col min="2856" max="2857" width="12.6640625" style="76" customWidth="1"/>
    <col min="2858" max="3072" width="9.6640625" style="76"/>
    <col min="3073" max="3073" width="32" style="76" customWidth="1"/>
    <col min="3074" max="3074" width="12.21875" style="76" customWidth="1"/>
    <col min="3075" max="3075" width="13.6640625" style="76" customWidth="1"/>
    <col min="3076" max="3076" width="14.21875" style="76" bestFit="1" customWidth="1"/>
    <col min="3077" max="3077" width="1.33203125" style="76" customWidth="1"/>
    <col min="3078" max="3078" width="10.88671875" style="76" customWidth="1"/>
    <col min="3079" max="3079" width="1.33203125" style="76" customWidth="1"/>
    <col min="3080" max="3080" width="11.21875" style="76" customWidth="1"/>
    <col min="3081" max="3081" width="1.33203125" style="76" customWidth="1"/>
    <col min="3082" max="3082" width="13.6640625" style="76" customWidth="1"/>
    <col min="3083" max="3083" width="1.88671875" style="76" customWidth="1"/>
    <col min="3084" max="3084" width="15.77734375" style="76" bestFit="1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 customWidth="1"/>
    <col min="3107" max="3107" width="18.6640625" style="76" customWidth="1"/>
    <col min="3108" max="3110" width="9.6640625" style="76" customWidth="1"/>
    <col min="3111" max="3111" width="5.6640625" style="76" customWidth="1"/>
    <col min="3112" max="3113" width="12.6640625" style="76" customWidth="1"/>
    <col min="3114" max="3328" width="9.6640625" style="76"/>
    <col min="3329" max="3329" width="32" style="76" customWidth="1"/>
    <col min="3330" max="3330" width="12.21875" style="76" customWidth="1"/>
    <col min="3331" max="3331" width="13.6640625" style="76" customWidth="1"/>
    <col min="3332" max="3332" width="14.21875" style="76" bestFit="1" customWidth="1"/>
    <col min="3333" max="3333" width="1.33203125" style="76" customWidth="1"/>
    <col min="3334" max="3334" width="10.88671875" style="76" customWidth="1"/>
    <col min="3335" max="3335" width="1.33203125" style="76" customWidth="1"/>
    <col min="3336" max="3336" width="11.21875" style="76" customWidth="1"/>
    <col min="3337" max="3337" width="1.33203125" style="76" customWidth="1"/>
    <col min="3338" max="3338" width="13.6640625" style="76" customWidth="1"/>
    <col min="3339" max="3339" width="1.88671875" style="76" customWidth="1"/>
    <col min="3340" max="3340" width="15.77734375" style="76" bestFit="1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 customWidth="1"/>
    <col min="3363" max="3363" width="18.6640625" style="76" customWidth="1"/>
    <col min="3364" max="3366" width="9.6640625" style="76" customWidth="1"/>
    <col min="3367" max="3367" width="5.6640625" style="76" customWidth="1"/>
    <col min="3368" max="3369" width="12.6640625" style="76" customWidth="1"/>
    <col min="3370" max="3584" width="9.6640625" style="76"/>
    <col min="3585" max="3585" width="32" style="76" customWidth="1"/>
    <col min="3586" max="3586" width="12.21875" style="76" customWidth="1"/>
    <col min="3587" max="3587" width="13.6640625" style="76" customWidth="1"/>
    <col min="3588" max="3588" width="14.21875" style="76" bestFit="1" customWidth="1"/>
    <col min="3589" max="3589" width="1.33203125" style="76" customWidth="1"/>
    <col min="3590" max="3590" width="10.88671875" style="76" customWidth="1"/>
    <col min="3591" max="3591" width="1.33203125" style="76" customWidth="1"/>
    <col min="3592" max="3592" width="11.21875" style="76" customWidth="1"/>
    <col min="3593" max="3593" width="1.33203125" style="76" customWidth="1"/>
    <col min="3594" max="3594" width="13.6640625" style="76" customWidth="1"/>
    <col min="3595" max="3595" width="1.88671875" style="76" customWidth="1"/>
    <col min="3596" max="3596" width="15.77734375" style="76" bestFit="1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 customWidth="1"/>
    <col min="3619" max="3619" width="18.6640625" style="76" customWidth="1"/>
    <col min="3620" max="3622" width="9.6640625" style="76" customWidth="1"/>
    <col min="3623" max="3623" width="5.6640625" style="76" customWidth="1"/>
    <col min="3624" max="3625" width="12.6640625" style="76" customWidth="1"/>
    <col min="3626" max="3840" width="9.6640625" style="76"/>
    <col min="3841" max="3841" width="32" style="76" customWidth="1"/>
    <col min="3842" max="3842" width="12.21875" style="76" customWidth="1"/>
    <col min="3843" max="3843" width="13.6640625" style="76" customWidth="1"/>
    <col min="3844" max="3844" width="14.21875" style="76" bestFit="1" customWidth="1"/>
    <col min="3845" max="3845" width="1.33203125" style="76" customWidth="1"/>
    <col min="3846" max="3846" width="10.88671875" style="76" customWidth="1"/>
    <col min="3847" max="3847" width="1.33203125" style="76" customWidth="1"/>
    <col min="3848" max="3848" width="11.21875" style="76" customWidth="1"/>
    <col min="3849" max="3849" width="1.33203125" style="76" customWidth="1"/>
    <col min="3850" max="3850" width="13.6640625" style="76" customWidth="1"/>
    <col min="3851" max="3851" width="1.88671875" style="76" customWidth="1"/>
    <col min="3852" max="3852" width="15.77734375" style="76" bestFit="1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 customWidth="1"/>
    <col min="3875" max="3875" width="18.6640625" style="76" customWidth="1"/>
    <col min="3876" max="3878" width="9.6640625" style="76" customWidth="1"/>
    <col min="3879" max="3879" width="5.6640625" style="76" customWidth="1"/>
    <col min="3880" max="3881" width="12.6640625" style="76" customWidth="1"/>
    <col min="3882" max="4096" width="9.6640625" style="76"/>
    <col min="4097" max="4097" width="32" style="76" customWidth="1"/>
    <col min="4098" max="4098" width="12.21875" style="76" customWidth="1"/>
    <col min="4099" max="4099" width="13.6640625" style="76" customWidth="1"/>
    <col min="4100" max="4100" width="14.21875" style="76" bestFit="1" customWidth="1"/>
    <col min="4101" max="4101" width="1.33203125" style="76" customWidth="1"/>
    <col min="4102" max="4102" width="10.88671875" style="76" customWidth="1"/>
    <col min="4103" max="4103" width="1.33203125" style="76" customWidth="1"/>
    <col min="4104" max="4104" width="11.21875" style="76" customWidth="1"/>
    <col min="4105" max="4105" width="1.33203125" style="76" customWidth="1"/>
    <col min="4106" max="4106" width="13.6640625" style="76" customWidth="1"/>
    <col min="4107" max="4107" width="1.88671875" style="76" customWidth="1"/>
    <col min="4108" max="4108" width="15.77734375" style="76" bestFit="1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 customWidth="1"/>
    <col min="4131" max="4131" width="18.6640625" style="76" customWidth="1"/>
    <col min="4132" max="4134" width="9.6640625" style="76" customWidth="1"/>
    <col min="4135" max="4135" width="5.6640625" style="76" customWidth="1"/>
    <col min="4136" max="4137" width="12.6640625" style="76" customWidth="1"/>
    <col min="4138" max="4352" width="9.6640625" style="76"/>
    <col min="4353" max="4353" width="32" style="76" customWidth="1"/>
    <col min="4354" max="4354" width="12.21875" style="76" customWidth="1"/>
    <col min="4355" max="4355" width="13.6640625" style="76" customWidth="1"/>
    <col min="4356" max="4356" width="14.21875" style="76" bestFit="1" customWidth="1"/>
    <col min="4357" max="4357" width="1.33203125" style="76" customWidth="1"/>
    <col min="4358" max="4358" width="10.88671875" style="76" customWidth="1"/>
    <col min="4359" max="4359" width="1.33203125" style="76" customWidth="1"/>
    <col min="4360" max="4360" width="11.21875" style="76" customWidth="1"/>
    <col min="4361" max="4361" width="1.33203125" style="76" customWidth="1"/>
    <col min="4362" max="4362" width="13.6640625" style="76" customWidth="1"/>
    <col min="4363" max="4363" width="1.88671875" style="76" customWidth="1"/>
    <col min="4364" max="4364" width="15.77734375" style="76" bestFit="1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 customWidth="1"/>
    <col min="4387" max="4387" width="18.6640625" style="76" customWidth="1"/>
    <col min="4388" max="4390" width="9.6640625" style="76" customWidth="1"/>
    <col min="4391" max="4391" width="5.6640625" style="76" customWidth="1"/>
    <col min="4392" max="4393" width="12.6640625" style="76" customWidth="1"/>
    <col min="4394" max="4608" width="9.6640625" style="76"/>
    <col min="4609" max="4609" width="32" style="76" customWidth="1"/>
    <col min="4610" max="4610" width="12.21875" style="76" customWidth="1"/>
    <col min="4611" max="4611" width="13.6640625" style="76" customWidth="1"/>
    <col min="4612" max="4612" width="14.21875" style="76" bestFit="1" customWidth="1"/>
    <col min="4613" max="4613" width="1.33203125" style="76" customWidth="1"/>
    <col min="4614" max="4614" width="10.88671875" style="76" customWidth="1"/>
    <col min="4615" max="4615" width="1.33203125" style="76" customWidth="1"/>
    <col min="4616" max="4616" width="11.21875" style="76" customWidth="1"/>
    <col min="4617" max="4617" width="1.33203125" style="76" customWidth="1"/>
    <col min="4618" max="4618" width="13.6640625" style="76" customWidth="1"/>
    <col min="4619" max="4619" width="1.88671875" style="76" customWidth="1"/>
    <col min="4620" max="4620" width="15.77734375" style="76" bestFit="1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 customWidth="1"/>
    <col min="4643" max="4643" width="18.6640625" style="76" customWidth="1"/>
    <col min="4644" max="4646" width="9.6640625" style="76" customWidth="1"/>
    <col min="4647" max="4647" width="5.6640625" style="76" customWidth="1"/>
    <col min="4648" max="4649" width="12.6640625" style="76" customWidth="1"/>
    <col min="4650" max="4864" width="9.6640625" style="76"/>
    <col min="4865" max="4865" width="32" style="76" customWidth="1"/>
    <col min="4866" max="4866" width="12.21875" style="76" customWidth="1"/>
    <col min="4867" max="4867" width="13.6640625" style="76" customWidth="1"/>
    <col min="4868" max="4868" width="14.21875" style="76" bestFit="1" customWidth="1"/>
    <col min="4869" max="4869" width="1.33203125" style="76" customWidth="1"/>
    <col min="4870" max="4870" width="10.88671875" style="76" customWidth="1"/>
    <col min="4871" max="4871" width="1.33203125" style="76" customWidth="1"/>
    <col min="4872" max="4872" width="11.21875" style="76" customWidth="1"/>
    <col min="4873" max="4873" width="1.33203125" style="76" customWidth="1"/>
    <col min="4874" max="4874" width="13.6640625" style="76" customWidth="1"/>
    <col min="4875" max="4875" width="1.88671875" style="76" customWidth="1"/>
    <col min="4876" max="4876" width="15.77734375" style="76" bestFit="1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 customWidth="1"/>
    <col min="4899" max="4899" width="18.6640625" style="76" customWidth="1"/>
    <col min="4900" max="4902" width="9.6640625" style="76" customWidth="1"/>
    <col min="4903" max="4903" width="5.6640625" style="76" customWidth="1"/>
    <col min="4904" max="4905" width="12.6640625" style="76" customWidth="1"/>
    <col min="4906" max="5120" width="9.6640625" style="76"/>
    <col min="5121" max="5121" width="32" style="76" customWidth="1"/>
    <col min="5122" max="5122" width="12.21875" style="76" customWidth="1"/>
    <col min="5123" max="5123" width="13.6640625" style="76" customWidth="1"/>
    <col min="5124" max="5124" width="14.21875" style="76" bestFit="1" customWidth="1"/>
    <col min="5125" max="5125" width="1.33203125" style="76" customWidth="1"/>
    <col min="5126" max="5126" width="10.88671875" style="76" customWidth="1"/>
    <col min="5127" max="5127" width="1.33203125" style="76" customWidth="1"/>
    <col min="5128" max="5128" width="11.21875" style="76" customWidth="1"/>
    <col min="5129" max="5129" width="1.33203125" style="76" customWidth="1"/>
    <col min="5130" max="5130" width="13.6640625" style="76" customWidth="1"/>
    <col min="5131" max="5131" width="1.88671875" style="76" customWidth="1"/>
    <col min="5132" max="5132" width="15.77734375" style="76" bestFit="1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 customWidth="1"/>
    <col min="5155" max="5155" width="18.6640625" style="76" customWidth="1"/>
    <col min="5156" max="5158" width="9.6640625" style="76" customWidth="1"/>
    <col min="5159" max="5159" width="5.6640625" style="76" customWidth="1"/>
    <col min="5160" max="5161" width="12.6640625" style="76" customWidth="1"/>
    <col min="5162" max="5376" width="9.6640625" style="76"/>
    <col min="5377" max="5377" width="32" style="76" customWidth="1"/>
    <col min="5378" max="5378" width="12.21875" style="76" customWidth="1"/>
    <col min="5379" max="5379" width="13.6640625" style="76" customWidth="1"/>
    <col min="5380" max="5380" width="14.21875" style="76" bestFit="1" customWidth="1"/>
    <col min="5381" max="5381" width="1.33203125" style="76" customWidth="1"/>
    <col min="5382" max="5382" width="10.88671875" style="76" customWidth="1"/>
    <col min="5383" max="5383" width="1.33203125" style="76" customWidth="1"/>
    <col min="5384" max="5384" width="11.21875" style="76" customWidth="1"/>
    <col min="5385" max="5385" width="1.33203125" style="76" customWidth="1"/>
    <col min="5386" max="5386" width="13.6640625" style="76" customWidth="1"/>
    <col min="5387" max="5387" width="1.88671875" style="76" customWidth="1"/>
    <col min="5388" max="5388" width="15.77734375" style="76" bestFit="1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 customWidth="1"/>
    <col min="5411" max="5411" width="18.6640625" style="76" customWidth="1"/>
    <col min="5412" max="5414" width="9.6640625" style="76" customWidth="1"/>
    <col min="5415" max="5415" width="5.6640625" style="76" customWidth="1"/>
    <col min="5416" max="5417" width="12.6640625" style="76" customWidth="1"/>
    <col min="5418" max="5632" width="9.6640625" style="76"/>
    <col min="5633" max="5633" width="32" style="76" customWidth="1"/>
    <col min="5634" max="5634" width="12.21875" style="76" customWidth="1"/>
    <col min="5635" max="5635" width="13.6640625" style="76" customWidth="1"/>
    <col min="5636" max="5636" width="14.21875" style="76" bestFit="1" customWidth="1"/>
    <col min="5637" max="5637" width="1.33203125" style="76" customWidth="1"/>
    <col min="5638" max="5638" width="10.88671875" style="76" customWidth="1"/>
    <col min="5639" max="5639" width="1.33203125" style="76" customWidth="1"/>
    <col min="5640" max="5640" width="11.21875" style="76" customWidth="1"/>
    <col min="5641" max="5641" width="1.33203125" style="76" customWidth="1"/>
    <col min="5642" max="5642" width="13.6640625" style="76" customWidth="1"/>
    <col min="5643" max="5643" width="1.88671875" style="76" customWidth="1"/>
    <col min="5644" max="5644" width="15.77734375" style="76" bestFit="1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 customWidth="1"/>
    <col min="5667" max="5667" width="18.6640625" style="76" customWidth="1"/>
    <col min="5668" max="5670" width="9.6640625" style="76" customWidth="1"/>
    <col min="5671" max="5671" width="5.6640625" style="76" customWidth="1"/>
    <col min="5672" max="5673" width="12.6640625" style="76" customWidth="1"/>
    <col min="5674" max="5888" width="9.6640625" style="76"/>
    <col min="5889" max="5889" width="32" style="76" customWidth="1"/>
    <col min="5890" max="5890" width="12.21875" style="76" customWidth="1"/>
    <col min="5891" max="5891" width="13.6640625" style="76" customWidth="1"/>
    <col min="5892" max="5892" width="14.21875" style="76" bestFit="1" customWidth="1"/>
    <col min="5893" max="5893" width="1.33203125" style="76" customWidth="1"/>
    <col min="5894" max="5894" width="10.88671875" style="76" customWidth="1"/>
    <col min="5895" max="5895" width="1.33203125" style="76" customWidth="1"/>
    <col min="5896" max="5896" width="11.21875" style="76" customWidth="1"/>
    <col min="5897" max="5897" width="1.33203125" style="76" customWidth="1"/>
    <col min="5898" max="5898" width="13.6640625" style="76" customWidth="1"/>
    <col min="5899" max="5899" width="1.88671875" style="76" customWidth="1"/>
    <col min="5900" max="5900" width="15.77734375" style="76" bestFit="1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 customWidth="1"/>
    <col min="5923" max="5923" width="18.6640625" style="76" customWidth="1"/>
    <col min="5924" max="5926" width="9.6640625" style="76" customWidth="1"/>
    <col min="5927" max="5927" width="5.6640625" style="76" customWidth="1"/>
    <col min="5928" max="5929" width="12.6640625" style="76" customWidth="1"/>
    <col min="5930" max="6144" width="9.6640625" style="76"/>
    <col min="6145" max="6145" width="32" style="76" customWidth="1"/>
    <col min="6146" max="6146" width="12.21875" style="76" customWidth="1"/>
    <col min="6147" max="6147" width="13.6640625" style="76" customWidth="1"/>
    <col min="6148" max="6148" width="14.21875" style="76" bestFit="1" customWidth="1"/>
    <col min="6149" max="6149" width="1.33203125" style="76" customWidth="1"/>
    <col min="6150" max="6150" width="10.88671875" style="76" customWidth="1"/>
    <col min="6151" max="6151" width="1.33203125" style="76" customWidth="1"/>
    <col min="6152" max="6152" width="11.21875" style="76" customWidth="1"/>
    <col min="6153" max="6153" width="1.33203125" style="76" customWidth="1"/>
    <col min="6154" max="6154" width="13.6640625" style="76" customWidth="1"/>
    <col min="6155" max="6155" width="1.88671875" style="76" customWidth="1"/>
    <col min="6156" max="6156" width="15.77734375" style="76" bestFit="1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 customWidth="1"/>
    <col min="6179" max="6179" width="18.6640625" style="76" customWidth="1"/>
    <col min="6180" max="6182" width="9.6640625" style="76" customWidth="1"/>
    <col min="6183" max="6183" width="5.6640625" style="76" customWidth="1"/>
    <col min="6184" max="6185" width="12.6640625" style="76" customWidth="1"/>
    <col min="6186" max="6400" width="9.6640625" style="76"/>
    <col min="6401" max="6401" width="32" style="76" customWidth="1"/>
    <col min="6402" max="6402" width="12.21875" style="76" customWidth="1"/>
    <col min="6403" max="6403" width="13.6640625" style="76" customWidth="1"/>
    <col min="6404" max="6404" width="14.21875" style="76" bestFit="1" customWidth="1"/>
    <col min="6405" max="6405" width="1.33203125" style="76" customWidth="1"/>
    <col min="6406" max="6406" width="10.88671875" style="76" customWidth="1"/>
    <col min="6407" max="6407" width="1.33203125" style="76" customWidth="1"/>
    <col min="6408" max="6408" width="11.21875" style="76" customWidth="1"/>
    <col min="6409" max="6409" width="1.33203125" style="76" customWidth="1"/>
    <col min="6410" max="6410" width="13.6640625" style="76" customWidth="1"/>
    <col min="6411" max="6411" width="1.88671875" style="76" customWidth="1"/>
    <col min="6412" max="6412" width="15.77734375" style="76" bestFit="1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 customWidth="1"/>
    <col min="6435" max="6435" width="18.6640625" style="76" customWidth="1"/>
    <col min="6436" max="6438" width="9.6640625" style="76" customWidth="1"/>
    <col min="6439" max="6439" width="5.6640625" style="76" customWidth="1"/>
    <col min="6440" max="6441" width="12.6640625" style="76" customWidth="1"/>
    <col min="6442" max="6656" width="9.6640625" style="76"/>
    <col min="6657" max="6657" width="32" style="76" customWidth="1"/>
    <col min="6658" max="6658" width="12.21875" style="76" customWidth="1"/>
    <col min="6659" max="6659" width="13.6640625" style="76" customWidth="1"/>
    <col min="6660" max="6660" width="14.21875" style="76" bestFit="1" customWidth="1"/>
    <col min="6661" max="6661" width="1.33203125" style="76" customWidth="1"/>
    <col min="6662" max="6662" width="10.88671875" style="76" customWidth="1"/>
    <col min="6663" max="6663" width="1.33203125" style="76" customWidth="1"/>
    <col min="6664" max="6664" width="11.21875" style="76" customWidth="1"/>
    <col min="6665" max="6665" width="1.33203125" style="76" customWidth="1"/>
    <col min="6666" max="6666" width="13.6640625" style="76" customWidth="1"/>
    <col min="6667" max="6667" width="1.88671875" style="76" customWidth="1"/>
    <col min="6668" max="6668" width="15.77734375" style="76" bestFit="1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 customWidth="1"/>
    <col min="6691" max="6691" width="18.6640625" style="76" customWidth="1"/>
    <col min="6692" max="6694" width="9.6640625" style="76" customWidth="1"/>
    <col min="6695" max="6695" width="5.6640625" style="76" customWidth="1"/>
    <col min="6696" max="6697" width="12.6640625" style="76" customWidth="1"/>
    <col min="6698" max="6912" width="9.6640625" style="76"/>
    <col min="6913" max="6913" width="32" style="76" customWidth="1"/>
    <col min="6914" max="6914" width="12.21875" style="76" customWidth="1"/>
    <col min="6915" max="6915" width="13.6640625" style="76" customWidth="1"/>
    <col min="6916" max="6916" width="14.21875" style="76" bestFit="1" customWidth="1"/>
    <col min="6917" max="6917" width="1.33203125" style="76" customWidth="1"/>
    <col min="6918" max="6918" width="10.88671875" style="76" customWidth="1"/>
    <col min="6919" max="6919" width="1.33203125" style="76" customWidth="1"/>
    <col min="6920" max="6920" width="11.21875" style="76" customWidth="1"/>
    <col min="6921" max="6921" width="1.33203125" style="76" customWidth="1"/>
    <col min="6922" max="6922" width="13.6640625" style="76" customWidth="1"/>
    <col min="6923" max="6923" width="1.88671875" style="76" customWidth="1"/>
    <col min="6924" max="6924" width="15.77734375" style="76" bestFit="1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 customWidth="1"/>
    <col min="6947" max="6947" width="18.6640625" style="76" customWidth="1"/>
    <col min="6948" max="6950" width="9.6640625" style="76" customWidth="1"/>
    <col min="6951" max="6951" width="5.6640625" style="76" customWidth="1"/>
    <col min="6952" max="6953" width="12.6640625" style="76" customWidth="1"/>
    <col min="6954" max="7168" width="9.6640625" style="76"/>
    <col min="7169" max="7169" width="32" style="76" customWidth="1"/>
    <col min="7170" max="7170" width="12.21875" style="76" customWidth="1"/>
    <col min="7171" max="7171" width="13.6640625" style="76" customWidth="1"/>
    <col min="7172" max="7172" width="14.21875" style="76" bestFit="1" customWidth="1"/>
    <col min="7173" max="7173" width="1.33203125" style="76" customWidth="1"/>
    <col min="7174" max="7174" width="10.88671875" style="76" customWidth="1"/>
    <col min="7175" max="7175" width="1.33203125" style="76" customWidth="1"/>
    <col min="7176" max="7176" width="11.21875" style="76" customWidth="1"/>
    <col min="7177" max="7177" width="1.33203125" style="76" customWidth="1"/>
    <col min="7178" max="7178" width="13.6640625" style="76" customWidth="1"/>
    <col min="7179" max="7179" width="1.88671875" style="76" customWidth="1"/>
    <col min="7180" max="7180" width="15.77734375" style="76" bestFit="1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 customWidth="1"/>
    <col min="7203" max="7203" width="18.6640625" style="76" customWidth="1"/>
    <col min="7204" max="7206" width="9.6640625" style="76" customWidth="1"/>
    <col min="7207" max="7207" width="5.6640625" style="76" customWidth="1"/>
    <col min="7208" max="7209" width="12.6640625" style="76" customWidth="1"/>
    <col min="7210" max="7424" width="9.6640625" style="76"/>
    <col min="7425" max="7425" width="32" style="76" customWidth="1"/>
    <col min="7426" max="7426" width="12.21875" style="76" customWidth="1"/>
    <col min="7427" max="7427" width="13.6640625" style="76" customWidth="1"/>
    <col min="7428" max="7428" width="14.21875" style="76" bestFit="1" customWidth="1"/>
    <col min="7429" max="7429" width="1.33203125" style="76" customWidth="1"/>
    <col min="7430" max="7430" width="10.88671875" style="76" customWidth="1"/>
    <col min="7431" max="7431" width="1.33203125" style="76" customWidth="1"/>
    <col min="7432" max="7432" width="11.21875" style="76" customWidth="1"/>
    <col min="7433" max="7433" width="1.33203125" style="76" customWidth="1"/>
    <col min="7434" max="7434" width="13.6640625" style="76" customWidth="1"/>
    <col min="7435" max="7435" width="1.88671875" style="76" customWidth="1"/>
    <col min="7436" max="7436" width="15.77734375" style="76" bestFit="1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 customWidth="1"/>
    <col min="7459" max="7459" width="18.6640625" style="76" customWidth="1"/>
    <col min="7460" max="7462" width="9.6640625" style="76" customWidth="1"/>
    <col min="7463" max="7463" width="5.6640625" style="76" customWidth="1"/>
    <col min="7464" max="7465" width="12.6640625" style="76" customWidth="1"/>
    <col min="7466" max="7680" width="9.6640625" style="76"/>
    <col min="7681" max="7681" width="32" style="76" customWidth="1"/>
    <col min="7682" max="7682" width="12.21875" style="76" customWidth="1"/>
    <col min="7683" max="7683" width="13.6640625" style="76" customWidth="1"/>
    <col min="7684" max="7684" width="14.21875" style="76" bestFit="1" customWidth="1"/>
    <col min="7685" max="7685" width="1.33203125" style="76" customWidth="1"/>
    <col min="7686" max="7686" width="10.88671875" style="76" customWidth="1"/>
    <col min="7687" max="7687" width="1.33203125" style="76" customWidth="1"/>
    <col min="7688" max="7688" width="11.21875" style="76" customWidth="1"/>
    <col min="7689" max="7689" width="1.33203125" style="76" customWidth="1"/>
    <col min="7690" max="7690" width="13.6640625" style="76" customWidth="1"/>
    <col min="7691" max="7691" width="1.88671875" style="76" customWidth="1"/>
    <col min="7692" max="7692" width="15.77734375" style="76" bestFit="1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 customWidth="1"/>
    <col min="7715" max="7715" width="18.6640625" style="76" customWidth="1"/>
    <col min="7716" max="7718" width="9.6640625" style="76" customWidth="1"/>
    <col min="7719" max="7719" width="5.6640625" style="76" customWidth="1"/>
    <col min="7720" max="7721" width="12.6640625" style="76" customWidth="1"/>
    <col min="7722" max="7936" width="9.6640625" style="76"/>
    <col min="7937" max="7937" width="32" style="76" customWidth="1"/>
    <col min="7938" max="7938" width="12.21875" style="76" customWidth="1"/>
    <col min="7939" max="7939" width="13.6640625" style="76" customWidth="1"/>
    <col min="7940" max="7940" width="14.21875" style="76" bestFit="1" customWidth="1"/>
    <col min="7941" max="7941" width="1.33203125" style="76" customWidth="1"/>
    <col min="7942" max="7942" width="10.88671875" style="76" customWidth="1"/>
    <col min="7943" max="7943" width="1.33203125" style="76" customWidth="1"/>
    <col min="7944" max="7944" width="11.21875" style="76" customWidth="1"/>
    <col min="7945" max="7945" width="1.33203125" style="76" customWidth="1"/>
    <col min="7946" max="7946" width="13.6640625" style="76" customWidth="1"/>
    <col min="7947" max="7947" width="1.88671875" style="76" customWidth="1"/>
    <col min="7948" max="7948" width="15.77734375" style="76" bestFit="1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 customWidth="1"/>
    <col min="7971" max="7971" width="18.6640625" style="76" customWidth="1"/>
    <col min="7972" max="7974" width="9.6640625" style="76" customWidth="1"/>
    <col min="7975" max="7975" width="5.6640625" style="76" customWidth="1"/>
    <col min="7976" max="7977" width="12.6640625" style="76" customWidth="1"/>
    <col min="7978" max="8192" width="9.6640625" style="76"/>
    <col min="8193" max="8193" width="32" style="76" customWidth="1"/>
    <col min="8194" max="8194" width="12.21875" style="76" customWidth="1"/>
    <col min="8195" max="8195" width="13.6640625" style="76" customWidth="1"/>
    <col min="8196" max="8196" width="14.21875" style="76" bestFit="1" customWidth="1"/>
    <col min="8197" max="8197" width="1.33203125" style="76" customWidth="1"/>
    <col min="8198" max="8198" width="10.88671875" style="76" customWidth="1"/>
    <col min="8199" max="8199" width="1.33203125" style="76" customWidth="1"/>
    <col min="8200" max="8200" width="11.21875" style="76" customWidth="1"/>
    <col min="8201" max="8201" width="1.33203125" style="76" customWidth="1"/>
    <col min="8202" max="8202" width="13.6640625" style="76" customWidth="1"/>
    <col min="8203" max="8203" width="1.88671875" style="76" customWidth="1"/>
    <col min="8204" max="8204" width="15.77734375" style="76" bestFit="1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 customWidth="1"/>
    <col min="8227" max="8227" width="18.6640625" style="76" customWidth="1"/>
    <col min="8228" max="8230" width="9.6640625" style="76" customWidth="1"/>
    <col min="8231" max="8231" width="5.6640625" style="76" customWidth="1"/>
    <col min="8232" max="8233" width="12.6640625" style="76" customWidth="1"/>
    <col min="8234" max="8448" width="9.6640625" style="76"/>
    <col min="8449" max="8449" width="32" style="76" customWidth="1"/>
    <col min="8450" max="8450" width="12.21875" style="76" customWidth="1"/>
    <col min="8451" max="8451" width="13.6640625" style="76" customWidth="1"/>
    <col min="8452" max="8452" width="14.21875" style="76" bestFit="1" customWidth="1"/>
    <col min="8453" max="8453" width="1.33203125" style="76" customWidth="1"/>
    <col min="8454" max="8454" width="10.88671875" style="76" customWidth="1"/>
    <col min="8455" max="8455" width="1.33203125" style="76" customWidth="1"/>
    <col min="8456" max="8456" width="11.21875" style="76" customWidth="1"/>
    <col min="8457" max="8457" width="1.33203125" style="76" customWidth="1"/>
    <col min="8458" max="8458" width="13.6640625" style="76" customWidth="1"/>
    <col min="8459" max="8459" width="1.88671875" style="76" customWidth="1"/>
    <col min="8460" max="8460" width="15.77734375" style="76" bestFit="1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 customWidth="1"/>
    <col min="8483" max="8483" width="18.6640625" style="76" customWidth="1"/>
    <col min="8484" max="8486" width="9.6640625" style="76" customWidth="1"/>
    <col min="8487" max="8487" width="5.6640625" style="76" customWidth="1"/>
    <col min="8488" max="8489" width="12.6640625" style="76" customWidth="1"/>
    <col min="8490" max="8704" width="9.6640625" style="76"/>
    <col min="8705" max="8705" width="32" style="76" customWidth="1"/>
    <col min="8706" max="8706" width="12.21875" style="76" customWidth="1"/>
    <col min="8707" max="8707" width="13.6640625" style="76" customWidth="1"/>
    <col min="8708" max="8708" width="14.21875" style="76" bestFit="1" customWidth="1"/>
    <col min="8709" max="8709" width="1.33203125" style="76" customWidth="1"/>
    <col min="8710" max="8710" width="10.88671875" style="76" customWidth="1"/>
    <col min="8711" max="8711" width="1.33203125" style="76" customWidth="1"/>
    <col min="8712" max="8712" width="11.21875" style="76" customWidth="1"/>
    <col min="8713" max="8713" width="1.33203125" style="76" customWidth="1"/>
    <col min="8714" max="8714" width="13.6640625" style="76" customWidth="1"/>
    <col min="8715" max="8715" width="1.88671875" style="76" customWidth="1"/>
    <col min="8716" max="8716" width="15.77734375" style="76" bestFit="1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 customWidth="1"/>
    <col min="8739" max="8739" width="18.6640625" style="76" customWidth="1"/>
    <col min="8740" max="8742" width="9.6640625" style="76" customWidth="1"/>
    <col min="8743" max="8743" width="5.6640625" style="76" customWidth="1"/>
    <col min="8744" max="8745" width="12.6640625" style="76" customWidth="1"/>
    <col min="8746" max="8960" width="9.6640625" style="76"/>
    <col min="8961" max="8961" width="32" style="76" customWidth="1"/>
    <col min="8962" max="8962" width="12.21875" style="76" customWidth="1"/>
    <col min="8963" max="8963" width="13.6640625" style="76" customWidth="1"/>
    <col min="8964" max="8964" width="14.21875" style="76" bestFit="1" customWidth="1"/>
    <col min="8965" max="8965" width="1.33203125" style="76" customWidth="1"/>
    <col min="8966" max="8966" width="10.88671875" style="76" customWidth="1"/>
    <col min="8967" max="8967" width="1.33203125" style="76" customWidth="1"/>
    <col min="8968" max="8968" width="11.21875" style="76" customWidth="1"/>
    <col min="8969" max="8969" width="1.33203125" style="76" customWidth="1"/>
    <col min="8970" max="8970" width="13.6640625" style="76" customWidth="1"/>
    <col min="8971" max="8971" width="1.88671875" style="76" customWidth="1"/>
    <col min="8972" max="8972" width="15.77734375" style="76" bestFit="1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 customWidth="1"/>
    <col min="8995" max="8995" width="18.6640625" style="76" customWidth="1"/>
    <col min="8996" max="8998" width="9.6640625" style="76" customWidth="1"/>
    <col min="8999" max="8999" width="5.6640625" style="76" customWidth="1"/>
    <col min="9000" max="9001" width="12.6640625" style="76" customWidth="1"/>
    <col min="9002" max="9216" width="9.6640625" style="76"/>
    <col min="9217" max="9217" width="32" style="76" customWidth="1"/>
    <col min="9218" max="9218" width="12.21875" style="76" customWidth="1"/>
    <col min="9219" max="9219" width="13.6640625" style="76" customWidth="1"/>
    <col min="9220" max="9220" width="14.21875" style="76" bestFit="1" customWidth="1"/>
    <col min="9221" max="9221" width="1.33203125" style="76" customWidth="1"/>
    <col min="9222" max="9222" width="10.88671875" style="76" customWidth="1"/>
    <col min="9223" max="9223" width="1.33203125" style="76" customWidth="1"/>
    <col min="9224" max="9224" width="11.21875" style="76" customWidth="1"/>
    <col min="9225" max="9225" width="1.33203125" style="76" customWidth="1"/>
    <col min="9226" max="9226" width="13.6640625" style="76" customWidth="1"/>
    <col min="9227" max="9227" width="1.88671875" style="76" customWidth="1"/>
    <col min="9228" max="9228" width="15.77734375" style="76" bestFit="1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 customWidth="1"/>
    <col min="9251" max="9251" width="18.6640625" style="76" customWidth="1"/>
    <col min="9252" max="9254" width="9.6640625" style="76" customWidth="1"/>
    <col min="9255" max="9255" width="5.6640625" style="76" customWidth="1"/>
    <col min="9256" max="9257" width="12.6640625" style="76" customWidth="1"/>
    <col min="9258" max="9472" width="9.6640625" style="76"/>
    <col min="9473" max="9473" width="32" style="76" customWidth="1"/>
    <col min="9474" max="9474" width="12.21875" style="76" customWidth="1"/>
    <col min="9475" max="9475" width="13.6640625" style="76" customWidth="1"/>
    <col min="9476" max="9476" width="14.21875" style="76" bestFit="1" customWidth="1"/>
    <col min="9477" max="9477" width="1.33203125" style="76" customWidth="1"/>
    <col min="9478" max="9478" width="10.88671875" style="76" customWidth="1"/>
    <col min="9479" max="9479" width="1.33203125" style="76" customWidth="1"/>
    <col min="9480" max="9480" width="11.21875" style="76" customWidth="1"/>
    <col min="9481" max="9481" width="1.33203125" style="76" customWidth="1"/>
    <col min="9482" max="9482" width="13.6640625" style="76" customWidth="1"/>
    <col min="9483" max="9483" width="1.88671875" style="76" customWidth="1"/>
    <col min="9484" max="9484" width="15.77734375" style="76" bestFit="1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 customWidth="1"/>
    <col min="9507" max="9507" width="18.6640625" style="76" customWidth="1"/>
    <col min="9508" max="9510" width="9.6640625" style="76" customWidth="1"/>
    <col min="9511" max="9511" width="5.6640625" style="76" customWidth="1"/>
    <col min="9512" max="9513" width="12.6640625" style="76" customWidth="1"/>
    <col min="9514" max="9728" width="9.6640625" style="76"/>
    <col min="9729" max="9729" width="32" style="76" customWidth="1"/>
    <col min="9730" max="9730" width="12.21875" style="76" customWidth="1"/>
    <col min="9731" max="9731" width="13.6640625" style="76" customWidth="1"/>
    <col min="9732" max="9732" width="14.21875" style="76" bestFit="1" customWidth="1"/>
    <col min="9733" max="9733" width="1.33203125" style="76" customWidth="1"/>
    <col min="9734" max="9734" width="10.88671875" style="76" customWidth="1"/>
    <col min="9735" max="9735" width="1.33203125" style="76" customWidth="1"/>
    <col min="9736" max="9736" width="11.21875" style="76" customWidth="1"/>
    <col min="9737" max="9737" width="1.33203125" style="76" customWidth="1"/>
    <col min="9738" max="9738" width="13.6640625" style="76" customWidth="1"/>
    <col min="9739" max="9739" width="1.88671875" style="76" customWidth="1"/>
    <col min="9740" max="9740" width="15.77734375" style="76" bestFit="1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 customWidth="1"/>
    <col min="9763" max="9763" width="18.6640625" style="76" customWidth="1"/>
    <col min="9764" max="9766" width="9.6640625" style="76" customWidth="1"/>
    <col min="9767" max="9767" width="5.6640625" style="76" customWidth="1"/>
    <col min="9768" max="9769" width="12.6640625" style="76" customWidth="1"/>
    <col min="9770" max="9984" width="9.6640625" style="76"/>
    <col min="9985" max="9985" width="32" style="76" customWidth="1"/>
    <col min="9986" max="9986" width="12.21875" style="76" customWidth="1"/>
    <col min="9987" max="9987" width="13.6640625" style="76" customWidth="1"/>
    <col min="9988" max="9988" width="14.21875" style="76" bestFit="1" customWidth="1"/>
    <col min="9989" max="9989" width="1.33203125" style="76" customWidth="1"/>
    <col min="9990" max="9990" width="10.88671875" style="76" customWidth="1"/>
    <col min="9991" max="9991" width="1.33203125" style="76" customWidth="1"/>
    <col min="9992" max="9992" width="11.21875" style="76" customWidth="1"/>
    <col min="9993" max="9993" width="1.33203125" style="76" customWidth="1"/>
    <col min="9994" max="9994" width="13.6640625" style="76" customWidth="1"/>
    <col min="9995" max="9995" width="1.88671875" style="76" customWidth="1"/>
    <col min="9996" max="9996" width="15.77734375" style="76" bestFit="1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 customWidth="1"/>
    <col min="10019" max="10019" width="18.6640625" style="76" customWidth="1"/>
    <col min="10020" max="10022" width="9.6640625" style="76" customWidth="1"/>
    <col min="10023" max="10023" width="5.6640625" style="76" customWidth="1"/>
    <col min="10024" max="10025" width="12.6640625" style="76" customWidth="1"/>
    <col min="10026" max="10240" width="9.6640625" style="76"/>
    <col min="10241" max="10241" width="32" style="76" customWidth="1"/>
    <col min="10242" max="10242" width="12.21875" style="76" customWidth="1"/>
    <col min="10243" max="10243" width="13.6640625" style="76" customWidth="1"/>
    <col min="10244" max="10244" width="14.21875" style="76" bestFit="1" customWidth="1"/>
    <col min="10245" max="10245" width="1.33203125" style="76" customWidth="1"/>
    <col min="10246" max="10246" width="10.88671875" style="76" customWidth="1"/>
    <col min="10247" max="10247" width="1.33203125" style="76" customWidth="1"/>
    <col min="10248" max="10248" width="11.21875" style="76" customWidth="1"/>
    <col min="10249" max="10249" width="1.33203125" style="76" customWidth="1"/>
    <col min="10250" max="10250" width="13.6640625" style="76" customWidth="1"/>
    <col min="10251" max="10251" width="1.88671875" style="76" customWidth="1"/>
    <col min="10252" max="10252" width="15.77734375" style="76" bestFit="1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 customWidth="1"/>
    <col min="10275" max="10275" width="18.6640625" style="76" customWidth="1"/>
    <col min="10276" max="10278" width="9.6640625" style="76" customWidth="1"/>
    <col min="10279" max="10279" width="5.6640625" style="76" customWidth="1"/>
    <col min="10280" max="10281" width="12.6640625" style="76" customWidth="1"/>
    <col min="10282" max="10496" width="9.6640625" style="76"/>
    <col min="10497" max="10497" width="32" style="76" customWidth="1"/>
    <col min="10498" max="10498" width="12.21875" style="76" customWidth="1"/>
    <col min="10499" max="10499" width="13.6640625" style="76" customWidth="1"/>
    <col min="10500" max="10500" width="14.21875" style="76" bestFit="1" customWidth="1"/>
    <col min="10501" max="10501" width="1.33203125" style="76" customWidth="1"/>
    <col min="10502" max="10502" width="10.88671875" style="76" customWidth="1"/>
    <col min="10503" max="10503" width="1.33203125" style="76" customWidth="1"/>
    <col min="10504" max="10504" width="11.21875" style="76" customWidth="1"/>
    <col min="10505" max="10505" width="1.33203125" style="76" customWidth="1"/>
    <col min="10506" max="10506" width="13.6640625" style="76" customWidth="1"/>
    <col min="10507" max="10507" width="1.88671875" style="76" customWidth="1"/>
    <col min="10508" max="10508" width="15.77734375" style="76" bestFit="1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 customWidth="1"/>
    <col min="10531" max="10531" width="18.6640625" style="76" customWidth="1"/>
    <col min="10532" max="10534" width="9.6640625" style="76" customWidth="1"/>
    <col min="10535" max="10535" width="5.6640625" style="76" customWidth="1"/>
    <col min="10536" max="10537" width="12.6640625" style="76" customWidth="1"/>
    <col min="10538" max="10752" width="9.6640625" style="76"/>
    <col min="10753" max="10753" width="32" style="76" customWidth="1"/>
    <col min="10754" max="10754" width="12.21875" style="76" customWidth="1"/>
    <col min="10755" max="10755" width="13.6640625" style="76" customWidth="1"/>
    <col min="10756" max="10756" width="14.21875" style="76" bestFit="1" customWidth="1"/>
    <col min="10757" max="10757" width="1.33203125" style="76" customWidth="1"/>
    <col min="10758" max="10758" width="10.88671875" style="76" customWidth="1"/>
    <col min="10759" max="10759" width="1.33203125" style="76" customWidth="1"/>
    <col min="10760" max="10760" width="11.21875" style="76" customWidth="1"/>
    <col min="10761" max="10761" width="1.33203125" style="76" customWidth="1"/>
    <col min="10762" max="10762" width="13.6640625" style="76" customWidth="1"/>
    <col min="10763" max="10763" width="1.88671875" style="76" customWidth="1"/>
    <col min="10764" max="10764" width="15.77734375" style="76" bestFit="1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 customWidth="1"/>
    <col min="10787" max="10787" width="18.6640625" style="76" customWidth="1"/>
    <col min="10788" max="10790" width="9.6640625" style="76" customWidth="1"/>
    <col min="10791" max="10791" width="5.6640625" style="76" customWidth="1"/>
    <col min="10792" max="10793" width="12.6640625" style="76" customWidth="1"/>
    <col min="10794" max="11008" width="9.6640625" style="76"/>
    <col min="11009" max="11009" width="32" style="76" customWidth="1"/>
    <col min="11010" max="11010" width="12.21875" style="76" customWidth="1"/>
    <col min="11011" max="11011" width="13.6640625" style="76" customWidth="1"/>
    <col min="11012" max="11012" width="14.21875" style="76" bestFit="1" customWidth="1"/>
    <col min="11013" max="11013" width="1.33203125" style="76" customWidth="1"/>
    <col min="11014" max="11014" width="10.88671875" style="76" customWidth="1"/>
    <col min="11015" max="11015" width="1.33203125" style="76" customWidth="1"/>
    <col min="11016" max="11016" width="11.21875" style="76" customWidth="1"/>
    <col min="11017" max="11017" width="1.33203125" style="76" customWidth="1"/>
    <col min="11018" max="11018" width="13.6640625" style="76" customWidth="1"/>
    <col min="11019" max="11019" width="1.88671875" style="76" customWidth="1"/>
    <col min="11020" max="11020" width="15.77734375" style="76" bestFit="1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 customWidth="1"/>
    <col min="11043" max="11043" width="18.6640625" style="76" customWidth="1"/>
    <col min="11044" max="11046" width="9.6640625" style="76" customWidth="1"/>
    <col min="11047" max="11047" width="5.6640625" style="76" customWidth="1"/>
    <col min="11048" max="11049" width="12.6640625" style="76" customWidth="1"/>
    <col min="11050" max="11264" width="9.6640625" style="76"/>
    <col min="11265" max="11265" width="32" style="76" customWidth="1"/>
    <col min="11266" max="11266" width="12.21875" style="76" customWidth="1"/>
    <col min="11267" max="11267" width="13.6640625" style="76" customWidth="1"/>
    <col min="11268" max="11268" width="14.21875" style="76" bestFit="1" customWidth="1"/>
    <col min="11269" max="11269" width="1.33203125" style="76" customWidth="1"/>
    <col min="11270" max="11270" width="10.88671875" style="76" customWidth="1"/>
    <col min="11271" max="11271" width="1.33203125" style="76" customWidth="1"/>
    <col min="11272" max="11272" width="11.21875" style="76" customWidth="1"/>
    <col min="11273" max="11273" width="1.33203125" style="76" customWidth="1"/>
    <col min="11274" max="11274" width="13.6640625" style="76" customWidth="1"/>
    <col min="11275" max="11275" width="1.88671875" style="76" customWidth="1"/>
    <col min="11276" max="11276" width="15.77734375" style="76" bestFit="1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 customWidth="1"/>
    <col min="11299" max="11299" width="18.6640625" style="76" customWidth="1"/>
    <col min="11300" max="11302" width="9.6640625" style="76" customWidth="1"/>
    <col min="11303" max="11303" width="5.6640625" style="76" customWidth="1"/>
    <col min="11304" max="11305" width="12.6640625" style="76" customWidth="1"/>
    <col min="11306" max="11520" width="9.6640625" style="76"/>
    <col min="11521" max="11521" width="32" style="76" customWidth="1"/>
    <col min="11522" max="11522" width="12.21875" style="76" customWidth="1"/>
    <col min="11523" max="11523" width="13.6640625" style="76" customWidth="1"/>
    <col min="11524" max="11524" width="14.21875" style="76" bestFit="1" customWidth="1"/>
    <col min="11525" max="11525" width="1.33203125" style="76" customWidth="1"/>
    <col min="11526" max="11526" width="10.88671875" style="76" customWidth="1"/>
    <col min="11527" max="11527" width="1.33203125" style="76" customWidth="1"/>
    <col min="11528" max="11528" width="11.21875" style="76" customWidth="1"/>
    <col min="11529" max="11529" width="1.33203125" style="76" customWidth="1"/>
    <col min="11530" max="11530" width="13.6640625" style="76" customWidth="1"/>
    <col min="11531" max="11531" width="1.88671875" style="76" customWidth="1"/>
    <col min="11532" max="11532" width="15.77734375" style="76" bestFit="1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 customWidth="1"/>
    <col min="11555" max="11555" width="18.6640625" style="76" customWidth="1"/>
    <col min="11556" max="11558" width="9.6640625" style="76" customWidth="1"/>
    <col min="11559" max="11559" width="5.6640625" style="76" customWidth="1"/>
    <col min="11560" max="11561" width="12.6640625" style="76" customWidth="1"/>
    <col min="11562" max="11776" width="9.6640625" style="76"/>
    <col min="11777" max="11777" width="32" style="76" customWidth="1"/>
    <col min="11778" max="11778" width="12.21875" style="76" customWidth="1"/>
    <col min="11779" max="11779" width="13.6640625" style="76" customWidth="1"/>
    <col min="11780" max="11780" width="14.21875" style="76" bestFit="1" customWidth="1"/>
    <col min="11781" max="11781" width="1.33203125" style="76" customWidth="1"/>
    <col min="11782" max="11782" width="10.88671875" style="76" customWidth="1"/>
    <col min="11783" max="11783" width="1.33203125" style="76" customWidth="1"/>
    <col min="11784" max="11784" width="11.21875" style="76" customWidth="1"/>
    <col min="11785" max="11785" width="1.33203125" style="76" customWidth="1"/>
    <col min="11786" max="11786" width="13.6640625" style="76" customWidth="1"/>
    <col min="11787" max="11787" width="1.88671875" style="76" customWidth="1"/>
    <col min="11788" max="11788" width="15.77734375" style="76" bestFit="1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 customWidth="1"/>
    <col min="11811" max="11811" width="18.6640625" style="76" customWidth="1"/>
    <col min="11812" max="11814" width="9.6640625" style="76" customWidth="1"/>
    <col min="11815" max="11815" width="5.6640625" style="76" customWidth="1"/>
    <col min="11816" max="11817" width="12.6640625" style="76" customWidth="1"/>
    <col min="11818" max="12032" width="9.6640625" style="76"/>
    <col min="12033" max="12033" width="32" style="76" customWidth="1"/>
    <col min="12034" max="12034" width="12.21875" style="76" customWidth="1"/>
    <col min="12035" max="12035" width="13.6640625" style="76" customWidth="1"/>
    <col min="12036" max="12036" width="14.21875" style="76" bestFit="1" customWidth="1"/>
    <col min="12037" max="12037" width="1.33203125" style="76" customWidth="1"/>
    <col min="12038" max="12038" width="10.88671875" style="76" customWidth="1"/>
    <col min="12039" max="12039" width="1.33203125" style="76" customWidth="1"/>
    <col min="12040" max="12040" width="11.21875" style="76" customWidth="1"/>
    <col min="12041" max="12041" width="1.33203125" style="76" customWidth="1"/>
    <col min="12042" max="12042" width="13.6640625" style="76" customWidth="1"/>
    <col min="12043" max="12043" width="1.88671875" style="76" customWidth="1"/>
    <col min="12044" max="12044" width="15.77734375" style="76" bestFit="1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 customWidth="1"/>
    <col min="12067" max="12067" width="18.6640625" style="76" customWidth="1"/>
    <col min="12068" max="12070" width="9.6640625" style="76" customWidth="1"/>
    <col min="12071" max="12071" width="5.6640625" style="76" customWidth="1"/>
    <col min="12072" max="12073" width="12.6640625" style="76" customWidth="1"/>
    <col min="12074" max="12288" width="9.6640625" style="76"/>
    <col min="12289" max="12289" width="32" style="76" customWidth="1"/>
    <col min="12290" max="12290" width="12.21875" style="76" customWidth="1"/>
    <col min="12291" max="12291" width="13.6640625" style="76" customWidth="1"/>
    <col min="12292" max="12292" width="14.21875" style="76" bestFit="1" customWidth="1"/>
    <col min="12293" max="12293" width="1.33203125" style="76" customWidth="1"/>
    <col min="12294" max="12294" width="10.88671875" style="76" customWidth="1"/>
    <col min="12295" max="12295" width="1.33203125" style="76" customWidth="1"/>
    <col min="12296" max="12296" width="11.21875" style="76" customWidth="1"/>
    <col min="12297" max="12297" width="1.33203125" style="76" customWidth="1"/>
    <col min="12298" max="12298" width="13.6640625" style="76" customWidth="1"/>
    <col min="12299" max="12299" width="1.88671875" style="76" customWidth="1"/>
    <col min="12300" max="12300" width="15.77734375" style="76" bestFit="1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 customWidth="1"/>
    <col min="12323" max="12323" width="18.6640625" style="76" customWidth="1"/>
    <col min="12324" max="12326" width="9.6640625" style="76" customWidth="1"/>
    <col min="12327" max="12327" width="5.6640625" style="76" customWidth="1"/>
    <col min="12328" max="12329" width="12.6640625" style="76" customWidth="1"/>
    <col min="12330" max="12544" width="9.6640625" style="76"/>
    <col min="12545" max="12545" width="32" style="76" customWidth="1"/>
    <col min="12546" max="12546" width="12.21875" style="76" customWidth="1"/>
    <col min="12547" max="12547" width="13.6640625" style="76" customWidth="1"/>
    <col min="12548" max="12548" width="14.21875" style="76" bestFit="1" customWidth="1"/>
    <col min="12549" max="12549" width="1.33203125" style="76" customWidth="1"/>
    <col min="12550" max="12550" width="10.88671875" style="76" customWidth="1"/>
    <col min="12551" max="12551" width="1.33203125" style="76" customWidth="1"/>
    <col min="12552" max="12552" width="11.21875" style="76" customWidth="1"/>
    <col min="12553" max="12553" width="1.33203125" style="76" customWidth="1"/>
    <col min="12554" max="12554" width="13.6640625" style="76" customWidth="1"/>
    <col min="12555" max="12555" width="1.88671875" style="76" customWidth="1"/>
    <col min="12556" max="12556" width="15.77734375" style="76" bestFit="1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 customWidth="1"/>
    <col min="12579" max="12579" width="18.6640625" style="76" customWidth="1"/>
    <col min="12580" max="12582" width="9.6640625" style="76" customWidth="1"/>
    <col min="12583" max="12583" width="5.6640625" style="76" customWidth="1"/>
    <col min="12584" max="12585" width="12.6640625" style="76" customWidth="1"/>
    <col min="12586" max="12800" width="9.6640625" style="76"/>
    <col min="12801" max="12801" width="32" style="76" customWidth="1"/>
    <col min="12802" max="12802" width="12.21875" style="76" customWidth="1"/>
    <col min="12803" max="12803" width="13.6640625" style="76" customWidth="1"/>
    <col min="12804" max="12804" width="14.21875" style="76" bestFit="1" customWidth="1"/>
    <col min="12805" max="12805" width="1.33203125" style="76" customWidth="1"/>
    <col min="12806" max="12806" width="10.88671875" style="76" customWidth="1"/>
    <col min="12807" max="12807" width="1.33203125" style="76" customWidth="1"/>
    <col min="12808" max="12808" width="11.21875" style="76" customWidth="1"/>
    <col min="12809" max="12809" width="1.33203125" style="76" customWidth="1"/>
    <col min="12810" max="12810" width="13.6640625" style="76" customWidth="1"/>
    <col min="12811" max="12811" width="1.88671875" style="76" customWidth="1"/>
    <col min="12812" max="12812" width="15.77734375" style="76" bestFit="1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 customWidth="1"/>
    <col min="12835" max="12835" width="18.6640625" style="76" customWidth="1"/>
    <col min="12836" max="12838" width="9.6640625" style="76" customWidth="1"/>
    <col min="12839" max="12839" width="5.6640625" style="76" customWidth="1"/>
    <col min="12840" max="12841" width="12.6640625" style="76" customWidth="1"/>
    <col min="12842" max="13056" width="9.6640625" style="76"/>
    <col min="13057" max="13057" width="32" style="76" customWidth="1"/>
    <col min="13058" max="13058" width="12.21875" style="76" customWidth="1"/>
    <col min="13059" max="13059" width="13.6640625" style="76" customWidth="1"/>
    <col min="13060" max="13060" width="14.21875" style="76" bestFit="1" customWidth="1"/>
    <col min="13061" max="13061" width="1.33203125" style="76" customWidth="1"/>
    <col min="13062" max="13062" width="10.88671875" style="76" customWidth="1"/>
    <col min="13063" max="13063" width="1.33203125" style="76" customWidth="1"/>
    <col min="13064" max="13064" width="11.21875" style="76" customWidth="1"/>
    <col min="13065" max="13065" width="1.33203125" style="76" customWidth="1"/>
    <col min="13066" max="13066" width="13.6640625" style="76" customWidth="1"/>
    <col min="13067" max="13067" width="1.88671875" style="76" customWidth="1"/>
    <col min="13068" max="13068" width="15.77734375" style="76" bestFit="1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 customWidth="1"/>
    <col min="13091" max="13091" width="18.6640625" style="76" customWidth="1"/>
    <col min="13092" max="13094" width="9.6640625" style="76" customWidth="1"/>
    <col min="13095" max="13095" width="5.6640625" style="76" customWidth="1"/>
    <col min="13096" max="13097" width="12.6640625" style="76" customWidth="1"/>
    <col min="13098" max="13312" width="9.6640625" style="76"/>
    <col min="13313" max="13313" width="32" style="76" customWidth="1"/>
    <col min="13314" max="13314" width="12.21875" style="76" customWidth="1"/>
    <col min="13315" max="13315" width="13.6640625" style="76" customWidth="1"/>
    <col min="13316" max="13316" width="14.21875" style="76" bestFit="1" customWidth="1"/>
    <col min="13317" max="13317" width="1.33203125" style="76" customWidth="1"/>
    <col min="13318" max="13318" width="10.88671875" style="76" customWidth="1"/>
    <col min="13319" max="13319" width="1.33203125" style="76" customWidth="1"/>
    <col min="13320" max="13320" width="11.21875" style="76" customWidth="1"/>
    <col min="13321" max="13321" width="1.33203125" style="76" customWidth="1"/>
    <col min="13322" max="13322" width="13.6640625" style="76" customWidth="1"/>
    <col min="13323" max="13323" width="1.88671875" style="76" customWidth="1"/>
    <col min="13324" max="13324" width="15.77734375" style="76" bestFit="1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 customWidth="1"/>
    <col min="13347" max="13347" width="18.6640625" style="76" customWidth="1"/>
    <col min="13348" max="13350" width="9.6640625" style="76" customWidth="1"/>
    <col min="13351" max="13351" width="5.6640625" style="76" customWidth="1"/>
    <col min="13352" max="13353" width="12.6640625" style="76" customWidth="1"/>
    <col min="13354" max="13568" width="9.6640625" style="76"/>
    <col min="13569" max="13569" width="32" style="76" customWidth="1"/>
    <col min="13570" max="13570" width="12.21875" style="76" customWidth="1"/>
    <col min="13571" max="13571" width="13.6640625" style="76" customWidth="1"/>
    <col min="13572" max="13572" width="14.21875" style="76" bestFit="1" customWidth="1"/>
    <col min="13573" max="13573" width="1.33203125" style="76" customWidth="1"/>
    <col min="13574" max="13574" width="10.88671875" style="76" customWidth="1"/>
    <col min="13575" max="13575" width="1.33203125" style="76" customWidth="1"/>
    <col min="13576" max="13576" width="11.21875" style="76" customWidth="1"/>
    <col min="13577" max="13577" width="1.33203125" style="76" customWidth="1"/>
    <col min="13578" max="13578" width="13.6640625" style="76" customWidth="1"/>
    <col min="13579" max="13579" width="1.88671875" style="76" customWidth="1"/>
    <col min="13580" max="13580" width="15.77734375" style="76" bestFit="1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 customWidth="1"/>
    <col min="13603" max="13603" width="18.6640625" style="76" customWidth="1"/>
    <col min="13604" max="13606" width="9.6640625" style="76" customWidth="1"/>
    <col min="13607" max="13607" width="5.6640625" style="76" customWidth="1"/>
    <col min="13608" max="13609" width="12.6640625" style="76" customWidth="1"/>
    <col min="13610" max="13824" width="9.6640625" style="76"/>
    <col min="13825" max="13825" width="32" style="76" customWidth="1"/>
    <col min="13826" max="13826" width="12.21875" style="76" customWidth="1"/>
    <col min="13827" max="13827" width="13.6640625" style="76" customWidth="1"/>
    <col min="13828" max="13828" width="14.21875" style="76" bestFit="1" customWidth="1"/>
    <col min="13829" max="13829" width="1.33203125" style="76" customWidth="1"/>
    <col min="13830" max="13830" width="10.88671875" style="76" customWidth="1"/>
    <col min="13831" max="13831" width="1.33203125" style="76" customWidth="1"/>
    <col min="13832" max="13832" width="11.21875" style="76" customWidth="1"/>
    <col min="13833" max="13833" width="1.33203125" style="76" customWidth="1"/>
    <col min="13834" max="13834" width="13.6640625" style="76" customWidth="1"/>
    <col min="13835" max="13835" width="1.88671875" style="76" customWidth="1"/>
    <col min="13836" max="13836" width="15.77734375" style="76" bestFit="1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 customWidth="1"/>
    <col min="13859" max="13859" width="18.6640625" style="76" customWidth="1"/>
    <col min="13860" max="13862" width="9.6640625" style="76" customWidth="1"/>
    <col min="13863" max="13863" width="5.6640625" style="76" customWidth="1"/>
    <col min="13864" max="13865" width="12.6640625" style="76" customWidth="1"/>
    <col min="13866" max="14080" width="9.6640625" style="76"/>
    <col min="14081" max="14081" width="32" style="76" customWidth="1"/>
    <col min="14082" max="14082" width="12.21875" style="76" customWidth="1"/>
    <col min="14083" max="14083" width="13.6640625" style="76" customWidth="1"/>
    <col min="14084" max="14084" width="14.21875" style="76" bestFit="1" customWidth="1"/>
    <col min="14085" max="14085" width="1.33203125" style="76" customWidth="1"/>
    <col min="14086" max="14086" width="10.88671875" style="76" customWidth="1"/>
    <col min="14087" max="14087" width="1.33203125" style="76" customWidth="1"/>
    <col min="14088" max="14088" width="11.21875" style="76" customWidth="1"/>
    <col min="14089" max="14089" width="1.33203125" style="76" customWidth="1"/>
    <col min="14090" max="14090" width="13.6640625" style="76" customWidth="1"/>
    <col min="14091" max="14091" width="1.88671875" style="76" customWidth="1"/>
    <col min="14092" max="14092" width="15.77734375" style="76" bestFit="1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 customWidth="1"/>
    <col min="14115" max="14115" width="18.6640625" style="76" customWidth="1"/>
    <col min="14116" max="14118" width="9.6640625" style="76" customWidth="1"/>
    <col min="14119" max="14119" width="5.6640625" style="76" customWidth="1"/>
    <col min="14120" max="14121" width="12.6640625" style="76" customWidth="1"/>
    <col min="14122" max="14336" width="9.6640625" style="76"/>
    <col min="14337" max="14337" width="32" style="76" customWidth="1"/>
    <col min="14338" max="14338" width="12.21875" style="76" customWidth="1"/>
    <col min="14339" max="14339" width="13.6640625" style="76" customWidth="1"/>
    <col min="14340" max="14340" width="14.21875" style="76" bestFit="1" customWidth="1"/>
    <col min="14341" max="14341" width="1.33203125" style="76" customWidth="1"/>
    <col min="14342" max="14342" width="10.88671875" style="76" customWidth="1"/>
    <col min="14343" max="14343" width="1.33203125" style="76" customWidth="1"/>
    <col min="14344" max="14344" width="11.21875" style="76" customWidth="1"/>
    <col min="14345" max="14345" width="1.33203125" style="76" customWidth="1"/>
    <col min="14346" max="14346" width="13.6640625" style="76" customWidth="1"/>
    <col min="14347" max="14347" width="1.88671875" style="76" customWidth="1"/>
    <col min="14348" max="14348" width="15.77734375" style="76" bestFit="1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 customWidth="1"/>
    <col min="14371" max="14371" width="18.6640625" style="76" customWidth="1"/>
    <col min="14372" max="14374" width="9.6640625" style="76" customWidth="1"/>
    <col min="14375" max="14375" width="5.6640625" style="76" customWidth="1"/>
    <col min="14376" max="14377" width="12.6640625" style="76" customWidth="1"/>
    <col min="14378" max="14592" width="9.6640625" style="76"/>
    <col min="14593" max="14593" width="32" style="76" customWidth="1"/>
    <col min="14594" max="14594" width="12.21875" style="76" customWidth="1"/>
    <col min="14595" max="14595" width="13.6640625" style="76" customWidth="1"/>
    <col min="14596" max="14596" width="14.21875" style="76" bestFit="1" customWidth="1"/>
    <col min="14597" max="14597" width="1.33203125" style="76" customWidth="1"/>
    <col min="14598" max="14598" width="10.88671875" style="76" customWidth="1"/>
    <col min="14599" max="14599" width="1.33203125" style="76" customWidth="1"/>
    <col min="14600" max="14600" width="11.21875" style="76" customWidth="1"/>
    <col min="14601" max="14601" width="1.33203125" style="76" customWidth="1"/>
    <col min="14602" max="14602" width="13.6640625" style="76" customWidth="1"/>
    <col min="14603" max="14603" width="1.88671875" style="76" customWidth="1"/>
    <col min="14604" max="14604" width="15.77734375" style="76" bestFit="1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 customWidth="1"/>
    <col min="14627" max="14627" width="18.6640625" style="76" customWidth="1"/>
    <col min="14628" max="14630" width="9.6640625" style="76" customWidth="1"/>
    <col min="14631" max="14631" width="5.6640625" style="76" customWidth="1"/>
    <col min="14632" max="14633" width="12.6640625" style="76" customWidth="1"/>
    <col min="14634" max="14848" width="9.6640625" style="76"/>
    <col min="14849" max="14849" width="32" style="76" customWidth="1"/>
    <col min="14850" max="14850" width="12.21875" style="76" customWidth="1"/>
    <col min="14851" max="14851" width="13.6640625" style="76" customWidth="1"/>
    <col min="14852" max="14852" width="14.21875" style="76" bestFit="1" customWidth="1"/>
    <col min="14853" max="14853" width="1.33203125" style="76" customWidth="1"/>
    <col min="14854" max="14854" width="10.88671875" style="76" customWidth="1"/>
    <col min="14855" max="14855" width="1.33203125" style="76" customWidth="1"/>
    <col min="14856" max="14856" width="11.21875" style="76" customWidth="1"/>
    <col min="14857" max="14857" width="1.33203125" style="76" customWidth="1"/>
    <col min="14858" max="14858" width="13.6640625" style="76" customWidth="1"/>
    <col min="14859" max="14859" width="1.88671875" style="76" customWidth="1"/>
    <col min="14860" max="14860" width="15.77734375" style="76" bestFit="1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 customWidth="1"/>
    <col min="14883" max="14883" width="18.6640625" style="76" customWidth="1"/>
    <col min="14884" max="14886" width="9.6640625" style="76" customWidth="1"/>
    <col min="14887" max="14887" width="5.6640625" style="76" customWidth="1"/>
    <col min="14888" max="14889" width="12.6640625" style="76" customWidth="1"/>
    <col min="14890" max="15104" width="9.6640625" style="76"/>
    <col min="15105" max="15105" width="32" style="76" customWidth="1"/>
    <col min="15106" max="15106" width="12.21875" style="76" customWidth="1"/>
    <col min="15107" max="15107" width="13.6640625" style="76" customWidth="1"/>
    <col min="15108" max="15108" width="14.21875" style="76" bestFit="1" customWidth="1"/>
    <col min="15109" max="15109" width="1.33203125" style="76" customWidth="1"/>
    <col min="15110" max="15110" width="10.88671875" style="76" customWidth="1"/>
    <col min="15111" max="15111" width="1.33203125" style="76" customWidth="1"/>
    <col min="15112" max="15112" width="11.21875" style="76" customWidth="1"/>
    <col min="15113" max="15113" width="1.33203125" style="76" customWidth="1"/>
    <col min="15114" max="15114" width="13.6640625" style="76" customWidth="1"/>
    <col min="15115" max="15115" width="1.88671875" style="76" customWidth="1"/>
    <col min="15116" max="15116" width="15.77734375" style="76" bestFit="1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 customWidth="1"/>
    <col min="15139" max="15139" width="18.6640625" style="76" customWidth="1"/>
    <col min="15140" max="15142" width="9.6640625" style="76" customWidth="1"/>
    <col min="15143" max="15143" width="5.6640625" style="76" customWidth="1"/>
    <col min="15144" max="15145" width="12.6640625" style="76" customWidth="1"/>
    <col min="15146" max="15360" width="9.6640625" style="76"/>
    <col min="15361" max="15361" width="32" style="76" customWidth="1"/>
    <col min="15362" max="15362" width="12.21875" style="76" customWidth="1"/>
    <col min="15363" max="15363" width="13.6640625" style="76" customWidth="1"/>
    <col min="15364" max="15364" width="14.21875" style="76" bestFit="1" customWidth="1"/>
    <col min="15365" max="15365" width="1.33203125" style="76" customWidth="1"/>
    <col min="15366" max="15366" width="10.88671875" style="76" customWidth="1"/>
    <col min="15367" max="15367" width="1.33203125" style="76" customWidth="1"/>
    <col min="15368" max="15368" width="11.21875" style="76" customWidth="1"/>
    <col min="15369" max="15369" width="1.33203125" style="76" customWidth="1"/>
    <col min="15370" max="15370" width="13.6640625" style="76" customWidth="1"/>
    <col min="15371" max="15371" width="1.88671875" style="76" customWidth="1"/>
    <col min="15372" max="15372" width="15.77734375" style="76" bestFit="1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 customWidth="1"/>
    <col min="15395" max="15395" width="18.6640625" style="76" customWidth="1"/>
    <col min="15396" max="15398" width="9.6640625" style="76" customWidth="1"/>
    <col min="15399" max="15399" width="5.6640625" style="76" customWidth="1"/>
    <col min="15400" max="15401" width="12.6640625" style="76" customWidth="1"/>
    <col min="15402" max="15616" width="9.6640625" style="76"/>
    <col min="15617" max="15617" width="32" style="76" customWidth="1"/>
    <col min="15618" max="15618" width="12.21875" style="76" customWidth="1"/>
    <col min="15619" max="15619" width="13.6640625" style="76" customWidth="1"/>
    <col min="15620" max="15620" width="14.21875" style="76" bestFit="1" customWidth="1"/>
    <col min="15621" max="15621" width="1.33203125" style="76" customWidth="1"/>
    <col min="15622" max="15622" width="10.88671875" style="76" customWidth="1"/>
    <col min="15623" max="15623" width="1.33203125" style="76" customWidth="1"/>
    <col min="15624" max="15624" width="11.21875" style="76" customWidth="1"/>
    <col min="15625" max="15625" width="1.33203125" style="76" customWidth="1"/>
    <col min="15626" max="15626" width="13.6640625" style="76" customWidth="1"/>
    <col min="15627" max="15627" width="1.88671875" style="76" customWidth="1"/>
    <col min="15628" max="15628" width="15.77734375" style="76" bestFit="1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 customWidth="1"/>
    <col min="15651" max="15651" width="18.6640625" style="76" customWidth="1"/>
    <col min="15652" max="15654" width="9.6640625" style="76" customWidth="1"/>
    <col min="15655" max="15655" width="5.6640625" style="76" customWidth="1"/>
    <col min="15656" max="15657" width="12.6640625" style="76" customWidth="1"/>
    <col min="15658" max="15872" width="9.6640625" style="76"/>
    <col min="15873" max="15873" width="32" style="76" customWidth="1"/>
    <col min="15874" max="15874" width="12.21875" style="76" customWidth="1"/>
    <col min="15875" max="15875" width="13.6640625" style="76" customWidth="1"/>
    <col min="15876" max="15876" width="14.21875" style="76" bestFit="1" customWidth="1"/>
    <col min="15877" max="15877" width="1.33203125" style="76" customWidth="1"/>
    <col min="15878" max="15878" width="10.88671875" style="76" customWidth="1"/>
    <col min="15879" max="15879" width="1.33203125" style="76" customWidth="1"/>
    <col min="15880" max="15880" width="11.21875" style="76" customWidth="1"/>
    <col min="15881" max="15881" width="1.33203125" style="76" customWidth="1"/>
    <col min="15882" max="15882" width="13.6640625" style="76" customWidth="1"/>
    <col min="15883" max="15883" width="1.88671875" style="76" customWidth="1"/>
    <col min="15884" max="15884" width="15.77734375" style="76" bestFit="1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 customWidth="1"/>
    <col min="15907" max="15907" width="18.6640625" style="76" customWidth="1"/>
    <col min="15908" max="15910" width="9.6640625" style="76" customWidth="1"/>
    <col min="15911" max="15911" width="5.6640625" style="76" customWidth="1"/>
    <col min="15912" max="15913" width="12.6640625" style="76" customWidth="1"/>
    <col min="15914" max="16128" width="9.6640625" style="76"/>
    <col min="16129" max="16129" width="32" style="76" customWidth="1"/>
    <col min="16130" max="16130" width="12.21875" style="76" customWidth="1"/>
    <col min="16131" max="16131" width="13.6640625" style="76" customWidth="1"/>
    <col min="16132" max="16132" width="14.21875" style="76" bestFit="1" customWidth="1"/>
    <col min="16133" max="16133" width="1.33203125" style="76" customWidth="1"/>
    <col min="16134" max="16134" width="10.88671875" style="76" customWidth="1"/>
    <col min="16135" max="16135" width="1.33203125" style="76" customWidth="1"/>
    <col min="16136" max="16136" width="11.21875" style="76" customWidth="1"/>
    <col min="16137" max="16137" width="1.33203125" style="76" customWidth="1"/>
    <col min="16138" max="16138" width="13.6640625" style="76" customWidth="1"/>
    <col min="16139" max="16139" width="1.88671875" style="76" customWidth="1"/>
    <col min="16140" max="16140" width="15.77734375" style="76" bestFit="1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 customWidth="1"/>
    <col min="16163" max="16163" width="18.6640625" style="76" customWidth="1"/>
    <col min="16164" max="16166" width="9.6640625" style="76" customWidth="1"/>
    <col min="16167" max="16167" width="5.6640625" style="76" customWidth="1"/>
    <col min="16168" max="16169" width="12.6640625" style="76" customWidth="1"/>
    <col min="16170" max="16384" width="9.6640625" style="76"/>
  </cols>
  <sheetData>
    <row r="1" spans="1:41" s="353" customFormat="1" ht="61.5" customHeight="1" x14ac:dyDescent="0.25">
      <c r="P1" s="500" t="s">
        <v>111</v>
      </c>
      <c r="Q1" s="507"/>
      <c r="R1" s="507"/>
    </row>
    <row r="2" spans="1:41" s="353" customFormat="1" ht="43.5" customHeight="1" x14ac:dyDescent="0.25">
      <c r="A2" s="346" t="s">
        <v>212</v>
      </c>
      <c r="B2" s="346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4"/>
      <c r="Q2" s="345"/>
      <c r="R2" s="344"/>
    </row>
    <row r="3" spans="1:41" s="353" customFormat="1" ht="6.75" customHeight="1" thickBot="1" x14ac:dyDescent="0.3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1"/>
      <c r="O3" s="430"/>
      <c r="P3" s="432"/>
      <c r="Q3" s="430"/>
      <c r="R3" s="433"/>
    </row>
    <row r="4" spans="1:41" s="353" customFormat="1" ht="33" customHeight="1" thickTop="1" x14ac:dyDescent="0.25">
      <c r="A4" s="377" t="s">
        <v>122</v>
      </c>
      <c r="B4" s="377"/>
      <c r="C4" s="377" t="s">
        <v>123</v>
      </c>
      <c r="D4" s="377" t="s">
        <v>124</v>
      </c>
      <c r="E4" s="377"/>
      <c r="F4" s="377" t="s">
        <v>125</v>
      </c>
      <c r="G4" s="377"/>
      <c r="H4" s="377" t="s">
        <v>126</v>
      </c>
      <c r="I4" s="377"/>
      <c r="J4" s="377" t="s">
        <v>187</v>
      </c>
      <c r="K4" s="377"/>
      <c r="L4" s="377" t="s">
        <v>128</v>
      </c>
      <c r="M4" s="377"/>
      <c r="N4" s="378" t="s">
        <v>188</v>
      </c>
      <c r="O4" s="378"/>
      <c r="P4" s="378"/>
      <c r="Q4" s="377"/>
      <c r="R4" s="377" t="s">
        <v>130</v>
      </c>
    </row>
    <row r="5" spans="1:41" s="353" customFormat="1" ht="57" customHeight="1" thickBot="1" x14ac:dyDescent="0.3">
      <c r="A5" s="347" t="s">
        <v>189</v>
      </c>
      <c r="B5" s="429"/>
      <c r="C5" s="347" t="s">
        <v>190</v>
      </c>
      <c r="D5" s="347" t="s">
        <v>191</v>
      </c>
      <c r="E5" s="348"/>
      <c r="F5" s="429" t="s">
        <v>192</v>
      </c>
      <c r="G5" s="348"/>
      <c r="H5" s="347" t="s">
        <v>193</v>
      </c>
      <c r="I5" s="348"/>
      <c r="J5" s="429" t="s">
        <v>194</v>
      </c>
      <c r="K5" s="347"/>
      <c r="L5" s="429" t="s">
        <v>195</v>
      </c>
      <c r="M5" s="347"/>
      <c r="N5" s="349" t="s">
        <v>159</v>
      </c>
      <c r="O5" s="348"/>
      <c r="P5" s="434" t="s">
        <v>196</v>
      </c>
      <c r="Q5" s="348"/>
      <c r="R5" s="350" t="s">
        <v>197</v>
      </c>
    </row>
    <row r="6" spans="1:41" ht="8.25" customHeight="1" x14ac:dyDescent="0.35"/>
    <row r="7" spans="1:41" s="82" customFormat="1" ht="18" customHeight="1" x14ac:dyDescent="0.25">
      <c r="A7" s="78" t="s">
        <v>12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1"/>
      <c r="AH7" s="79"/>
      <c r="AI7" s="79"/>
      <c r="AJ7" s="79"/>
      <c r="AK7" s="79"/>
      <c r="AL7" s="79"/>
      <c r="AM7" s="79"/>
      <c r="AN7" s="79"/>
      <c r="AO7" s="79"/>
    </row>
    <row r="8" spans="1:41" s="82" customFormat="1" ht="9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79"/>
      <c r="R8" s="80"/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82" customFormat="1" ht="21.9" customHeight="1" x14ac:dyDescent="0.25">
      <c r="A9" s="83" t="s">
        <v>16</v>
      </c>
      <c r="B9" s="83"/>
      <c r="C9" s="84" t="s">
        <v>161</v>
      </c>
      <c r="D9" s="85">
        <v>509460</v>
      </c>
      <c r="E9" s="86"/>
      <c r="F9" s="85">
        <v>0</v>
      </c>
      <c r="G9" s="86"/>
      <c r="H9" s="85">
        <f>+D9-F9</f>
        <v>509460</v>
      </c>
      <c r="I9" s="86"/>
      <c r="J9" s="87">
        <f>IF(D9&lt;&gt;0,+L9/D9)/10</f>
        <v>3.334921289208181</v>
      </c>
      <c r="K9" s="86"/>
      <c r="L9" s="88">
        <v>16990090</v>
      </c>
      <c r="M9" s="86"/>
      <c r="N9" s="87">
        <f>IF(D9&lt;&gt;0,+P9/D9)/10</f>
        <v>5.4494274329682408</v>
      </c>
      <c r="O9" s="86"/>
      <c r="P9" s="88">
        <v>27762653</v>
      </c>
      <c r="Q9" s="86"/>
      <c r="R9" s="88">
        <v>10772563</v>
      </c>
      <c r="S9" s="79"/>
      <c r="T9" s="79"/>
      <c r="U9" s="79"/>
      <c r="V9" s="79"/>
      <c r="W9" s="79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79"/>
      <c r="AI9" s="79"/>
      <c r="AJ9" s="79"/>
      <c r="AK9" s="79"/>
      <c r="AL9" s="79"/>
      <c r="AM9" s="79"/>
      <c r="AN9" s="79"/>
      <c r="AO9" s="79"/>
    </row>
    <row r="10" spans="1:41" s="95" customFormat="1" ht="21.9" customHeight="1" thickBot="1" x14ac:dyDescent="0.3">
      <c r="A10" s="89" t="s">
        <v>62</v>
      </c>
      <c r="B10" s="89"/>
      <c r="C10" s="78"/>
      <c r="D10" s="90">
        <f>+D9</f>
        <v>509460</v>
      </c>
      <c r="E10" s="78"/>
      <c r="F10" s="90">
        <f>+F9</f>
        <v>0</v>
      </c>
      <c r="G10" s="78"/>
      <c r="H10" s="90">
        <f>+D10-F10</f>
        <v>509460</v>
      </c>
      <c r="I10" s="78"/>
      <c r="J10" s="91">
        <f>+J9</f>
        <v>3.334921289208181</v>
      </c>
      <c r="K10" s="78"/>
      <c r="L10" s="92">
        <f>+L9</f>
        <v>16990090</v>
      </c>
      <c r="M10" s="78"/>
      <c r="N10" s="91">
        <f>+N9</f>
        <v>5.4494274329682408</v>
      </c>
      <c r="O10" s="78"/>
      <c r="P10" s="92">
        <f>+P9</f>
        <v>27762653</v>
      </c>
      <c r="Q10" s="78"/>
      <c r="R10" s="92">
        <f>+R9</f>
        <v>10772563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3"/>
      <c r="AO10" s="94"/>
    </row>
    <row r="11" spans="1:41" s="82" customFormat="1" ht="9" customHeight="1" thickTop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18" customHeight="1" x14ac:dyDescent="0.25">
      <c r="A12" s="98" t="s">
        <v>19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18" customHeight="1" x14ac:dyDescent="0.25">
      <c r="A13" s="105" t="s">
        <v>67</v>
      </c>
      <c r="B13" s="78"/>
      <c r="C13" s="84" t="s">
        <v>73</v>
      </c>
      <c r="D13" s="100">
        <v>2642</v>
      </c>
      <c r="E13" s="100"/>
      <c r="F13" s="100">
        <v>0</v>
      </c>
      <c r="G13" s="79"/>
      <c r="H13" s="100">
        <f>+D13-F13</f>
        <v>2642</v>
      </c>
      <c r="I13" s="100"/>
      <c r="J13" s="101">
        <f>IF(D13&lt;&gt;0,+L13/H13)/10</f>
        <v>2.7512869038607115</v>
      </c>
      <c r="K13" s="79"/>
      <c r="L13" s="102">
        <v>72689</v>
      </c>
      <c r="M13" s="79"/>
      <c r="N13" s="101">
        <f>IF(D13&lt;&gt;0,+P13/H13)/10</f>
        <v>3.0302990158970475</v>
      </c>
      <c r="O13" s="79"/>
      <c r="P13" s="435">
        <f t="shared" ref="P13:P25" si="0">+R13+L13</f>
        <v>80060.5</v>
      </c>
      <c r="Q13" s="79"/>
      <c r="R13" s="102">
        <v>7371.4999999999991</v>
      </c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18" customHeight="1" x14ac:dyDescent="0.25">
      <c r="A14" s="105" t="s">
        <v>66</v>
      </c>
      <c r="B14" s="106"/>
      <c r="C14" s="84" t="s">
        <v>87</v>
      </c>
      <c r="D14" s="100">
        <v>270</v>
      </c>
      <c r="E14" s="100"/>
      <c r="F14" s="100">
        <v>0</v>
      </c>
      <c r="G14" s="79"/>
      <c r="H14" s="100">
        <f>+D14-F14</f>
        <v>270</v>
      </c>
      <c r="I14" s="100"/>
      <c r="J14" s="101">
        <f>IF(D14&lt;&gt;0,+L14/H14)/10</f>
        <v>2.9292777777777781</v>
      </c>
      <c r="K14" s="79"/>
      <c r="L14" s="102">
        <v>7909.05</v>
      </c>
      <c r="M14" s="79"/>
      <c r="N14" s="101">
        <f>IF(D14&lt;&gt;0,+P14/H14)/10</f>
        <v>3.5659925925925924</v>
      </c>
      <c r="O14" s="79"/>
      <c r="P14" s="435">
        <f>+R14+L14</f>
        <v>9628.18</v>
      </c>
      <c r="Q14" s="79"/>
      <c r="R14" s="102">
        <v>1719.13</v>
      </c>
      <c r="S14" s="79"/>
      <c r="T14" s="79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1.9" customHeight="1" x14ac:dyDescent="0.25">
      <c r="A15" s="99" t="s">
        <v>198</v>
      </c>
      <c r="B15" s="99"/>
      <c r="C15" s="84" t="s">
        <v>64</v>
      </c>
      <c r="D15" s="100">
        <v>33631</v>
      </c>
      <c r="E15" s="100"/>
      <c r="F15" s="100">
        <v>0</v>
      </c>
      <c r="G15" s="100"/>
      <c r="H15" s="100">
        <f t="shared" ref="H15:H25" si="1">+D15-F15</f>
        <v>33631</v>
      </c>
      <c r="I15" s="100"/>
      <c r="J15" s="101">
        <f t="shared" ref="J15:J27" si="2">IF(D15&lt;&gt;0,+L15/H15)/10</f>
        <v>6.8016948648568292</v>
      </c>
      <c r="K15" s="100"/>
      <c r="L15" s="102">
        <v>2287478</v>
      </c>
      <c r="M15" s="100"/>
      <c r="N15" s="101">
        <f t="shared" ref="N15:N27" si="3">IF(D15&lt;&gt;0,+P15/H15)/10</f>
        <v>6.9401349944991226</v>
      </c>
      <c r="O15" s="84"/>
      <c r="P15" s="435">
        <f t="shared" si="0"/>
        <v>2334036.7999999998</v>
      </c>
      <c r="Q15" s="103"/>
      <c r="R15" s="102">
        <v>46558.8</v>
      </c>
      <c r="S15" s="104"/>
      <c r="T15" s="102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96"/>
      <c r="AO15" s="97"/>
    </row>
    <row r="16" spans="1:41" s="82" customFormat="1" ht="21.9" customHeight="1" x14ac:dyDescent="0.25">
      <c r="A16" s="99" t="s">
        <v>65</v>
      </c>
      <c r="B16" s="99"/>
      <c r="C16" s="84" t="s">
        <v>64</v>
      </c>
      <c r="D16" s="100">
        <v>188784</v>
      </c>
      <c r="E16" s="100"/>
      <c r="F16" s="100">
        <v>388.7</v>
      </c>
      <c r="G16" s="100"/>
      <c r="H16" s="100">
        <f t="shared" si="1"/>
        <v>188395.3</v>
      </c>
      <c r="I16" s="100"/>
      <c r="J16" s="101">
        <f t="shared" si="2"/>
        <v>3.3254885764135302</v>
      </c>
      <c r="K16" s="100"/>
      <c r="L16" s="102">
        <v>6265064.1799999997</v>
      </c>
      <c r="M16" s="100"/>
      <c r="N16" s="101">
        <f t="shared" si="3"/>
        <v>3.738955993063521</v>
      </c>
      <c r="O16" s="84"/>
      <c r="P16" s="435">
        <f t="shared" si="0"/>
        <v>7044017.3599999994</v>
      </c>
      <c r="Q16" s="103"/>
      <c r="R16" s="102">
        <v>778953.18000000017</v>
      </c>
      <c r="S16" s="436"/>
      <c r="T16" s="102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79"/>
      <c r="AO16" s="79"/>
    </row>
    <row r="17" spans="1:41" s="82" customFormat="1" ht="21.9" customHeight="1" x14ac:dyDescent="0.25">
      <c r="A17" s="105" t="s">
        <v>25</v>
      </c>
      <c r="B17" s="105"/>
      <c r="C17" s="84" t="s">
        <v>64</v>
      </c>
      <c r="D17" s="100">
        <v>2703</v>
      </c>
      <c r="E17" s="100"/>
      <c r="F17" s="100">
        <v>0</v>
      </c>
      <c r="G17" s="100"/>
      <c r="H17" s="100">
        <f t="shared" si="1"/>
        <v>2703</v>
      </c>
      <c r="I17" s="100"/>
      <c r="J17" s="101">
        <f t="shared" si="2"/>
        <v>6.7184609692933774</v>
      </c>
      <c r="K17" s="100"/>
      <c r="L17" s="102">
        <v>181600</v>
      </c>
      <c r="M17" s="100"/>
      <c r="N17" s="101">
        <f t="shared" si="3"/>
        <v>6.7184609692933774</v>
      </c>
      <c r="O17" s="84"/>
      <c r="P17" s="435">
        <f t="shared" si="0"/>
        <v>181600</v>
      </c>
      <c r="Q17" s="103"/>
      <c r="R17" s="102">
        <v>0</v>
      </c>
      <c r="S17" s="84"/>
      <c r="T17" s="102"/>
      <c r="U17" s="79"/>
      <c r="V17" s="79"/>
      <c r="W17" s="79"/>
      <c r="X17" s="79"/>
      <c r="Y17" s="80"/>
      <c r="Z17" s="79"/>
      <c r="AA17" s="80"/>
      <c r="AB17" s="79"/>
      <c r="AC17" s="80"/>
      <c r="AD17" s="79"/>
      <c r="AE17" s="80"/>
      <c r="AF17" s="79"/>
      <c r="AG17" s="80"/>
      <c r="AH17" s="79"/>
      <c r="AI17" s="79"/>
      <c r="AJ17" s="79"/>
      <c r="AK17" s="79"/>
      <c r="AL17" s="79"/>
      <c r="AM17" s="79"/>
      <c r="AN17" s="79"/>
      <c r="AO17" s="79"/>
    </row>
    <row r="18" spans="1:41" s="82" customFormat="1" ht="21.9" customHeight="1" x14ac:dyDescent="0.25">
      <c r="A18" s="105" t="s">
        <v>66</v>
      </c>
      <c r="B18" s="105"/>
      <c r="C18" s="84" t="s">
        <v>64</v>
      </c>
      <c r="D18" s="100">
        <v>21774</v>
      </c>
      <c r="E18" s="100"/>
      <c r="F18" s="100">
        <v>0</v>
      </c>
      <c r="G18" s="100"/>
      <c r="H18" s="100">
        <f t="shared" si="1"/>
        <v>21774</v>
      </c>
      <c r="I18" s="100"/>
      <c r="J18" s="101">
        <f t="shared" si="2"/>
        <v>4.5033342518600161</v>
      </c>
      <c r="K18" s="100"/>
      <c r="L18" s="102">
        <v>980556</v>
      </c>
      <c r="M18" s="100"/>
      <c r="N18" s="101">
        <f t="shared" si="3"/>
        <v>4.8422207219619722</v>
      </c>
      <c r="O18" s="84"/>
      <c r="P18" s="435">
        <f t="shared" si="0"/>
        <v>1054345.1399999999</v>
      </c>
      <c r="Q18" s="103"/>
      <c r="R18" s="102">
        <v>73789.139999999985</v>
      </c>
      <c r="S18" s="84"/>
      <c r="T18" s="102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s="82" customFormat="1" ht="21.9" customHeight="1" x14ac:dyDescent="0.25">
      <c r="A19" s="106" t="s">
        <v>37</v>
      </c>
      <c r="B19" s="106"/>
      <c r="C19" s="84" t="s">
        <v>64</v>
      </c>
      <c r="D19" s="100">
        <v>23929</v>
      </c>
      <c r="E19" s="100"/>
      <c r="F19" s="100">
        <v>45</v>
      </c>
      <c r="G19" s="100"/>
      <c r="H19" s="100">
        <f t="shared" si="1"/>
        <v>23884</v>
      </c>
      <c r="I19" s="100"/>
      <c r="J19" s="101">
        <f t="shared" si="2"/>
        <v>4.6337401607770889</v>
      </c>
      <c r="K19" s="100"/>
      <c r="L19" s="102">
        <v>1106722.5</v>
      </c>
      <c r="M19" s="100"/>
      <c r="N19" s="101">
        <f t="shared" si="3"/>
        <v>4.7981331016580144</v>
      </c>
      <c r="O19" s="84"/>
      <c r="P19" s="435">
        <f t="shared" si="0"/>
        <v>1145986.1100000001</v>
      </c>
      <c r="Q19" s="103"/>
      <c r="R19" s="102">
        <v>39263.61</v>
      </c>
      <c r="S19" s="84"/>
      <c r="T19" s="102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20" spans="1:41" s="82" customFormat="1" ht="21.9" customHeight="1" x14ac:dyDescent="0.25">
      <c r="A20" s="108" t="s">
        <v>24</v>
      </c>
      <c r="B20" s="108"/>
      <c r="C20" s="84" t="s">
        <v>64</v>
      </c>
      <c r="D20" s="100">
        <v>6991</v>
      </c>
      <c r="E20" s="100"/>
      <c r="F20" s="100">
        <v>0</v>
      </c>
      <c r="G20" s="100"/>
      <c r="H20" s="100">
        <f t="shared" si="1"/>
        <v>6991</v>
      </c>
      <c r="I20" s="100"/>
      <c r="J20" s="109">
        <f t="shared" si="2"/>
        <v>5.3148762694893437</v>
      </c>
      <c r="K20" s="100"/>
      <c r="L20" s="102">
        <v>371563</v>
      </c>
      <c r="M20" s="100"/>
      <c r="N20" s="109">
        <f t="shared" si="3"/>
        <v>5.5068210556429689</v>
      </c>
      <c r="O20" s="364"/>
      <c r="P20" s="435">
        <f t="shared" si="0"/>
        <v>384981.86</v>
      </c>
      <c r="Q20" s="103"/>
      <c r="R20" s="102">
        <v>13418.86</v>
      </c>
      <c r="S20" s="368"/>
      <c r="T20" s="102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</row>
    <row r="21" spans="1:41" s="82" customFormat="1" ht="21.9" customHeight="1" x14ac:dyDescent="0.25">
      <c r="A21" s="99" t="s">
        <v>33</v>
      </c>
      <c r="B21" s="106"/>
      <c r="C21" s="84" t="s">
        <v>64</v>
      </c>
      <c r="D21" s="100">
        <v>405</v>
      </c>
      <c r="E21" s="100"/>
      <c r="F21" s="100">
        <v>0</v>
      </c>
      <c r="G21" s="100"/>
      <c r="H21" s="100">
        <f t="shared" si="1"/>
        <v>405</v>
      </c>
      <c r="I21" s="100"/>
      <c r="J21" s="101">
        <f t="shared" si="2"/>
        <v>6</v>
      </c>
      <c r="K21" s="100"/>
      <c r="L21" s="102">
        <v>24300</v>
      </c>
      <c r="M21" s="100"/>
      <c r="N21" s="101">
        <f t="shared" si="3"/>
        <v>6.0314567901234568</v>
      </c>
      <c r="O21" s="84"/>
      <c r="P21" s="435">
        <f>+R21+L21</f>
        <v>24427.4</v>
      </c>
      <c r="Q21" s="103"/>
      <c r="R21" s="102">
        <v>127.4</v>
      </c>
      <c r="S21" s="364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111"/>
    </row>
    <row r="22" spans="1:41" s="82" customFormat="1" ht="21.9" customHeight="1" x14ac:dyDescent="0.25">
      <c r="A22" s="105" t="s">
        <v>13</v>
      </c>
      <c r="B22" s="106"/>
      <c r="C22" s="84" t="s">
        <v>64</v>
      </c>
      <c r="D22" s="100">
        <v>49305</v>
      </c>
      <c r="E22" s="100"/>
      <c r="F22" s="100">
        <v>450.4</v>
      </c>
      <c r="G22" s="100"/>
      <c r="H22" s="100">
        <f t="shared" si="1"/>
        <v>48854.6</v>
      </c>
      <c r="I22" s="100"/>
      <c r="J22" s="101">
        <f t="shared" si="2"/>
        <v>5.545129834242835</v>
      </c>
      <c r="K22" s="100"/>
      <c r="L22" s="102">
        <v>2709051</v>
      </c>
      <c r="M22" s="100"/>
      <c r="N22" s="101">
        <f t="shared" si="3"/>
        <v>5.7165462412955996</v>
      </c>
      <c r="O22" s="364"/>
      <c r="P22" s="435">
        <f t="shared" si="0"/>
        <v>2792795.8</v>
      </c>
      <c r="Q22" s="103"/>
      <c r="R22" s="102">
        <v>83744.800000000003</v>
      </c>
      <c r="S22" s="368"/>
      <c r="T22" s="102"/>
      <c r="U22" s="79"/>
      <c r="V22" s="79"/>
      <c r="W22" s="79"/>
      <c r="X22" s="79"/>
      <c r="Y22" s="80"/>
      <c r="Z22" s="79"/>
      <c r="AA22" s="80"/>
      <c r="AB22" s="79"/>
      <c r="AC22" s="80"/>
      <c r="AD22" s="79"/>
      <c r="AE22" s="80"/>
      <c r="AF22" s="79"/>
      <c r="AG22" s="111"/>
    </row>
    <row r="23" spans="1:41" s="82" customFormat="1" ht="21.9" customHeight="1" x14ac:dyDescent="0.25">
      <c r="A23" s="105" t="s">
        <v>81</v>
      </c>
      <c r="B23" s="106"/>
      <c r="C23" s="84" t="s">
        <v>64</v>
      </c>
      <c r="D23" s="112">
        <v>1687</v>
      </c>
      <c r="E23" s="112"/>
      <c r="F23" s="112">
        <v>0</v>
      </c>
      <c r="G23" s="112"/>
      <c r="H23" s="100">
        <f t="shared" si="1"/>
        <v>1687</v>
      </c>
      <c r="I23" s="112"/>
      <c r="J23" s="101">
        <f t="shared" si="2"/>
        <v>2.5042679312388856</v>
      </c>
      <c r="K23" s="112"/>
      <c r="L23" s="113">
        <v>42247</v>
      </c>
      <c r="M23" s="112"/>
      <c r="N23" s="101">
        <f t="shared" si="3"/>
        <v>3.1859276822762301</v>
      </c>
      <c r="O23" s="114"/>
      <c r="P23" s="435">
        <f>+R23+L23</f>
        <v>53746.6</v>
      </c>
      <c r="Q23" s="115"/>
      <c r="R23" s="113">
        <v>11499.599999999999</v>
      </c>
      <c r="S23" s="364"/>
      <c r="T23" s="102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41" s="82" customFormat="1" ht="21.9" customHeight="1" x14ac:dyDescent="0.25">
      <c r="A24" s="105" t="s">
        <v>141</v>
      </c>
      <c r="B24" s="106"/>
      <c r="C24" s="84" t="s">
        <v>64</v>
      </c>
      <c r="D24" s="112">
        <v>4439</v>
      </c>
      <c r="E24" s="112"/>
      <c r="F24" s="112">
        <v>0</v>
      </c>
      <c r="G24" s="112"/>
      <c r="H24" s="112">
        <f>+D24-F24</f>
        <v>4439</v>
      </c>
      <c r="I24" s="112"/>
      <c r="J24" s="101">
        <f>IF(D24&lt;&gt;0,+L24/H24)/10</f>
        <v>3.1881279567470151</v>
      </c>
      <c r="K24" s="112"/>
      <c r="L24" s="113">
        <v>141521</v>
      </c>
      <c r="M24" s="112"/>
      <c r="N24" s="101">
        <f>IF(D24&lt;&gt;0,+P24/H24)/10</f>
        <v>3.9225429150709616</v>
      </c>
      <c r="O24" s="114"/>
      <c r="P24" s="435">
        <f>+R24+L24</f>
        <v>174121.68</v>
      </c>
      <c r="Q24" s="115"/>
      <c r="R24" s="113">
        <v>32600.68</v>
      </c>
      <c r="S24" s="364"/>
      <c r="T24" s="102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1:41" s="82" customFormat="1" ht="21.9" customHeight="1" x14ac:dyDescent="0.25">
      <c r="A25" s="105" t="s">
        <v>140</v>
      </c>
      <c r="B25" s="106"/>
      <c r="C25" s="84" t="s">
        <v>64</v>
      </c>
      <c r="D25" s="100">
        <v>8161</v>
      </c>
      <c r="E25" s="100"/>
      <c r="F25" s="100">
        <v>0</v>
      </c>
      <c r="G25" s="112"/>
      <c r="H25" s="112">
        <f t="shared" si="1"/>
        <v>8161</v>
      </c>
      <c r="I25" s="112"/>
      <c r="J25" s="101">
        <f t="shared" si="2"/>
        <v>3.6887391251072175</v>
      </c>
      <c r="K25" s="112"/>
      <c r="L25" s="102">
        <v>301038</v>
      </c>
      <c r="M25" s="112"/>
      <c r="N25" s="101">
        <f t="shared" si="3"/>
        <v>4.6607222154147774</v>
      </c>
      <c r="O25" s="114"/>
      <c r="P25" s="435">
        <f t="shared" si="0"/>
        <v>380361.54000000004</v>
      </c>
      <c r="Q25" s="115"/>
      <c r="R25" s="102">
        <v>79323.540000000008</v>
      </c>
      <c r="S25" s="364"/>
      <c r="T25" s="102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:41" s="82" customFormat="1" ht="21.9" customHeight="1" x14ac:dyDescent="0.25">
      <c r="A26" s="105" t="s">
        <v>184</v>
      </c>
      <c r="B26" s="106"/>
      <c r="C26" s="84" t="s">
        <v>64</v>
      </c>
      <c r="D26" s="164">
        <v>48156</v>
      </c>
      <c r="E26" s="86"/>
      <c r="F26" s="164">
        <v>129.6</v>
      </c>
      <c r="G26" s="86"/>
      <c r="H26" s="164">
        <f>+D26-F26</f>
        <v>48026.400000000001</v>
      </c>
      <c r="I26" s="86"/>
      <c r="J26" s="101">
        <f t="shared" si="2"/>
        <v>3.4425509719654186</v>
      </c>
      <c r="K26" s="86"/>
      <c r="L26" s="165">
        <v>1653333.3</v>
      </c>
      <c r="M26" s="86"/>
      <c r="N26" s="101">
        <f t="shared" si="3"/>
        <v>4.1377713715789657</v>
      </c>
      <c r="O26" s="86"/>
      <c r="P26" s="165">
        <f>+R26+L26</f>
        <v>1987222.6300000001</v>
      </c>
      <c r="Q26" s="86"/>
      <c r="R26" s="165">
        <v>333889.33000000007</v>
      </c>
      <c r="S26" s="364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1:41" s="82" customFormat="1" ht="21.9" customHeight="1" x14ac:dyDescent="0.25">
      <c r="A27" s="105" t="s">
        <v>35</v>
      </c>
      <c r="B27" s="106"/>
      <c r="C27" s="84" t="s">
        <v>64</v>
      </c>
      <c r="D27" s="112">
        <v>29224</v>
      </c>
      <c r="E27" s="112"/>
      <c r="F27" s="112">
        <v>70.400000000000006</v>
      </c>
      <c r="G27" s="112"/>
      <c r="H27" s="112">
        <f>+D27-F27</f>
        <v>29153.599999999999</v>
      </c>
      <c r="I27" s="112"/>
      <c r="J27" s="101">
        <f t="shared" si="2"/>
        <v>3.7175197574227541</v>
      </c>
      <c r="K27" s="112"/>
      <c r="L27" s="113">
        <v>1083790.8399999999</v>
      </c>
      <c r="M27" s="112"/>
      <c r="N27" s="101">
        <f t="shared" si="3"/>
        <v>4.2093924935513964</v>
      </c>
      <c r="O27" s="114"/>
      <c r="P27" s="435">
        <f>+R27+L27</f>
        <v>1227189.4499999997</v>
      </c>
      <c r="Q27" s="115"/>
      <c r="R27" s="113">
        <v>143398.60999999999</v>
      </c>
      <c r="S27" s="36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1:41" s="82" customFormat="1" ht="21.9" customHeight="1" x14ac:dyDescent="0.25">
      <c r="A28" s="105" t="s">
        <v>72</v>
      </c>
      <c r="B28" s="106"/>
      <c r="C28" s="84" t="s">
        <v>64</v>
      </c>
      <c r="D28" s="116">
        <v>2942</v>
      </c>
      <c r="E28" s="112"/>
      <c r="F28" s="116">
        <v>0</v>
      </c>
      <c r="G28" s="112"/>
      <c r="H28" s="116">
        <f>+D28-F28</f>
        <v>2942</v>
      </c>
      <c r="I28" s="112"/>
      <c r="J28" s="87">
        <f>IF(D28&lt;&gt;0,+L28/H28)/10</f>
        <v>4.3243371855880355</v>
      </c>
      <c r="K28" s="112"/>
      <c r="L28" s="117">
        <v>127222</v>
      </c>
      <c r="M28" s="112"/>
      <c r="N28" s="87">
        <f>IF(D28&lt;&gt;0,+P28/H28)/10</f>
        <v>4.7070717199184227</v>
      </c>
      <c r="O28" s="114"/>
      <c r="P28" s="437">
        <f>+R28+L28</f>
        <v>138482.04999999999</v>
      </c>
      <c r="Q28" s="115"/>
      <c r="R28" s="117">
        <v>11260.050000000001</v>
      </c>
      <c r="S28" s="364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41" s="82" customFormat="1" ht="18" customHeight="1" x14ac:dyDescent="0.25">
      <c r="A29" s="400" t="s">
        <v>169</v>
      </c>
      <c r="B29" s="89"/>
      <c r="C29" s="79"/>
      <c r="D29" s="119">
        <f>SUM(D13:D28)</f>
        <v>425043</v>
      </c>
      <c r="E29" s="98"/>
      <c r="F29" s="119">
        <f>SUM(F13:F28)</f>
        <v>1084.0999999999999</v>
      </c>
      <c r="G29" s="98"/>
      <c r="H29" s="119">
        <f>SUM(H13:H28)</f>
        <v>423958.89999999997</v>
      </c>
      <c r="I29" s="98"/>
      <c r="J29" s="120">
        <f>IF(D29&lt;&gt;0,+L29/H29)/10</f>
        <v>4.0938130724464106</v>
      </c>
      <c r="K29" s="98"/>
      <c r="L29" s="121">
        <f>SUM(L13:L28)</f>
        <v>17356084.870000001</v>
      </c>
      <c r="M29" s="98"/>
      <c r="N29" s="120">
        <f>IF(D29&lt;&gt;0,+P29/H29)/10</f>
        <v>4.4846335576396674</v>
      </c>
      <c r="O29" s="98"/>
      <c r="P29" s="121">
        <f>SUM(P13:P28)</f>
        <v>19013003.099999998</v>
      </c>
      <c r="Q29" s="98"/>
      <c r="R29" s="122">
        <f>SUM(R13:R28)</f>
        <v>1656918.2300000002</v>
      </c>
      <c r="S29" s="438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41" s="82" customFormat="1" ht="18" customHeight="1" x14ac:dyDescent="0.25">
      <c r="A30" s="400"/>
      <c r="B30" s="89"/>
      <c r="C30" s="79"/>
      <c r="D30" s="119"/>
      <c r="E30" s="98"/>
      <c r="F30" s="119"/>
      <c r="G30" s="98"/>
      <c r="H30" s="119"/>
      <c r="I30" s="98"/>
      <c r="J30" s="120"/>
      <c r="K30" s="98"/>
      <c r="L30" s="121"/>
      <c r="M30" s="98"/>
      <c r="N30" s="120"/>
      <c r="O30" s="98"/>
      <c r="P30" s="121"/>
      <c r="Q30" s="98"/>
      <c r="R30" s="122"/>
      <c r="S30" s="80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41" s="82" customFormat="1" ht="18" customHeight="1" x14ac:dyDescent="0.25">
      <c r="A31" s="439"/>
      <c r="B31" s="440"/>
      <c r="C31" s="79"/>
      <c r="D31" s="119"/>
      <c r="E31" s="98"/>
      <c r="F31" s="119"/>
      <c r="G31" s="98"/>
      <c r="H31" s="119"/>
      <c r="I31" s="98"/>
      <c r="J31" s="120"/>
      <c r="K31" s="98"/>
      <c r="L31" s="121"/>
      <c r="M31" s="98"/>
      <c r="N31" s="120"/>
      <c r="O31" s="98"/>
      <c r="P31" s="121"/>
      <c r="Q31" s="98"/>
      <c r="R31" s="122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41" s="95" customFormat="1" ht="18" customHeight="1" x14ac:dyDescent="0.25">
      <c r="A32" s="353" t="s">
        <v>118</v>
      </c>
      <c r="B32" s="162"/>
      <c r="C32" s="163"/>
      <c r="D32" s="164">
        <f>+D13</f>
        <v>2642</v>
      </c>
      <c r="E32" s="98"/>
      <c r="F32" s="164">
        <f>+F13</f>
        <v>0</v>
      </c>
      <c r="G32" s="98"/>
      <c r="H32" s="164">
        <f>+D32-F32</f>
        <v>2642</v>
      </c>
      <c r="I32" s="112"/>
      <c r="J32" s="101">
        <f>IF(D32&lt;&gt;0,+L32/H32)/10</f>
        <v>2.7512869038607115</v>
      </c>
      <c r="K32" s="98"/>
      <c r="L32" s="165">
        <f>+L13</f>
        <v>72689</v>
      </c>
      <c r="M32" s="98"/>
      <c r="N32" s="101">
        <f>IF(D32&lt;&gt;0,+P32/H32)/10</f>
        <v>3.0302990158970475</v>
      </c>
      <c r="O32" s="98"/>
      <c r="P32" s="165">
        <f>+P13</f>
        <v>80060.5</v>
      </c>
      <c r="Q32" s="98"/>
      <c r="R32" s="165">
        <f>+R13</f>
        <v>7371.4999999999991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95" customFormat="1" ht="18" customHeight="1" x14ac:dyDescent="0.25">
      <c r="A33" s="353" t="s">
        <v>119</v>
      </c>
      <c r="B33" s="162"/>
      <c r="C33" s="163"/>
      <c r="D33" s="164">
        <f>SUM(D14:D14)</f>
        <v>270</v>
      </c>
      <c r="E33" s="86"/>
      <c r="F33" s="164">
        <f>SUM(F14:F14)</f>
        <v>0</v>
      </c>
      <c r="G33" s="86"/>
      <c r="H33" s="164">
        <f>SUM(H14:H14)</f>
        <v>270</v>
      </c>
      <c r="I33" s="112"/>
      <c r="J33" s="101">
        <f>IF(D33&lt;&gt;0,+L33/H33)/10</f>
        <v>2.9292777777777781</v>
      </c>
      <c r="K33" s="86"/>
      <c r="L33" s="165">
        <f>SUM(L14:L14)</f>
        <v>7909.05</v>
      </c>
      <c r="M33" s="86"/>
      <c r="N33" s="101">
        <f>IF(D33&lt;&gt;0,+P33/H33)/10</f>
        <v>3.5659925925925924</v>
      </c>
      <c r="O33" s="86"/>
      <c r="P33" s="165">
        <f>SUM(P14:P14)</f>
        <v>9628.18</v>
      </c>
      <c r="Q33" s="86"/>
      <c r="R33" s="165">
        <f>SUM(R14:R14)</f>
        <v>1719.13</v>
      </c>
      <c r="S33" s="79"/>
      <c r="T33" s="79"/>
      <c r="U33" s="79"/>
      <c r="V33" s="79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s="95" customFormat="1" ht="18" customHeight="1" x14ac:dyDescent="0.25">
      <c r="A34" s="353" t="s">
        <v>120</v>
      </c>
      <c r="B34" s="162"/>
      <c r="C34" s="163"/>
      <c r="D34" s="85">
        <f>SUM(D15:D28)</f>
        <v>422131</v>
      </c>
      <c r="E34" s="86"/>
      <c r="F34" s="85">
        <f>SUM(F15:F28)</f>
        <v>1084.0999999999999</v>
      </c>
      <c r="G34" s="86"/>
      <c r="H34" s="85">
        <f>SUM(H15:H28)</f>
        <v>421046.89999999997</v>
      </c>
      <c r="I34" s="112"/>
      <c r="J34" s="87">
        <f>IF(D34&lt;&gt;0,+L34/H34)/10</f>
        <v>4.1029839716193139</v>
      </c>
      <c r="K34" s="86"/>
      <c r="L34" s="88">
        <f>SUM(L15:L28)</f>
        <v>17275486.82</v>
      </c>
      <c r="M34" s="86"/>
      <c r="N34" s="87">
        <f>IF(D34&lt;&gt;0,+P34/H34)/10</f>
        <v>4.49434835406697</v>
      </c>
      <c r="O34" s="86"/>
      <c r="P34" s="88">
        <f>SUM(P15:P28)</f>
        <v>18923314.419999998</v>
      </c>
      <c r="Q34" s="86"/>
      <c r="R34" s="88">
        <f>SUM(R15:R28)</f>
        <v>1647827.6000000003</v>
      </c>
      <c r="S34" s="438"/>
      <c r="T34" s="79"/>
      <c r="U34" s="79"/>
      <c r="V34" s="79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s="82" customFormat="1" ht="30" customHeight="1" thickBot="1" x14ac:dyDescent="0.3">
      <c r="A35" s="89" t="s">
        <v>62</v>
      </c>
      <c r="B35" s="89"/>
      <c r="C35" s="79"/>
      <c r="D35" s="123">
        <f>+D33+D34+D32</f>
        <v>425043</v>
      </c>
      <c r="E35" s="98"/>
      <c r="F35" s="123">
        <f>+F33+F34+F32</f>
        <v>1084.0999999999999</v>
      </c>
      <c r="G35" s="98"/>
      <c r="H35" s="123">
        <f>+H33+H34+H32</f>
        <v>423958.89999999997</v>
      </c>
      <c r="I35" s="98"/>
      <c r="J35" s="124">
        <f>IF(D35&lt;&gt;0,+L35/H35)/10</f>
        <v>4.0938130724464106</v>
      </c>
      <c r="K35" s="98"/>
      <c r="L35" s="125">
        <f>+L33+L34+L32</f>
        <v>17356084.870000001</v>
      </c>
      <c r="M35" s="98"/>
      <c r="N35" s="124">
        <f>IF(D35&lt;&gt;0,+P35/H35)/10</f>
        <v>4.4846335576396674</v>
      </c>
      <c r="O35" s="98"/>
      <c r="P35" s="125">
        <f>+P33+P34+P32</f>
        <v>19013003.099999998</v>
      </c>
      <c r="Q35" s="98"/>
      <c r="R35" s="125">
        <f>+R33+R34+R32</f>
        <v>1656918.2300000002</v>
      </c>
      <c r="S35" s="438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s="82" customFormat="1" ht="18" customHeight="1" thickTop="1" x14ac:dyDescent="0.25">
      <c r="A36" s="89"/>
      <c r="B36" s="89"/>
      <c r="C36" s="79"/>
      <c r="D36" s="119"/>
      <c r="E36" s="98"/>
      <c r="F36" s="119"/>
      <c r="G36" s="98"/>
      <c r="H36" s="119"/>
      <c r="I36" s="98"/>
      <c r="J36" s="120"/>
      <c r="K36" s="98"/>
      <c r="L36" s="121"/>
      <c r="M36" s="98"/>
      <c r="N36" s="120"/>
      <c r="O36" s="98"/>
      <c r="P36" s="121"/>
      <c r="Q36" s="98"/>
      <c r="R36" s="121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3" s="132" customFormat="1" ht="18" customHeight="1" x14ac:dyDescent="0.3">
      <c r="A37" s="126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66"/>
      <c r="M37" s="127"/>
      <c r="N37" s="127"/>
      <c r="O37" s="127"/>
      <c r="P37" s="130"/>
      <c r="Q37" s="131"/>
      <c r="R37" s="130"/>
      <c r="S37" s="127"/>
      <c r="T37" s="130"/>
    </row>
    <row r="38" spans="1:33" s="132" customFormat="1" ht="21.9" customHeight="1" x14ac:dyDescent="0.3">
      <c r="A38" s="133" t="s">
        <v>48</v>
      </c>
      <c r="B38" s="133"/>
      <c r="C38" s="134"/>
      <c r="D38" s="128">
        <f>+D35-D10</f>
        <v>-84417</v>
      </c>
      <c r="E38" s="127"/>
      <c r="F38" s="128">
        <f>+F35-F10</f>
        <v>1084.0999999999999</v>
      </c>
      <c r="G38" s="127"/>
      <c r="H38" s="128">
        <f>+H35-H10</f>
        <v>-85501.100000000035</v>
      </c>
      <c r="I38" s="127"/>
      <c r="J38" s="135">
        <f>+J35-J10</f>
        <v>0.75889178323822959</v>
      </c>
      <c r="K38" s="128"/>
      <c r="L38" s="130">
        <f>+L35-L10</f>
        <v>365994.87000000104</v>
      </c>
      <c r="M38" s="128"/>
      <c r="N38" s="135">
        <f>+N35-N10</f>
        <v>-0.96479387532857341</v>
      </c>
      <c r="O38" s="127"/>
      <c r="P38" s="130">
        <f>+P35-P10</f>
        <v>-8749649.9000000022</v>
      </c>
      <c r="R38" s="130">
        <f>+R35-R10</f>
        <v>-9115644.7699999996</v>
      </c>
    </row>
    <row r="39" spans="1:33" s="141" customFormat="1" ht="21.9" customHeight="1" x14ac:dyDescent="0.25">
      <c r="A39" s="83" t="s">
        <v>74</v>
      </c>
      <c r="B39" s="83"/>
      <c r="C39" s="136"/>
      <c r="D39" s="137">
        <f>IF(D10&lt;&gt;0,+D38/D10,D10)</f>
        <v>-0.1656989753857025</v>
      </c>
      <c r="E39" s="138"/>
      <c r="F39" s="137">
        <f>IF(F10&lt;&gt;0,+F38/F10,F10)</f>
        <v>0</v>
      </c>
      <c r="G39" s="138"/>
      <c r="H39" s="137">
        <f>IF(H10&lt;&gt;0,+H38/H10,H10)</f>
        <v>-0.16782691477250428</v>
      </c>
      <c r="I39" s="138"/>
      <c r="J39" s="137">
        <f>IF(J10&lt;&gt;0,+J38/J10,J10)</f>
        <v>0.22755912881482587</v>
      </c>
      <c r="K39" s="139"/>
      <c r="L39" s="137">
        <f>IF(L10&lt;&gt;0,+L38/L10,L10)</f>
        <v>2.154166752501023E-2</v>
      </c>
      <c r="M39" s="139"/>
      <c r="N39" s="137">
        <f>IF(N10&lt;&gt;0,+N38/N10,N10)</f>
        <v>-0.17704499916664845</v>
      </c>
      <c r="O39" s="138"/>
      <c r="P39" s="137">
        <f>IF(P10&lt;&gt;0,+P38/P10,P10)</f>
        <v>-0.31515899795311358</v>
      </c>
      <c r="Q39" s="140"/>
      <c r="R39" s="137">
        <f>IF(R10&lt;&gt;0,+R38/R10,R10)</f>
        <v>-0.84619089904603018</v>
      </c>
    </row>
    <row r="40" spans="1:33" s="141" customFormat="1" ht="18" customHeight="1" x14ac:dyDescent="0.25">
      <c r="A40" s="83"/>
      <c r="B40" s="83"/>
      <c r="C40" s="136"/>
      <c r="D40" s="137"/>
      <c r="E40" s="138"/>
      <c r="F40" s="137"/>
      <c r="G40" s="138"/>
      <c r="H40" s="137"/>
      <c r="I40" s="138"/>
      <c r="J40" s="137"/>
      <c r="K40" s="139"/>
      <c r="L40" s="137"/>
      <c r="M40" s="139"/>
      <c r="N40" s="137"/>
      <c r="O40" s="138"/>
      <c r="P40" s="137"/>
      <c r="Q40" s="140"/>
      <c r="R40" s="137"/>
    </row>
    <row r="41" spans="1:33" s="82" customFormat="1" ht="13.2" x14ac:dyDescent="0.25">
      <c r="A41" s="79"/>
      <c r="B41" s="79"/>
      <c r="C41" s="79"/>
      <c r="D41" s="111"/>
      <c r="E41" s="79"/>
      <c r="F41" s="111"/>
      <c r="G41" s="79"/>
      <c r="H41" s="111"/>
      <c r="I41" s="79"/>
      <c r="J41" s="81"/>
      <c r="K41" s="79"/>
      <c r="L41" s="80"/>
      <c r="M41" s="79"/>
      <c r="N41" s="81"/>
      <c r="O41" s="79"/>
      <c r="P41" s="80"/>
      <c r="Q41" s="79"/>
      <c r="R41" s="80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2" customFormat="1" ht="13.2" x14ac:dyDescent="0.25">
      <c r="A42" s="79"/>
      <c r="B42" s="79"/>
      <c r="C42" s="79"/>
      <c r="D42" s="142"/>
      <c r="E42" s="79"/>
      <c r="F42" s="142"/>
      <c r="G42" s="79"/>
      <c r="H42" s="142"/>
      <c r="I42" s="79"/>
      <c r="J42" s="142"/>
      <c r="K42" s="79"/>
      <c r="L42" s="142"/>
      <c r="M42" s="79"/>
      <c r="N42" s="142"/>
      <c r="O42" s="79"/>
      <c r="P42" s="143"/>
      <c r="Q42" s="79"/>
      <c r="R42" s="144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82" customFormat="1" ht="13.2" x14ac:dyDescent="0.25">
      <c r="A43" s="79"/>
      <c r="B43" s="79"/>
      <c r="C43" s="79"/>
      <c r="D43" s="111"/>
      <c r="E43" s="79"/>
      <c r="F43" s="111"/>
      <c r="G43" s="79"/>
      <c r="H43" s="111"/>
      <c r="I43" s="79"/>
      <c r="J43" s="81"/>
      <c r="K43" s="79"/>
      <c r="L43" s="80"/>
      <c r="M43" s="79"/>
      <c r="N43" s="81"/>
      <c r="O43" s="79"/>
      <c r="P43" s="80"/>
      <c r="Q43" s="79"/>
      <c r="R43" s="80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82" customFormat="1" ht="13.2" x14ac:dyDescent="0.25">
      <c r="A44" s="79"/>
      <c r="B44" s="79"/>
      <c r="C44" s="79"/>
      <c r="D44" s="142"/>
      <c r="E44" s="79"/>
      <c r="F44" s="142"/>
      <c r="G44" s="79"/>
      <c r="H44" s="142"/>
      <c r="I44" s="79"/>
      <c r="J44" s="142"/>
      <c r="K44" s="79"/>
      <c r="L44" s="142"/>
      <c r="M44" s="79"/>
      <c r="N44" s="142"/>
      <c r="O44" s="79"/>
      <c r="P44" s="143"/>
      <c r="Q44" s="79"/>
      <c r="R44" s="144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3" s="82" customFormat="1" ht="13.2" x14ac:dyDescent="0.25">
      <c r="A45" s="79"/>
      <c r="B45" s="79"/>
      <c r="C45" s="79"/>
      <c r="D45" s="111"/>
      <c r="E45" s="79"/>
      <c r="F45" s="111"/>
      <c r="G45" s="79"/>
      <c r="H45" s="111"/>
      <c r="I45" s="79"/>
      <c r="J45" s="81"/>
      <c r="K45" s="79"/>
      <c r="L45" s="80"/>
      <c r="M45" s="79"/>
      <c r="N45" s="81"/>
      <c r="O45" s="79"/>
      <c r="P45" s="80"/>
      <c r="Q45" s="79"/>
      <c r="R45" s="80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s="82" customFormat="1" ht="13.2" x14ac:dyDescent="0.25">
      <c r="A46" s="79"/>
      <c r="B46" s="79"/>
      <c r="C46" s="79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79"/>
      <c r="T46" s="79"/>
      <c r="U46" s="79"/>
      <c r="V46" s="79"/>
      <c r="W46" s="79"/>
      <c r="X46" s="79"/>
      <c r="Y46" s="80"/>
      <c r="Z46" s="79"/>
      <c r="AA46" s="80"/>
      <c r="AB46" s="79"/>
      <c r="AC46" s="80"/>
      <c r="AD46" s="79"/>
      <c r="AE46" s="80"/>
      <c r="AF46" s="79"/>
      <c r="AG46" s="80"/>
    </row>
    <row r="47" spans="1:33" s="82" customFormat="1" ht="13.2" x14ac:dyDescent="0.25">
      <c r="A47" s="79"/>
      <c r="B47" s="79"/>
      <c r="C47" s="79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79"/>
      <c r="T47" s="79"/>
      <c r="U47" s="79"/>
      <c r="V47" s="79"/>
      <c r="W47" s="79"/>
      <c r="X47" s="79"/>
      <c r="Y47" s="80"/>
      <c r="Z47" s="79"/>
      <c r="AA47" s="80"/>
      <c r="AB47" s="79"/>
      <c r="AC47" s="80"/>
      <c r="AD47" s="79"/>
      <c r="AE47" s="80"/>
      <c r="AF47" s="79"/>
      <c r="AG47" s="81"/>
    </row>
    <row r="48" spans="1:33" s="82" customFormat="1" ht="13.2" x14ac:dyDescent="0.25">
      <c r="A48" s="79"/>
      <c r="B48" s="79"/>
      <c r="C48" s="79"/>
      <c r="D48" s="142"/>
      <c r="E48" s="79"/>
      <c r="F48" s="142"/>
      <c r="G48" s="79"/>
      <c r="H48" s="142"/>
      <c r="I48" s="79"/>
      <c r="J48" s="142"/>
      <c r="K48" s="79"/>
      <c r="L48" s="142"/>
      <c r="M48" s="79"/>
      <c r="N48" s="142"/>
      <c r="O48" s="79"/>
      <c r="P48" s="143"/>
      <c r="Q48" s="79"/>
      <c r="R48" s="144"/>
      <c r="S48" s="79"/>
      <c r="T48" s="79"/>
      <c r="U48" s="79"/>
      <c r="V48" s="79"/>
      <c r="W48" s="79"/>
      <c r="X48" s="79"/>
      <c r="Y48" s="80"/>
      <c r="Z48" s="79"/>
      <c r="AA48" s="80"/>
      <c r="AB48" s="79"/>
      <c r="AC48" s="80"/>
      <c r="AD48" s="79"/>
      <c r="AE48" s="80"/>
      <c r="AF48" s="79"/>
      <c r="AG48" s="80"/>
    </row>
    <row r="49" spans="1:33" s="82" customFormat="1" ht="13.2" x14ac:dyDescent="0.25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1"/>
      <c r="Q49" s="363"/>
      <c r="R49" s="361"/>
      <c r="S49" s="79"/>
      <c r="T49" s="79"/>
      <c r="U49" s="79"/>
      <c r="V49" s="79"/>
      <c r="W49" s="79"/>
      <c r="X49" s="79"/>
      <c r="Y49" s="80"/>
      <c r="Z49" s="79"/>
      <c r="AA49" s="80"/>
      <c r="AB49" s="79"/>
      <c r="AC49" s="80"/>
      <c r="AD49" s="79"/>
      <c r="AE49" s="80"/>
      <c r="AF49" s="79"/>
      <c r="AG49" s="80"/>
    </row>
    <row r="50" spans="1:33" s="82" customFormat="1" ht="13.2" x14ac:dyDescent="0.25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1"/>
      <c r="Q50" s="363"/>
      <c r="R50" s="361"/>
      <c r="S50" s="79"/>
      <c r="T50" s="79"/>
      <c r="U50" s="79"/>
      <c r="V50" s="79"/>
      <c r="W50" s="79"/>
      <c r="X50" s="79"/>
      <c r="Y50" s="80"/>
      <c r="Z50" s="79"/>
      <c r="AA50" s="80"/>
      <c r="AB50" s="79"/>
      <c r="AC50" s="80"/>
      <c r="AD50" s="79"/>
      <c r="AE50" s="80"/>
      <c r="AF50" s="79"/>
      <c r="AG50" s="80"/>
    </row>
    <row r="51" spans="1:33" s="82" customFormat="1" ht="13.2" x14ac:dyDescent="0.25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1"/>
      <c r="Q51" s="363"/>
      <c r="R51" s="361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82" customFormat="1" ht="13.2" x14ac:dyDescent="0.25">
      <c r="A52" s="363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1"/>
      <c r="Q52" s="363"/>
      <c r="R52" s="361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33" s="82" customFormat="1" ht="13.2" x14ac:dyDescent="0.25">
      <c r="A53" s="363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1"/>
      <c r="Q53" s="363"/>
      <c r="R53" s="361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</row>
    <row r="54" spans="1:33" s="82" customFormat="1" ht="13.2" x14ac:dyDescent="0.25">
      <c r="A54" s="363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1"/>
      <c r="Q54" s="363"/>
      <c r="R54" s="361"/>
      <c r="S54" s="79"/>
      <c r="T54" s="79"/>
      <c r="U54" s="79"/>
      <c r="V54" s="79"/>
      <c r="W54" s="79"/>
      <c r="X54" s="79"/>
      <c r="Y54" s="80"/>
      <c r="Z54" s="79"/>
      <c r="AA54" s="80"/>
      <c r="AB54" s="79"/>
      <c r="AC54" s="80"/>
      <c r="AD54" s="79"/>
      <c r="AE54" s="80"/>
      <c r="AF54" s="79"/>
      <c r="AG54" s="80"/>
    </row>
    <row r="55" spans="1:33" s="82" customFormat="1" ht="13.2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79"/>
      <c r="R55" s="80"/>
      <c r="S55" s="79"/>
      <c r="T55" s="79"/>
      <c r="U55" s="79"/>
      <c r="V55" s="79"/>
      <c r="W55" s="79"/>
      <c r="X55" s="79"/>
      <c r="Y55" s="80"/>
      <c r="Z55" s="79"/>
      <c r="AA55" s="80"/>
      <c r="AB55" s="79"/>
      <c r="AC55" s="80"/>
      <c r="AD55" s="79"/>
      <c r="AE55" s="80"/>
      <c r="AF55" s="79"/>
      <c r="AG55" s="81"/>
    </row>
    <row r="56" spans="1:33" s="82" customFormat="1" ht="13.2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79"/>
      <c r="R56" s="80"/>
      <c r="S56" s="79"/>
      <c r="T56" s="79"/>
      <c r="U56" s="79"/>
      <c r="V56" s="79"/>
      <c r="W56" s="79"/>
      <c r="X56" s="79"/>
      <c r="Y56" s="80"/>
      <c r="Z56" s="79"/>
      <c r="AA56" s="80"/>
      <c r="AB56" s="79"/>
      <c r="AC56" s="80"/>
      <c r="AD56" s="79"/>
      <c r="AE56" s="80"/>
      <c r="AF56" s="79"/>
      <c r="AG56" s="80"/>
    </row>
    <row r="57" spans="1:33" s="82" customFormat="1" ht="13.2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79"/>
      <c r="R57" s="80"/>
      <c r="S57" s="79"/>
      <c r="T57" s="79"/>
      <c r="U57" s="79"/>
      <c r="V57" s="79"/>
      <c r="W57" s="79"/>
      <c r="X57" s="79"/>
      <c r="Y57" s="80"/>
      <c r="Z57" s="79"/>
      <c r="AA57" s="80"/>
      <c r="AB57" s="79"/>
      <c r="AC57" s="80"/>
      <c r="AD57" s="79"/>
      <c r="AE57" s="80"/>
      <c r="AF57" s="79"/>
      <c r="AG57" s="80"/>
    </row>
    <row r="58" spans="1:33" s="82" customFormat="1" ht="13.2" x14ac:dyDescent="0.25">
      <c r="A58" s="79"/>
      <c r="B58" s="79"/>
      <c r="C58" s="441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  <c r="Q58" s="79"/>
      <c r="R58" s="80"/>
      <c r="S58" s="79"/>
      <c r="T58" s="79"/>
      <c r="U58" s="79"/>
      <c r="V58" s="79"/>
      <c r="W58" s="79"/>
      <c r="X58" s="79"/>
      <c r="Y58" s="80"/>
      <c r="Z58" s="79"/>
      <c r="AA58" s="80"/>
      <c r="AB58" s="79"/>
      <c r="AC58" s="80"/>
      <c r="AD58" s="79"/>
      <c r="AE58" s="80"/>
      <c r="AF58" s="79"/>
      <c r="AG58" s="80"/>
    </row>
    <row r="59" spans="1:33" s="82" customFormat="1" ht="13.2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79"/>
      <c r="R59" s="80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3.2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33" s="82" customFormat="1" ht="13.2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79"/>
      <c r="R61" s="80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1:33" s="82" customFormat="1" ht="13.2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0"/>
    </row>
    <row r="63" spans="1:33" s="82" customFormat="1" ht="13.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79"/>
      <c r="R63" s="80"/>
      <c r="S63" s="79"/>
      <c r="T63" s="79"/>
      <c r="U63" s="79"/>
      <c r="V63" s="79"/>
      <c r="W63" s="79"/>
      <c r="X63" s="79"/>
      <c r="Y63" s="80"/>
      <c r="Z63" s="79"/>
      <c r="AA63" s="80"/>
      <c r="AB63" s="79"/>
      <c r="AC63" s="80"/>
      <c r="AD63" s="79"/>
      <c r="AE63" s="80"/>
      <c r="AF63" s="79"/>
      <c r="AG63" s="80"/>
    </row>
    <row r="64" spans="1:33" s="82" customFormat="1" ht="13.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79"/>
      <c r="R64" s="80"/>
      <c r="S64" s="79"/>
      <c r="T64" s="79"/>
      <c r="U64" s="79"/>
      <c r="V64" s="79"/>
      <c r="W64" s="79"/>
      <c r="X64" s="79"/>
      <c r="Y64" s="80"/>
      <c r="Z64" s="79"/>
      <c r="AA64" s="80"/>
      <c r="AB64" s="79"/>
      <c r="AC64" s="80"/>
      <c r="AD64" s="79"/>
      <c r="AE64" s="80"/>
      <c r="AF64" s="79"/>
      <c r="AG64" s="80"/>
    </row>
    <row r="65" spans="16:18" s="82" customFormat="1" ht="13.2" x14ac:dyDescent="0.25">
      <c r="P65" s="146"/>
      <c r="R65" s="146"/>
    </row>
    <row r="66" spans="16:18" s="82" customFormat="1" ht="13.2" x14ac:dyDescent="0.25">
      <c r="P66" s="146"/>
      <c r="R66" s="146"/>
    </row>
    <row r="67" spans="16:18" s="82" customFormat="1" ht="13.2" x14ac:dyDescent="0.25">
      <c r="P67" s="146"/>
      <c r="R67" s="146"/>
    </row>
    <row r="68" spans="16:18" s="82" customFormat="1" ht="13.2" x14ac:dyDescent="0.25">
      <c r="P68" s="146"/>
      <c r="R68" s="146"/>
    </row>
    <row r="69" spans="16:18" s="82" customFormat="1" ht="13.2" x14ac:dyDescent="0.25">
      <c r="P69" s="146"/>
      <c r="R69" s="146"/>
    </row>
    <row r="70" spans="16:18" s="82" customFormat="1" ht="13.2" x14ac:dyDescent="0.25">
      <c r="P70" s="146"/>
      <c r="R70" s="146"/>
    </row>
    <row r="71" spans="16:18" s="82" customFormat="1" ht="13.2" x14ac:dyDescent="0.25">
      <c r="P71" s="146"/>
      <c r="R71" s="146"/>
    </row>
    <row r="72" spans="16:18" s="82" customFormat="1" ht="13.2" x14ac:dyDescent="0.25">
      <c r="P72" s="146"/>
      <c r="R72" s="146"/>
    </row>
    <row r="73" spans="16:18" s="82" customFormat="1" ht="13.2" x14ac:dyDescent="0.25">
      <c r="P73" s="146"/>
      <c r="R73" s="146"/>
    </row>
    <row r="74" spans="16:18" s="82" customFormat="1" ht="13.2" x14ac:dyDescent="0.25">
      <c r="P74" s="146"/>
      <c r="R74" s="146"/>
    </row>
    <row r="75" spans="16:18" s="82" customFormat="1" ht="13.2" x14ac:dyDescent="0.25">
      <c r="P75" s="146"/>
      <c r="R75" s="146"/>
    </row>
    <row r="76" spans="16:18" s="82" customFormat="1" ht="13.2" x14ac:dyDescent="0.25">
      <c r="P76" s="146"/>
      <c r="R76" s="146"/>
    </row>
    <row r="77" spans="16:18" s="82" customFormat="1" ht="13.2" x14ac:dyDescent="0.25">
      <c r="P77" s="146"/>
      <c r="R77" s="146"/>
    </row>
    <row r="78" spans="16:18" s="82" customFormat="1" ht="13.2" x14ac:dyDescent="0.25">
      <c r="P78" s="146"/>
      <c r="R78" s="146"/>
    </row>
    <row r="79" spans="16:18" s="82" customFormat="1" ht="13.2" x14ac:dyDescent="0.25">
      <c r="P79" s="146"/>
      <c r="R79" s="146"/>
    </row>
    <row r="80" spans="16:18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</sheetData>
  <mergeCells count="1">
    <mergeCell ref="P1:R1"/>
  </mergeCells>
  <pageMargins left="0.7" right="0.7" top="0.75" bottom="0.75" header="0.3" footer="0.3"/>
  <pageSetup scale="53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B69"/>
  <sheetViews>
    <sheetView showGridLines="0" workbookViewId="0"/>
  </sheetViews>
  <sheetFormatPr defaultColWidth="9.6640625" defaultRowHeight="20.399999999999999" x14ac:dyDescent="0.35"/>
  <cols>
    <col min="1" max="1" width="33.88671875" style="371" customWidth="1"/>
    <col min="2" max="2" width="9.44140625" style="371" customWidth="1"/>
    <col min="3" max="3" width="11.88671875" style="371" customWidth="1"/>
    <col min="4" max="4" width="0.77734375" style="371" customWidth="1"/>
    <col min="5" max="5" width="11" style="371" customWidth="1"/>
    <col min="6" max="6" width="1.33203125" style="371" customWidth="1"/>
    <col min="7" max="7" width="10.109375" style="371" customWidth="1"/>
    <col min="8" max="8" width="2.21875" style="371" customWidth="1"/>
    <col min="9" max="9" width="13.44140625" style="371" customWidth="1"/>
    <col min="10" max="10" width="1.88671875" style="371" customWidth="1"/>
    <col min="11" max="11" width="10.44140625" style="371" customWidth="1"/>
    <col min="12" max="12" width="1.109375" style="371" customWidth="1"/>
    <col min="13" max="13" width="9.44140625" style="371" customWidth="1"/>
    <col min="14" max="14" width="1.33203125" style="371" customWidth="1"/>
    <col min="15" max="15" width="15.77734375" style="372" customWidth="1"/>
    <col min="16" max="16" width="1.6640625" style="371" customWidth="1"/>
    <col min="17" max="17" width="14.109375" style="372" customWidth="1"/>
    <col min="18" max="18" width="2" style="371" customWidth="1"/>
    <col min="19" max="19" width="13.21875" style="371" customWidth="1"/>
    <col min="20" max="20" width="3.6640625" style="373" customWidth="1"/>
    <col min="21" max="21" width="12.33203125" style="371" customWidth="1"/>
    <col min="22" max="256" width="9.6640625" style="371"/>
    <col min="257" max="257" width="33.88671875" style="371" customWidth="1"/>
    <col min="258" max="258" width="9.44140625" style="371" customWidth="1"/>
    <col min="259" max="259" width="11.88671875" style="371" customWidth="1"/>
    <col min="260" max="260" width="0.77734375" style="371" customWidth="1"/>
    <col min="261" max="261" width="11" style="371" customWidth="1"/>
    <col min="262" max="262" width="1.33203125" style="371" customWidth="1"/>
    <col min="263" max="263" width="10.109375" style="371" customWidth="1"/>
    <col min="264" max="264" width="2.21875" style="371" customWidth="1"/>
    <col min="265" max="265" width="13.44140625" style="371" customWidth="1"/>
    <col min="266" max="266" width="1.88671875" style="371" customWidth="1"/>
    <col min="267" max="267" width="10.44140625" style="371" customWidth="1"/>
    <col min="268" max="268" width="1.109375" style="371" customWidth="1"/>
    <col min="269" max="269" width="9.44140625" style="371" customWidth="1"/>
    <col min="270" max="270" width="1.33203125" style="371" customWidth="1"/>
    <col min="271" max="271" width="15.77734375" style="371" customWidth="1"/>
    <col min="272" max="272" width="1.6640625" style="371" customWidth="1"/>
    <col min="273" max="273" width="14.109375" style="371" customWidth="1"/>
    <col min="274" max="274" width="2" style="371" customWidth="1"/>
    <col min="275" max="275" width="13.21875" style="371" customWidth="1"/>
    <col min="276" max="276" width="3.6640625" style="371" customWidth="1"/>
    <col min="277" max="277" width="12.33203125" style="371" customWidth="1"/>
    <col min="278" max="512" width="9.6640625" style="371"/>
    <col min="513" max="513" width="33.88671875" style="371" customWidth="1"/>
    <col min="514" max="514" width="9.44140625" style="371" customWidth="1"/>
    <col min="515" max="515" width="11.88671875" style="371" customWidth="1"/>
    <col min="516" max="516" width="0.77734375" style="371" customWidth="1"/>
    <col min="517" max="517" width="11" style="371" customWidth="1"/>
    <col min="518" max="518" width="1.33203125" style="371" customWidth="1"/>
    <col min="519" max="519" width="10.109375" style="371" customWidth="1"/>
    <col min="520" max="520" width="2.21875" style="371" customWidth="1"/>
    <col min="521" max="521" width="13.44140625" style="371" customWidth="1"/>
    <col min="522" max="522" width="1.88671875" style="371" customWidth="1"/>
    <col min="523" max="523" width="10.44140625" style="371" customWidth="1"/>
    <col min="524" max="524" width="1.109375" style="371" customWidth="1"/>
    <col min="525" max="525" width="9.44140625" style="371" customWidth="1"/>
    <col min="526" max="526" width="1.33203125" style="371" customWidth="1"/>
    <col min="527" max="527" width="15.77734375" style="371" customWidth="1"/>
    <col min="528" max="528" width="1.6640625" style="371" customWidth="1"/>
    <col min="529" max="529" width="14.109375" style="371" customWidth="1"/>
    <col min="530" max="530" width="2" style="371" customWidth="1"/>
    <col min="531" max="531" width="13.21875" style="371" customWidth="1"/>
    <col min="532" max="532" width="3.6640625" style="371" customWidth="1"/>
    <col min="533" max="533" width="12.33203125" style="371" customWidth="1"/>
    <col min="534" max="768" width="9.6640625" style="371"/>
    <col min="769" max="769" width="33.88671875" style="371" customWidth="1"/>
    <col min="770" max="770" width="9.44140625" style="371" customWidth="1"/>
    <col min="771" max="771" width="11.88671875" style="371" customWidth="1"/>
    <col min="772" max="772" width="0.77734375" style="371" customWidth="1"/>
    <col min="773" max="773" width="11" style="371" customWidth="1"/>
    <col min="774" max="774" width="1.33203125" style="371" customWidth="1"/>
    <col min="775" max="775" width="10.109375" style="371" customWidth="1"/>
    <col min="776" max="776" width="2.21875" style="371" customWidth="1"/>
    <col min="777" max="777" width="13.44140625" style="371" customWidth="1"/>
    <col min="778" max="778" width="1.88671875" style="371" customWidth="1"/>
    <col min="779" max="779" width="10.44140625" style="371" customWidth="1"/>
    <col min="780" max="780" width="1.109375" style="371" customWidth="1"/>
    <col min="781" max="781" width="9.44140625" style="371" customWidth="1"/>
    <col min="782" max="782" width="1.33203125" style="371" customWidth="1"/>
    <col min="783" max="783" width="15.77734375" style="371" customWidth="1"/>
    <col min="784" max="784" width="1.6640625" style="371" customWidth="1"/>
    <col min="785" max="785" width="14.109375" style="371" customWidth="1"/>
    <col min="786" max="786" width="2" style="371" customWidth="1"/>
    <col min="787" max="787" width="13.21875" style="371" customWidth="1"/>
    <col min="788" max="788" width="3.6640625" style="371" customWidth="1"/>
    <col min="789" max="789" width="12.33203125" style="371" customWidth="1"/>
    <col min="790" max="1024" width="9.6640625" style="371"/>
    <col min="1025" max="1025" width="33.88671875" style="371" customWidth="1"/>
    <col min="1026" max="1026" width="9.44140625" style="371" customWidth="1"/>
    <col min="1027" max="1027" width="11.88671875" style="371" customWidth="1"/>
    <col min="1028" max="1028" width="0.77734375" style="371" customWidth="1"/>
    <col min="1029" max="1029" width="11" style="371" customWidth="1"/>
    <col min="1030" max="1030" width="1.33203125" style="371" customWidth="1"/>
    <col min="1031" max="1031" width="10.109375" style="371" customWidth="1"/>
    <col min="1032" max="1032" width="2.21875" style="371" customWidth="1"/>
    <col min="1033" max="1033" width="13.44140625" style="371" customWidth="1"/>
    <col min="1034" max="1034" width="1.88671875" style="371" customWidth="1"/>
    <col min="1035" max="1035" width="10.44140625" style="371" customWidth="1"/>
    <col min="1036" max="1036" width="1.109375" style="371" customWidth="1"/>
    <col min="1037" max="1037" width="9.44140625" style="371" customWidth="1"/>
    <col min="1038" max="1038" width="1.33203125" style="371" customWidth="1"/>
    <col min="1039" max="1039" width="15.77734375" style="371" customWidth="1"/>
    <col min="1040" max="1040" width="1.6640625" style="371" customWidth="1"/>
    <col min="1041" max="1041" width="14.109375" style="371" customWidth="1"/>
    <col min="1042" max="1042" width="2" style="371" customWidth="1"/>
    <col min="1043" max="1043" width="13.21875" style="371" customWidth="1"/>
    <col min="1044" max="1044" width="3.6640625" style="371" customWidth="1"/>
    <col min="1045" max="1045" width="12.33203125" style="371" customWidth="1"/>
    <col min="1046" max="1280" width="9.6640625" style="371"/>
    <col min="1281" max="1281" width="33.88671875" style="371" customWidth="1"/>
    <col min="1282" max="1282" width="9.44140625" style="371" customWidth="1"/>
    <col min="1283" max="1283" width="11.88671875" style="371" customWidth="1"/>
    <col min="1284" max="1284" width="0.77734375" style="371" customWidth="1"/>
    <col min="1285" max="1285" width="11" style="371" customWidth="1"/>
    <col min="1286" max="1286" width="1.33203125" style="371" customWidth="1"/>
    <col min="1287" max="1287" width="10.109375" style="371" customWidth="1"/>
    <col min="1288" max="1288" width="2.21875" style="371" customWidth="1"/>
    <col min="1289" max="1289" width="13.44140625" style="371" customWidth="1"/>
    <col min="1290" max="1290" width="1.88671875" style="371" customWidth="1"/>
    <col min="1291" max="1291" width="10.44140625" style="371" customWidth="1"/>
    <col min="1292" max="1292" width="1.109375" style="371" customWidth="1"/>
    <col min="1293" max="1293" width="9.44140625" style="371" customWidth="1"/>
    <col min="1294" max="1294" width="1.33203125" style="371" customWidth="1"/>
    <col min="1295" max="1295" width="15.77734375" style="371" customWidth="1"/>
    <col min="1296" max="1296" width="1.6640625" style="371" customWidth="1"/>
    <col min="1297" max="1297" width="14.109375" style="371" customWidth="1"/>
    <col min="1298" max="1298" width="2" style="371" customWidth="1"/>
    <col min="1299" max="1299" width="13.21875" style="371" customWidth="1"/>
    <col min="1300" max="1300" width="3.6640625" style="371" customWidth="1"/>
    <col min="1301" max="1301" width="12.33203125" style="371" customWidth="1"/>
    <col min="1302" max="1536" width="9.6640625" style="371"/>
    <col min="1537" max="1537" width="33.88671875" style="371" customWidth="1"/>
    <col min="1538" max="1538" width="9.44140625" style="371" customWidth="1"/>
    <col min="1539" max="1539" width="11.88671875" style="371" customWidth="1"/>
    <col min="1540" max="1540" width="0.77734375" style="371" customWidth="1"/>
    <col min="1541" max="1541" width="11" style="371" customWidth="1"/>
    <col min="1542" max="1542" width="1.33203125" style="371" customWidth="1"/>
    <col min="1543" max="1543" width="10.109375" style="371" customWidth="1"/>
    <col min="1544" max="1544" width="2.21875" style="371" customWidth="1"/>
    <col min="1545" max="1545" width="13.44140625" style="371" customWidth="1"/>
    <col min="1546" max="1546" width="1.88671875" style="371" customWidth="1"/>
    <col min="1547" max="1547" width="10.44140625" style="371" customWidth="1"/>
    <col min="1548" max="1548" width="1.109375" style="371" customWidth="1"/>
    <col min="1549" max="1549" width="9.44140625" style="371" customWidth="1"/>
    <col min="1550" max="1550" width="1.33203125" style="371" customWidth="1"/>
    <col min="1551" max="1551" width="15.77734375" style="371" customWidth="1"/>
    <col min="1552" max="1552" width="1.6640625" style="371" customWidth="1"/>
    <col min="1553" max="1553" width="14.109375" style="371" customWidth="1"/>
    <col min="1554" max="1554" width="2" style="371" customWidth="1"/>
    <col min="1555" max="1555" width="13.21875" style="371" customWidth="1"/>
    <col min="1556" max="1556" width="3.6640625" style="371" customWidth="1"/>
    <col min="1557" max="1557" width="12.33203125" style="371" customWidth="1"/>
    <col min="1558" max="1792" width="9.6640625" style="371"/>
    <col min="1793" max="1793" width="33.88671875" style="371" customWidth="1"/>
    <col min="1794" max="1794" width="9.44140625" style="371" customWidth="1"/>
    <col min="1795" max="1795" width="11.88671875" style="371" customWidth="1"/>
    <col min="1796" max="1796" width="0.77734375" style="371" customWidth="1"/>
    <col min="1797" max="1797" width="11" style="371" customWidth="1"/>
    <col min="1798" max="1798" width="1.33203125" style="371" customWidth="1"/>
    <col min="1799" max="1799" width="10.109375" style="371" customWidth="1"/>
    <col min="1800" max="1800" width="2.21875" style="371" customWidth="1"/>
    <col min="1801" max="1801" width="13.44140625" style="371" customWidth="1"/>
    <col min="1802" max="1802" width="1.88671875" style="371" customWidth="1"/>
    <col min="1803" max="1803" width="10.44140625" style="371" customWidth="1"/>
    <col min="1804" max="1804" width="1.109375" style="371" customWidth="1"/>
    <col min="1805" max="1805" width="9.44140625" style="371" customWidth="1"/>
    <col min="1806" max="1806" width="1.33203125" style="371" customWidth="1"/>
    <col min="1807" max="1807" width="15.77734375" style="371" customWidth="1"/>
    <col min="1808" max="1808" width="1.6640625" style="371" customWidth="1"/>
    <col min="1809" max="1809" width="14.109375" style="371" customWidth="1"/>
    <col min="1810" max="1810" width="2" style="371" customWidth="1"/>
    <col min="1811" max="1811" width="13.21875" style="371" customWidth="1"/>
    <col min="1812" max="1812" width="3.6640625" style="371" customWidth="1"/>
    <col min="1813" max="1813" width="12.33203125" style="371" customWidth="1"/>
    <col min="1814" max="2048" width="9.6640625" style="371"/>
    <col min="2049" max="2049" width="33.88671875" style="371" customWidth="1"/>
    <col min="2050" max="2050" width="9.44140625" style="371" customWidth="1"/>
    <col min="2051" max="2051" width="11.88671875" style="371" customWidth="1"/>
    <col min="2052" max="2052" width="0.77734375" style="371" customWidth="1"/>
    <col min="2053" max="2053" width="11" style="371" customWidth="1"/>
    <col min="2054" max="2054" width="1.33203125" style="371" customWidth="1"/>
    <col min="2055" max="2055" width="10.109375" style="371" customWidth="1"/>
    <col min="2056" max="2056" width="2.21875" style="371" customWidth="1"/>
    <col min="2057" max="2057" width="13.44140625" style="371" customWidth="1"/>
    <col min="2058" max="2058" width="1.88671875" style="371" customWidth="1"/>
    <col min="2059" max="2059" width="10.44140625" style="371" customWidth="1"/>
    <col min="2060" max="2060" width="1.109375" style="371" customWidth="1"/>
    <col min="2061" max="2061" width="9.44140625" style="371" customWidth="1"/>
    <col min="2062" max="2062" width="1.33203125" style="371" customWidth="1"/>
    <col min="2063" max="2063" width="15.77734375" style="371" customWidth="1"/>
    <col min="2064" max="2064" width="1.6640625" style="371" customWidth="1"/>
    <col min="2065" max="2065" width="14.109375" style="371" customWidth="1"/>
    <col min="2066" max="2066" width="2" style="371" customWidth="1"/>
    <col min="2067" max="2067" width="13.21875" style="371" customWidth="1"/>
    <col min="2068" max="2068" width="3.6640625" style="371" customWidth="1"/>
    <col min="2069" max="2069" width="12.33203125" style="371" customWidth="1"/>
    <col min="2070" max="2304" width="9.6640625" style="371"/>
    <col min="2305" max="2305" width="33.88671875" style="371" customWidth="1"/>
    <col min="2306" max="2306" width="9.44140625" style="371" customWidth="1"/>
    <col min="2307" max="2307" width="11.88671875" style="371" customWidth="1"/>
    <col min="2308" max="2308" width="0.77734375" style="371" customWidth="1"/>
    <col min="2309" max="2309" width="11" style="371" customWidth="1"/>
    <col min="2310" max="2310" width="1.33203125" style="371" customWidth="1"/>
    <col min="2311" max="2311" width="10.109375" style="371" customWidth="1"/>
    <col min="2312" max="2312" width="2.21875" style="371" customWidth="1"/>
    <col min="2313" max="2313" width="13.44140625" style="371" customWidth="1"/>
    <col min="2314" max="2314" width="1.88671875" style="371" customWidth="1"/>
    <col min="2315" max="2315" width="10.44140625" style="371" customWidth="1"/>
    <col min="2316" max="2316" width="1.109375" style="371" customWidth="1"/>
    <col min="2317" max="2317" width="9.44140625" style="371" customWidth="1"/>
    <col min="2318" max="2318" width="1.33203125" style="371" customWidth="1"/>
    <col min="2319" max="2319" width="15.77734375" style="371" customWidth="1"/>
    <col min="2320" max="2320" width="1.6640625" style="371" customWidth="1"/>
    <col min="2321" max="2321" width="14.109375" style="371" customWidth="1"/>
    <col min="2322" max="2322" width="2" style="371" customWidth="1"/>
    <col min="2323" max="2323" width="13.21875" style="371" customWidth="1"/>
    <col min="2324" max="2324" width="3.6640625" style="371" customWidth="1"/>
    <col min="2325" max="2325" width="12.33203125" style="371" customWidth="1"/>
    <col min="2326" max="2560" width="9.6640625" style="371"/>
    <col min="2561" max="2561" width="33.88671875" style="371" customWidth="1"/>
    <col min="2562" max="2562" width="9.44140625" style="371" customWidth="1"/>
    <col min="2563" max="2563" width="11.88671875" style="371" customWidth="1"/>
    <col min="2564" max="2564" width="0.77734375" style="371" customWidth="1"/>
    <col min="2565" max="2565" width="11" style="371" customWidth="1"/>
    <col min="2566" max="2566" width="1.33203125" style="371" customWidth="1"/>
    <col min="2567" max="2567" width="10.109375" style="371" customWidth="1"/>
    <col min="2568" max="2568" width="2.21875" style="371" customWidth="1"/>
    <col min="2569" max="2569" width="13.44140625" style="371" customWidth="1"/>
    <col min="2570" max="2570" width="1.88671875" style="371" customWidth="1"/>
    <col min="2571" max="2571" width="10.44140625" style="371" customWidth="1"/>
    <col min="2572" max="2572" width="1.109375" style="371" customWidth="1"/>
    <col min="2573" max="2573" width="9.44140625" style="371" customWidth="1"/>
    <col min="2574" max="2574" width="1.33203125" style="371" customWidth="1"/>
    <col min="2575" max="2575" width="15.77734375" style="371" customWidth="1"/>
    <col min="2576" max="2576" width="1.6640625" style="371" customWidth="1"/>
    <col min="2577" max="2577" width="14.109375" style="371" customWidth="1"/>
    <col min="2578" max="2578" width="2" style="371" customWidth="1"/>
    <col min="2579" max="2579" width="13.21875" style="371" customWidth="1"/>
    <col min="2580" max="2580" width="3.6640625" style="371" customWidth="1"/>
    <col min="2581" max="2581" width="12.33203125" style="371" customWidth="1"/>
    <col min="2582" max="2816" width="9.6640625" style="371"/>
    <col min="2817" max="2817" width="33.88671875" style="371" customWidth="1"/>
    <col min="2818" max="2818" width="9.44140625" style="371" customWidth="1"/>
    <col min="2819" max="2819" width="11.88671875" style="371" customWidth="1"/>
    <col min="2820" max="2820" width="0.77734375" style="371" customWidth="1"/>
    <col min="2821" max="2821" width="11" style="371" customWidth="1"/>
    <col min="2822" max="2822" width="1.33203125" style="371" customWidth="1"/>
    <col min="2823" max="2823" width="10.109375" style="371" customWidth="1"/>
    <col min="2824" max="2824" width="2.21875" style="371" customWidth="1"/>
    <col min="2825" max="2825" width="13.44140625" style="371" customWidth="1"/>
    <col min="2826" max="2826" width="1.88671875" style="371" customWidth="1"/>
    <col min="2827" max="2827" width="10.44140625" style="371" customWidth="1"/>
    <col min="2828" max="2828" width="1.109375" style="371" customWidth="1"/>
    <col min="2829" max="2829" width="9.44140625" style="371" customWidth="1"/>
    <col min="2830" max="2830" width="1.33203125" style="371" customWidth="1"/>
    <col min="2831" max="2831" width="15.77734375" style="371" customWidth="1"/>
    <col min="2832" max="2832" width="1.6640625" style="371" customWidth="1"/>
    <col min="2833" max="2833" width="14.109375" style="371" customWidth="1"/>
    <col min="2834" max="2834" width="2" style="371" customWidth="1"/>
    <col min="2835" max="2835" width="13.21875" style="371" customWidth="1"/>
    <col min="2836" max="2836" width="3.6640625" style="371" customWidth="1"/>
    <col min="2837" max="2837" width="12.33203125" style="371" customWidth="1"/>
    <col min="2838" max="3072" width="9.6640625" style="371"/>
    <col min="3073" max="3073" width="33.88671875" style="371" customWidth="1"/>
    <col min="3074" max="3074" width="9.44140625" style="371" customWidth="1"/>
    <col min="3075" max="3075" width="11.88671875" style="371" customWidth="1"/>
    <col min="3076" max="3076" width="0.77734375" style="371" customWidth="1"/>
    <col min="3077" max="3077" width="11" style="371" customWidth="1"/>
    <col min="3078" max="3078" width="1.33203125" style="371" customWidth="1"/>
    <col min="3079" max="3079" width="10.109375" style="371" customWidth="1"/>
    <col min="3080" max="3080" width="2.21875" style="371" customWidth="1"/>
    <col min="3081" max="3081" width="13.44140625" style="371" customWidth="1"/>
    <col min="3082" max="3082" width="1.88671875" style="371" customWidth="1"/>
    <col min="3083" max="3083" width="10.44140625" style="371" customWidth="1"/>
    <col min="3084" max="3084" width="1.109375" style="371" customWidth="1"/>
    <col min="3085" max="3085" width="9.44140625" style="371" customWidth="1"/>
    <col min="3086" max="3086" width="1.33203125" style="371" customWidth="1"/>
    <col min="3087" max="3087" width="15.77734375" style="371" customWidth="1"/>
    <col min="3088" max="3088" width="1.6640625" style="371" customWidth="1"/>
    <col min="3089" max="3089" width="14.109375" style="371" customWidth="1"/>
    <col min="3090" max="3090" width="2" style="371" customWidth="1"/>
    <col min="3091" max="3091" width="13.21875" style="371" customWidth="1"/>
    <col min="3092" max="3092" width="3.6640625" style="371" customWidth="1"/>
    <col min="3093" max="3093" width="12.33203125" style="371" customWidth="1"/>
    <col min="3094" max="3328" width="9.6640625" style="371"/>
    <col min="3329" max="3329" width="33.88671875" style="371" customWidth="1"/>
    <col min="3330" max="3330" width="9.44140625" style="371" customWidth="1"/>
    <col min="3331" max="3331" width="11.88671875" style="371" customWidth="1"/>
    <col min="3332" max="3332" width="0.77734375" style="371" customWidth="1"/>
    <col min="3333" max="3333" width="11" style="371" customWidth="1"/>
    <col min="3334" max="3334" width="1.33203125" style="371" customWidth="1"/>
    <col min="3335" max="3335" width="10.109375" style="371" customWidth="1"/>
    <col min="3336" max="3336" width="2.21875" style="371" customWidth="1"/>
    <col min="3337" max="3337" width="13.44140625" style="371" customWidth="1"/>
    <col min="3338" max="3338" width="1.88671875" style="371" customWidth="1"/>
    <col min="3339" max="3339" width="10.44140625" style="371" customWidth="1"/>
    <col min="3340" max="3340" width="1.109375" style="371" customWidth="1"/>
    <col min="3341" max="3341" width="9.44140625" style="371" customWidth="1"/>
    <col min="3342" max="3342" width="1.33203125" style="371" customWidth="1"/>
    <col min="3343" max="3343" width="15.77734375" style="371" customWidth="1"/>
    <col min="3344" max="3344" width="1.6640625" style="371" customWidth="1"/>
    <col min="3345" max="3345" width="14.109375" style="371" customWidth="1"/>
    <col min="3346" max="3346" width="2" style="371" customWidth="1"/>
    <col min="3347" max="3347" width="13.21875" style="371" customWidth="1"/>
    <col min="3348" max="3348" width="3.6640625" style="371" customWidth="1"/>
    <col min="3349" max="3349" width="12.33203125" style="371" customWidth="1"/>
    <col min="3350" max="3584" width="9.6640625" style="371"/>
    <col min="3585" max="3585" width="33.88671875" style="371" customWidth="1"/>
    <col min="3586" max="3586" width="9.44140625" style="371" customWidth="1"/>
    <col min="3587" max="3587" width="11.88671875" style="371" customWidth="1"/>
    <col min="3588" max="3588" width="0.77734375" style="371" customWidth="1"/>
    <col min="3589" max="3589" width="11" style="371" customWidth="1"/>
    <col min="3590" max="3590" width="1.33203125" style="371" customWidth="1"/>
    <col min="3591" max="3591" width="10.109375" style="371" customWidth="1"/>
    <col min="3592" max="3592" width="2.21875" style="371" customWidth="1"/>
    <col min="3593" max="3593" width="13.44140625" style="371" customWidth="1"/>
    <col min="3594" max="3594" width="1.88671875" style="371" customWidth="1"/>
    <col min="3595" max="3595" width="10.44140625" style="371" customWidth="1"/>
    <col min="3596" max="3596" width="1.109375" style="371" customWidth="1"/>
    <col min="3597" max="3597" width="9.44140625" style="371" customWidth="1"/>
    <col min="3598" max="3598" width="1.33203125" style="371" customWidth="1"/>
    <col min="3599" max="3599" width="15.77734375" style="371" customWidth="1"/>
    <col min="3600" max="3600" width="1.6640625" style="371" customWidth="1"/>
    <col min="3601" max="3601" width="14.109375" style="371" customWidth="1"/>
    <col min="3602" max="3602" width="2" style="371" customWidth="1"/>
    <col min="3603" max="3603" width="13.21875" style="371" customWidth="1"/>
    <col min="3604" max="3604" width="3.6640625" style="371" customWidth="1"/>
    <col min="3605" max="3605" width="12.33203125" style="371" customWidth="1"/>
    <col min="3606" max="3840" width="9.6640625" style="371"/>
    <col min="3841" max="3841" width="33.88671875" style="371" customWidth="1"/>
    <col min="3842" max="3842" width="9.44140625" style="371" customWidth="1"/>
    <col min="3843" max="3843" width="11.88671875" style="371" customWidth="1"/>
    <col min="3844" max="3844" width="0.77734375" style="371" customWidth="1"/>
    <col min="3845" max="3845" width="11" style="371" customWidth="1"/>
    <col min="3846" max="3846" width="1.33203125" style="371" customWidth="1"/>
    <col min="3847" max="3847" width="10.109375" style="371" customWidth="1"/>
    <col min="3848" max="3848" width="2.21875" style="371" customWidth="1"/>
    <col min="3849" max="3849" width="13.44140625" style="371" customWidth="1"/>
    <col min="3850" max="3850" width="1.88671875" style="371" customWidth="1"/>
    <col min="3851" max="3851" width="10.44140625" style="371" customWidth="1"/>
    <col min="3852" max="3852" width="1.109375" style="371" customWidth="1"/>
    <col min="3853" max="3853" width="9.44140625" style="371" customWidth="1"/>
    <col min="3854" max="3854" width="1.33203125" style="371" customWidth="1"/>
    <col min="3855" max="3855" width="15.77734375" style="371" customWidth="1"/>
    <col min="3856" max="3856" width="1.6640625" style="371" customWidth="1"/>
    <col min="3857" max="3857" width="14.109375" style="371" customWidth="1"/>
    <col min="3858" max="3858" width="2" style="371" customWidth="1"/>
    <col min="3859" max="3859" width="13.21875" style="371" customWidth="1"/>
    <col min="3860" max="3860" width="3.6640625" style="371" customWidth="1"/>
    <col min="3861" max="3861" width="12.33203125" style="371" customWidth="1"/>
    <col min="3862" max="4096" width="9.6640625" style="371"/>
    <col min="4097" max="4097" width="33.88671875" style="371" customWidth="1"/>
    <col min="4098" max="4098" width="9.44140625" style="371" customWidth="1"/>
    <col min="4099" max="4099" width="11.88671875" style="371" customWidth="1"/>
    <col min="4100" max="4100" width="0.77734375" style="371" customWidth="1"/>
    <col min="4101" max="4101" width="11" style="371" customWidth="1"/>
    <col min="4102" max="4102" width="1.33203125" style="371" customWidth="1"/>
    <col min="4103" max="4103" width="10.109375" style="371" customWidth="1"/>
    <col min="4104" max="4104" width="2.21875" style="371" customWidth="1"/>
    <col min="4105" max="4105" width="13.44140625" style="371" customWidth="1"/>
    <col min="4106" max="4106" width="1.88671875" style="371" customWidth="1"/>
    <col min="4107" max="4107" width="10.44140625" style="371" customWidth="1"/>
    <col min="4108" max="4108" width="1.109375" style="371" customWidth="1"/>
    <col min="4109" max="4109" width="9.44140625" style="371" customWidth="1"/>
    <col min="4110" max="4110" width="1.33203125" style="371" customWidth="1"/>
    <col min="4111" max="4111" width="15.77734375" style="371" customWidth="1"/>
    <col min="4112" max="4112" width="1.6640625" style="371" customWidth="1"/>
    <col min="4113" max="4113" width="14.109375" style="371" customWidth="1"/>
    <col min="4114" max="4114" width="2" style="371" customWidth="1"/>
    <col min="4115" max="4115" width="13.21875" style="371" customWidth="1"/>
    <col min="4116" max="4116" width="3.6640625" style="371" customWidth="1"/>
    <col min="4117" max="4117" width="12.33203125" style="371" customWidth="1"/>
    <col min="4118" max="4352" width="9.6640625" style="371"/>
    <col min="4353" max="4353" width="33.88671875" style="371" customWidth="1"/>
    <col min="4354" max="4354" width="9.44140625" style="371" customWidth="1"/>
    <col min="4355" max="4355" width="11.88671875" style="371" customWidth="1"/>
    <col min="4356" max="4356" width="0.77734375" style="371" customWidth="1"/>
    <col min="4357" max="4357" width="11" style="371" customWidth="1"/>
    <col min="4358" max="4358" width="1.33203125" style="371" customWidth="1"/>
    <col min="4359" max="4359" width="10.109375" style="371" customWidth="1"/>
    <col min="4360" max="4360" width="2.21875" style="371" customWidth="1"/>
    <col min="4361" max="4361" width="13.44140625" style="371" customWidth="1"/>
    <col min="4362" max="4362" width="1.88671875" style="371" customWidth="1"/>
    <col min="4363" max="4363" width="10.44140625" style="371" customWidth="1"/>
    <col min="4364" max="4364" width="1.109375" style="371" customWidth="1"/>
    <col min="4365" max="4365" width="9.44140625" style="371" customWidth="1"/>
    <col min="4366" max="4366" width="1.33203125" style="371" customWidth="1"/>
    <col min="4367" max="4367" width="15.77734375" style="371" customWidth="1"/>
    <col min="4368" max="4368" width="1.6640625" style="371" customWidth="1"/>
    <col min="4369" max="4369" width="14.109375" style="371" customWidth="1"/>
    <col min="4370" max="4370" width="2" style="371" customWidth="1"/>
    <col min="4371" max="4371" width="13.21875" style="371" customWidth="1"/>
    <col min="4372" max="4372" width="3.6640625" style="371" customWidth="1"/>
    <col min="4373" max="4373" width="12.33203125" style="371" customWidth="1"/>
    <col min="4374" max="4608" width="9.6640625" style="371"/>
    <col min="4609" max="4609" width="33.88671875" style="371" customWidth="1"/>
    <col min="4610" max="4610" width="9.44140625" style="371" customWidth="1"/>
    <col min="4611" max="4611" width="11.88671875" style="371" customWidth="1"/>
    <col min="4612" max="4612" width="0.77734375" style="371" customWidth="1"/>
    <col min="4613" max="4613" width="11" style="371" customWidth="1"/>
    <col min="4614" max="4614" width="1.33203125" style="371" customWidth="1"/>
    <col min="4615" max="4615" width="10.109375" style="371" customWidth="1"/>
    <col min="4616" max="4616" width="2.21875" style="371" customWidth="1"/>
    <col min="4617" max="4617" width="13.44140625" style="371" customWidth="1"/>
    <col min="4618" max="4618" width="1.88671875" style="371" customWidth="1"/>
    <col min="4619" max="4619" width="10.44140625" style="371" customWidth="1"/>
    <col min="4620" max="4620" width="1.109375" style="371" customWidth="1"/>
    <col min="4621" max="4621" width="9.44140625" style="371" customWidth="1"/>
    <col min="4622" max="4622" width="1.33203125" style="371" customWidth="1"/>
    <col min="4623" max="4623" width="15.77734375" style="371" customWidth="1"/>
    <col min="4624" max="4624" width="1.6640625" style="371" customWidth="1"/>
    <col min="4625" max="4625" width="14.109375" style="371" customWidth="1"/>
    <col min="4626" max="4626" width="2" style="371" customWidth="1"/>
    <col min="4627" max="4627" width="13.21875" style="371" customWidth="1"/>
    <col min="4628" max="4628" width="3.6640625" style="371" customWidth="1"/>
    <col min="4629" max="4629" width="12.33203125" style="371" customWidth="1"/>
    <col min="4630" max="4864" width="9.6640625" style="371"/>
    <col min="4865" max="4865" width="33.88671875" style="371" customWidth="1"/>
    <col min="4866" max="4866" width="9.44140625" style="371" customWidth="1"/>
    <col min="4867" max="4867" width="11.88671875" style="371" customWidth="1"/>
    <col min="4868" max="4868" width="0.77734375" style="371" customWidth="1"/>
    <col min="4869" max="4869" width="11" style="371" customWidth="1"/>
    <col min="4870" max="4870" width="1.33203125" style="371" customWidth="1"/>
    <col min="4871" max="4871" width="10.109375" style="371" customWidth="1"/>
    <col min="4872" max="4872" width="2.21875" style="371" customWidth="1"/>
    <col min="4873" max="4873" width="13.44140625" style="371" customWidth="1"/>
    <col min="4874" max="4874" width="1.88671875" style="371" customWidth="1"/>
    <col min="4875" max="4875" width="10.44140625" style="371" customWidth="1"/>
    <col min="4876" max="4876" width="1.109375" style="371" customWidth="1"/>
    <col min="4877" max="4877" width="9.44140625" style="371" customWidth="1"/>
    <col min="4878" max="4878" width="1.33203125" style="371" customWidth="1"/>
    <col min="4879" max="4879" width="15.77734375" style="371" customWidth="1"/>
    <col min="4880" max="4880" width="1.6640625" style="371" customWidth="1"/>
    <col min="4881" max="4881" width="14.109375" style="371" customWidth="1"/>
    <col min="4882" max="4882" width="2" style="371" customWidth="1"/>
    <col min="4883" max="4883" width="13.21875" style="371" customWidth="1"/>
    <col min="4884" max="4884" width="3.6640625" style="371" customWidth="1"/>
    <col min="4885" max="4885" width="12.33203125" style="371" customWidth="1"/>
    <col min="4886" max="5120" width="9.6640625" style="371"/>
    <col min="5121" max="5121" width="33.88671875" style="371" customWidth="1"/>
    <col min="5122" max="5122" width="9.44140625" style="371" customWidth="1"/>
    <col min="5123" max="5123" width="11.88671875" style="371" customWidth="1"/>
    <col min="5124" max="5124" width="0.77734375" style="371" customWidth="1"/>
    <col min="5125" max="5125" width="11" style="371" customWidth="1"/>
    <col min="5126" max="5126" width="1.33203125" style="371" customWidth="1"/>
    <col min="5127" max="5127" width="10.109375" style="371" customWidth="1"/>
    <col min="5128" max="5128" width="2.21875" style="371" customWidth="1"/>
    <col min="5129" max="5129" width="13.44140625" style="371" customWidth="1"/>
    <col min="5130" max="5130" width="1.88671875" style="371" customWidth="1"/>
    <col min="5131" max="5131" width="10.44140625" style="371" customWidth="1"/>
    <col min="5132" max="5132" width="1.109375" style="371" customWidth="1"/>
    <col min="5133" max="5133" width="9.44140625" style="371" customWidth="1"/>
    <col min="5134" max="5134" width="1.33203125" style="371" customWidth="1"/>
    <col min="5135" max="5135" width="15.77734375" style="371" customWidth="1"/>
    <col min="5136" max="5136" width="1.6640625" style="371" customWidth="1"/>
    <col min="5137" max="5137" width="14.109375" style="371" customWidth="1"/>
    <col min="5138" max="5138" width="2" style="371" customWidth="1"/>
    <col min="5139" max="5139" width="13.21875" style="371" customWidth="1"/>
    <col min="5140" max="5140" width="3.6640625" style="371" customWidth="1"/>
    <col min="5141" max="5141" width="12.33203125" style="371" customWidth="1"/>
    <col min="5142" max="5376" width="9.6640625" style="371"/>
    <col min="5377" max="5377" width="33.88671875" style="371" customWidth="1"/>
    <col min="5378" max="5378" width="9.44140625" style="371" customWidth="1"/>
    <col min="5379" max="5379" width="11.88671875" style="371" customWidth="1"/>
    <col min="5380" max="5380" width="0.77734375" style="371" customWidth="1"/>
    <col min="5381" max="5381" width="11" style="371" customWidth="1"/>
    <col min="5382" max="5382" width="1.33203125" style="371" customWidth="1"/>
    <col min="5383" max="5383" width="10.109375" style="371" customWidth="1"/>
    <col min="5384" max="5384" width="2.21875" style="371" customWidth="1"/>
    <col min="5385" max="5385" width="13.44140625" style="371" customWidth="1"/>
    <col min="5386" max="5386" width="1.88671875" style="371" customWidth="1"/>
    <col min="5387" max="5387" width="10.44140625" style="371" customWidth="1"/>
    <col min="5388" max="5388" width="1.109375" style="371" customWidth="1"/>
    <col min="5389" max="5389" width="9.44140625" style="371" customWidth="1"/>
    <col min="5390" max="5390" width="1.33203125" style="371" customWidth="1"/>
    <col min="5391" max="5391" width="15.77734375" style="371" customWidth="1"/>
    <col min="5392" max="5392" width="1.6640625" style="371" customWidth="1"/>
    <col min="5393" max="5393" width="14.109375" style="371" customWidth="1"/>
    <col min="5394" max="5394" width="2" style="371" customWidth="1"/>
    <col min="5395" max="5395" width="13.21875" style="371" customWidth="1"/>
    <col min="5396" max="5396" width="3.6640625" style="371" customWidth="1"/>
    <col min="5397" max="5397" width="12.33203125" style="371" customWidth="1"/>
    <col min="5398" max="5632" width="9.6640625" style="371"/>
    <col min="5633" max="5633" width="33.88671875" style="371" customWidth="1"/>
    <col min="5634" max="5634" width="9.44140625" style="371" customWidth="1"/>
    <col min="5635" max="5635" width="11.88671875" style="371" customWidth="1"/>
    <col min="5636" max="5636" width="0.77734375" style="371" customWidth="1"/>
    <col min="5637" max="5637" width="11" style="371" customWidth="1"/>
    <col min="5638" max="5638" width="1.33203125" style="371" customWidth="1"/>
    <col min="5639" max="5639" width="10.109375" style="371" customWidth="1"/>
    <col min="5640" max="5640" width="2.21875" style="371" customWidth="1"/>
    <col min="5641" max="5641" width="13.44140625" style="371" customWidth="1"/>
    <col min="5642" max="5642" width="1.88671875" style="371" customWidth="1"/>
    <col min="5643" max="5643" width="10.44140625" style="371" customWidth="1"/>
    <col min="5644" max="5644" width="1.109375" style="371" customWidth="1"/>
    <col min="5645" max="5645" width="9.44140625" style="371" customWidth="1"/>
    <col min="5646" max="5646" width="1.33203125" style="371" customWidth="1"/>
    <col min="5647" max="5647" width="15.77734375" style="371" customWidth="1"/>
    <col min="5648" max="5648" width="1.6640625" style="371" customWidth="1"/>
    <col min="5649" max="5649" width="14.109375" style="371" customWidth="1"/>
    <col min="5650" max="5650" width="2" style="371" customWidth="1"/>
    <col min="5651" max="5651" width="13.21875" style="371" customWidth="1"/>
    <col min="5652" max="5652" width="3.6640625" style="371" customWidth="1"/>
    <col min="5653" max="5653" width="12.33203125" style="371" customWidth="1"/>
    <col min="5654" max="5888" width="9.6640625" style="371"/>
    <col min="5889" max="5889" width="33.88671875" style="371" customWidth="1"/>
    <col min="5890" max="5890" width="9.44140625" style="371" customWidth="1"/>
    <col min="5891" max="5891" width="11.88671875" style="371" customWidth="1"/>
    <col min="5892" max="5892" width="0.77734375" style="371" customWidth="1"/>
    <col min="5893" max="5893" width="11" style="371" customWidth="1"/>
    <col min="5894" max="5894" width="1.33203125" style="371" customWidth="1"/>
    <col min="5895" max="5895" width="10.109375" style="371" customWidth="1"/>
    <col min="5896" max="5896" width="2.21875" style="371" customWidth="1"/>
    <col min="5897" max="5897" width="13.44140625" style="371" customWidth="1"/>
    <col min="5898" max="5898" width="1.88671875" style="371" customWidth="1"/>
    <col min="5899" max="5899" width="10.44140625" style="371" customWidth="1"/>
    <col min="5900" max="5900" width="1.109375" style="371" customWidth="1"/>
    <col min="5901" max="5901" width="9.44140625" style="371" customWidth="1"/>
    <col min="5902" max="5902" width="1.33203125" style="371" customWidth="1"/>
    <col min="5903" max="5903" width="15.77734375" style="371" customWidth="1"/>
    <col min="5904" max="5904" width="1.6640625" style="371" customWidth="1"/>
    <col min="5905" max="5905" width="14.109375" style="371" customWidth="1"/>
    <col min="5906" max="5906" width="2" style="371" customWidth="1"/>
    <col min="5907" max="5907" width="13.21875" style="371" customWidth="1"/>
    <col min="5908" max="5908" width="3.6640625" style="371" customWidth="1"/>
    <col min="5909" max="5909" width="12.33203125" style="371" customWidth="1"/>
    <col min="5910" max="6144" width="9.6640625" style="371"/>
    <col min="6145" max="6145" width="33.88671875" style="371" customWidth="1"/>
    <col min="6146" max="6146" width="9.44140625" style="371" customWidth="1"/>
    <col min="6147" max="6147" width="11.88671875" style="371" customWidth="1"/>
    <col min="6148" max="6148" width="0.77734375" style="371" customWidth="1"/>
    <col min="6149" max="6149" width="11" style="371" customWidth="1"/>
    <col min="6150" max="6150" width="1.33203125" style="371" customWidth="1"/>
    <col min="6151" max="6151" width="10.109375" style="371" customWidth="1"/>
    <col min="6152" max="6152" width="2.21875" style="371" customWidth="1"/>
    <col min="6153" max="6153" width="13.44140625" style="371" customWidth="1"/>
    <col min="6154" max="6154" width="1.88671875" style="371" customWidth="1"/>
    <col min="6155" max="6155" width="10.44140625" style="371" customWidth="1"/>
    <col min="6156" max="6156" width="1.109375" style="371" customWidth="1"/>
    <col min="6157" max="6157" width="9.44140625" style="371" customWidth="1"/>
    <col min="6158" max="6158" width="1.33203125" style="371" customWidth="1"/>
    <col min="6159" max="6159" width="15.77734375" style="371" customWidth="1"/>
    <col min="6160" max="6160" width="1.6640625" style="371" customWidth="1"/>
    <col min="6161" max="6161" width="14.109375" style="371" customWidth="1"/>
    <col min="6162" max="6162" width="2" style="371" customWidth="1"/>
    <col min="6163" max="6163" width="13.21875" style="371" customWidth="1"/>
    <col min="6164" max="6164" width="3.6640625" style="371" customWidth="1"/>
    <col min="6165" max="6165" width="12.33203125" style="371" customWidth="1"/>
    <col min="6166" max="6400" width="9.6640625" style="371"/>
    <col min="6401" max="6401" width="33.88671875" style="371" customWidth="1"/>
    <col min="6402" max="6402" width="9.44140625" style="371" customWidth="1"/>
    <col min="6403" max="6403" width="11.88671875" style="371" customWidth="1"/>
    <col min="6404" max="6404" width="0.77734375" style="371" customWidth="1"/>
    <col min="6405" max="6405" width="11" style="371" customWidth="1"/>
    <col min="6406" max="6406" width="1.33203125" style="371" customWidth="1"/>
    <col min="6407" max="6407" width="10.109375" style="371" customWidth="1"/>
    <col min="6408" max="6408" width="2.21875" style="371" customWidth="1"/>
    <col min="6409" max="6409" width="13.44140625" style="371" customWidth="1"/>
    <col min="6410" max="6410" width="1.88671875" style="371" customWidth="1"/>
    <col min="6411" max="6411" width="10.44140625" style="371" customWidth="1"/>
    <col min="6412" max="6412" width="1.109375" style="371" customWidth="1"/>
    <col min="6413" max="6413" width="9.44140625" style="371" customWidth="1"/>
    <col min="6414" max="6414" width="1.33203125" style="371" customWidth="1"/>
    <col min="6415" max="6415" width="15.77734375" style="371" customWidth="1"/>
    <col min="6416" max="6416" width="1.6640625" style="371" customWidth="1"/>
    <col min="6417" max="6417" width="14.109375" style="371" customWidth="1"/>
    <col min="6418" max="6418" width="2" style="371" customWidth="1"/>
    <col min="6419" max="6419" width="13.21875" style="371" customWidth="1"/>
    <col min="6420" max="6420" width="3.6640625" style="371" customWidth="1"/>
    <col min="6421" max="6421" width="12.33203125" style="371" customWidth="1"/>
    <col min="6422" max="6656" width="9.6640625" style="371"/>
    <col min="6657" max="6657" width="33.88671875" style="371" customWidth="1"/>
    <col min="6658" max="6658" width="9.44140625" style="371" customWidth="1"/>
    <col min="6659" max="6659" width="11.88671875" style="371" customWidth="1"/>
    <col min="6660" max="6660" width="0.77734375" style="371" customWidth="1"/>
    <col min="6661" max="6661" width="11" style="371" customWidth="1"/>
    <col min="6662" max="6662" width="1.33203125" style="371" customWidth="1"/>
    <col min="6663" max="6663" width="10.109375" style="371" customWidth="1"/>
    <col min="6664" max="6664" width="2.21875" style="371" customWidth="1"/>
    <col min="6665" max="6665" width="13.44140625" style="371" customWidth="1"/>
    <col min="6666" max="6666" width="1.88671875" style="371" customWidth="1"/>
    <col min="6667" max="6667" width="10.44140625" style="371" customWidth="1"/>
    <col min="6668" max="6668" width="1.109375" style="371" customWidth="1"/>
    <col min="6669" max="6669" width="9.44140625" style="371" customWidth="1"/>
    <col min="6670" max="6670" width="1.33203125" style="371" customWidth="1"/>
    <col min="6671" max="6671" width="15.77734375" style="371" customWidth="1"/>
    <col min="6672" max="6672" width="1.6640625" style="371" customWidth="1"/>
    <col min="6673" max="6673" width="14.109375" style="371" customWidth="1"/>
    <col min="6674" max="6674" width="2" style="371" customWidth="1"/>
    <col min="6675" max="6675" width="13.21875" style="371" customWidth="1"/>
    <col min="6676" max="6676" width="3.6640625" style="371" customWidth="1"/>
    <col min="6677" max="6677" width="12.33203125" style="371" customWidth="1"/>
    <col min="6678" max="6912" width="9.6640625" style="371"/>
    <col min="6913" max="6913" width="33.88671875" style="371" customWidth="1"/>
    <col min="6914" max="6914" width="9.44140625" style="371" customWidth="1"/>
    <col min="6915" max="6915" width="11.88671875" style="371" customWidth="1"/>
    <col min="6916" max="6916" width="0.77734375" style="371" customWidth="1"/>
    <col min="6917" max="6917" width="11" style="371" customWidth="1"/>
    <col min="6918" max="6918" width="1.33203125" style="371" customWidth="1"/>
    <col min="6919" max="6919" width="10.109375" style="371" customWidth="1"/>
    <col min="6920" max="6920" width="2.21875" style="371" customWidth="1"/>
    <col min="6921" max="6921" width="13.44140625" style="371" customWidth="1"/>
    <col min="6922" max="6922" width="1.88671875" style="371" customWidth="1"/>
    <col min="6923" max="6923" width="10.44140625" style="371" customWidth="1"/>
    <col min="6924" max="6924" width="1.109375" style="371" customWidth="1"/>
    <col min="6925" max="6925" width="9.44140625" style="371" customWidth="1"/>
    <col min="6926" max="6926" width="1.33203125" style="371" customWidth="1"/>
    <col min="6927" max="6927" width="15.77734375" style="371" customWidth="1"/>
    <col min="6928" max="6928" width="1.6640625" style="371" customWidth="1"/>
    <col min="6929" max="6929" width="14.109375" style="371" customWidth="1"/>
    <col min="6930" max="6930" width="2" style="371" customWidth="1"/>
    <col min="6931" max="6931" width="13.21875" style="371" customWidth="1"/>
    <col min="6932" max="6932" width="3.6640625" style="371" customWidth="1"/>
    <col min="6933" max="6933" width="12.33203125" style="371" customWidth="1"/>
    <col min="6934" max="7168" width="9.6640625" style="371"/>
    <col min="7169" max="7169" width="33.88671875" style="371" customWidth="1"/>
    <col min="7170" max="7170" width="9.44140625" style="371" customWidth="1"/>
    <col min="7171" max="7171" width="11.88671875" style="371" customWidth="1"/>
    <col min="7172" max="7172" width="0.77734375" style="371" customWidth="1"/>
    <col min="7173" max="7173" width="11" style="371" customWidth="1"/>
    <col min="7174" max="7174" width="1.33203125" style="371" customWidth="1"/>
    <col min="7175" max="7175" width="10.109375" style="371" customWidth="1"/>
    <col min="7176" max="7176" width="2.21875" style="371" customWidth="1"/>
    <col min="7177" max="7177" width="13.44140625" style="371" customWidth="1"/>
    <col min="7178" max="7178" width="1.88671875" style="371" customWidth="1"/>
    <col min="7179" max="7179" width="10.44140625" style="371" customWidth="1"/>
    <col min="7180" max="7180" width="1.109375" style="371" customWidth="1"/>
    <col min="7181" max="7181" width="9.44140625" style="371" customWidth="1"/>
    <col min="7182" max="7182" width="1.33203125" style="371" customWidth="1"/>
    <col min="7183" max="7183" width="15.77734375" style="371" customWidth="1"/>
    <col min="7184" max="7184" width="1.6640625" style="371" customWidth="1"/>
    <col min="7185" max="7185" width="14.109375" style="371" customWidth="1"/>
    <col min="7186" max="7186" width="2" style="371" customWidth="1"/>
    <col min="7187" max="7187" width="13.21875" style="371" customWidth="1"/>
    <col min="7188" max="7188" width="3.6640625" style="371" customWidth="1"/>
    <col min="7189" max="7189" width="12.33203125" style="371" customWidth="1"/>
    <col min="7190" max="7424" width="9.6640625" style="371"/>
    <col min="7425" max="7425" width="33.88671875" style="371" customWidth="1"/>
    <col min="7426" max="7426" width="9.44140625" style="371" customWidth="1"/>
    <col min="7427" max="7427" width="11.88671875" style="371" customWidth="1"/>
    <col min="7428" max="7428" width="0.77734375" style="371" customWidth="1"/>
    <col min="7429" max="7429" width="11" style="371" customWidth="1"/>
    <col min="7430" max="7430" width="1.33203125" style="371" customWidth="1"/>
    <col min="7431" max="7431" width="10.109375" style="371" customWidth="1"/>
    <col min="7432" max="7432" width="2.21875" style="371" customWidth="1"/>
    <col min="7433" max="7433" width="13.44140625" style="371" customWidth="1"/>
    <col min="7434" max="7434" width="1.88671875" style="371" customWidth="1"/>
    <col min="7435" max="7435" width="10.44140625" style="371" customWidth="1"/>
    <col min="7436" max="7436" width="1.109375" style="371" customWidth="1"/>
    <col min="7437" max="7437" width="9.44140625" style="371" customWidth="1"/>
    <col min="7438" max="7438" width="1.33203125" style="371" customWidth="1"/>
    <col min="7439" max="7439" width="15.77734375" style="371" customWidth="1"/>
    <col min="7440" max="7440" width="1.6640625" style="371" customWidth="1"/>
    <col min="7441" max="7441" width="14.109375" style="371" customWidth="1"/>
    <col min="7442" max="7442" width="2" style="371" customWidth="1"/>
    <col min="7443" max="7443" width="13.21875" style="371" customWidth="1"/>
    <col min="7444" max="7444" width="3.6640625" style="371" customWidth="1"/>
    <col min="7445" max="7445" width="12.33203125" style="371" customWidth="1"/>
    <col min="7446" max="7680" width="9.6640625" style="371"/>
    <col min="7681" max="7681" width="33.88671875" style="371" customWidth="1"/>
    <col min="7682" max="7682" width="9.44140625" style="371" customWidth="1"/>
    <col min="7683" max="7683" width="11.88671875" style="371" customWidth="1"/>
    <col min="7684" max="7684" width="0.77734375" style="371" customWidth="1"/>
    <col min="7685" max="7685" width="11" style="371" customWidth="1"/>
    <col min="7686" max="7686" width="1.33203125" style="371" customWidth="1"/>
    <col min="7687" max="7687" width="10.109375" style="371" customWidth="1"/>
    <col min="7688" max="7688" width="2.21875" style="371" customWidth="1"/>
    <col min="7689" max="7689" width="13.44140625" style="371" customWidth="1"/>
    <col min="7690" max="7690" width="1.88671875" style="371" customWidth="1"/>
    <col min="7691" max="7691" width="10.44140625" style="371" customWidth="1"/>
    <col min="7692" max="7692" width="1.109375" style="371" customWidth="1"/>
    <col min="7693" max="7693" width="9.44140625" style="371" customWidth="1"/>
    <col min="7694" max="7694" width="1.33203125" style="371" customWidth="1"/>
    <col min="7695" max="7695" width="15.77734375" style="371" customWidth="1"/>
    <col min="7696" max="7696" width="1.6640625" style="371" customWidth="1"/>
    <col min="7697" max="7697" width="14.109375" style="371" customWidth="1"/>
    <col min="7698" max="7698" width="2" style="371" customWidth="1"/>
    <col min="7699" max="7699" width="13.21875" style="371" customWidth="1"/>
    <col min="7700" max="7700" width="3.6640625" style="371" customWidth="1"/>
    <col min="7701" max="7701" width="12.33203125" style="371" customWidth="1"/>
    <col min="7702" max="7936" width="9.6640625" style="371"/>
    <col min="7937" max="7937" width="33.88671875" style="371" customWidth="1"/>
    <col min="7938" max="7938" width="9.44140625" style="371" customWidth="1"/>
    <col min="7939" max="7939" width="11.88671875" style="371" customWidth="1"/>
    <col min="7940" max="7940" width="0.77734375" style="371" customWidth="1"/>
    <col min="7941" max="7941" width="11" style="371" customWidth="1"/>
    <col min="7942" max="7942" width="1.33203125" style="371" customWidth="1"/>
    <col min="7943" max="7943" width="10.109375" style="371" customWidth="1"/>
    <col min="7944" max="7944" width="2.21875" style="371" customWidth="1"/>
    <col min="7945" max="7945" width="13.44140625" style="371" customWidth="1"/>
    <col min="7946" max="7946" width="1.88671875" style="371" customWidth="1"/>
    <col min="7947" max="7947" width="10.44140625" style="371" customWidth="1"/>
    <col min="7948" max="7948" width="1.109375" style="371" customWidth="1"/>
    <col min="7949" max="7949" width="9.44140625" style="371" customWidth="1"/>
    <col min="7950" max="7950" width="1.33203125" style="371" customWidth="1"/>
    <col min="7951" max="7951" width="15.77734375" style="371" customWidth="1"/>
    <col min="7952" max="7952" width="1.6640625" style="371" customWidth="1"/>
    <col min="7953" max="7953" width="14.109375" style="371" customWidth="1"/>
    <col min="7954" max="7954" width="2" style="371" customWidth="1"/>
    <col min="7955" max="7955" width="13.21875" style="371" customWidth="1"/>
    <col min="7956" max="7956" width="3.6640625" style="371" customWidth="1"/>
    <col min="7957" max="7957" width="12.33203125" style="371" customWidth="1"/>
    <col min="7958" max="8192" width="9.6640625" style="371"/>
    <col min="8193" max="8193" width="33.88671875" style="371" customWidth="1"/>
    <col min="8194" max="8194" width="9.44140625" style="371" customWidth="1"/>
    <col min="8195" max="8195" width="11.88671875" style="371" customWidth="1"/>
    <col min="8196" max="8196" width="0.77734375" style="371" customWidth="1"/>
    <col min="8197" max="8197" width="11" style="371" customWidth="1"/>
    <col min="8198" max="8198" width="1.33203125" style="371" customWidth="1"/>
    <col min="8199" max="8199" width="10.109375" style="371" customWidth="1"/>
    <col min="8200" max="8200" width="2.21875" style="371" customWidth="1"/>
    <col min="8201" max="8201" width="13.44140625" style="371" customWidth="1"/>
    <col min="8202" max="8202" width="1.88671875" style="371" customWidth="1"/>
    <col min="8203" max="8203" width="10.44140625" style="371" customWidth="1"/>
    <col min="8204" max="8204" width="1.109375" style="371" customWidth="1"/>
    <col min="8205" max="8205" width="9.44140625" style="371" customWidth="1"/>
    <col min="8206" max="8206" width="1.33203125" style="371" customWidth="1"/>
    <col min="8207" max="8207" width="15.77734375" style="371" customWidth="1"/>
    <col min="8208" max="8208" width="1.6640625" style="371" customWidth="1"/>
    <col min="8209" max="8209" width="14.109375" style="371" customWidth="1"/>
    <col min="8210" max="8210" width="2" style="371" customWidth="1"/>
    <col min="8211" max="8211" width="13.21875" style="371" customWidth="1"/>
    <col min="8212" max="8212" width="3.6640625" style="371" customWidth="1"/>
    <col min="8213" max="8213" width="12.33203125" style="371" customWidth="1"/>
    <col min="8214" max="8448" width="9.6640625" style="371"/>
    <col min="8449" max="8449" width="33.88671875" style="371" customWidth="1"/>
    <col min="8450" max="8450" width="9.44140625" style="371" customWidth="1"/>
    <col min="8451" max="8451" width="11.88671875" style="371" customWidth="1"/>
    <col min="8452" max="8452" width="0.77734375" style="371" customWidth="1"/>
    <col min="8453" max="8453" width="11" style="371" customWidth="1"/>
    <col min="8454" max="8454" width="1.33203125" style="371" customWidth="1"/>
    <col min="8455" max="8455" width="10.109375" style="371" customWidth="1"/>
    <col min="8456" max="8456" width="2.21875" style="371" customWidth="1"/>
    <col min="8457" max="8457" width="13.44140625" style="371" customWidth="1"/>
    <col min="8458" max="8458" width="1.88671875" style="371" customWidth="1"/>
    <col min="8459" max="8459" width="10.44140625" style="371" customWidth="1"/>
    <col min="8460" max="8460" width="1.109375" style="371" customWidth="1"/>
    <col min="8461" max="8461" width="9.44140625" style="371" customWidth="1"/>
    <col min="8462" max="8462" width="1.33203125" style="371" customWidth="1"/>
    <col min="8463" max="8463" width="15.77734375" style="371" customWidth="1"/>
    <col min="8464" max="8464" width="1.6640625" style="371" customWidth="1"/>
    <col min="8465" max="8465" width="14.109375" style="371" customWidth="1"/>
    <col min="8466" max="8466" width="2" style="371" customWidth="1"/>
    <col min="8467" max="8467" width="13.21875" style="371" customWidth="1"/>
    <col min="8468" max="8468" width="3.6640625" style="371" customWidth="1"/>
    <col min="8469" max="8469" width="12.33203125" style="371" customWidth="1"/>
    <col min="8470" max="8704" width="9.6640625" style="371"/>
    <col min="8705" max="8705" width="33.88671875" style="371" customWidth="1"/>
    <col min="8706" max="8706" width="9.44140625" style="371" customWidth="1"/>
    <col min="8707" max="8707" width="11.88671875" style="371" customWidth="1"/>
    <col min="8708" max="8708" width="0.77734375" style="371" customWidth="1"/>
    <col min="8709" max="8709" width="11" style="371" customWidth="1"/>
    <col min="8710" max="8710" width="1.33203125" style="371" customWidth="1"/>
    <col min="8711" max="8711" width="10.109375" style="371" customWidth="1"/>
    <col min="8712" max="8712" width="2.21875" style="371" customWidth="1"/>
    <col min="8713" max="8713" width="13.44140625" style="371" customWidth="1"/>
    <col min="8714" max="8714" width="1.88671875" style="371" customWidth="1"/>
    <col min="8715" max="8715" width="10.44140625" style="371" customWidth="1"/>
    <col min="8716" max="8716" width="1.109375" style="371" customWidth="1"/>
    <col min="8717" max="8717" width="9.44140625" style="371" customWidth="1"/>
    <col min="8718" max="8718" width="1.33203125" style="371" customWidth="1"/>
    <col min="8719" max="8719" width="15.77734375" style="371" customWidth="1"/>
    <col min="8720" max="8720" width="1.6640625" style="371" customWidth="1"/>
    <col min="8721" max="8721" width="14.109375" style="371" customWidth="1"/>
    <col min="8722" max="8722" width="2" style="371" customWidth="1"/>
    <col min="8723" max="8723" width="13.21875" style="371" customWidth="1"/>
    <col min="8724" max="8724" width="3.6640625" style="371" customWidth="1"/>
    <col min="8725" max="8725" width="12.33203125" style="371" customWidth="1"/>
    <col min="8726" max="8960" width="9.6640625" style="371"/>
    <col min="8961" max="8961" width="33.88671875" style="371" customWidth="1"/>
    <col min="8962" max="8962" width="9.44140625" style="371" customWidth="1"/>
    <col min="8963" max="8963" width="11.88671875" style="371" customWidth="1"/>
    <col min="8964" max="8964" width="0.77734375" style="371" customWidth="1"/>
    <col min="8965" max="8965" width="11" style="371" customWidth="1"/>
    <col min="8966" max="8966" width="1.33203125" style="371" customWidth="1"/>
    <col min="8967" max="8967" width="10.109375" style="371" customWidth="1"/>
    <col min="8968" max="8968" width="2.21875" style="371" customWidth="1"/>
    <col min="8969" max="8969" width="13.44140625" style="371" customWidth="1"/>
    <col min="8970" max="8970" width="1.88671875" style="371" customWidth="1"/>
    <col min="8971" max="8971" width="10.44140625" style="371" customWidth="1"/>
    <col min="8972" max="8972" width="1.109375" style="371" customWidth="1"/>
    <col min="8973" max="8973" width="9.44140625" style="371" customWidth="1"/>
    <col min="8974" max="8974" width="1.33203125" style="371" customWidth="1"/>
    <col min="8975" max="8975" width="15.77734375" style="371" customWidth="1"/>
    <col min="8976" max="8976" width="1.6640625" style="371" customWidth="1"/>
    <col min="8977" max="8977" width="14.109375" style="371" customWidth="1"/>
    <col min="8978" max="8978" width="2" style="371" customWidth="1"/>
    <col min="8979" max="8979" width="13.21875" style="371" customWidth="1"/>
    <col min="8980" max="8980" width="3.6640625" style="371" customWidth="1"/>
    <col min="8981" max="8981" width="12.33203125" style="371" customWidth="1"/>
    <col min="8982" max="9216" width="9.6640625" style="371"/>
    <col min="9217" max="9217" width="33.88671875" style="371" customWidth="1"/>
    <col min="9218" max="9218" width="9.44140625" style="371" customWidth="1"/>
    <col min="9219" max="9219" width="11.88671875" style="371" customWidth="1"/>
    <col min="9220" max="9220" width="0.77734375" style="371" customWidth="1"/>
    <col min="9221" max="9221" width="11" style="371" customWidth="1"/>
    <col min="9222" max="9222" width="1.33203125" style="371" customWidth="1"/>
    <col min="9223" max="9223" width="10.109375" style="371" customWidth="1"/>
    <col min="9224" max="9224" width="2.21875" style="371" customWidth="1"/>
    <col min="9225" max="9225" width="13.44140625" style="371" customWidth="1"/>
    <col min="9226" max="9226" width="1.88671875" style="371" customWidth="1"/>
    <col min="9227" max="9227" width="10.44140625" style="371" customWidth="1"/>
    <col min="9228" max="9228" width="1.109375" style="371" customWidth="1"/>
    <col min="9229" max="9229" width="9.44140625" style="371" customWidth="1"/>
    <col min="9230" max="9230" width="1.33203125" style="371" customWidth="1"/>
    <col min="9231" max="9231" width="15.77734375" style="371" customWidth="1"/>
    <col min="9232" max="9232" width="1.6640625" style="371" customWidth="1"/>
    <col min="9233" max="9233" width="14.109375" style="371" customWidth="1"/>
    <col min="9234" max="9234" width="2" style="371" customWidth="1"/>
    <col min="9235" max="9235" width="13.21875" style="371" customWidth="1"/>
    <col min="9236" max="9236" width="3.6640625" style="371" customWidth="1"/>
    <col min="9237" max="9237" width="12.33203125" style="371" customWidth="1"/>
    <col min="9238" max="9472" width="9.6640625" style="371"/>
    <col min="9473" max="9473" width="33.88671875" style="371" customWidth="1"/>
    <col min="9474" max="9474" width="9.44140625" style="371" customWidth="1"/>
    <col min="9475" max="9475" width="11.88671875" style="371" customWidth="1"/>
    <col min="9476" max="9476" width="0.77734375" style="371" customWidth="1"/>
    <col min="9477" max="9477" width="11" style="371" customWidth="1"/>
    <col min="9478" max="9478" width="1.33203125" style="371" customWidth="1"/>
    <col min="9479" max="9479" width="10.109375" style="371" customWidth="1"/>
    <col min="9480" max="9480" width="2.21875" style="371" customWidth="1"/>
    <col min="9481" max="9481" width="13.44140625" style="371" customWidth="1"/>
    <col min="9482" max="9482" width="1.88671875" style="371" customWidth="1"/>
    <col min="9483" max="9483" width="10.44140625" style="371" customWidth="1"/>
    <col min="9484" max="9484" width="1.109375" style="371" customWidth="1"/>
    <col min="9485" max="9485" width="9.44140625" style="371" customWidth="1"/>
    <col min="9486" max="9486" width="1.33203125" style="371" customWidth="1"/>
    <col min="9487" max="9487" width="15.77734375" style="371" customWidth="1"/>
    <col min="9488" max="9488" width="1.6640625" style="371" customWidth="1"/>
    <col min="9489" max="9489" width="14.109375" style="371" customWidth="1"/>
    <col min="9490" max="9490" width="2" style="371" customWidth="1"/>
    <col min="9491" max="9491" width="13.21875" style="371" customWidth="1"/>
    <col min="9492" max="9492" width="3.6640625" style="371" customWidth="1"/>
    <col min="9493" max="9493" width="12.33203125" style="371" customWidth="1"/>
    <col min="9494" max="9728" width="9.6640625" style="371"/>
    <col min="9729" max="9729" width="33.88671875" style="371" customWidth="1"/>
    <col min="9730" max="9730" width="9.44140625" style="371" customWidth="1"/>
    <col min="9731" max="9731" width="11.88671875" style="371" customWidth="1"/>
    <col min="9732" max="9732" width="0.77734375" style="371" customWidth="1"/>
    <col min="9733" max="9733" width="11" style="371" customWidth="1"/>
    <col min="9734" max="9734" width="1.33203125" style="371" customWidth="1"/>
    <col min="9735" max="9735" width="10.109375" style="371" customWidth="1"/>
    <col min="9736" max="9736" width="2.21875" style="371" customWidth="1"/>
    <col min="9737" max="9737" width="13.44140625" style="371" customWidth="1"/>
    <col min="9738" max="9738" width="1.88671875" style="371" customWidth="1"/>
    <col min="9739" max="9739" width="10.44140625" style="371" customWidth="1"/>
    <col min="9740" max="9740" width="1.109375" style="371" customWidth="1"/>
    <col min="9741" max="9741" width="9.44140625" style="371" customWidth="1"/>
    <col min="9742" max="9742" width="1.33203125" style="371" customWidth="1"/>
    <col min="9743" max="9743" width="15.77734375" style="371" customWidth="1"/>
    <col min="9744" max="9744" width="1.6640625" style="371" customWidth="1"/>
    <col min="9745" max="9745" width="14.109375" style="371" customWidth="1"/>
    <col min="9746" max="9746" width="2" style="371" customWidth="1"/>
    <col min="9747" max="9747" width="13.21875" style="371" customWidth="1"/>
    <col min="9748" max="9748" width="3.6640625" style="371" customWidth="1"/>
    <col min="9749" max="9749" width="12.33203125" style="371" customWidth="1"/>
    <col min="9750" max="9984" width="9.6640625" style="371"/>
    <col min="9985" max="9985" width="33.88671875" style="371" customWidth="1"/>
    <col min="9986" max="9986" width="9.44140625" style="371" customWidth="1"/>
    <col min="9987" max="9987" width="11.88671875" style="371" customWidth="1"/>
    <col min="9988" max="9988" width="0.77734375" style="371" customWidth="1"/>
    <col min="9989" max="9989" width="11" style="371" customWidth="1"/>
    <col min="9990" max="9990" width="1.33203125" style="371" customWidth="1"/>
    <col min="9991" max="9991" width="10.109375" style="371" customWidth="1"/>
    <col min="9992" max="9992" width="2.21875" style="371" customWidth="1"/>
    <col min="9993" max="9993" width="13.44140625" style="371" customWidth="1"/>
    <col min="9994" max="9994" width="1.88671875" style="371" customWidth="1"/>
    <col min="9995" max="9995" width="10.44140625" style="371" customWidth="1"/>
    <col min="9996" max="9996" width="1.109375" style="371" customWidth="1"/>
    <col min="9997" max="9997" width="9.44140625" style="371" customWidth="1"/>
    <col min="9998" max="9998" width="1.33203125" style="371" customWidth="1"/>
    <col min="9999" max="9999" width="15.77734375" style="371" customWidth="1"/>
    <col min="10000" max="10000" width="1.6640625" style="371" customWidth="1"/>
    <col min="10001" max="10001" width="14.109375" style="371" customWidth="1"/>
    <col min="10002" max="10002" width="2" style="371" customWidth="1"/>
    <col min="10003" max="10003" width="13.21875" style="371" customWidth="1"/>
    <col min="10004" max="10004" width="3.6640625" style="371" customWidth="1"/>
    <col min="10005" max="10005" width="12.33203125" style="371" customWidth="1"/>
    <col min="10006" max="10240" width="9.6640625" style="371"/>
    <col min="10241" max="10241" width="33.88671875" style="371" customWidth="1"/>
    <col min="10242" max="10242" width="9.44140625" style="371" customWidth="1"/>
    <col min="10243" max="10243" width="11.88671875" style="371" customWidth="1"/>
    <col min="10244" max="10244" width="0.77734375" style="371" customWidth="1"/>
    <col min="10245" max="10245" width="11" style="371" customWidth="1"/>
    <col min="10246" max="10246" width="1.33203125" style="371" customWidth="1"/>
    <col min="10247" max="10247" width="10.109375" style="371" customWidth="1"/>
    <col min="10248" max="10248" width="2.21875" style="371" customWidth="1"/>
    <col min="10249" max="10249" width="13.44140625" style="371" customWidth="1"/>
    <col min="10250" max="10250" width="1.88671875" style="371" customWidth="1"/>
    <col min="10251" max="10251" width="10.44140625" style="371" customWidth="1"/>
    <col min="10252" max="10252" width="1.109375" style="371" customWidth="1"/>
    <col min="10253" max="10253" width="9.44140625" style="371" customWidth="1"/>
    <col min="10254" max="10254" width="1.33203125" style="371" customWidth="1"/>
    <col min="10255" max="10255" width="15.77734375" style="371" customWidth="1"/>
    <col min="10256" max="10256" width="1.6640625" style="371" customWidth="1"/>
    <col min="10257" max="10257" width="14.109375" style="371" customWidth="1"/>
    <col min="10258" max="10258" width="2" style="371" customWidth="1"/>
    <col min="10259" max="10259" width="13.21875" style="371" customWidth="1"/>
    <col min="10260" max="10260" width="3.6640625" style="371" customWidth="1"/>
    <col min="10261" max="10261" width="12.33203125" style="371" customWidth="1"/>
    <col min="10262" max="10496" width="9.6640625" style="371"/>
    <col min="10497" max="10497" width="33.88671875" style="371" customWidth="1"/>
    <col min="10498" max="10498" width="9.44140625" style="371" customWidth="1"/>
    <col min="10499" max="10499" width="11.88671875" style="371" customWidth="1"/>
    <col min="10500" max="10500" width="0.77734375" style="371" customWidth="1"/>
    <col min="10501" max="10501" width="11" style="371" customWidth="1"/>
    <col min="10502" max="10502" width="1.33203125" style="371" customWidth="1"/>
    <col min="10503" max="10503" width="10.109375" style="371" customWidth="1"/>
    <col min="10504" max="10504" width="2.21875" style="371" customWidth="1"/>
    <col min="10505" max="10505" width="13.44140625" style="371" customWidth="1"/>
    <col min="10506" max="10506" width="1.88671875" style="371" customWidth="1"/>
    <col min="10507" max="10507" width="10.44140625" style="371" customWidth="1"/>
    <col min="10508" max="10508" width="1.109375" style="371" customWidth="1"/>
    <col min="10509" max="10509" width="9.44140625" style="371" customWidth="1"/>
    <col min="10510" max="10510" width="1.33203125" style="371" customWidth="1"/>
    <col min="10511" max="10511" width="15.77734375" style="371" customWidth="1"/>
    <col min="10512" max="10512" width="1.6640625" style="371" customWidth="1"/>
    <col min="10513" max="10513" width="14.109375" style="371" customWidth="1"/>
    <col min="10514" max="10514" width="2" style="371" customWidth="1"/>
    <col min="10515" max="10515" width="13.21875" style="371" customWidth="1"/>
    <col min="10516" max="10516" width="3.6640625" style="371" customWidth="1"/>
    <col min="10517" max="10517" width="12.33203125" style="371" customWidth="1"/>
    <col min="10518" max="10752" width="9.6640625" style="371"/>
    <col min="10753" max="10753" width="33.88671875" style="371" customWidth="1"/>
    <col min="10754" max="10754" width="9.44140625" style="371" customWidth="1"/>
    <col min="10755" max="10755" width="11.88671875" style="371" customWidth="1"/>
    <col min="10756" max="10756" width="0.77734375" style="371" customWidth="1"/>
    <col min="10757" max="10757" width="11" style="371" customWidth="1"/>
    <col min="10758" max="10758" width="1.33203125" style="371" customWidth="1"/>
    <col min="10759" max="10759" width="10.109375" style="371" customWidth="1"/>
    <col min="10760" max="10760" width="2.21875" style="371" customWidth="1"/>
    <col min="10761" max="10761" width="13.44140625" style="371" customWidth="1"/>
    <col min="10762" max="10762" width="1.88671875" style="371" customWidth="1"/>
    <col min="10763" max="10763" width="10.44140625" style="371" customWidth="1"/>
    <col min="10764" max="10764" width="1.109375" style="371" customWidth="1"/>
    <col min="10765" max="10765" width="9.44140625" style="371" customWidth="1"/>
    <col min="10766" max="10766" width="1.33203125" style="371" customWidth="1"/>
    <col min="10767" max="10767" width="15.77734375" style="371" customWidth="1"/>
    <col min="10768" max="10768" width="1.6640625" style="371" customWidth="1"/>
    <col min="10769" max="10769" width="14.109375" style="371" customWidth="1"/>
    <col min="10770" max="10770" width="2" style="371" customWidth="1"/>
    <col min="10771" max="10771" width="13.21875" style="371" customWidth="1"/>
    <col min="10772" max="10772" width="3.6640625" style="371" customWidth="1"/>
    <col min="10773" max="10773" width="12.33203125" style="371" customWidth="1"/>
    <col min="10774" max="11008" width="9.6640625" style="371"/>
    <col min="11009" max="11009" width="33.88671875" style="371" customWidth="1"/>
    <col min="11010" max="11010" width="9.44140625" style="371" customWidth="1"/>
    <col min="11011" max="11011" width="11.88671875" style="371" customWidth="1"/>
    <col min="11012" max="11012" width="0.77734375" style="371" customWidth="1"/>
    <col min="11013" max="11013" width="11" style="371" customWidth="1"/>
    <col min="11014" max="11014" width="1.33203125" style="371" customWidth="1"/>
    <col min="11015" max="11015" width="10.109375" style="371" customWidth="1"/>
    <col min="11016" max="11016" width="2.21875" style="371" customWidth="1"/>
    <col min="11017" max="11017" width="13.44140625" style="371" customWidth="1"/>
    <col min="11018" max="11018" width="1.88671875" style="371" customWidth="1"/>
    <col min="11019" max="11019" width="10.44140625" style="371" customWidth="1"/>
    <col min="11020" max="11020" width="1.109375" style="371" customWidth="1"/>
    <col min="11021" max="11021" width="9.44140625" style="371" customWidth="1"/>
    <col min="11022" max="11022" width="1.33203125" style="371" customWidth="1"/>
    <col min="11023" max="11023" width="15.77734375" style="371" customWidth="1"/>
    <col min="11024" max="11024" width="1.6640625" style="371" customWidth="1"/>
    <col min="11025" max="11025" width="14.109375" style="371" customWidth="1"/>
    <col min="11026" max="11026" width="2" style="371" customWidth="1"/>
    <col min="11027" max="11027" width="13.21875" style="371" customWidth="1"/>
    <col min="11028" max="11028" width="3.6640625" style="371" customWidth="1"/>
    <col min="11029" max="11029" width="12.33203125" style="371" customWidth="1"/>
    <col min="11030" max="11264" width="9.6640625" style="371"/>
    <col min="11265" max="11265" width="33.88671875" style="371" customWidth="1"/>
    <col min="11266" max="11266" width="9.44140625" style="371" customWidth="1"/>
    <col min="11267" max="11267" width="11.88671875" style="371" customWidth="1"/>
    <col min="11268" max="11268" width="0.77734375" style="371" customWidth="1"/>
    <col min="11269" max="11269" width="11" style="371" customWidth="1"/>
    <col min="11270" max="11270" width="1.33203125" style="371" customWidth="1"/>
    <col min="11271" max="11271" width="10.109375" style="371" customWidth="1"/>
    <col min="11272" max="11272" width="2.21875" style="371" customWidth="1"/>
    <col min="11273" max="11273" width="13.44140625" style="371" customWidth="1"/>
    <col min="11274" max="11274" width="1.88671875" style="371" customWidth="1"/>
    <col min="11275" max="11275" width="10.44140625" style="371" customWidth="1"/>
    <col min="11276" max="11276" width="1.109375" style="371" customWidth="1"/>
    <col min="11277" max="11277" width="9.44140625" style="371" customWidth="1"/>
    <col min="11278" max="11278" width="1.33203125" style="371" customWidth="1"/>
    <col min="11279" max="11279" width="15.77734375" style="371" customWidth="1"/>
    <col min="11280" max="11280" width="1.6640625" style="371" customWidth="1"/>
    <col min="11281" max="11281" width="14.109375" style="371" customWidth="1"/>
    <col min="11282" max="11282" width="2" style="371" customWidth="1"/>
    <col min="11283" max="11283" width="13.21875" style="371" customWidth="1"/>
    <col min="11284" max="11284" width="3.6640625" style="371" customWidth="1"/>
    <col min="11285" max="11285" width="12.33203125" style="371" customWidth="1"/>
    <col min="11286" max="11520" width="9.6640625" style="371"/>
    <col min="11521" max="11521" width="33.88671875" style="371" customWidth="1"/>
    <col min="11522" max="11522" width="9.44140625" style="371" customWidth="1"/>
    <col min="11523" max="11523" width="11.88671875" style="371" customWidth="1"/>
    <col min="11524" max="11524" width="0.77734375" style="371" customWidth="1"/>
    <col min="11525" max="11525" width="11" style="371" customWidth="1"/>
    <col min="11526" max="11526" width="1.33203125" style="371" customWidth="1"/>
    <col min="11527" max="11527" width="10.109375" style="371" customWidth="1"/>
    <col min="11528" max="11528" width="2.21875" style="371" customWidth="1"/>
    <col min="11529" max="11529" width="13.44140625" style="371" customWidth="1"/>
    <col min="11530" max="11530" width="1.88671875" style="371" customWidth="1"/>
    <col min="11531" max="11531" width="10.44140625" style="371" customWidth="1"/>
    <col min="11532" max="11532" width="1.109375" style="371" customWidth="1"/>
    <col min="11533" max="11533" width="9.44140625" style="371" customWidth="1"/>
    <col min="11534" max="11534" width="1.33203125" style="371" customWidth="1"/>
    <col min="11535" max="11535" width="15.77734375" style="371" customWidth="1"/>
    <col min="11536" max="11536" width="1.6640625" style="371" customWidth="1"/>
    <col min="11537" max="11537" width="14.109375" style="371" customWidth="1"/>
    <col min="11538" max="11538" width="2" style="371" customWidth="1"/>
    <col min="11539" max="11539" width="13.21875" style="371" customWidth="1"/>
    <col min="11540" max="11540" width="3.6640625" style="371" customWidth="1"/>
    <col min="11541" max="11541" width="12.33203125" style="371" customWidth="1"/>
    <col min="11542" max="11776" width="9.6640625" style="371"/>
    <col min="11777" max="11777" width="33.88671875" style="371" customWidth="1"/>
    <col min="11778" max="11778" width="9.44140625" style="371" customWidth="1"/>
    <col min="11779" max="11779" width="11.88671875" style="371" customWidth="1"/>
    <col min="11780" max="11780" width="0.77734375" style="371" customWidth="1"/>
    <col min="11781" max="11781" width="11" style="371" customWidth="1"/>
    <col min="11782" max="11782" width="1.33203125" style="371" customWidth="1"/>
    <col min="11783" max="11783" width="10.109375" style="371" customWidth="1"/>
    <col min="11784" max="11784" width="2.21875" style="371" customWidth="1"/>
    <col min="11785" max="11785" width="13.44140625" style="371" customWidth="1"/>
    <col min="11786" max="11786" width="1.88671875" style="371" customWidth="1"/>
    <col min="11787" max="11787" width="10.44140625" style="371" customWidth="1"/>
    <col min="11788" max="11788" width="1.109375" style="371" customWidth="1"/>
    <col min="11789" max="11789" width="9.44140625" style="371" customWidth="1"/>
    <col min="11790" max="11790" width="1.33203125" style="371" customWidth="1"/>
    <col min="11791" max="11791" width="15.77734375" style="371" customWidth="1"/>
    <col min="11792" max="11792" width="1.6640625" style="371" customWidth="1"/>
    <col min="11793" max="11793" width="14.109375" style="371" customWidth="1"/>
    <col min="11794" max="11794" width="2" style="371" customWidth="1"/>
    <col min="11795" max="11795" width="13.21875" style="371" customWidth="1"/>
    <col min="11796" max="11796" width="3.6640625" style="371" customWidth="1"/>
    <col min="11797" max="11797" width="12.33203125" style="371" customWidth="1"/>
    <col min="11798" max="12032" width="9.6640625" style="371"/>
    <col min="12033" max="12033" width="33.88671875" style="371" customWidth="1"/>
    <col min="12034" max="12034" width="9.44140625" style="371" customWidth="1"/>
    <col min="12035" max="12035" width="11.88671875" style="371" customWidth="1"/>
    <col min="12036" max="12036" width="0.77734375" style="371" customWidth="1"/>
    <col min="12037" max="12037" width="11" style="371" customWidth="1"/>
    <col min="12038" max="12038" width="1.33203125" style="371" customWidth="1"/>
    <col min="12039" max="12039" width="10.109375" style="371" customWidth="1"/>
    <col min="12040" max="12040" width="2.21875" style="371" customWidth="1"/>
    <col min="12041" max="12041" width="13.44140625" style="371" customWidth="1"/>
    <col min="12042" max="12042" width="1.88671875" style="371" customWidth="1"/>
    <col min="12043" max="12043" width="10.44140625" style="371" customWidth="1"/>
    <col min="12044" max="12044" width="1.109375" style="371" customWidth="1"/>
    <col min="12045" max="12045" width="9.44140625" style="371" customWidth="1"/>
    <col min="12046" max="12046" width="1.33203125" style="371" customWidth="1"/>
    <col min="12047" max="12047" width="15.77734375" style="371" customWidth="1"/>
    <col min="12048" max="12048" width="1.6640625" style="371" customWidth="1"/>
    <col min="12049" max="12049" width="14.109375" style="371" customWidth="1"/>
    <col min="12050" max="12050" width="2" style="371" customWidth="1"/>
    <col min="12051" max="12051" width="13.21875" style="371" customWidth="1"/>
    <col min="12052" max="12052" width="3.6640625" style="371" customWidth="1"/>
    <col min="12053" max="12053" width="12.33203125" style="371" customWidth="1"/>
    <col min="12054" max="12288" width="9.6640625" style="371"/>
    <col min="12289" max="12289" width="33.88671875" style="371" customWidth="1"/>
    <col min="12290" max="12290" width="9.44140625" style="371" customWidth="1"/>
    <col min="12291" max="12291" width="11.88671875" style="371" customWidth="1"/>
    <col min="12292" max="12292" width="0.77734375" style="371" customWidth="1"/>
    <col min="12293" max="12293" width="11" style="371" customWidth="1"/>
    <col min="12294" max="12294" width="1.33203125" style="371" customWidth="1"/>
    <col min="12295" max="12295" width="10.109375" style="371" customWidth="1"/>
    <col min="12296" max="12296" width="2.21875" style="371" customWidth="1"/>
    <col min="12297" max="12297" width="13.44140625" style="371" customWidth="1"/>
    <col min="12298" max="12298" width="1.88671875" style="371" customWidth="1"/>
    <col min="12299" max="12299" width="10.44140625" style="371" customWidth="1"/>
    <col min="12300" max="12300" width="1.109375" style="371" customWidth="1"/>
    <col min="12301" max="12301" width="9.44140625" style="371" customWidth="1"/>
    <col min="12302" max="12302" width="1.33203125" style="371" customWidth="1"/>
    <col min="12303" max="12303" width="15.77734375" style="371" customWidth="1"/>
    <col min="12304" max="12304" width="1.6640625" style="371" customWidth="1"/>
    <col min="12305" max="12305" width="14.109375" style="371" customWidth="1"/>
    <col min="12306" max="12306" width="2" style="371" customWidth="1"/>
    <col min="12307" max="12307" width="13.21875" style="371" customWidth="1"/>
    <col min="12308" max="12308" width="3.6640625" style="371" customWidth="1"/>
    <col min="12309" max="12309" width="12.33203125" style="371" customWidth="1"/>
    <col min="12310" max="12544" width="9.6640625" style="371"/>
    <col min="12545" max="12545" width="33.88671875" style="371" customWidth="1"/>
    <col min="12546" max="12546" width="9.44140625" style="371" customWidth="1"/>
    <col min="12547" max="12547" width="11.88671875" style="371" customWidth="1"/>
    <col min="12548" max="12548" width="0.77734375" style="371" customWidth="1"/>
    <col min="12549" max="12549" width="11" style="371" customWidth="1"/>
    <col min="12550" max="12550" width="1.33203125" style="371" customWidth="1"/>
    <col min="12551" max="12551" width="10.109375" style="371" customWidth="1"/>
    <col min="12552" max="12552" width="2.21875" style="371" customWidth="1"/>
    <col min="12553" max="12553" width="13.44140625" style="371" customWidth="1"/>
    <col min="12554" max="12554" width="1.88671875" style="371" customWidth="1"/>
    <col min="12555" max="12555" width="10.44140625" style="371" customWidth="1"/>
    <col min="12556" max="12556" width="1.109375" style="371" customWidth="1"/>
    <col min="12557" max="12557" width="9.44140625" style="371" customWidth="1"/>
    <col min="12558" max="12558" width="1.33203125" style="371" customWidth="1"/>
    <col min="12559" max="12559" width="15.77734375" style="371" customWidth="1"/>
    <col min="12560" max="12560" width="1.6640625" style="371" customWidth="1"/>
    <col min="12561" max="12561" width="14.109375" style="371" customWidth="1"/>
    <col min="12562" max="12562" width="2" style="371" customWidth="1"/>
    <col min="12563" max="12563" width="13.21875" style="371" customWidth="1"/>
    <col min="12564" max="12564" width="3.6640625" style="371" customWidth="1"/>
    <col min="12565" max="12565" width="12.33203125" style="371" customWidth="1"/>
    <col min="12566" max="12800" width="9.6640625" style="371"/>
    <col min="12801" max="12801" width="33.88671875" style="371" customWidth="1"/>
    <col min="12802" max="12802" width="9.44140625" style="371" customWidth="1"/>
    <col min="12803" max="12803" width="11.88671875" style="371" customWidth="1"/>
    <col min="12804" max="12804" width="0.77734375" style="371" customWidth="1"/>
    <col min="12805" max="12805" width="11" style="371" customWidth="1"/>
    <col min="12806" max="12806" width="1.33203125" style="371" customWidth="1"/>
    <col min="12807" max="12807" width="10.109375" style="371" customWidth="1"/>
    <col min="12808" max="12808" width="2.21875" style="371" customWidth="1"/>
    <col min="12809" max="12809" width="13.44140625" style="371" customWidth="1"/>
    <col min="12810" max="12810" width="1.88671875" style="371" customWidth="1"/>
    <col min="12811" max="12811" width="10.44140625" style="371" customWidth="1"/>
    <col min="12812" max="12812" width="1.109375" style="371" customWidth="1"/>
    <col min="12813" max="12813" width="9.44140625" style="371" customWidth="1"/>
    <col min="12814" max="12814" width="1.33203125" style="371" customWidth="1"/>
    <col min="12815" max="12815" width="15.77734375" style="371" customWidth="1"/>
    <col min="12816" max="12816" width="1.6640625" style="371" customWidth="1"/>
    <col min="12817" max="12817" width="14.109375" style="371" customWidth="1"/>
    <col min="12818" max="12818" width="2" style="371" customWidth="1"/>
    <col min="12819" max="12819" width="13.21875" style="371" customWidth="1"/>
    <col min="12820" max="12820" width="3.6640625" style="371" customWidth="1"/>
    <col min="12821" max="12821" width="12.33203125" style="371" customWidth="1"/>
    <col min="12822" max="13056" width="9.6640625" style="371"/>
    <col min="13057" max="13057" width="33.88671875" style="371" customWidth="1"/>
    <col min="13058" max="13058" width="9.44140625" style="371" customWidth="1"/>
    <col min="13059" max="13059" width="11.88671875" style="371" customWidth="1"/>
    <col min="13060" max="13060" width="0.77734375" style="371" customWidth="1"/>
    <col min="13061" max="13061" width="11" style="371" customWidth="1"/>
    <col min="13062" max="13062" width="1.33203125" style="371" customWidth="1"/>
    <col min="13063" max="13063" width="10.109375" style="371" customWidth="1"/>
    <col min="13064" max="13064" width="2.21875" style="371" customWidth="1"/>
    <col min="13065" max="13065" width="13.44140625" style="371" customWidth="1"/>
    <col min="13066" max="13066" width="1.88671875" style="371" customWidth="1"/>
    <col min="13067" max="13067" width="10.44140625" style="371" customWidth="1"/>
    <col min="13068" max="13068" width="1.109375" style="371" customWidth="1"/>
    <col min="13069" max="13069" width="9.44140625" style="371" customWidth="1"/>
    <col min="13070" max="13070" width="1.33203125" style="371" customWidth="1"/>
    <col min="13071" max="13071" width="15.77734375" style="371" customWidth="1"/>
    <col min="13072" max="13072" width="1.6640625" style="371" customWidth="1"/>
    <col min="13073" max="13073" width="14.109375" style="371" customWidth="1"/>
    <col min="13074" max="13074" width="2" style="371" customWidth="1"/>
    <col min="13075" max="13075" width="13.21875" style="371" customWidth="1"/>
    <col min="13076" max="13076" width="3.6640625" style="371" customWidth="1"/>
    <col min="13077" max="13077" width="12.33203125" style="371" customWidth="1"/>
    <col min="13078" max="13312" width="9.6640625" style="371"/>
    <col min="13313" max="13313" width="33.88671875" style="371" customWidth="1"/>
    <col min="13314" max="13314" width="9.44140625" style="371" customWidth="1"/>
    <col min="13315" max="13315" width="11.88671875" style="371" customWidth="1"/>
    <col min="13316" max="13316" width="0.77734375" style="371" customWidth="1"/>
    <col min="13317" max="13317" width="11" style="371" customWidth="1"/>
    <col min="13318" max="13318" width="1.33203125" style="371" customWidth="1"/>
    <col min="13319" max="13319" width="10.109375" style="371" customWidth="1"/>
    <col min="13320" max="13320" width="2.21875" style="371" customWidth="1"/>
    <col min="13321" max="13321" width="13.44140625" style="371" customWidth="1"/>
    <col min="13322" max="13322" width="1.88671875" style="371" customWidth="1"/>
    <col min="13323" max="13323" width="10.44140625" style="371" customWidth="1"/>
    <col min="13324" max="13324" width="1.109375" style="371" customWidth="1"/>
    <col min="13325" max="13325" width="9.44140625" style="371" customWidth="1"/>
    <col min="13326" max="13326" width="1.33203125" style="371" customWidth="1"/>
    <col min="13327" max="13327" width="15.77734375" style="371" customWidth="1"/>
    <col min="13328" max="13328" width="1.6640625" style="371" customWidth="1"/>
    <col min="13329" max="13329" width="14.109375" style="371" customWidth="1"/>
    <col min="13330" max="13330" width="2" style="371" customWidth="1"/>
    <col min="13331" max="13331" width="13.21875" style="371" customWidth="1"/>
    <col min="13332" max="13332" width="3.6640625" style="371" customWidth="1"/>
    <col min="13333" max="13333" width="12.33203125" style="371" customWidth="1"/>
    <col min="13334" max="13568" width="9.6640625" style="371"/>
    <col min="13569" max="13569" width="33.88671875" style="371" customWidth="1"/>
    <col min="13570" max="13570" width="9.44140625" style="371" customWidth="1"/>
    <col min="13571" max="13571" width="11.88671875" style="371" customWidth="1"/>
    <col min="13572" max="13572" width="0.77734375" style="371" customWidth="1"/>
    <col min="13573" max="13573" width="11" style="371" customWidth="1"/>
    <col min="13574" max="13574" width="1.33203125" style="371" customWidth="1"/>
    <col min="13575" max="13575" width="10.109375" style="371" customWidth="1"/>
    <col min="13576" max="13576" width="2.21875" style="371" customWidth="1"/>
    <col min="13577" max="13577" width="13.44140625" style="371" customWidth="1"/>
    <col min="13578" max="13578" width="1.88671875" style="371" customWidth="1"/>
    <col min="13579" max="13579" width="10.44140625" style="371" customWidth="1"/>
    <col min="13580" max="13580" width="1.109375" style="371" customWidth="1"/>
    <col min="13581" max="13581" width="9.44140625" style="371" customWidth="1"/>
    <col min="13582" max="13582" width="1.33203125" style="371" customWidth="1"/>
    <col min="13583" max="13583" width="15.77734375" style="371" customWidth="1"/>
    <col min="13584" max="13584" width="1.6640625" style="371" customWidth="1"/>
    <col min="13585" max="13585" width="14.109375" style="371" customWidth="1"/>
    <col min="13586" max="13586" width="2" style="371" customWidth="1"/>
    <col min="13587" max="13587" width="13.21875" style="371" customWidth="1"/>
    <col min="13588" max="13588" width="3.6640625" style="371" customWidth="1"/>
    <col min="13589" max="13589" width="12.33203125" style="371" customWidth="1"/>
    <col min="13590" max="13824" width="9.6640625" style="371"/>
    <col min="13825" max="13825" width="33.88671875" style="371" customWidth="1"/>
    <col min="13826" max="13826" width="9.44140625" style="371" customWidth="1"/>
    <col min="13827" max="13827" width="11.88671875" style="371" customWidth="1"/>
    <col min="13828" max="13828" width="0.77734375" style="371" customWidth="1"/>
    <col min="13829" max="13829" width="11" style="371" customWidth="1"/>
    <col min="13830" max="13830" width="1.33203125" style="371" customWidth="1"/>
    <col min="13831" max="13831" width="10.109375" style="371" customWidth="1"/>
    <col min="13832" max="13832" width="2.21875" style="371" customWidth="1"/>
    <col min="13833" max="13833" width="13.44140625" style="371" customWidth="1"/>
    <col min="13834" max="13834" width="1.88671875" style="371" customWidth="1"/>
    <col min="13835" max="13835" width="10.44140625" style="371" customWidth="1"/>
    <col min="13836" max="13836" width="1.109375" style="371" customWidth="1"/>
    <col min="13837" max="13837" width="9.44140625" style="371" customWidth="1"/>
    <col min="13838" max="13838" width="1.33203125" style="371" customWidth="1"/>
    <col min="13839" max="13839" width="15.77734375" style="371" customWidth="1"/>
    <col min="13840" max="13840" width="1.6640625" style="371" customWidth="1"/>
    <col min="13841" max="13841" width="14.109375" style="371" customWidth="1"/>
    <col min="13842" max="13842" width="2" style="371" customWidth="1"/>
    <col min="13843" max="13843" width="13.21875" style="371" customWidth="1"/>
    <col min="13844" max="13844" width="3.6640625" style="371" customWidth="1"/>
    <col min="13845" max="13845" width="12.33203125" style="371" customWidth="1"/>
    <col min="13846" max="14080" width="9.6640625" style="371"/>
    <col min="14081" max="14081" width="33.88671875" style="371" customWidth="1"/>
    <col min="14082" max="14082" width="9.44140625" style="371" customWidth="1"/>
    <col min="14083" max="14083" width="11.88671875" style="371" customWidth="1"/>
    <col min="14084" max="14084" width="0.77734375" style="371" customWidth="1"/>
    <col min="14085" max="14085" width="11" style="371" customWidth="1"/>
    <col min="14086" max="14086" width="1.33203125" style="371" customWidth="1"/>
    <col min="14087" max="14087" width="10.109375" style="371" customWidth="1"/>
    <col min="14088" max="14088" width="2.21875" style="371" customWidth="1"/>
    <col min="14089" max="14089" width="13.44140625" style="371" customWidth="1"/>
    <col min="14090" max="14090" width="1.88671875" style="371" customWidth="1"/>
    <col min="14091" max="14091" width="10.44140625" style="371" customWidth="1"/>
    <col min="14092" max="14092" width="1.109375" style="371" customWidth="1"/>
    <col min="14093" max="14093" width="9.44140625" style="371" customWidth="1"/>
    <col min="14094" max="14094" width="1.33203125" style="371" customWidth="1"/>
    <col min="14095" max="14095" width="15.77734375" style="371" customWidth="1"/>
    <col min="14096" max="14096" width="1.6640625" style="371" customWidth="1"/>
    <col min="14097" max="14097" width="14.109375" style="371" customWidth="1"/>
    <col min="14098" max="14098" width="2" style="371" customWidth="1"/>
    <col min="14099" max="14099" width="13.21875" style="371" customWidth="1"/>
    <col min="14100" max="14100" width="3.6640625" style="371" customWidth="1"/>
    <col min="14101" max="14101" width="12.33203125" style="371" customWidth="1"/>
    <col min="14102" max="14336" width="9.6640625" style="371"/>
    <col min="14337" max="14337" width="33.88671875" style="371" customWidth="1"/>
    <col min="14338" max="14338" width="9.44140625" style="371" customWidth="1"/>
    <col min="14339" max="14339" width="11.88671875" style="371" customWidth="1"/>
    <col min="14340" max="14340" width="0.77734375" style="371" customWidth="1"/>
    <col min="14341" max="14341" width="11" style="371" customWidth="1"/>
    <col min="14342" max="14342" width="1.33203125" style="371" customWidth="1"/>
    <col min="14343" max="14343" width="10.109375" style="371" customWidth="1"/>
    <col min="14344" max="14344" width="2.21875" style="371" customWidth="1"/>
    <col min="14345" max="14345" width="13.44140625" style="371" customWidth="1"/>
    <col min="14346" max="14346" width="1.88671875" style="371" customWidth="1"/>
    <col min="14347" max="14347" width="10.44140625" style="371" customWidth="1"/>
    <col min="14348" max="14348" width="1.109375" style="371" customWidth="1"/>
    <col min="14349" max="14349" width="9.44140625" style="371" customWidth="1"/>
    <col min="14350" max="14350" width="1.33203125" style="371" customWidth="1"/>
    <col min="14351" max="14351" width="15.77734375" style="371" customWidth="1"/>
    <col min="14352" max="14352" width="1.6640625" style="371" customWidth="1"/>
    <col min="14353" max="14353" width="14.109375" style="371" customWidth="1"/>
    <col min="14354" max="14354" width="2" style="371" customWidth="1"/>
    <col min="14355" max="14355" width="13.21875" style="371" customWidth="1"/>
    <col min="14356" max="14356" width="3.6640625" style="371" customWidth="1"/>
    <col min="14357" max="14357" width="12.33203125" style="371" customWidth="1"/>
    <col min="14358" max="14592" width="9.6640625" style="371"/>
    <col min="14593" max="14593" width="33.88671875" style="371" customWidth="1"/>
    <col min="14594" max="14594" width="9.44140625" style="371" customWidth="1"/>
    <col min="14595" max="14595" width="11.88671875" style="371" customWidth="1"/>
    <col min="14596" max="14596" width="0.77734375" style="371" customWidth="1"/>
    <col min="14597" max="14597" width="11" style="371" customWidth="1"/>
    <col min="14598" max="14598" width="1.33203125" style="371" customWidth="1"/>
    <col min="14599" max="14599" width="10.109375" style="371" customWidth="1"/>
    <col min="14600" max="14600" width="2.21875" style="371" customWidth="1"/>
    <col min="14601" max="14601" width="13.44140625" style="371" customWidth="1"/>
    <col min="14602" max="14602" width="1.88671875" style="371" customWidth="1"/>
    <col min="14603" max="14603" width="10.44140625" style="371" customWidth="1"/>
    <col min="14604" max="14604" width="1.109375" style="371" customWidth="1"/>
    <col min="14605" max="14605" width="9.44140625" style="371" customWidth="1"/>
    <col min="14606" max="14606" width="1.33203125" style="371" customWidth="1"/>
    <col min="14607" max="14607" width="15.77734375" style="371" customWidth="1"/>
    <col min="14608" max="14608" width="1.6640625" style="371" customWidth="1"/>
    <col min="14609" max="14609" width="14.109375" style="371" customWidth="1"/>
    <col min="14610" max="14610" width="2" style="371" customWidth="1"/>
    <col min="14611" max="14611" width="13.21875" style="371" customWidth="1"/>
    <col min="14612" max="14612" width="3.6640625" style="371" customWidth="1"/>
    <col min="14613" max="14613" width="12.33203125" style="371" customWidth="1"/>
    <col min="14614" max="14848" width="9.6640625" style="371"/>
    <col min="14849" max="14849" width="33.88671875" style="371" customWidth="1"/>
    <col min="14850" max="14850" width="9.44140625" style="371" customWidth="1"/>
    <col min="14851" max="14851" width="11.88671875" style="371" customWidth="1"/>
    <col min="14852" max="14852" width="0.77734375" style="371" customWidth="1"/>
    <col min="14853" max="14853" width="11" style="371" customWidth="1"/>
    <col min="14854" max="14854" width="1.33203125" style="371" customWidth="1"/>
    <col min="14855" max="14855" width="10.109375" style="371" customWidth="1"/>
    <col min="14856" max="14856" width="2.21875" style="371" customWidth="1"/>
    <col min="14857" max="14857" width="13.44140625" style="371" customWidth="1"/>
    <col min="14858" max="14858" width="1.88671875" style="371" customWidth="1"/>
    <col min="14859" max="14859" width="10.44140625" style="371" customWidth="1"/>
    <col min="14860" max="14860" width="1.109375" style="371" customWidth="1"/>
    <col min="14861" max="14861" width="9.44140625" style="371" customWidth="1"/>
    <col min="14862" max="14862" width="1.33203125" style="371" customWidth="1"/>
    <col min="14863" max="14863" width="15.77734375" style="371" customWidth="1"/>
    <col min="14864" max="14864" width="1.6640625" style="371" customWidth="1"/>
    <col min="14865" max="14865" width="14.109375" style="371" customWidth="1"/>
    <col min="14866" max="14866" width="2" style="371" customWidth="1"/>
    <col min="14867" max="14867" width="13.21875" style="371" customWidth="1"/>
    <col min="14868" max="14868" width="3.6640625" style="371" customWidth="1"/>
    <col min="14869" max="14869" width="12.33203125" style="371" customWidth="1"/>
    <col min="14870" max="15104" width="9.6640625" style="371"/>
    <col min="15105" max="15105" width="33.88671875" style="371" customWidth="1"/>
    <col min="15106" max="15106" width="9.44140625" style="371" customWidth="1"/>
    <col min="15107" max="15107" width="11.88671875" style="371" customWidth="1"/>
    <col min="15108" max="15108" width="0.77734375" style="371" customWidth="1"/>
    <col min="15109" max="15109" width="11" style="371" customWidth="1"/>
    <col min="15110" max="15110" width="1.33203125" style="371" customWidth="1"/>
    <col min="15111" max="15111" width="10.109375" style="371" customWidth="1"/>
    <col min="15112" max="15112" width="2.21875" style="371" customWidth="1"/>
    <col min="15113" max="15113" width="13.44140625" style="371" customWidth="1"/>
    <col min="15114" max="15114" width="1.88671875" style="371" customWidth="1"/>
    <col min="15115" max="15115" width="10.44140625" style="371" customWidth="1"/>
    <col min="15116" max="15116" width="1.109375" style="371" customWidth="1"/>
    <col min="15117" max="15117" width="9.44140625" style="371" customWidth="1"/>
    <col min="15118" max="15118" width="1.33203125" style="371" customWidth="1"/>
    <col min="15119" max="15119" width="15.77734375" style="371" customWidth="1"/>
    <col min="15120" max="15120" width="1.6640625" style="371" customWidth="1"/>
    <col min="15121" max="15121" width="14.109375" style="371" customWidth="1"/>
    <col min="15122" max="15122" width="2" style="371" customWidth="1"/>
    <col min="15123" max="15123" width="13.21875" style="371" customWidth="1"/>
    <col min="15124" max="15124" width="3.6640625" style="371" customWidth="1"/>
    <col min="15125" max="15125" width="12.33203125" style="371" customWidth="1"/>
    <col min="15126" max="15360" width="9.6640625" style="371"/>
    <col min="15361" max="15361" width="33.88671875" style="371" customWidth="1"/>
    <col min="15362" max="15362" width="9.44140625" style="371" customWidth="1"/>
    <col min="15363" max="15363" width="11.88671875" style="371" customWidth="1"/>
    <col min="15364" max="15364" width="0.77734375" style="371" customWidth="1"/>
    <col min="15365" max="15365" width="11" style="371" customWidth="1"/>
    <col min="15366" max="15366" width="1.33203125" style="371" customWidth="1"/>
    <col min="15367" max="15367" width="10.109375" style="371" customWidth="1"/>
    <col min="15368" max="15368" width="2.21875" style="371" customWidth="1"/>
    <col min="15369" max="15369" width="13.44140625" style="371" customWidth="1"/>
    <col min="15370" max="15370" width="1.88671875" style="371" customWidth="1"/>
    <col min="15371" max="15371" width="10.44140625" style="371" customWidth="1"/>
    <col min="15372" max="15372" width="1.109375" style="371" customWidth="1"/>
    <col min="15373" max="15373" width="9.44140625" style="371" customWidth="1"/>
    <col min="15374" max="15374" width="1.33203125" style="371" customWidth="1"/>
    <col min="15375" max="15375" width="15.77734375" style="371" customWidth="1"/>
    <col min="15376" max="15376" width="1.6640625" style="371" customWidth="1"/>
    <col min="15377" max="15377" width="14.109375" style="371" customWidth="1"/>
    <col min="15378" max="15378" width="2" style="371" customWidth="1"/>
    <col min="15379" max="15379" width="13.21875" style="371" customWidth="1"/>
    <col min="15380" max="15380" width="3.6640625" style="371" customWidth="1"/>
    <col min="15381" max="15381" width="12.33203125" style="371" customWidth="1"/>
    <col min="15382" max="15616" width="9.6640625" style="371"/>
    <col min="15617" max="15617" width="33.88671875" style="371" customWidth="1"/>
    <col min="15618" max="15618" width="9.44140625" style="371" customWidth="1"/>
    <col min="15619" max="15619" width="11.88671875" style="371" customWidth="1"/>
    <col min="15620" max="15620" width="0.77734375" style="371" customWidth="1"/>
    <col min="15621" max="15621" width="11" style="371" customWidth="1"/>
    <col min="15622" max="15622" width="1.33203125" style="371" customWidth="1"/>
    <col min="15623" max="15623" width="10.109375" style="371" customWidth="1"/>
    <col min="15624" max="15624" width="2.21875" style="371" customWidth="1"/>
    <col min="15625" max="15625" width="13.44140625" style="371" customWidth="1"/>
    <col min="15626" max="15626" width="1.88671875" style="371" customWidth="1"/>
    <col min="15627" max="15627" width="10.44140625" style="371" customWidth="1"/>
    <col min="15628" max="15628" width="1.109375" style="371" customWidth="1"/>
    <col min="15629" max="15629" width="9.44140625" style="371" customWidth="1"/>
    <col min="15630" max="15630" width="1.33203125" style="371" customWidth="1"/>
    <col min="15631" max="15631" width="15.77734375" style="371" customWidth="1"/>
    <col min="15632" max="15632" width="1.6640625" style="371" customWidth="1"/>
    <col min="15633" max="15633" width="14.109375" style="371" customWidth="1"/>
    <col min="15634" max="15634" width="2" style="371" customWidth="1"/>
    <col min="15635" max="15635" width="13.21875" style="371" customWidth="1"/>
    <col min="15636" max="15636" width="3.6640625" style="371" customWidth="1"/>
    <col min="15637" max="15637" width="12.33203125" style="371" customWidth="1"/>
    <col min="15638" max="15872" width="9.6640625" style="371"/>
    <col min="15873" max="15873" width="33.88671875" style="371" customWidth="1"/>
    <col min="15874" max="15874" width="9.44140625" style="371" customWidth="1"/>
    <col min="15875" max="15875" width="11.88671875" style="371" customWidth="1"/>
    <col min="15876" max="15876" width="0.77734375" style="371" customWidth="1"/>
    <col min="15877" max="15877" width="11" style="371" customWidth="1"/>
    <col min="15878" max="15878" width="1.33203125" style="371" customWidth="1"/>
    <col min="15879" max="15879" width="10.109375" style="371" customWidth="1"/>
    <col min="15880" max="15880" width="2.21875" style="371" customWidth="1"/>
    <col min="15881" max="15881" width="13.44140625" style="371" customWidth="1"/>
    <col min="15882" max="15882" width="1.88671875" style="371" customWidth="1"/>
    <col min="15883" max="15883" width="10.44140625" style="371" customWidth="1"/>
    <col min="15884" max="15884" width="1.109375" style="371" customWidth="1"/>
    <col min="15885" max="15885" width="9.44140625" style="371" customWidth="1"/>
    <col min="15886" max="15886" width="1.33203125" style="371" customWidth="1"/>
    <col min="15887" max="15887" width="15.77734375" style="371" customWidth="1"/>
    <col min="15888" max="15888" width="1.6640625" style="371" customWidth="1"/>
    <col min="15889" max="15889" width="14.109375" style="371" customWidth="1"/>
    <col min="15890" max="15890" width="2" style="371" customWidth="1"/>
    <col min="15891" max="15891" width="13.21875" style="371" customWidth="1"/>
    <col min="15892" max="15892" width="3.6640625" style="371" customWidth="1"/>
    <col min="15893" max="15893" width="12.33203125" style="371" customWidth="1"/>
    <col min="15894" max="16128" width="9.6640625" style="371"/>
    <col min="16129" max="16129" width="33.88671875" style="371" customWidth="1"/>
    <col min="16130" max="16130" width="9.44140625" style="371" customWidth="1"/>
    <col min="16131" max="16131" width="11.88671875" style="371" customWidth="1"/>
    <col min="16132" max="16132" width="0.77734375" style="371" customWidth="1"/>
    <col min="16133" max="16133" width="11" style="371" customWidth="1"/>
    <col min="16134" max="16134" width="1.33203125" style="371" customWidth="1"/>
    <col min="16135" max="16135" width="10.109375" style="371" customWidth="1"/>
    <col min="16136" max="16136" width="2.21875" style="371" customWidth="1"/>
    <col min="16137" max="16137" width="13.44140625" style="371" customWidth="1"/>
    <col min="16138" max="16138" width="1.88671875" style="371" customWidth="1"/>
    <col min="16139" max="16139" width="10.44140625" style="371" customWidth="1"/>
    <col min="16140" max="16140" width="1.109375" style="371" customWidth="1"/>
    <col min="16141" max="16141" width="9.44140625" style="371" customWidth="1"/>
    <col min="16142" max="16142" width="1.33203125" style="371" customWidth="1"/>
    <col min="16143" max="16143" width="15.77734375" style="371" customWidth="1"/>
    <col min="16144" max="16144" width="1.6640625" style="371" customWidth="1"/>
    <col min="16145" max="16145" width="14.109375" style="371" customWidth="1"/>
    <col min="16146" max="16146" width="2" style="371" customWidth="1"/>
    <col min="16147" max="16147" width="13.21875" style="371" customWidth="1"/>
    <col min="16148" max="16148" width="3.6640625" style="371" customWidth="1"/>
    <col min="16149" max="16149" width="12.33203125" style="371" customWidth="1"/>
    <col min="16150" max="16384" width="9.6640625" style="371"/>
  </cols>
  <sheetData>
    <row r="1" spans="1:28" ht="58.95" customHeight="1" x14ac:dyDescent="0.35">
      <c r="Q1" s="508" t="s">
        <v>0</v>
      </c>
      <c r="R1" s="502"/>
      <c r="S1" s="502"/>
    </row>
    <row r="2" spans="1:28" ht="52.5" customHeight="1" thickBot="1" x14ac:dyDescent="0.45">
      <c r="A2" s="374" t="s">
        <v>250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5"/>
      <c r="Q2" s="376"/>
      <c r="R2" s="375"/>
      <c r="S2" s="375"/>
    </row>
    <row r="3" spans="1:28" ht="24" customHeight="1" thickTop="1" x14ac:dyDescent="0.35">
      <c r="A3" s="377" t="s">
        <v>122</v>
      </c>
      <c r="B3" s="378" t="s">
        <v>123</v>
      </c>
      <c r="C3" s="378"/>
      <c r="D3" s="377"/>
      <c r="E3" s="377" t="s">
        <v>124</v>
      </c>
      <c r="F3" s="377"/>
      <c r="G3" s="377" t="s">
        <v>125</v>
      </c>
      <c r="H3" s="377"/>
      <c r="I3" s="377" t="s">
        <v>126</v>
      </c>
      <c r="J3" s="377"/>
      <c r="K3" s="378" t="s">
        <v>187</v>
      </c>
      <c r="L3" s="378"/>
      <c r="M3" s="378"/>
      <c r="N3" s="377"/>
      <c r="O3" s="377" t="s">
        <v>128</v>
      </c>
      <c r="P3" s="377"/>
      <c r="Q3" s="377" t="s">
        <v>129</v>
      </c>
      <c r="R3" s="377"/>
      <c r="S3" s="377" t="s">
        <v>130</v>
      </c>
    </row>
    <row r="4" spans="1:28" ht="19.95" customHeight="1" x14ac:dyDescent="0.3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8" t="s">
        <v>202</v>
      </c>
      <c r="L4" s="379"/>
      <c r="M4" s="379"/>
      <c r="N4" s="377"/>
      <c r="O4" s="377"/>
      <c r="P4" s="377"/>
      <c r="Q4" s="377"/>
      <c r="R4" s="377"/>
      <c r="S4" s="377"/>
    </row>
    <row r="5" spans="1:28" s="353" customFormat="1" ht="58.2" customHeight="1" thickBot="1" x14ac:dyDescent="0.3">
      <c r="A5" s="476" t="s">
        <v>203</v>
      </c>
      <c r="B5" s="509" t="s">
        <v>190</v>
      </c>
      <c r="C5" s="510"/>
      <c r="D5" s="348"/>
      <c r="E5" s="476" t="s">
        <v>204</v>
      </c>
      <c r="F5" s="348"/>
      <c r="G5" s="476" t="s">
        <v>205</v>
      </c>
      <c r="H5" s="348"/>
      <c r="I5" s="476" t="s">
        <v>206</v>
      </c>
      <c r="J5" s="348"/>
      <c r="K5" s="349" t="s">
        <v>7</v>
      </c>
      <c r="L5" s="348"/>
      <c r="M5" s="476" t="s">
        <v>8</v>
      </c>
      <c r="N5" s="348"/>
      <c r="O5" s="350" t="s">
        <v>207</v>
      </c>
      <c r="P5" s="348"/>
      <c r="Q5" s="350" t="s">
        <v>208</v>
      </c>
      <c r="R5" s="348"/>
      <c r="S5" s="351" t="s">
        <v>209</v>
      </c>
      <c r="T5" s="352"/>
    </row>
    <row r="6" spans="1:28" s="353" customFormat="1" ht="15" customHeight="1" x14ac:dyDescent="0.25">
      <c r="A6" s="370" t="s">
        <v>12</v>
      </c>
      <c r="O6" s="354"/>
      <c r="Q6" s="354"/>
      <c r="T6" s="352"/>
    </row>
    <row r="7" spans="1:28" s="353" customFormat="1" ht="15" customHeight="1" x14ac:dyDescent="0.25">
      <c r="A7" s="353" t="s">
        <v>182</v>
      </c>
      <c r="B7" s="353" t="s">
        <v>183</v>
      </c>
      <c r="C7" s="355" t="s">
        <v>15</v>
      </c>
      <c r="E7" s="353">
        <v>10350</v>
      </c>
      <c r="G7" s="353">
        <v>0</v>
      </c>
      <c r="I7" s="356">
        <f>E7-G7</f>
        <v>10350</v>
      </c>
      <c r="K7" s="357">
        <f>ROUND(IF(I7&lt;&gt;0,((O7/I7)/10),0),3)</f>
        <v>2.968</v>
      </c>
      <c r="M7" s="357">
        <f>ROUND(IF(I7&lt;&gt;0,((Q7/I7)/10),0),3)</f>
        <v>3.0990000000000002</v>
      </c>
      <c r="O7" s="354">
        <v>307140</v>
      </c>
      <c r="Q7" s="354">
        <v>320750</v>
      </c>
      <c r="S7" s="354">
        <v>13610</v>
      </c>
      <c r="T7" s="352"/>
    </row>
    <row r="8" spans="1:28" s="353" customFormat="1" ht="20.100000000000001" customHeight="1" x14ac:dyDescent="0.25">
      <c r="A8" s="353" t="s">
        <v>16</v>
      </c>
      <c r="B8" s="353" t="s">
        <v>183</v>
      </c>
      <c r="C8" s="358" t="s">
        <v>85</v>
      </c>
      <c r="E8" s="353">
        <v>14940</v>
      </c>
      <c r="G8" s="353">
        <v>0</v>
      </c>
      <c r="I8" s="356">
        <f>E8-G8</f>
        <v>14940</v>
      </c>
      <c r="K8" s="357">
        <f>ROUND(IF(I8&lt;&gt;0,((O8/I8)/10),0),3)</f>
        <v>3.0750000000000002</v>
      </c>
      <c r="M8" s="357">
        <f>ROUND(IF(I8&lt;&gt;0,((Q8/I8)/10),0),3)</f>
        <v>3.383</v>
      </c>
      <c r="O8" s="354">
        <v>459408.60000000003</v>
      </c>
      <c r="Q8" s="354">
        <v>505400</v>
      </c>
      <c r="S8" s="354">
        <v>45991.399999999994</v>
      </c>
      <c r="T8" s="352"/>
    </row>
    <row r="9" spans="1:28" s="353" customFormat="1" ht="20.100000000000001" customHeight="1" thickBot="1" x14ac:dyDescent="0.3">
      <c r="A9" s="370" t="s">
        <v>18</v>
      </c>
      <c r="E9" s="380">
        <f>SUM(E7:E8)</f>
        <v>25290</v>
      </c>
      <c r="F9" s="370"/>
      <c r="G9" s="380">
        <f>SUM(G7:G8)</f>
        <v>0</v>
      </c>
      <c r="H9" s="370"/>
      <c r="I9" s="380">
        <f>SUM(I7:I8)</f>
        <v>25290</v>
      </c>
      <c r="J9" s="370"/>
      <c r="K9" s="381">
        <f>ROUND(IF(I9&lt;&gt;0,((O9/I9)/10),0),3)</f>
        <v>3.0310000000000001</v>
      </c>
      <c r="L9" s="370"/>
      <c r="M9" s="381">
        <f>ROUND(IF(I9&lt;&gt;0,((Q9/I9)/10),0),3)</f>
        <v>3.2669999999999999</v>
      </c>
      <c r="N9" s="370"/>
      <c r="O9" s="382">
        <f>SUM(O7:O8)</f>
        <v>766548.60000000009</v>
      </c>
      <c r="P9" s="370"/>
      <c r="Q9" s="382">
        <f>SUM(Q7:Q8)</f>
        <v>826150</v>
      </c>
      <c r="R9" s="370"/>
      <c r="S9" s="382">
        <f>SUM(S7:S8)</f>
        <v>59601.399999999994</v>
      </c>
      <c r="T9" s="352"/>
    </row>
    <row r="10" spans="1:28" s="353" customFormat="1" ht="9" customHeight="1" thickTop="1" x14ac:dyDescent="0.25">
      <c r="T10" s="352"/>
    </row>
    <row r="11" spans="1:28" s="353" customFormat="1" ht="10.199999999999999" customHeight="1" x14ac:dyDescent="0.25">
      <c r="A11" s="383" t="s">
        <v>19</v>
      </c>
      <c r="O11" s="354"/>
      <c r="Q11" s="354"/>
      <c r="T11" s="352"/>
    </row>
    <row r="12" spans="1:28" s="353" customFormat="1" ht="20.100000000000001" customHeight="1" x14ac:dyDescent="0.25">
      <c r="A12" s="353" t="s">
        <v>20</v>
      </c>
      <c r="B12" s="353" t="s">
        <v>183</v>
      </c>
      <c r="C12" s="355" t="s">
        <v>15</v>
      </c>
      <c r="E12" s="353">
        <v>4667</v>
      </c>
      <c r="G12" s="353">
        <v>1</v>
      </c>
      <c r="I12" s="356">
        <f>E12-G12</f>
        <v>4666</v>
      </c>
      <c r="K12" s="357">
        <f>ROUND(IF(I12&lt;&gt;0,((O12/I12)/10),0),3)</f>
        <v>1.9650000000000001</v>
      </c>
      <c r="M12" s="357">
        <f>ROUND(IF(I12&lt;&gt;0,((Q12/I12)/10),0),3)</f>
        <v>2.1640000000000001</v>
      </c>
      <c r="O12" s="354">
        <v>91704.780000000013</v>
      </c>
      <c r="P12" s="354"/>
      <c r="Q12" s="354">
        <v>100968.62</v>
      </c>
      <c r="R12" s="354"/>
      <c r="S12" s="354">
        <v>4916.8100000000004</v>
      </c>
      <c r="T12" s="384"/>
      <c r="U12" s="354"/>
    </row>
    <row r="13" spans="1:28" s="353" customFormat="1" ht="20.100000000000001" customHeight="1" x14ac:dyDescent="0.25">
      <c r="A13" s="353" t="s">
        <v>245</v>
      </c>
      <c r="C13" s="355" t="s">
        <v>87</v>
      </c>
      <c r="E13" s="353">
        <v>50</v>
      </c>
      <c r="G13" s="353">
        <v>0</v>
      </c>
      <c r="I13" s="356">
        <f>E13-G13</f>
        <v>50</v>
      </c>
      <c r="K13" s="357">
        <f>ROUND(IF(I13&lt;&gt;0,((O13/I13)/10),0),3)</f>
        <v>1.74</v>
      </c>
      <c r="M13" s="357">
        <f>ROUND(IF(I13&lt;&gt;0,((Q13/I13)/10),0),3)</f>
        <v>2.5419999999999998</v>
      </c>
      <c r="O13" s="354">
        <v>870</v>
      </c>
      <c r="P13" s="354"/>
      <c r="Q13" s="354">
        <v>1271</v>
      </c>
      <c r="R13" s="354"/>
      <c r="S13" s="354">
        <v>304.5</v>
      </c>
      <c r="T13" s="352"/>
      <c r="U13" s="385"/>
      <c r="V13" s="385"/>
      <c r="W13" s="385"/>
      <c r="X13" s="386"/>
      <c r="Y13" s="385"/>
      <c r="Z13" s="385"/>
    </row>
    <row r="14" spans="1:28" s="353" customFormat="1" ht="5.25" customHeight="1" x14ac:dyDescent="0.25">
      <c r="C14" s="355"/>
      <c r="E14" s="356"/>
      <c r="G14" s="356"/>
      <c r="I14" s="356"/>
      <c r="K14" s="357"/>
      <c r="M14" s="357"/>
      <c r="O14" s="359"/>
      <c r="P14" s="354"/>
      <c r="Q14" s="359"/>
      <c r="R14" s="354"/>
      <c r="S14" s="359"/>
      <c r="T14" s="352"/>
      <c r="U14" s="354"/>
      <c r="V14" s="354"/>
      <c r="W14" s="354"/>
      <c r="X14" s="354"/>
      <c r="Y14" s="354"/>
      <c r="Z14" s="354"/>
      <c r="AA14" s="354"/>
      <c r="AB14" s="354"/>
    </row>
    <row r="15" spans="1:28" s="353" customFormat="1" ht="19.5" customHeight="1" x14ac:dyDescent="0.25">
      <c r="A15" s="353" t="s">
        <v>245</v>
      </c>
      <c r="C15" s="355" t="s">
        <v>93</v>
      </c>
      <c r="E15" s="353">
        <v>2610</v>
      </c>
      <c r="G15" s="353">
        <v>0</v>
      </c>
      <c r="I15" s="356">
        <f>E15-G15</f>
        <v>2610</v>
      </c>
      <c r="K15" s="357">
        <f>ROUND(IF(I15&lt;&gt;0,((O15/I15)/10),0),3)</f>
        <v>1.998</v>
      </c>
      <c r="M15" s="357">
        <f>ROUND(IF(I15&lt;&gt;0,((Q15/I15)/10),0),3)</f>
        <v>2.4580000000000002</v>
      </c>
      <c r="O15" s="354">
        <v>52153.049999999988</v>
      </c>
      <c r="P15" s="354"/>
      <c r="Q15" s="354">
        <v>64158.909999999989</v>
      </c>
      <c r="R15" s="354"/>
      <c r="S15" s="354">
        <v>5949.8600000000006</v>
      </c>
      <c r="T15" s="352"/>
      <c r="U15" s="385"/>
      <c r="V15" s="385"/>
      <c r="W15" s="385"/>
      <c r="X15" s="386"/>
      <c r="Y15" s="385"/>
      <c r="Z15" s="385"/>
    </row>
    <row r="16" spans="1:28" s="353" customFormat="1" ht="5.25" customHeight="1" x14ac:dyDescent="0.25">
      <c r="A16" s="362"/>
      <c r="C16" s="355"/>
      <c r="E16" s="356"/>
      <c r="G16" s="356"/>
      <c r="I16" s="356"/>
      <c r="K16" s="357"/>
      <c r="M16" s="357"/>
      <c r="O16" s="359"/>
      <c r="P16" s="354"/>
      <c r="Q16" s="359"/>
      <c r="R16" s="354"/>
      <c r="S16" s="359"/>
      <c r="T16" s="352"/>
      <c r="U16" s="354"/>
      <c r="V16" s="354"/>
      <c r="W16" s="354"/>
      <c r="X16" s="354"/>
      <c r="Y16" s="354"/>
      <c r="Z16" s="354"/>
      <c r="AA16" s="354"/>
      <c r="AB16" s="354"/>
    </row>
    <row r="17" spans="1:28" s="353" customFormat="1" ht="19.5" customHeight="1" x14ac:dyDescent="0.25">
      <c r="A17" s="362" t="s">
        <v>28</v>
      </c>
      <c r="C17" s="355" t="s">
        <v>93</v>
      </c>
      <c r="E17" s="353">
        <v>3756</v>
      </c>
      <c r="G17" s="353">
        <v>0</v>
      </c>
      <c r="I17" s="356">
        <f>E17-G17</f>
        <v>3756</v>
      </c>
      <c r="K17" s="357">
        <f>ROUND(IF(I17&lt;&gt;0,((O17/I17)/10),0),3)</f>
        <v>3.1789999999999998</v>
      </c>
      <c r="M17" s="357">
        <f>ROUND(IF(I17&lt;&gt;0,((Q17/I17)/10),0),3)</f>
        <v>3.7650000000000001</v>
      </c>
      <c r="O17" s="354">
        <v>119392.56999999999</v>
      </c>
      <c r="P17" s="354"/>
      <c r="Q17" s="354">
        <v>141419.24</v>
      </c>
      <c r="R17" s="354"/>
      <c r="S17" s="354">
        <v>12053.440000000011</v>
      </c>
      <c r="T17" s="352"/>
      <c r="U17" s="354"/>
      <c r="V17" s="385"/>
      <c r="W17" s="385"/>
      <c r="X17" s="386"/>
      <c r="Y17" s="385"/>
      <c r="Z17" s="385"/>
    </row>
    <row r="18" spans="1:28" s="353" customFormat="1" ht="5.25" customHeight="1" x14ac:dyDescent="0.25">
      <c r="A18" s="362"/>
      <c r="C18" s="355"/>
      <c r="E18" s="356"/>
      <c r="G18" s="356"/>
      <c r="I18" s="356"/>
      <c r="K18" s="357"/>
      <c r="M18" s="357"/>
      <c r="O18" s="359"/>
      <c r="P18" s="354"/>
      <c r="Q18" s="359"/>
      <c r="R18" s="354"/>
      <c r="S18" s="359"/>
      <c r="T18" s="352"/>
      <c r="U18" s="354"/>
      <c r="V18" s="354"/>
      <c r="W18" s="354"/>
      <c r="X18" s="354"/>
      <c r="Y18" s="354"/>
      <c r="Z18" s="354"/>
      <c r="AA18" s="354"/>
      <c r="AB18" s="354"/>
    </row>
    <row r="19" spans="1:28" s="353" customFormat="1" ht="19.5" customHeight="1" x14ac:dyDescent="0.25">
      <c r="A19" s="362" t="s">
        <v>33</v>
      </c>
      <c r="C19" s="355" t="s">
        <v>93</v>
      </c>
      <c r="E19" s="353">
        <v>8748</v>
      </c>
      <c r="G19" s="353">
        <v>0</v>
      </c>
      <c r="I19" s="356">
        <f>E19-G19</f>
        <v>8748</v>
      </c>
      <c r="K19" s="357">
        <f>ROUND(IF(I19&lt;&gt;0,((O19/I19)/10),0),3)</f>
        <v>1.944</v>
      </c>
      <c r="M19" s="357">
        <f>ROUND(IF(I19&lt;&gt;0,((Q19/I19)/10),0),3)</f>
        <v>2.3610000000000002</v>
      </c>
      <c r="O19" s="354">
        <v>170080.35</v>
      </c>
      <c r="P19" s="354"/>
      <c r="Q19" s="354">
        <v>206577.28000000003</v>
      </c>
      <c r="R19" s="354"/>
      <c r="S19" s="354">
        <v>18677.879999999997</v>
      </c>
      <c r="T19" s="352"/>
      <c r="U19" s="354"/>
      <c r="V19" s="385"/>
      <c r="W19" s="385"/>
      <c r="X19" s="386"/>
      <c r="Y19" s="385"/>
      <c r="Z19" s="385"/>
    </row>
    <row r="20" spans="1:28" s="353" customFormat="1" ht="5.25" customHeight="1" x14ac:dyDescent="0.25">
      <c r="A20" s="362"/>
      <c r="C20" s="355"/>
      <c r="E20" s="356"/>
      <c r="G20" s="356"/>
      <c r="I20" s="356"/>
      <c r="K20" s="357"/>
      <c r="M20" s="357"/>
      <c r="O20" s="359"/>
      <c r="P20" s="354"/>
      <c r="Q20" s="359"/>
      <c r="R20" s="354"/>
      <c r="S20" s="359"/>
      <c r="T20" s="352"/>
      <c r="U20" s="354"/>
      <c r="V20" s="354"/>
      <c r="W20" s="354"/>
      <c r="X20" s="354"/>
      <c r="Y20" s="354"/>
      <c r="Z20" s="354"/>
      <c r="AA20" s="354"/>
      <c r="AB20" s="354"/>
    </row>
    <row r="21" spans="1:28" s="353" customFormat="1" ht="20.100000000000001" customHeight="1" x14ac:dyDescent="0.25">
      <c r="A21" s="362" t="s">
        <v>139</v>
      </c>
      <c r="C21" s="355" t="s">
        <v>93</v>
      </c>
      <c r="E21" s="353">
        <v>16703</v>
      </c>
      <c r="G21" s="353">
        <v>0</v>
      </c>
      <c r="I21" s="356">
        <f>E21-G21</f>
        <v>16703</v>
      </c>
      <c r="K21" s="357">
        <f>ROUND(IF(I21&lt;&gt;0,((O21/I21)/10),0),3)</f>
        <v>2.7930000000000001</v>
      </c>
      <c r="M21" s="357">
        <f>ROUND(IF(I21&lt;&gt;0,((Q21/I21)/10),0),3)</f>
        <v>3.3079999999999998</v>
      </c>
      <c r="O21" s="354">
        <v>466508.23</v>
      </c>
      <c r="P21" s="354"/>
      <c r="Q21" s="354">
        <v>552550.16</v>
      </c>
      <c r="R21" s="354"/>
      <c r="S21" s="354">
        <v>54694.03</v>
      </c>
      <c r="T21" s="352"/>
      <c r="U21" s="354"/>
      <c r="V21" s="385"/>
      <c r="W21" s="385"/>
      <c r="X21" s="386"/>
      <c r="Y21" s="385"/>
      <c r="Z21" s="385"/>
    </row>
    <row r="22" spans="1:28" s="353" customFormat="1" ht="5.25" customHeight="1" x14ac:dyDescent="0.25">
      <c r="A22" s="362"/>
      <c r="C22" s="355"/>
      <c r="E22" s="356"/>
      <c r="G22" s="356"/>
      <c r="I22" s="356"/>
      <c r="K22" s="357"/>
      <c r="M22" s="357"/>
      <c r="O22" s="359"/>
      <c r="P22" s="354"/>
      <c r="Q22" s="359"/>
      <c r="R22" s="354"/>
      <c r="S22" s="359"/>
      <c r="T22" s="352"/>
      <c r="U22" s="354"/>
      <c r="V22" s="354"/>
      <c r="W22" s="354"/>
      <c r="X22" s="354"/>
      <c r="Y22" s="354"/>
      <c r="Z22" s="354"/>
      <c r="AA22" s="354"/>
      <c r="AB22" s="354"/>
    </row>
    <row r="23" spans="1:28" s="353" customFormat="1" ht="20.100000000000001" customHeight="1" x14ac:dyDescent="0.25">
      <c r="A23" s="362" t="s">
        <v>34</v>
      </c>
      <c r="C23" s="355" t="s">
        <v>93</v>
      </c>
      <c r="E23" s="353">
        <v>52063</v>
      </c>
      <c r="G23" s="353">
        <v>0</v>
      </c>
      <c r="I23" s="356">
        <f>E23-G23</f>
        <v>52063</v>
      </c>
      <c r="K23" s="357">
        <f>ROUND(IF(I23&lt;&gt;0,((O23/I23)/10),0),3)</f>
        <v>2.0470000000000002</v>
      </c>
      <c r="M23" s="357">
        <f>ROUND(IF(I23&lt;&gt;0,((Q23/I23)/10),0),3)</f>
        <v>2.5</v>
      </c>
      <c r="O23" s="354">
        <v>1065686.1600000001</v>
      </c>
      <c r="P23" s="354"/>
      <c r="Q23" s="354">
        <v>1301693.8499999999</v>
      </c>
      <c r="R23" s="354"/>
      <c r="S23" s="354">
        <v>114630.89000000001</v>
      </c>
      <c r="T23" s="387"/>
      <c r="U23" s="354"/>
      <c r="V23" s="385"/>
      <c r="W23" s="385"/>
      <c r="X23" s="386"/>
      <c r="Y23" s="385"/>
      <c r="Z23" s="385"/>
    </row>
    <row r="24" spans="1:28" s="353" customFormat="1" ht="5.25" customHeight="1" x14ac:dyDescent="0.25">
      <c r="A24" s="362"/>
      <c r="C24" s="355"/>
      <c r="E24" s="356"/>
      <c r="G24" s="356"/>
      <c r="I24" s="356"/>
      <c r="K24" s="357"/>
      <c r="M24" s="357"/>
      <c r="O24" s="359"/>
      <c r="P24" s="354"/>
      <c r="Q24" s="359"/>
      <c r="R24" s="354"/>
      <c r="S24" s="359"/>
      <c r="T24" s="352"/>
      <c r="U24" s="354"/>
      <c r="V24" s="354"/>
      <c r="W24" s="354"/>
      <c r="X24" s="354"/>
      <c r="Y24" s="354"/>
      <c r="Z24" s="354"/>
      <c r="AA24" s="354"/>
      <c r="AB24" s="354"/>
    </row>
    <row r="25" spans="1:28" s="353" customFormat="1" ht="20.100000000000001" customHeight="1" x14ac:dyDescent="0.25">
      <c r="A25" s="362" t="s">
        <v>37</v>
      </c>
      <c r="C25" s="355" t="s">
        <v>93</v>
      </c>
      <c r="E25" s="353">
        <v>3742</v>
      </c>
      <c r="G25" s="353">
        <v>0</v>
      </c>
      <c r="I25" s="356">
        <f>E25-G25</f>
        <v>3742</v>
      </c>
      <c r="K25" s="357">
        <f>ROUND(IF(I25&lt;&gt;0,((O25/I25)/10),0),3)</f>
        <v>2.6819999999999999</v>
      </c>
      <c r="M25" s="357">
        <f>ROUND(IF(I25&lt;&gt;0,((Q25/I25)/10),0),3)</f>
        <v>3.2290000000000001</v>
      </c>
      <c r="O25" s="354">
        <v>100353.22</v>
      </c>
      <c r="P25" s="354"/>
      <c r="Q25" s="354">
        <v>120814.17</v>
      </c>
      <c r="R25" s="354"/>
      <c r="S25" s="354">
        <v>10240.32</v>
      </c>
      <c r="T25" s="352"/>
      <c r="U25" s="385"/>
      <c r="V25" s="385"/>
      <c r="W25" s="385"/>
      <c r="X25" s="386"/>
      <c r="Y25" s="385"/>
      <c r="Z25" s="385"/>
    </row>
    <row r="26" spans="1:28" s="353" customFormat="1" ht="5.25" customHeight="1" x14ac:dyDescent="0.25">
      <c r="A26" s="362"/>
      <c r="C26" s="355"/>
      <c r="E26" s="356"/>
      <c r="G26" s="356"/>
      <c r="I26" s="356"/>
      <c r="K26" s="357"/>
      <c r="M26" s="357"/>
      <c r="O26" s="359"/>
      <c r="P26" s="354"/>
      <c r="Q26" s="359"/>
      <c r="R26" s="354"/>
      <c r="S26" s="359"/>
      <c r="T26" s="352"/>
      <c r="U26" s="354"/>
      <c r="V26" s="354"/>
      <c r="W26" s="354"/>
      <c r="X26" s="354"/>
      <c r="Y26" s="354"/>
      <c r="Z26" s="354"/>
      <c r="AA26" s="354"/>
      <c r="AB26" s="354"/>
    </row>
    <row r="27" spans="1:28" s="353" customFormat="1" ht="20.100000000000001" customHeight="1" x14ac:dyDescent="0.25">
      <c r="A27" s="362" t="s">
        <v>25</v>
      </c>
      <c r="C27" s="355" t="s">
        <v>93</v>
      </c>
      <c r="E27" s="353">
        <v>25</v>
      </c>
      <c r="G27" s="353">
        <v>0</v>
      </c>
      <c r="I27" s="356">
        <f>E27-G27</f>
        <v>25</v>
      </c>
      <c r="K27" s="357">
        <f>ROUND(IF(I27&lt;&gt;0,((O27/I27)/10),0),3)</f>
        <v>4.1959999999999997</v>
      </c>
      <c r="M27" s="357">
        <f>ROUND(IF(I27&lt;&gt;0,((Q27/I27)/10),0),3)</f>
        <v>4.7060000000000004</v>
      </c>
      <c r="O27" s="354">
        <v>1049</v>
      </c>
      <c r="P27" s="354"/>
      <c r="Q27" s="354">
        <v>1176.43</v>
      </c>
      <c r="R27" s="354"/>
      <c r="S27" s="354">
        <v>100.43</v>
      </c>
      <c r="T27" s="352"/>
      <c r="U27" s="385"/>
      <c r="V27" s="385"/>
      <c r="W27" s="385"/>
      <c r="X27" s="386"/>
      <c r="Y27" s="385"/>
      <c r="Z27" s="385"/>
    </row>
    <row r="28" spans="1:28" s="353" customFormat="1" ht="5.25" customHeight="1" x14ac:dyDescent="0.25">
      <c r="A28" s="362"/>
      <c r="C28" s="355"/>
      <c r="E28" s="356"/>
      <c r="G28" s="356"/>
      <c r="I28" s="356"/>
      <c r="K28" s="357"/>
      <c r="M28" s="357"/>
      <c r="O28" s="359"/>
      <c r="P28" s="354"/>
      <c r="Q28" s="359"/>
      <c r="R28" s="354"/>
      <c r="S28" s="359"/>
      <c r="T28" s="352"/>
      <c r="U28" s="354"/>
      <c r="V28" s="354"/>
      <c r="W28" s="354"/>
      <c r="X28" s="354"/>
      <c r="Y28" s="354"/>
      <c r="Z28" s="354"/>
      <c r="AA28" s="354"/>
      <c r="AB28" s="354"/>
    </row>
    <row r="29" spans="1:28" s="353" customFormat="1" ht="20.100000000000001" customHeight="1" x14ac:dyDescent="0.25">
      <c r="A29" s="362" t="s">
        <v>24</v>
      </c>
      <c r="C29" s="355" t="s">
        <v>23</v>
      </c>
      <c r="E29" s="356">
        <v>56590</v>
      </c>
      <c r="G29" s="356">
        <v>0</v>
      </c>
      <c r="I29" s="356">
        <f>E29-G29</f>
        <v>56590</v>
      </c>
      <c r="K29" s="357">
        <f>ROUND(IF(I29&lt;&gt;0,((O29/I29)/10),0),3)</f>
        <v>1.984</v>
      </c>
      <c r="M29" s="357">
        <f>ROUND(IF(I29&lt;&gt;0,((Q29/I29)/10),0),3)</f>
        <v>2.597</v>
      </c>
      <c r="O29" s="359">
        <v>1122784.2</v>
      </c>
      <c r="P29" s="354"/>
      <c r="Q29" s="359">
        <v>1469380.01</v>
      </c>
      <c r="R29" s="354"/>
      <c r="S29" s="359">
        <v>197869.99</v>
      </c>
      <c r="T29" s="359"/>
      <c r="U29" s="354"/>
      <c r="V29" s="354"/>
      <c r="W29" s="354"/>
      <c r="X29" s="354"/>
      <c r="Y29" s="354"/>
      <c r="Z29" s="354"/>
      <c r="AA29" s="354"/>
      <c r="AB29" s="354"/>
    </row>
    <row r="30" spans="1:28" s="353" customFormat="1" ht="5.25" customHeight="1" x14ac:dyDescent="0.25">
      <c r="A30" s="362"/>
      <c r="C30" s="355"/>
      <c r="E30" s="356"/>
      <c r="G30" s="356"/>
      <c r="I30" s="356"/>
      <c r="K30" s="357"/>
      <c r="M30" s="357"/>
      <c r="O30" s="359"/>
      <c r="P30" s="354"/>
      <c r="Q30" s="359"/>
      <c r="R30" s="354"/>
      <c r="S30" s="359"/>
      <c r="T30" s="352"/>
      <c r="U30" s="354"/>
      <c r="V30" s="354"/>
      <c r="W30" s="354"/>
      <c r="X30" s="354"/>
      <c r="Y30" s="354"/>
      <c r="Z30" s="354"/>
      <c r="AA30" s="354"/>
      <c r="AB30" s="354"/>
    </row>
    <row r="31" spans="1:28" s="353" customFormat="1" ht="20.100000000000001" customHeight="1" x14ac:dyDescent="0.25">
      <c r="A31" s="362" t="s">
        <v>184</v>
      </c>
      <c r="B31" s="363"/>
      <c r="C31" s="355" t="s">
        <v>23</v>
      </c>
      <c r="D31" s="363"/>
      <c r="E31" s="356">
        <v>15334</v>
      </c>
      <c r="F31" s="363"/>
      <c r="G31" s="356">
        <v>0</v>
      </c>
      <c r="I31" s="356">
        <f>E31-G31</f>
        <v>15334</v>
      </c>
      <c r="K31" s="357">
        <f>ROUND(IF(I31&lt;&gt;0,((O31/I31)/10),0),3)</f>
        <v>1.9279999999999999</v>
      </c>
      <c r="M31" s="357">
        <f>ROUND(IF(I31&lt;&gt;0,((Q31/I31)/10),0),3)</f>
        <v>2.4620000000000002</v>
      </c>
      <c r="N31" s="363"/>
      <c r="O31" s="359">
        <v>295600.02999999997</v>
      </c>
      <c r="P31" s="359"/>
      <c r="Q31" s="359">
        <v>377528.27</v>
      </c>
      <c r="R31" s="361"/>
      <c r="S31" s="359">
        <v>54404</v>
      </c>
      <c r="T31" s="359"/>
      <c r="U31" s="354"/>
      <c r="V31" s="354"/>
      <c r="W31" s="354"/>
      <c r="X31" s="354"/>
      <c r="Y31" s="354"/>
      <c r="Z31" s="354"/>
      <c r="AA31" s="354"/>
      <c r="AB31" s="354"/>
    </row>
    <row r="32" spans="1:28" s="353" customFormat="1" ht="6.75" customHeight="1" x14ac:dyDescent="0.25">
      <c r="A32" s="362"/>
      <c r="C32" s="355"/>
      <c r="E32" s="356"/>
      <c r="G32" s="356"/>
      <c r="I32" s="356"/>
      <c r="K32" s="357"/>
      <c r="M32" s="357"/>
      <c r="O32" s="359"/>
      <c r="P32" s="354"/>
      <c r="Q32" s="359"/>
      <c r="R32" s="354"/>
      <c r="S32" s="359"/>
      <c r="T32" s="352"/>
      <c r="U32" s="354"/>
      <c r="V32" s="354"/>
      <c r="W32" s="354"/>
      <c r="X32" s="354"/>
      <c r="Y32" s="354"/>
      <c r="Z32" s="354"/>
      <c r="AA32" s="354"/>
      <c r="AB32" s="354"/>
    </row>
    <row r="33" spans="1:28" s="353" customFormat="1" ht="20.100000000000001" customHeight="1" x14ac:dyDescent="0.25">
      <c r="A33" s="362" t="s">
        <v>30</v>
      </c>
      <c r="B33" s="363"/>
      <c r="C33" s="355" t="s">
        <v>23</v>
      </c>
      <c r="D33" s="363"/>
      <c r="E33" s="356">
        <v>306</v>
      </c>
      <c r="G33" s="356">
        <v>0</v>
      </c>
      <c r="I33" s="356">
        <f>E33-G33</f>
        <v>306</v>
      </c>
      <c r="K33" s="357">
        <f>ROUND(IF(I33&lt;&gt;0,((O33/I33)/10),0),3)</f>
        <v>2.0569999999999999</v>
      </c>
      <c r="M33" s="357">
        <f>ROUND(IF(I33&lt;&gt;0,((Q33/I33)/10),0),3)</f>
        <v>3.11</v>
      </c>
      <c r="O33" s="359">
        <v>6295.3399999999992</v>
      </c>
      <c r="P33" s="354"/>
      <c r="Q33" s="359">
        <v>9516.3299999999981</v>
      </c>
      <c r="R33" s="354"/>
      <c r="S33" s="359">
        <v>2574.66</v>
      </c>
      <c r="T33" s="352"/>
      <c r="U33" s="354"/>
      <c r="V33" s="354"/>
      <c r="W33" s="354"/>
      <c r="X33" s="354"/>
      <c r="Y33" s="354"/>
      <c r="Z33" s="354"/>
      <c r="AA33" s="354"/>
      <c r="AB33" s="354"/>
    </row>
    <row r="34" spans="1:28" s="353" customFormat="1" ht="5.25" customHeight="1" x14ac:dyDescent="0.25">
      <c r="A34" s="362"/>
      <c r="C34" s="355"/>
      <c r="E34" s="356"/>
      <c r="G34" s="356"/>
      <c r="I34" s="356"/>
      <c r="K34" s="357"/>
      <c r="M34" s="357"/>
      <c r="O34" s="359"/>
      <c r="P34" s="354"/>
      <c r="Q34" s="359"/>
      <c r="R34" s="354"/>
      <c r="S34" s="359"/>
      <c r="T34" s="352"/>
      <c r="U34" s="354"/>
      <c r="V34" s="354"/>
      <c r="W34" s="354"/>
      <c r="X34" s="354"/>
      <c r="Y34" s="354"/>
      <c r="Z34" s="354"/>
      <c r="AA34" s="354"/>
      <c r="AB34" s="354"/>
    </row>
    <row r="35" spans="1:28" s="353" customFormat="1" ht="20.100000000000001" customHeight="1" x14ac:dyDescent="0.25">
      <c r="A35" s="362" t="s">
        <v>33</v>
      </c>
      <c r="B35" s="363"/>
      <c r="C35" s="355" t="s">
        <v>23</v>
      </c>
      <c r="D35" s="363"/>
      <c r="E35" s="356">
        <v>864</v>
      </c>
      <c r="G35" s="356">
        <v>0</v>
      </c>
      <c r="I35" s="356">
        <f>E35-G35</f>
        <v>864</v>
      </c>
      <c r="K35" s="357">
        <f>ROUND(IF(I35&lt;&gt;0,((O35/I35)/10),0),3)</f>
        <v>2.65</v>
      </c>
      <c r="M35" s="357">
        <f>ROUND(IF(I35&lt;&gt;0,((Q35/I35)/10),0),3)</f>
        <v>3.2610000000000001</v>
      </c>
      <c r="O35" s="359">
        <v>22898.41</v>
      </c>
      <c r="P35" s="359"/>
      <c r="Q35" s="359">
        <v>28172.51</v>
      </c>
      <c r="R35" s="361"/>
      <c r="S35" s="359">
        <v>4622.8</v>
      </c>
      <c r="T35" s="352"/>
      <c r="U35" s="354"/>
      <c r="V35" s="354"/>
      <c r="W35" s="354"/>
      <c r="X35" s="354"/>
      <c r="Y35" s="354"/>
      <c r="Z35" s="354"/>
      <c r="AA35" s="354"/>
      <c r="AB35" s="354"/>
    </row>
    <row r="36" spans="1:28" s="353" customFormat="1" ht="5.25" customHeight="1" x14ac:dyDescent="0.25">
      <c r="A36" s="362"/>
      <c r="C36" s="355"/>
      <c r="E36" s="356"/>
      <c r="G36" s="356"/>
      <c r="I36" s="356"/>
      <c r="K36" s="357"/>
      <c r="M36" s="357"/>
      <c r="O36" s="359"/>
      <c r="P36" s="354"/>
      <c r="Q36" s="359"/>
      <c r="R36" s="354"/>
      <c r="S36" s="359"/>
      <c r="T36" s="352"/>
      <c r="U36" s="354"/>
      <c r="V36" s="354"/>
      <c r="W36" s="354"/>
      <c r="X36" s="354"/>
      <c r="Y36" s="354"/>
      <c r="Z36" s="354"/>
      <c r="AA36" s="354"/>
      <c r="AB36" s="354"/>
    </row>
    <row r="37" spans="1:28" s="362" customFormat="1" ht="20.100000000000001" customHeight="1" x14ac:dyDescent="0.25">
      <c r="A37" s="362" t="s">
        <v>35</v>
      </c>
      <c r="B37" s="364"/>
      <c r="C37" s="365" t="s">
        <v>23</v>
      </c>
      <c r="D37" s="364"/>
      <c r="E37" s="360">
        <v>480</v>
      </c>
      <c r="G37" s="360">
        <v>0</v>
      </c>
      <c r="I37" s="360">
        <f>E37-G37</f>
        <v>480</v>
      </c>
      <c r="K37" s="366">
        <f>ROUND(IF(I37&lt;&gt;0,((O37/I37)/10),0),3)</f>
        <v>2.081</v>
      </c>
      <c r="M37" s="366">
        <f>ROUND(IF(I37&lt;&gt;0,((Q37/I37)/10),0),3)</f>
        <v>2.56</v>
      </c>
      <c r="O37" s="367">
        <v>9987.5999999999985</v>
      </c>
      <c r="P37" s="367"/>
      <c r="Q37" s="367">
        <v>12289.46</v>
      </c>
      <c r="R37" s="368"/>
      <c r="S37" s="367">
        <v>1353.3600000000001</v>
      </c>
      <c r="T37" s="388"/>
      <c r="U37" s="369"/>
      <c r="V37" s="369"/>
      <c r="W37" s="369"/>
      <c r="X37" s="369"/>
      <c r="Y37" s="369"/>
      <c r="Z37" s="369"/>
      <c r="AA37" s="369"/>
      <c r="AB37" s="369"/>
    </row>
    <row r="38" spans="1:28" s="353" customFormat="1" ht="5.25" customHeight="1" x14ac:dyDescent="0.25">
      <c r="A38" s="362"/>
      <c r="C38" s="355"/>
      <c r="E38" s="356"/>
      <c r="G38" s="356"/>
      <c r="I38" s="356"/>
      <c r="K38" s="357"/>
      <c r="M38" s="357"/>
      <c r="O38" s="359"/>
      <c r="P38" s="354"/>
      <c r="Q38" s="359"/>
      <c r="R38" s="354"/>
      <c r="S38" s="359"/>
      <c r="T38" s="352"/>
      <c r="U38" s="354"/>
      <c r="V38" s="354"/>
      <c r="W38" s="354"/>
      <c r="X38" s="354"/>
      <c r="Y38" s="354"/>
      <c r="Z38" s="354"/>
      <c r="AA38" s="354"/>
      <c r="AB38" s="354"/>
    </row>
    <row r="39" spans="1:28" s="353" customFormat="1" ht="20.100000000000001" customHeight="1" x14ac:dyDescent="0.25">
      <c r="A39" s="362" t="s">
        <v>37</v>
      </c>
      <c r="B39" s="363"/>
      <c r="C39" s="355" t="s">
        <v>23</v>
      </c>
      <c r="D39" s="363"/>
      <c r="E39" s="356">
        <v>8137</v>
      </c>
      <c r="G39" s="356">
        <v>0</v>
      </c>
      <c r="I39" s="356">
        <f>E39-G39</f>
        <v>8137</v>
      </c>
      <c r="K39" s="357">
        <f>ROUND(IF(I39&lt;&gt;0,((O39/I39)/10),0),3)</f>
        <v>2.2050000000000001</v>
      </c>
      <c r="M39" s="357">
        <f>ROUND(IF(I39&lt;&gt;0,((Q39/I39)/10),0),3)</f>
        <v>2.964</v>
      </c>
      <c r="O39" s="359">
        <v>179437.37000000002</v>
      </c>
      <c r="P39" s="359"/>
      <c r="Q39" s="359">
        <v>241162.78</v>
      </c>
      <c r="R39" s="361"/>
      <c r="S39" s="359">
        <v>46276.229999999996</v>
      </c>
      <c r="T39" s="384"/>
      <c r="U39" s="354"/>
      <c r="V39" s="354"/>
      <c r="W39" s="354"/>
      <c r="X39" s="354"/>
      <c r="Y39" s="354"/>
      <c r="Z39" s="354"/>
      <c r="AA39" s="354"/>
      <c r="AB39" s="354"/>
    </row>
    <row r="40" spans="1:28" s="353" customFormat="1" ht="5.25" customHeight="1" x14ac:dyDescent="0.25">
      <c r="A40" s="362"/>
      <c r="C40" s="355"/>
      <c r="E40" s="356"/>
      <c r="G40" s="356"/>
      <c r="I40" s="356"/>
      <c r="K40" s="357"/>
      <c r="M40" s="357"/>
      <c r="O40" s="359"/>
      <c r="P40" s="354"/>
      <c r="Q40" s="359"/>
      <c r="R40" s="354"/>
      <c r="S40" s="359"/>
      <c r="T40" s="352"/>
      <c r="U40" s="354"/>
      <c r="V40" s="354"/>
      <c r="W40" s="354"/>
      <c r="X40" s="354"/>
      <c r="Y40" s="354"/>
      <c r="Z40" s="354"/>
      <c r="AA40" s="354"/>
      <c r="AB40" s="354"/>
    </row>
    <row r="41" spans="1:28" s="353" customFormat="1" ht="20.100000000000001" customHeight="1" x14ac:dyDescent="0.25">
      <c r="A41" s="362" t="s">
        <v>140</v>
      </c>
      <c r="B41" s="363"/>
      <c r="C41" s="355" t="s">
        <v>23</v>
      </c>
      <c r="D41" s="363"/>
      <c r="E41" s="356">
        <v>769</v>
      </c>
      <c r="G41" s="356">
        <v>0</v>
      </c>
      <c r="I41" s="356">
        <f>E41-G41</f>
        <v>769</v>
      </c>
      <c r="K41" s="357">
        <f>ROUND(IF(I41&lt;&gt;0,((O41/I41)/10),0),3)</f>
        <v>2.0950000000000002</v>
      </c>
      <c r="M41" s="357">
        <f>ROUND(IF(I41&lt;&gt;0,((Q41/I41)/10),0),3)</f>
        <v>2.8740000000000001</v>
      </c>
      <c r="O41" s="359">
        <v>16112.98</v>
      </c>
      <c r="P41" s="359"/>
      <c r="Q41" s="359">
        <v>22103.309999999998</v>
      </c>
      <c r="R41" s="361"/>
      <c r="S41" s="359">
        <v>4174.3599999999997</v>
      </c>
      <c r="T41" s="352"/>
      <c r="U41" s="354"/>
      <c r="V41" s="354"/>
      <c r="W41" s="354"/>
      <c r="X41" s="354"/>
      <c r="Y41" s="354"/>
      <c r="Z41" s="354"/>
      <c r="AA41" s="354"/>
      <c r="AB41" s="354"/>
    </row>
    <row r="42" spans="1:28" s="353" customFormat="1" ht="5.25" customHeight="1" x14ac:dyDescent="0.25">
      <c r="A42" s="362"/>
      <c r="C42" s="355"/>
      <c r="E42" s="356"/>
      <c r="G42" s="356"/>
      <c r="I42" s="356"/>
      <c r="K42" s="357"/>
      <c r="M42" s="357"/>
      <c r="O42" s="359"/>
      <c r="P42" s="354"/>
      <c r="Q42" s="359"/>
      <c r="R42" s="354"/>
      <c r="S42" s="359"/>
      <c r="T42" s="352"/>
      <c r="U42" s="354"/>
      <c r="V42" s="354"/>
      <c r="W42" s="354"/>
      <c r="X42" s="354"/>
      <c r="Y42" s="354"/>
      <c r="Z42" s="354"/>
      <c r="AA42" s="354"/>
      <c r="AB42" s="354"/>
    </row>
    <row r="43" spans="1:28" s="353" customFormat="1" ht="20.100000000000001" customHeight="1" x14ac:dyDescent="0.25">
      <c r="A43" s="353" t="s">
        <v>245</v>
      </c>
      <c r="B43" s="363"/>
      <c r="C43" s="355" t="s">
        <v>23</v>
      </c>
      <c r="D43" s="363"/>
      <c r="E43" s="356">
        <v>1533</v>
      </c>
      <c r="G43" s="356">
        <v>0</v>
      </c>
      <c r="I43" s="356">
        <f>E43-G43</f>
        <v>1533</v>
      </c>
      <c r="K43" s="357">
        <f>ROUND(IF(I43&lt;&gt;0,((O43/I43)/10),0),3)</f>
        <v>2.351</v>
      </c>
      <c r="M43" s="357">
        <f>ROUND(IF(I43&lt;&gt;0,((Q43/I43)/10),0),3)</f>
        <v>2.7989999999999999</v>
      </c>
      <c r="O43" s="359">
        <v>36035.86</v>
      </c>
      <c r="P43" s="354"/>
      <c r="Q43" s="359">
        <v>42907.54</v>
      </c>
      <c r="R43" s="369"/>
      <c r="S43" s="359">
        <v>3687.29</v>
      </c>
      <c r="T43" s="352"/>
      <c r="U43" s="354"/>
      <c r="V43" s="354"/>
      <c r="W43" s="354"/>
      <c r="X43" s="354"/>
      <c r="Y43" s="354"/>
      <c r="Z43" s="354"/>
      <c r="AA43" s="354"/>
      <c r="AB43" s="354"/>
    </row>
    <row r="44" spans="1:28" s="353" customFormat="1" ht="5.25" customHeight="1" x14ac:dyDescent="0.25">
      <c r="A44" s="362"/>
      <c r="C44" s="355"/>
      <c r="E44" s="356"/>
      <c r="G44" s="356"/>
      <c r="I44" s="356"/>
      <c r="K44" s="357"/>
      <c r="M44" s="357"/>
      <c r="O44" s="359"/>
      <c r="P44" s="354"/>
      <c r="Q44" s="359"/>
      <c r="R44" s="354"/>
      <c r="S44" s="359"/>
      <c r="T44" s="352"/>
      <c r="U44" s="354"/>
      <c r="V44" s="354"/>
      <c r="W44" s="354"/>
      <c r="X44" s="354"/>
      <c r="Y44" s="354"/>
      <c r="Z44" s="354"/>
      <c r="AA44" s="354"/>
      <c r="AB44" s="354"/>
    </row>
    <row r="45" spans="1:28" s="353" customFormat="1" ht="20.100000000000001" customHeight="1" x14ac:dyDescent="0.25">
      <c r="A45" s="353" t="s">
        <v>246</v>
      </c>
      <c r="B45" s="363"/>
      <c r="C45" s="355" t="s">
        <v>23</v>
      </c>
      <c r="D45" s="363"/>
      <c r="E45" s="356">
        <v>60</v>
      </c>
      <c r="G45" s="356">
        <v>0</v>
      </c>
      <c r="I45" s="356">
        <f>E45-G45</f>
        <v>60</v>
      </c>
      <c r="K45" s="357">
        <f>ROUND(IF(I45&lt;&gt;0,((O45/I45)/10),0),3)</f>
        <v>1.9550000000000001</v>
      </c>
      <c r="M45" s="357">
        <f>ROUND(IF(I45&lt;&gt;0,((Q45/I45)/10),0),3)</f>
        <v>2.9239999999999999</v>
      </c>
      <c r="O45" s="359">
        <v>1173</v>
      </c>
      <c r="P45" s="354"/>
      <c r="Q45" s="359">
        <v>1754.5800000000002</v>
      </c>
      <c r="R45" s="369"/>
      <c r="S45" s="359">
        <v>445.98</v>
      </c>
      <c r="T45" s="352"/>
      <c r="U45" s="354"/>
      <c r="V45" s="354"/>
      <c r="W45" s="354"/>
      <c r="X45" s="354"/>
      <c r="Y45" s="354"/>
      <c r="Z45" s="354"/>
      <c r="AA45" s="354"/>
      <c r="AB45" s="354"/>
    </row>
    <row r="46" spans="1:28" s="353" customFormat="1" ht="5.25" customHeight="1" x14ac:dyDescent="0.25">
      <c r="A46" s="362"/>
      <c r="C46" s="355"/>
      <c r="E46" s="356"/>
      <c r="G46" s="356"/>
      <c r="I46" s="356"/>
      <c r="K46" s="357"/>
      <c r="M46" s="357"/>
      <c r="O46" s="359"/>
      <c r="P46" s="354"/>
      <c r="Q46" s="359"/>
      <c r="R46" s="354"/>
      <c r="S46" s="359"/>
      <c r="T46" s="352"/>
      <c r="U46" s="354"/>
      <c r="V46" s="354"/>
      <c r="W46" s="354"/>
      <c r="X46" s="354"/>
      <c r="Y46" s="354"/>
      <c r="Z46" s="354"/>
      <c r="AA46" s="354"/>
      <c r="AB46" s="354"/>
    </row>
    <row r="47" spans="1:28" s="353" customFormat="1" ht="20.100000000000001" customHeight="1" x14ac:dyDescent="0.25">
      <c r="A47" s="362" t="s">
        <v>141</v>
      </c>
      <c r="B47" s="363"/>
      <c r="C47" s="355" t="s">
        <v>23</v>
      </c>
      <c r="D47" s="363"/>
      <c r="E47" s="356">
        <v>2390</v>
      </c>
      <c r="G47" s="356">
        <v>0</v>
      </c>
      <c r="I47" s="356">
        <f>E47-G47</f>
        <v>2390</v>
      </c>
      <c r="K47" s="357">
        <f>ROUND(IF(I47&lt;&gt;0,((O47/I47)/10),0),3)</f>
        <v>2.097</v>
      </c>
      <c r="M47" s="357">
        <f>ROUND(IF(I47&lt;&gt;0,((Q47/I47)/10),0),3)</f>
        <v>2.9870000000000001</v>
      </c>
      <c r="O47" s="359">
        <v>50123.570000000007</v>
      </c>
      <c r="P47" s="354"/>
      <c r="Q47" s="359">
        <v>71380.739999999991</v>
      </c>
      <c r="R47" s="354"/>
      <c r="S47" s="359">
        <v>15936.369999999999</v>
      </c>
      <c r="T47" s="352"/>
      <c r="U47" s="354"/>
      <c r="V47" s="354"/>
      <c r="W47" s="354"/>
      <c r="X47" s="354"/>
      <c r="Y47" s="354"/>
      <c r="Z47" s="354"/>
      <c r="AA47" s="354"/>
      <c r="AB47" s="354"/>
    </row>
    <row r="48" spans="1:28" s="353" customFormat="1" ht="5.25" customHeight="1" x14ac:dyDescent="0.25">
      <c r="C48" s="355"/>
      <c r="E48" s="356"/>
      <c r="G48" s="356"/>
      <c r="I48" s="356"/>
      <c r="K48" s="357"/>
      <c r="M48" s="357"/>
      <c r="O48" s="359"/>
      <c r="P48" s="354"/>
      <c r="Q48" s="359"/>
      <c r="R48" s="354"/>
      <c r="S48" s="359"/>
      <c r="T48" s="352"/>
      <c r="U48" s="354"/>
      <c r="V48" s="354"/>
      <c r="W48" s="354"/>
      <c r="X48" s="354"/>
      <c r="Y48" s="354"/>
      <c r="Z48" s="354"/>
      <c r="AA48" s="354"/>
      <c r="AB48" s="354"/>
    </row>
    <row r="49" spans="1:28" s="353" customFormat="1" ht="20.100000000000001" customHeight="1" x14ac:dyDescent="0.25">
      <c r="A49" s="362" t="s">
        <v>139</v>
      </c>
      <c r="B49" s="363"/>
      <c r="C49" s="355" t="s">
        <v>23</v>
      </c>
      <c r="D49" s="363"/>
      <c r="E49" s="356">
        <v>9079</v>
      </c>
      <c r="G49" s="356">
        <v>0</v>
      </c>
      <c r="I49" s="356">
        <f>E49-G49</f>
        <v>9079</v>
      </c>
      <c r="K49" s="357">
        <f>ROUND(IF(I49&lt;&gt;0,((O49/I49)/10),0),3)</f>
        <v>2.6339999999999999</v>
      </c>
      <c r="M49" s="357">
        <f>ROUND(IF(I49&lt;&gt;0,((Q49/I49)/10),0),3)</f>
        <v>4.1210000000000004</v>
      </c>
      <c r="O49" s="359">
        <v>239127.46999999997</v>
      </c>
      <c r="P49" s="354"/>
      <c r="Q49" s="359">
        <v>374135.58</v>
      </c>
      <c r="R49" s="354"/>
      <c r="S49" s="359">
        <v>111587.25</v>
      </c>
      <c r="T49" s="352"/>
      <c r="U49" s="354"/>
      <c r="V49" s="354"/>
      <c r="W49" s="354"/>
      <c r="X49" s="354"/>
      <c r="Y49" s="354"/>
      <c r="Z49" s="354"/>
      <c r="AA49" s="354"/>
      <c r="AB49" s="354"/>
    </row>
    <row r="50" spans="1:28" s="353" customFormat="1" ht="5.25" customHeight="1" x14ac:dyDescent="0.25">
      <c r="C50" s="355"/>
      <c r="E50" s="356"/>
      <c r="G50" s="356"/>
      <c r="I50" s="356"/>
      <c r="K50" s="357"/>
      <c r="M50" s="357"/>
      <c r="O50" s="359"/>
      <c r="P50" s="354"/>
      <c r="Q50" s="359"/>
      <c r="R50" s="354"/>
      <c r="S50" s="359"/>
      <c r="T50" s="352"/>
      <c r="U50" s="354"/>
      <c r="V50" s="354"/>
      <c r="W50" s="354"/>
      <c r="X50" s="354"/>
      <c r="Y50" s="354"/>
      <c r="Z50" s="354"/>
      <c r="AA50" s="354"/>
      <c r="AB50" s="354"/>
    </row>
    <row r="51" spans="1:28" s="353" customFormat="1" ht="20.100000000000001" customHeight="1" x14ac:dyDescent="0.25">
      <c r="A51" s="362" t="s">
        <v>34</v>
      </c>
      <c r="B51" s="363"/>
      <c r="C51" s="355" t="s">
        <v>23</v>
      </c>
      <c r="D51" s="363"/>
      <c r="E51" s="481">
        <v>2993</v>
      </c>
      <c r="F51" s="395"/>
      <c r="G51" s="481">
        <v>0</v>
      </c>
      <c r="H51" s="395"/>
      <c r="I51" s="394">
        <f>E51-G51</f>
        <v>2993</v>
      </c>
      <c r="J51" s="395"/>
      <c r="K51" s="396">
        <f>ROUND(IF(I51&lt;&gt;0,((O51/I51)/10),0),3)</f>
        <v>3.198</v>
      </c>
      <c r="M51" s="396">
        <f>ROUND(IF(I51&lt;&gt;0,((Q51/I51)/10),0),3)</f>
        <v>3.8849999999999998</v>
      </c>
      <c r="N51" s="395"/>
      <c r="O51" s="482">
        <v>95720.14</v>
      </c>
      <c r="P51" s="410"/>
      <c r="Q51" s="482">
        <v>116266.02</v>
      </c>
      <c r="R51" s="410"/>
      <c r="S51" s="482">
        <v>19008.38</v>
      </c>
      <c r="T51" s="352"/>
      <c r="U51" s="354"/>
      <c r="V51" s="354"/>
      <c r="W51" s="354"/>
      <c r="X51" s="354"/>
      <c r="Y51" s="354"/>
      <c r="Z51" s="354"/>
      <c r="AA51" s="354"/>
      <c r="AB51" s="354"/>
    </row>
    <row r="52" spans="1:28" s="353" customFormat="1" ht="5.25" customHeight="1" x14ac:dyDescent="0.25">
      <c r="C52" s="355"/>
      <c r="E52" s="395"/>
      <c r="F52" s="395"/>
      <c r="G52" s="395"/>
      <c r="H52" s="395"/>
      <c r="I52" s="356"/>
      <c r="J52" s="395"/>
      <c r="K52" s="357"/>
      <c r="M52" s="357"/>
      <c r="N52" s="395"/>
      <c r="O52" s="410"/>
      <c r="P52" s="410"/>
      <c r="Q52" s="410"/>
      <c r="R52" s="410"/>
      <c r="S52" s="410"/>
      <c r="T52" s="352"/>
      <c r="U52" s="354"/>
      <c r="V52" s="354"/>
      <c r="W52" s="354"/>
      <c r="X52" s="354"/>
      <c r="Y52" s="354"/>
      <c r="Z52" s="354"/>
      <c r="AA52" s="354"/>
      <c r="AB52" s="354"/>
    </row>
    <row r="53" spans="1:28" s="370" customFormat="1" ht="20.100000000000001" customHeight="1" x14ac:dyDescent="0.25">
      <c r="A53" s="400" t="s">
        <v>169</v>
      </c>
      <c r="B53" s="401"/>
      <c r="D53" s="401"/>
      <c r="E53" s="402">
        <f>SUM(E12:E52)</f>
        <v>190899</v>
      </c>
      <c r="G53" s="402">
        <f>SUM(G12:G52)</f>
        <v>1</v>
      </c>
      <c r="I53" s="403">
        <f>E53-G53</f>
        <v>190898</v>
      </c>
      <c r="K53" s="404">
        <f>ROUND(IF(I53&lt;&gt;0,((O53/I53)/10),0),3)</f>
        <v>2.17</v>
      </c>
      <c r="M53" s="404">
        <f>ROUND(IF(I53&lt;&gt;0,((Q53/I53)/10),0),3)</f>
        <v>2.754</v>
      </c>
      <c r="O53" s="405">
        <f>SUM(O12:O52)</f>
        <v>4143093.3299999996</v>
      </c>
      <c r="Q53" s="405">
        <f>SUM(Q12:Q52)</f>
        <v>5257226.7899999991</v>
      </c>
      <c r="R53" s="401"/>
      <c r="S53" s="405">
        <f>SUM(S12:S52)</f>
        <v>683508.83</v>
      </c>
      <c r="T53" s="406"/>
      <c r="U53" s="407"/>
      <c r="V53" s="407"/>
      <c r="W53" s="407"/>
      <c r="X53" s="407"/>
    </row>
    <row r="54" spans="1:28" s="370" customFormat="1" ht="7.2" customHeight="1" x14ac:dyDescent="0.25">
      <c r="A54" s="400"/>
      <c r="B54" s="401"/>
      <c r="D54" s="401"/>
      <c r="E54" s="402"/>
      <c r="G54" s="402"/>
      <c r="I54" s="403"/>
      <c r="K54" s="404"/>
      <c r="M54" s="404"/>
      <c r="O54" s="405"/>
      <c r="Q54" s="405"/>
      <c r="R54" s="401"/>
      <c r="S54" s="405"/>
      <c r="T54" s="406"/>
      <c r="U54" s="407"/>
      <c r="V54" s="407"/>
      <c r="W54" s="407"/>
      <c r="X54" s="407"/>
    </row>
    <row r="55" spans="1:28" s="353" customFormat="1" ht="20.100000000000001" customHeight="1" x14ac:dyDescent="0.25">
      <c r="A55" s="353" t="s">
        <v>44</v>
      </c>
      <c r="E55" s="356">
        <f>E12</f>
        <v>4667</v>
      </c>
      <c r="G55" s="356">
        <f>G12</f>
        <v>1</v>
      </c>
      <c r="I55" s="356">
        <f>E55-G55</f>
        <v>4666</v>
      </c>
      <c r="K55" s="357">
        <f t="shared" ref="K55:K59" si="0">ROUND(IF(I55&lt;&gt;0,((O55/I55)/10),0),3)</f>
        <v>1.9650000000000001</v>
      </c>
      <c r="M55" s="357">
        <f t="shared" ref="M55:M59" si="1">ROUND(IF(I55&lt;&gt;0,((Q55/I55)/10),0),3)</f>
        <v>2.1640000000000001</v>
      </c>
      <c r="O55" s="359">
        <f>O12</f>
        <v>91704.780000000013</v>
      </c>
      <c r="P55" s="359"/>
      <c r="Q55" s="359">
        <f>Q12</f>
        <v>100968.62</v>
      </c>
      <c r="S55" s="359">
        <f>S12</f>
        <v>4916.8100000000004</v>
      </c>
      <c r="T55" s="384"/>
      <c r="U55" s="409"/>
      <c r="V55" s="395"/>
      <c r="W55" s="395"/>
    </row>
    <row r="56" spans="1:28" s="353" customFormat="1" ht="20.100000000000001" customHeight="1" x14ac:dyDescent="0.25">
      <c r="A56" s="353" t="s">
        <v>107</v>
      </c>
      <c r="E56" s="356">
        <f>+E13</f>
        <v>50</v>
      </c>
      <c r="G56" s="356">
        <f>+G13</f>
        <v>0</v>
      </c>
      <c r="I56" s="356">
        <f>E56-G56</f>
        <v>50</v>
      </c>
      <c r="K56" s="357">
        <f t="shared" si="0"/>
        <v>1.74</v>
      </c>
      <c r="M56" s="357">
        <f t="shared" si="1"/>
        <v>2.5419999999999998</v>
      </c>
      <c r="O56" s="359">
        <f>+O13</f>
        <v>870</v>
      </c>
      <c r="P56" s="354"/>
      <c r="Q56" s="359">
        <f>+Q13</f>
        <v>1271</v>
      </c>
      <c r="R56" s="354"/>
      <c r="S56" s="359">
        <f>+S13</f>
        <v>304.5</v>
      </c>
      <c r="T56" s="384"/>
      <c r="U56" s="409"/>
      <c r="V56" s="395"/>
      <c r="W56" s="395"/>
    </row>
    <row r="57" spans="1:28" s="353" customFormat="1" ht="20.100000000000001" customHeight="1" x14ac:dyDescent="0.25">
      <c r="A57" s="353" t="s">
        <v>108</v>
      </c>
      <c r="E57" s="356">
        <f>SUM(E15:E27)</f>
        <v>87647</v>
      </c>
      <c r="G57" s="356">
        <f>SUM(G15:G27)</f>
        <v>0</v>
      </c>
      <c r="I57" s="356">
        <f>E57-G57</f>
        <v>87647</v>
      </c>
      <c r="K57" s="357">
        <f t="shared" si="0"/>
        <v>2.254</v>
      </c>
      <c r="M57" s="357">
        <f t="shared" si="1"/>
        <v>2.7250000000000001</v>
      </c>
      <c r="O57" s="359">
        <f>SUM(O15:O27)</f>
        <v>1975222.58</v>
      </c>
      <c r="P57" s="354"/>
      <c r="Q57" s="359">
        <f>SUM(Q15:Q27)</f>
        <v>2388390.04</v>
      </c>
      <c r="R57" s="354"/>
      <c r="S57" s="359">
        <f>SUM(S15:S27)</f>
        <v>216346.85000000003</v>
      </c>
      <c r="T57" s="384"/>
      <c r="U57" s="409"/>
      <c r="V57" s="395"/>
      <c r="W57" s="395"/>
    </row>
    <row r="58" spans="1:28" s="353" customFormat="1" ht="20.100000000000001" customHeight="1" x14ac:dyDescent="0.25">
      <c r="A58" s="355" t="s">
        <v>46</v>
      </c>
      <c r="E58" s="395">
        <f>SUM(E29:E51)</f>
        <v>98535</v>
      </c>
      <c r="F58" s="395"/>
      <c r="G58" s="395">
        <f>SUM(G29:G51)</f>
        <v>0</v>
      </c>
      <c r="H58" s="395"/>
      <c r="I58" s="356">
        <f>E58-G58</f>
        <v>98535</v>
      </c>
      <c r="J58" s="395"/>
      <c r="K58" s="357">
        <f t="shared" si="0"/>
        <v>2.1059999999999999</v>
      </c>
      <c r="M58" s="357">
        <f t="shared" si="1"/>
        <v>2.8079999999999998</v>
      </c>
      <c r="N58" s="395"/>
      <c r="O58" s="410">
        <f>SUM(O29:O51)</f>
        <v>2075295.9700000002</v>
      </c>
      <c r="P58" s="410"/>
      <c r="Q58" s="410">
        <f>SUM(Q29:Q51)</f>
        <v>2766597.1300000004</v>
      </c>
      <c r="R58" s="410"/>
      <c r="S58" s="410">
        <f>SUM(S29:S51)</f>
        <v>461940.66999999993</v>
      </c>
      <c r="T58" s="384"/>
      <c r="U58" s="409"/>
      <c r="V58" s="395"/>
      <c r="W58" s="395"/>
    </row>
    <row r="59" spans="1:28" s="370" customFormat="1" ht="20.100000000000001" customHeight="1" thickBot="1" x14ac:dyDescent="0.3">
      <c r="A59" s="370" t="s">
        <v>47</v>
      </c>
      <c r="E59" s="411">
        <f>SUM(E55:E58)</f>
        <v>190899</v>
      </c>
      <c r="F59" s="412"/>
      <c r="G59" s="411">
        <f>SUM(G55:G58)</f>
        <v>1</v>
      </c>
      <c r="H59" s="412"/>
      <c r="I59" s="411">
        <f>SUM(I55:I58)</f>
        <v>190898</v>
      </c>
      <c r="K59" s="381">
        <f t="shared" si="0"/>
        <v>2.17</v>
      </c>
      <c r="M59" s="381">
        <f t="shared" si="1"/>
        <v>2.754</v>
      </c>
      <c r="O59" s="382">
        <f>SUM(O55:O58)</f>
        <v>4143093.33</v>
      </c>
      <c r="P59" s="407"/>
      <c r="Q59" s="413">
        <f>SUM(Q55:Q58)</f>
        <v>5257226.790000001</v>
      </c>
      <c r="S59" s="382">
        <f>SUM(S55:S58)</f>
        <v>683508.83</v>
      </c>
      <c r="T59" s="406"/>
      <c r="U59" s="409"/>
      <c r="V59" s="414"/>
      <c r="W59" s="408"/>
    </row>
    <row r="60" spans="1:28" s="353" customFormat="1" ht="7.8" customHeight="1" thickTop="1" x14ac:dyDescent="0.25">
      <c r="O60" s="390"/>
      <c r="Q60" s="359"/>
      <c r="S60" s="359"/>
      <c r="T60" s="384"/>
      <c r="U60" s="410"/>
      <c r="V60" s="395"/>
      <c r="W60" s="395"/>
    </row>
    <row r="61" spans="1:28" s="353" customFormat="1" ht="18" customHeight="1" x14ac:dyDescent="0.25">
      <c r="A61" s="370"/>
      <c r="O61" s="369"/>
      <c r="P61" s="362"/>
      <c r="Q61" s="369"/>
      <c r="R61" s="362"/>
      <c r="S61" s="369"/>
      <c r="T61" s="415"/>
      <c r="U61" s="369"/>
    </row>
    <row r="62" spans="1:28" s="353" customFormat="1" ht="20.100000000000001" customHeight="1" x14ac:dyDescent="0.25">
      <c r="A62" s="416" t="s">
        <v>48</v>
      </c>
      <c r="E62" s="356">
        <f>E59-E9</f>
        <v>165609</v>
      </c>
      <c r="G62" s="356">
        <f>G59-G9</f>
        <v>1</v>
      </c>
      <c r="I62" s="356">
        <f>I59-I9</f>
        <v>165608</v>
      </c>
      <c r="K62" s="357">
        <f>K59-K9</f>
        <v>-0.86100000000000021</v>
      </c>
      <c r="M62" s="357">
        <f>M59-M9</f>
        <v>-0.5129999999999999</v>
      </c>
      <c r="O62" s="359">
        <f>O59-O9</f>
        <v>3376544.73</v>
      </c>
      <c r="Q62" s="359">
        <f>Q59-Q9</f>
        <v>4431076.790000001</v>
      </c>
      <c r="S62" s="359">
        <f>S59-S9</f>
        <v>623907.42999999993</v>
      </c>
      <c r="T62" s="352"/>
      <c r="U62" s="354"/>
    </row>
    <row r="63" spans="1:28" s="353" customFormat="1" ht="20.100000000000001" customHeight="1" x14ac:dyDescent="0.25">
      <c r="A63" s="416" t="s">
        <v>49</v>
      </c>
      <c r="E63" s="417">
        <f>IF(E9&lt;&gt;0,(E62/E9))</f>
        <v>6.5483985765124553</v>
      </c>
      <c r="G63" s="417">
        <f>IF(G9=0,0,(G62/G9))</f>
        <v>0</v>
      </c>
      <c r="I63" s="417">
        <f>IF(I9&lt;&gt;0,(I62/I9))</f>
        <v>6.5483590351917753</v>
      </c>
      <c r="K63" s="417">
        <f>IF(K9&lt;&gt;0,(K62/K9))</f>
        <v>-0.28406466512702083</v>
      </c>
      <c r="M63" s="417">
        <f>IF(M9&lt;&gt;0,(M62/M9))</f>
        <v>-0.15702479338842973</v>
      </c>
      <c r="O63" s="417">
        <f>IF(O9&lt;&gt;0,(O62/O9))</f>
        <v>4.4048671277985498</v>
      </c>
      <c r="Q63" s="417">
        <f>IF(Q9&lt;&gt;0,(Q62/Q9))</f>
        <v>5.3635257398777476</v>
      </c>
      <c r="S63" s="417">
        <f>IF(S9&lt;&gt;0,(S62/S9))</f>
        <v>10.46799957719114</v>
      </c>
      <c r="T63" s="352"/>
      <c r="U63" s="354"/>
    </row>
    <row r="64" spans="1:28" s="353" customFormat="1" ht="9.6" customHeight="1" x14ac:dyDescent="0.25">
      <c r="E64" s="418"/>
      <c r="G64" s="418"/>
      <c r="I64" s="418"/>
      <c r="K64" s="419"/>
      <c r="M64" s="419"/>
      <c r="O64" s="418"/>
      <c r="Q64" s="418"/>
      <c r="S64" s="418"/>
      <c r="T64" s="352"/>
    </row>
    <row r="65" spans="1:20" s="353" customFormat="1" ht="18" customHeight="1" x14ac:dyDescent="0.25">
      <c r="A65" s="428"/>
      <c r="E65" s="418"/>
      <c r="G65" s="418"/>
      <c r="I65" s="418"/>
      <c r="K65" s="419"/>
      <c r="M65" s="419"/>
      <c r="O65" s="418"/>
      <c r="Q65" s="418"/>
      <c r="S65" s="418"/>
      <c r="T65" s="352"/>
    </row>
    <row r="66" spans="1:20" s="353" customFormat="1" ht="12.75" customHeight="1" x14ac:dyDescent="0.25">
      <c r="A66" s="355"/>
      <c r="O66" s="354"/>
      <c r="Q66" s="354"/>
      <c r="T66" s="352"/>
    </row>
    <row r="67" spans="1:20" s="420" customFormat="1" ht="15" x14ac:dyDescent="0.25">
      <c r="E67" s="421"/>
      <c r="F67" s="421"/>
      <c r="G67" s="421"/>
      <c r="H67" s="421"/>
      <c r="I67" s="421"/>
      <c r="J67" s="421"/>
      <c r="K67" s="357"/>
      <c r="L67" s="353"/>
      <c r="M67" s="357"/>
      <c r="N67" s="421"/>
      <c r="O67" s="421"/>
      <c r="P67" s="421"/>
      <c r="Q67" s="421"/>
      <c r="R67" s="421"/>
      <c r="S67" s="421"/>
      <c r="T67" s="422"/>
    </row>
    <row r="68" spans="1:20" s="420" customFormat="1" ht="15" x14ac:dyDescent="0.25">
      <c r="E68" s="421"/>
      <c r="F68" s="421"/>
      <c r="G68" s="421"/>
      <c r="H68" s="421"/>
      <c r="I68" s="421"/>
      <c r="J68" s="421"/>
      <c r="K68" s="357"/>
      <c r="L68" s="353"/>
      <c r="M68" s="357"/>
      <c r="N68" s="421"/>
      <c r="O68" s="421"/>
      <c r="P68" s="421"/>
      <c r="Q68" s="421"/>
      <c r="R68" s="421"/>
      <c r="S68" s="421"/>
      <c r="T68" s="422"/>
    </row>
    <row r="69" spans="1:20" s="420" customFormat="1" ht="15" x14ac:dyDescent="0.25">
      <c r="O69" s="423"/>
      <c r="Q69" s="423"/>
      <c r="T69" s="422"/>
    </row>
  </sheetData>
  <mergeCells count="2">
    <mergeCell ref="Q1:S1"/>
    <mergeCell ref="B5:C5"/>
  </mergeCells>
  <pageMargins left="0.7" right="0.7" top="0.75" bottom="0.75" header="0.3" footer="0.3"/>
  <pageSetup scale="5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05"/>
  <sheetViews>
    <sheetView showGridLines="0" workbookViewId="0"/>
  </sheetViews>
  <sheetFormatPr defaultColWidth="9.6640625" defaultRowHeight="20.399999999999999" x14ac:dyDescent="0.35"/>
  <cols>
    <col min="1" max="1" width="25.109375" style="76" customWidth="1"/>
    <col min="2" max="2" width="12.33203125" style="76" bestFit="1" customWidth="1"/>
    <col min="3" max="3" width="11" style="76" customWidth="1"/>
    <col min="4" max="4" width="14.21875" style="76" bestFit="1" customWidth="1"/>
    <col min="5" max="5" width="1.33203125" style="76" customWidth="1"/>
    <col min="6" max="6" width="12.33203125" style="76" customWidth="1"/>
    <col min="7" max="7" width="1.33203125" style="76" customWidth="1"/>
    <col min="8" max="8" width="14.21875" style="76" bestFit="1" customWidth="1"/>
    <col min="9" max="9" width="1.33203125" style="76" customWidth="1"/>
    <col min="10" max="10" width="13" style="76" customWidth="1"/>
    <col min="11" max="11" width="1.88671875" style="76" customWidth="1"/>
    <col min="12" max="12" width="15.77734375" style="76" bestFit="1" customWidth="1"/>
    <col min="13" max="13" width="1.88671875" style="76" customWidth="1"/>
    <col min="14" max="14" width="8.88671875" style="76" customWidth="1"/>
    <col min="15" max="15" width="1.88671875" style="76" customWidth="1"/>
    <col min="16" max="16" width="14.44140625" style="77" bestFit="1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 customWidth="1"/>
    <col min="35" max="35" width="18.6640625" style="76" customWidth="1"/>
    <col min="36" max="38" width="9.6640625" style="76" customWidth="1"/>
    <col min="39" max="39" width="5.6640625" style="76" customWidth="1"/>
    <col min="40" max="41" width="12.6640625" style="76" customWidth="1"/>
    <col min="42" max="256" width="9.6640625" style="76"/>
    <col min="257" max="257" width="25.109375" style="76" customWidth="1"/>
    <col min="258" max="258" width="12.33203125" style="76" bestFit="1" customWidth="1"/>
    <col min="259" max="259" width="11" style="76" customWidth="1"/>
    <col min="260" max="260" width="14.21875" style="76" bestFit="1" customWidth="1"/>
    <col min="261" max="261" width="1.33203125" style="76" customWidth="1"/>
    <col min="262" max="262" width="12.33203125" style="76" customWidth="1"/>
    <col min="263" max="263" width="1.33203125" style="76" customWidth="1"/>
    <col min="264" max="264" width="14.21875" style="76" bestFit="1" customWidth="1"/>
    <col min="265" max="265" width="1.33203125" style="76" customWidth="1"/>
    <col min="266" max="266" width="13" style="76" customWidth="1"/>
    <col min="267" max="267" width="1.88671875" style="76" customWidth="1"/>
    <col min="268" max="268" width="15.77734375" style="76" bestFit="1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 customWidth="1"/>
    <col min="291" max="291" width="18.6640625" style="76" customWidth="1"/>
    <col min="292" max="294" width="9.6640625" style="76" customWidth="1"/>
    <col min="295" max="295" width="5.6640625" style="76" customWidth="1"/>
    <col min="296" max="297" width="12.6640625" style="76" customWidth="1"/>
    <col min="298" max="512" width="9.6640625" style="76"/>
    <col min="513" max="513" width="25.109375" style="76" customWidth="1"/>
    <col min="514" max="514" width="12.33203125" style="76" bestFit="1" customWidth="1"/>
    <col min="515" max="515" width="11" style="76" customWidth="1"/>
    <col min="516" max="516" width="14.21875" style="76" bestFit="1" customWidth="1"/>
    <col min="517" max="517" width="1.33203125" style="76" customWidth="1"/>
    <col min="518" max="518" width="12.33203125" style="76" customWidth="1"/>
    <col min="519" max="519" width="1.33203125" style="76" customWidth="1"/>
    <col min="520" max="520" width="14.21875" style="76" bestFit="1" customWidth="1"/>
    <col min="521" max="521" width="1.33203125" style="76" customWidth="1"/>
    <col min="522" max="522" width="13" style="76" customWidth="1"/>
    <col min="523" max="523" width="1.88671875" style="76" customWidth="1"/>
    <col min="524" max="524" width="15.77734375" style="76" bestFit="1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 customWidth="1"/>
    <col min="547" max="547" width="18.6640625" style="76" customWidth="1"/>
    <col min="548" max="550" width="9.6640625" style="76" customWidth="1"/>
    <col min="551" max="551" width="5.6640625" style="76" customWidth="1"/>
    <col min="552" max="553" width="12.6640625" style="76" customWidth="1"/>
    <col min="554" max="768" width="9.6640625" style="76"/>
    <col min="769" max="769" width="25.109375" style="76" customWidth="1"/>
    <col min="770" max="770" width="12.33203125" style="76" bestFit="1" customWidth="1"/>
    <col min="771" max="771" width="11" style="76" customWidth="1"/>
    <col min="772" max="772" width="14.21875" style="76" bestFit="1" customWidth="1"/>
    <col min="773" max="773" width="1.33203125" style="76" customWidth="1"/>
    <col min="774" max="774" width="12.33203125" style="76" customWidth="1"/>
    <col min="775" max="775" width="1.33203125" style="76" customWidth="1"/>
    <col min="776" max="776" width="14.21875" style="76" bestFit="1" customWidth="1"/>
    <col min="777" max="777" width="1.33203125" style="76" customWidth="1"/>
    <col min="778" max="778" width="13" style="76" customWidth="1"/>
    <col min="779" max="779" width="1.88671875" style="76" customWidth="1"/>
    <col min="780" max="780" width="15.77734375" style="76" bestFit="1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 customWidth="1"/>
    <col min="803" max="803" width="18.6640625" style="76" customWidth="1"/>
    <col min="804" max="806" width="9.6640625" style="76" customWidth="1"/>
    <col min="807" max="807" width="5.6640625" style="76" customWidth="1"/>
    <col min="808" max="809" width="12.6640625" style="76" customWidth="1"/>
    <col min="810" max="1024" width="9.6640625" style="76"/>
    <col min="1025" max="1025" width="25.109375" style="76" customWidth="1"/>
    <col min="1026" max="1026" width="12.33203125" style="76" bestFit="1" customWidth="1"/>
    <col min="1027" max="1027" width="11" style="76" customWidth="1"/>
    <col min="1028" max="1028" width="14.21875" style="76" bestFit="1" customWidth="1"/>
    <col min="1029" max="1029" width="1.33203125" style="76" customWidth="1"/>
    <col min="1030" max="1030" width="12.33203125" style="76" customWidth="1"/>
    <col min="1031" max="1031" width="1.33203125" style="76" customWidth="1"/>
    <col min="1032" max="1032" width="14.21875" style="76" bestFit="1" customWidth="1"/>
    <col min="1033" max="1033" width="1.33203125" style="76" customWidth="1"/>
    <col min="1034" max="1034" width="13" style="76" customWidth="1"/>
    <col min="1035" max="1035" width="1.88671875" style="76" customWidth="1"/>
    <col min="1036" max="1036" width="15.77734375" style="76" bestFit="1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 customWidth="1"/>
    <col min="1059" max="1059" width="18.6640625" style="76" customWidth="1"/>
    <col min="1060" max="1062" width="9.6640625" style="76" customWidth="1"/>
    <col min="1063" max="1063" width="5.6640625" style="76" customWidth="1"/>
    <col min="1064" max="1065" width="12.6640625" style="76" customWidth="1"/>
    <col min="1066" max="1280" width="9.6640625" style="76"/>
    <col min="1281" max="1281" width="25.109375" style="76" customWidth="1"/>
    <col min="1282" max="1282" width="12.33203125" style="76" bestFit="1" customWidth="1"/>
    <col min="1283" max="1283" width="11" style="76" customWidth="1"/>
    <col min="1284" max="1284" width="14.21875" style="76" bestFit="1" customWidth="1"/>
    <col min="1285" max="1285" width="1.33203125" style="76" customWidth="1"/>
    <col min="1286" max="1286" width="12.33203125" style="76" customWidth="1"/>
    <col min="1287" max="1287" width="1.33203125" style="76" customWidth="1"/>
    <col min="1288" max="1288" width="14.21875" style="76" bestFit="1" customWidth="1"/>
    <col min="1289" max="1289" width="1.33203125" style="76" customWidth="1"/>
    <col min="1290" max="1290" width="13" style="76" customWidth="1"/>
    <col min="1291" max="1291" width="1.88671875" style="76" customWidth="1"/>
    <col min="1292" max="1292" width="15.77734375" style="76" bestFit="1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 customWidth="1"/>
    <col min="1315" max="1315" width="18.6640625" style="76" customWidth="1"/>
    <col min="1316" max="1318" width="9.6640625" style="76" customWidth="1"/>
    <col min="1319" max="1319" width="5.6640625" style="76" customWidth="1"/>
    <col min="1320" max="1321" width="12.6640625" style="76" customWidth="1"/>
    <col min="1322" max="1536" width="9.6640625" style="76"/>
    <col min="1537" max="1537" width="25.109375" style="76" customWidth="1"/>
    <col min="1538" max="1538" width="12.33203125" style="76" bestFit="1" customWidth="1"/>
    <col min="1539" max="1539" width="11" style="76" customWidth="1"/>
    <col min="1540" max="1540" width="14.21875" style="76" bestFit="1" customWidth="1"/>
    <col min="1541" max="1541" width="1.33203125" style="76" customWidth="1"/>
    <col min="1542" max="1542" width="12.33203125" style="76" customWidth="1"/>
    <col min="1543" max="1543" width="1.33203125" style="76" customWidth="1"/>
    <col min="1544" max="1544" width="14.21875" style="76" bestFit="1" customWidth="1"/>
    <col min="1545" max="1545" width="1.33203125" style="76" customWidth="1"/>
    <col min="1546" max="1546" width="13" style="76" customWidth="1"/>
    <col min="1547" max="1547" width="1.88671875" style="76" customWidth="1"/>
    <col min="1548" max="1548" width="15.77734375" style="76" bestFit="1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 customWidth="1"/>
    <col min="1571" max="1571" width="18.6640625" style="76" customWidth="1"/>
    <col min="1572" max="1574" width="9.6640625" style="76" customWidth="1"/>
    <col min="1575" max="1575" width="5.6640625" style="76" customWidth="1"/>
    <col min="1576" max="1577" width="12.6640625" style="76" customWidth="1"/>
    <col min="1578" max="1792" width="9.6640625" style="76"/>
    <col min="1793" max="1793" width="25.109375" style="76" customWidth="1"/>
    <col min="1794" max="1794" width="12.33203125" style="76" bestFit="1" customWidth="1"/>
    <col min="1795" max="1795" width="11" style="76" customWidth="1"/>
    <col min="1796" max="1796" width="14.21875" style="76" bestFit="1" customWidth="1"/>
    <col min="1797" max="1797" width="1.33203125" style="76" customWidth="1"/>
    <col min="1798" max="1798" width="12.33203125" style="76" customWidth="1"/>
    <col min="1799" max="1799" width="1.33203125" style="76" customWidth="1"/>
    <col min="1800" max="1800" width="14.21875" style="76" bestFit="1" customWidth="1"/>
    <col min="1801" max="1801" width="1.33203125" style="76" customWidth="1"/>
    <col min="1802" max="1802" width="13" style="76" customWidth="1"/>
    <col min="1803" max="1803" width="1.88671875" style="76" customWidth="1"/>
    <col min="1804" max="1804" width="15.77734375" style="76" bestFit="1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 customWidth="1"/>
    <col min="1827" max="1827" width="18.6640625" style="76" customWidth="1"/>
    <col min="1828" max="1830" width="9.6640625" style="76" customWidth="1"/>
    <col min="1831" max="1831" width="5.6640625" style="76" customWidth="1"/>
    <col min="1832" max="1833" width="12.6640625" style="76" customWidth="1"/>
    <col min="1834" max="2048" width="9.6640625" style="76"/>
    <col min="2049" max="2049" width="25.109375" style="76" customWidth="1"/>
    <col min="2050" max="2050" width="12.33203125" style="76" bestFit="1" customWidth="1"/>
    <col min="2051" max="2051" width="11" style="76" customWidth="1"/>
    <col min="2052" max="2052" width="14.21875" style="76" bestFit="1" customWidth="1"/>
    <col min="2053" max="2053" width="1.33203125" style="76" customWidth="1"/>
    <col min="2054" max="2054" width="12.33203125" style="76" customWidth="1"/>
    <col min="2055" max="2055" width="1.33203125" style="76" customWidth="1"/>
    <col min="2056" max="2056" width="14.21875" style="76" bestFit="1" customWidth="1"/>
    <col min="2057" max="2057" width="1.33203125" style="76" customWidth="1"/>
    <col min="2058" max="2058" width="13" style="76" customWidth="1"/>
    <col min="2059" max="2059" width="1.88671875" style="76" customWidth="1"/>
    <col min="2060" max="2060" width="15.77734375" style="76" bestFit="1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 customWidth="1"/>
    <col min="2083" max="2083" width="18.6640625" style="76" customWidth="1"/>
    <col min="2084" max="2086" width="9.6640625" style="76" customWidth="1"/>
    <col min="2087" max="2087" width="5.6640625" style="76" customWidth="1"/>
    <col min="2088" max="2089" width="12.6640625" style="76" customWidth="1"/>
    <col min="2090" max="2304" width="9.6640625" style="76"/>
    <col min="2305" max="2305" width="25.109375" style="76" customWidth="1"/>
    <col min="2306" max="2306" width="12.33203125" style="76" bestFit="1" customWidth="1"/>
    <col min="2307" max="2307" width="11" style="76" customWidth="1"/>
    <col min="2308" max="2308" width="14.21875" style="76" bestFit="1" customWidth="1"/>
    <col min="2309" max="2309" width="1.33203125" style="76" customWidth="1"/>
    <col min="2310" max="2310" width="12.33203125" style="76" customWidth="1"/>
    <col min="2311" max="2311" width="1.33203125" style="76" customWidth="1"/>
    <col min="2312" max="2312" width="14.21875" style="76" bestFit="1" customWidth="1"/>
    <col min="2313" max="2313" width="1.33203125" style="76" customWidth="1"/>
    <col min="2314" max="2314" width="13" style="76" customWidth="1"/>
    <col min="2315" max="2315" width="1.88671875" style="76" customWidth="1"/>
    <col min="2316" max="2316" width="15.77734375" style="76" bestFit="1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 customWidth="1"/>
    <col min="2339" max="2339" width="18.6640625" style="76" customWidth="1"/>
    <col min="2340" max="2342" width="9.6640625" style="76" customWidth="1"/>
    <col min="2343" max="2343" width="5.6640625" style="76" customWidth="1"/>
    <col min="2344" max="2345" width="12.6640625" style="76" customWidth="1"/>
    <col min="2346" max="2560" width="9.6640625" style="76"/>
    <col min="2561" max="2561" width="25.109375" style="76" customWidth="1"/>
    <col min="2562" max="2562" width="12.33203125" style="76" bestFit="1" customWidth="1"/>
    <col min="2563" max="2563" width="11" style="76" customWidth="1"/>
    <col min="2564" max="2564" width="14.21875" style="76" bestFit="1" customWidth="1"/>
    <col min="2565" max="2565" width="1.33203125" style="76" customWidth="1"/>
    <col min="2566" max="2566" width="12.33203125" style="76" customWidth="1"/>
    <col min="2567" max="2567" width="1.33203125" style="76" customWidth="1"/>
    <col min="2568" max="2568" width="14.21875" style="76" bestFit="1" customWidth="1"/>
    <col min="2569" max="2569" width="1.33203125" style="76" customWidth="1"/>
    <col min="2570" max="2570" width="13" style="76" customWidth="1"/>
    <col min="2571" max="2571" width="1.88671875" style="76" customWidth="1"/>
    <col min="2572" max="2572" width="15.77734375" style="76" bestFit="1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 customWidth="1"/>
    <col min="2595" max="2595" width="18.6640625" style="76" customWidth="1"/>
    <col min="2596" max="2598" width="9.6640625" style="76" customWidth="1"/>
    <col min="2599" max="2599" width="5.6640625" style="76" customWidth="1"/>
    <col min="2600" max="2601" width="12.6640625" style="76" customWidth="1"/>
    <col min="2602" max="2816" width="9.6640625" style="76"/>
    <col min="2817" max="2817" width="25.109375" style="76" customWidth="1"/>
    <col min="2818" max="2818" width="12.33203125" style="76" bestFit="1" customWidth="1"/>
    <col min="2819" max="2819" width="11" style="76" customWidth="1"/>
    <col min="2820" max="2820" width="14.21875" style="76" bestFit="1" customWidth="1"/>
    <col min="2821" max="2821" width="1.33203125" style="76" customWidth="1"/>
    <col min="2822" max="2822" width="12.33203125" style="76" customWidth="1"/>
    <col min="2823" max="2823" width="1.33203125" style="76" customWidth="1"/>
    <col min="2824" max="2824" width="14.21875" style="76" bestFit="1" customWidth="1"/>
    <col min="2825" max="2825" width="1.33203125" style="76" customWidth="1"/>
    <col min="2826" max="2826" width="13" style="76" customWidth="1"/>
    <col min="2827" max="2827" width="1.88671875" style="76" customWidth="1"/>
    <col min="2828" max="2828" width="15.77734375" style="76" bestFit="1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 customWidth="1"/>
    <col min="2851" max="2851" width="18.6640625" style="76" customWidth="1"/>
    <col min="2852" max="2854" width="9.6640625" style="76" customWidth="1"/>
    <col min="2855" max="2855" width="5.6640625" style="76" customWidth="1"/>
    <col min="2856" max="2857" width="12.6640625" style="76" customWidth="1"/>
    <col min="2858" max="3072" width="9.6640625" style="76"/>
    <col min="3073" max="3073" width="25.109375" style="76" customWidth="1"/>
    <col min="3074" max="3074" width="12.33203125" style="76" bestFit="1" customWidth="1"/>
    <col min="3075" max="3075" width="11" style="76" customWidth="1"/>
    <col min="3076" max="3076" width="14.21875" style="76" bestFit="1" customWidth="1"/>
    <col min="3077" max="3077" width="1.33203125" style="76" customWidth="1"/>
    <col min="3078" max="3078" width="12.33203125" style="76" customWidth="1"/>
    <col min="3079" max="3079" width="1.33203125" style="76" customWidth="1"/>
    <col min="3080" max="3080" width="14.21875" style="76" bestFit="1" customWidth="1"/>
    <col min="3081" max="3081" width="1.33203125" style="76" customWidth="1"/>
    <col min="3082" max="3082" width="13" style="76" customWidth="1"/>
    <col min="3083" max="3083" width="1.88671875" style="76" customWidth="1"/>
    <col min="3084" max="3084" width="15.77734375" style="76" bestFit="1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 customWidth="1"/>
    <col min="3107" max="3107" width="18.6640625" style="76" customWidth="1"/>
    <col min="3108" max="3110" width="9.6640625" style="76" customWidth="1"/>
    <col min="3111" max="3111" width="5.6640625" style="76" customWidth="1"/>
    <col min="3112" max="3113" width="12.6640625" style="76" customWidth="1"/>
    <col min="3114" max="3328" width="9.6640625" style="76"/>
    <col min="3329" max="3329" width="25.109375" style="76" customWidth="1"/>
    <col min="3330" max="3330" width="12.33203125" style="76" bestFit="1" customWidth="1"/>
    <col min="3331" max="3331" width="11" style="76" customWidth="1"/>
    <col min="3332" max="3332" width="14.21875" style="76" bestFit="1" customWidth="1"/>
    <col min="3333" max="3333" width="1.33203125" style="76" customWidth="1"/>
    <col min="3334" max="3334" width="12.33203125" style="76" customWidth="1"/>
    <col min="3335" max="3335" width="1.33203125" style="76" customWidth="1"/>
    <col min="3336" max="3336" width="14.21875" style="76" bestFit="1" customWidth="1"/>
    <col min="3337" max="3337" width="1.33203125" style="76" customWidth="1"/>
    <col min="3338" max="3338" width="13" style="76" customWidth="1"/>
    <col min="3339" max="3339" width="1.88671875" style="76" customWidth="1"/>
    <col min="3340" max="3340" width="15.77734375" style="76" bestFit="1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 customWidth="1"/>
    <col min="3363" max="3363" width="18.6640625" style="76" customWidth="1"/>
    <col min="3364" max="3366" width="9.6640625" style="76" customWidth="1"/>
    <col min="3367" max="3367" width="5.6640625" style="76" customWidth="1"/>
    <col min="3368" max="3369" width="12.6640625" style="76" customWidth="1"/>
    <col min="3370" max="3584" width="9.6640625" style="76"/>
    <col min="3585" max="3585" width="25.109375" style="76" customWidth="1"/>
    <col min="3586" max="3586" width="12.33203125" style="76" bestFit="1" customWidth="1"/>
    <col min="3587" max="3587" width="11" style="76" customWidth="1"/>
    <col min="3588" max="3588" width="14.21875" style="76" bestFit="1" customWidth="1"/>
    <col min="3589" max="3589" width="1.33203125" style="76" customWidth="1"/>
    <col min="3590" max="3590" width="12.33203125" style="76" customWidth="1"/>
    <col min="3591" max="3591" width="1.33203125" style="76" customWidth="1"/>
    <col min="3592" max="3592" width="14.21875" style="76" bestFit="1" customWidth="1"/>
    <col min="3593" max="3593" width="1.33203125" style="76" customWidth="1"/>
    <col min="3594" max="3594" width="13" style="76" customWidth="1"/>
    <col min="3595" max="3595" width="1.88671875" style="76" customWidth="1"/>
    <col min="3596" max="3596" width="15.77734375" style="76" bestFit="1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 customWidth="1"/>
    <col min="3619" max="3619" width="18.6640625" style="76" customWidth="1"/>
    <col min="3620" max="3622" width="9.6640625" style="76" customWidth="1"/>
    <col min="3623" max="3623" width="5.6640625" style="76" customWidth="1"/>
    <col min="3624" max="3625" width="12.6640625" style="76" customWidth="1"/>
    <col min="3626" max="3840" width="9.6640625" style="76"/>
    <col min="3841" max="3841" width="25.109375" style="76" customWidth="1"/>
    <col min="3842" max="3842" width="12.33203125" style="76" bestFit="1" customWidth="1"/>
    <col min="3843" max="3843" width="11" style="76" customWidth="1"/>
    <col min="3844" max="3844" width="14.21875" style="76" bestFit="1" customWidth="1"/>
    <col min="3845" max="3845" width="1.33203125" style="76" customWidth="1"/>
    <col min="3846" max="3846" width="12.33203125" style="76" customWidth="1"/>
    <col min="3847" max="3847" width="1.33203125" style="76" customWidth="1"/>
    <col min="3848" max="3848" width="14.21875" style="76" bestFit="1" customWidth="1"/>
    <col min="3849" max="3849" width="1.33203125" style="76" customWidth="1"/>
    <col min="3850" max="3850" width="13" style="76" customWidth="1"/>
    <col min="3851" max="3851" width="1.88671875" style="76" customWidth="1"/>
    <col min="3852" max="3852" width="15.77734375" style="76" bestFit="1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 customWidth="1"/>
    <col min="3875" max="3875" width="18.6640625" style="76" customWidth="1"/>
    <col min="3876" max="3878" width="9.6640625" style="76" customWidth="1"/>
    <col min="3879" max="3879" width="5.6640625" style="76" customWidth="1"/>
    <col min="3880" max="3881" width="12.6640625" style="76" customWidth="1"/>
    <col min="3882" max="4096" width="9.6640625" style="76"/>
    <col min="4097" max="4097" width="25.109375" style="76" customWidth="1"/>
    <col min="4098" max="4098" width="12.33203125" style="76" bestFit="1" customWidth="1"/>
    <col min="4099" max="4099" width="11" style="76" customWidth="1"/>
    <col min="4100" max="4100" width="14.21875" style="76" bestFit="1" customWidth="1"/>
    <col min="4101" max="4101" width="1.33203125" style="76" customWidth="1"/>
    <col min="4102" max="4102" width="12.33203125" style="76" customWidth="1"/>
    <col min="4103" max="4103" width="1.33203125" style="76" customWidth="1"/>
    <col min="4104" max="4104" width="14.21875" style="76" bestFit="1" customWidth="1"/>
    <col min="4105" max="4105" width="1.33203125" style="76" customWidth="1"/>
    <col min="4106" max="4106" width="13" style="76" customWidth="1"/>
    <col min="4107" max="4107" width="1.88671875" style="76" customWidth="1"/>
    <col min="4108" max="4108" width="15.77734375" style="76" bestFit="1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 customWidth="1"/>
    <col min="4131" max="4131" width="18.6640625" style="76" customWidth="1"/>
    <col min="4132" max="4134" width="9.6640625" style="76" customWidth="1"/>
    <col min="4135" max="4135" width="5.6640625" style="76" customWidth="1"/>
    <col min="4136" max="4137" width="12.6640625" style="76" customWidth="1"/>
    <col min="4138" max="4352" width="9.6640625" style="76"/>
    <col min="4353" max="4353" width="25.109375" style="76" customWidth="1"/>
    <col min="4354" max="4354" width="12.33203125" style="76" bestFit="1" customWidth="1"/>
    <col min="4355" max="4355" width="11" style="76" customWidth="1"/>
    <col min="4356" max="4356" width="14.21875" style="76" bestFit="1" customWidth="1"/>
    <col min="4357" max="4357" width="1.33203125" style="76" customWidth="1"/>
    <col min="4358" max="4358" width="12.33203125" style="76" customWidth="1"/>
    <col min="4359" max="4359" width="1.33203125" style="76" customWidth="1"/>
    <col min="4360" max="4360" width="14.21875" style="76" bestFit="1" customWidth="1"/>
    <col min="4361" max="4361" width="1.33203125" style="76" customWidth="1"/>
    <col min="4362" max="4362" width="13" style="76" customWidth="1"/>
    <col min="4363" max="4363" width="1.88671875" style="76" customWidth="1"/>
    <col min="4364" max="4364" width="15.77734375" style="76" bestFit="1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 customWidth="1"/>
    <col min="4387" max="4387" width="18.6640625" style="76" customWidth="1"/>
    <col min="4388" max="4390" width="9.6640625" style="76" customWidth="1"/>
    <col min="4391" max="4391" width="5.6640625" style="76" customWidth="1"/>
    <col min="4392" max="4393" width="12.6640625" style="76" customWidth="1"/>
    <col min="4394" max="4608" width="9.6640625" style="76"/>
    <col min="4609" max="4609" width="25.109375" style="76" customWidth="1"/>
    <col min="4610" max="4610" width="12.33203125" style="76" bestFit="1" customWidth="1"/>
    <col min="4611" max="4611" width="11" style="76" customWidth="1"/>
    <col min="4612" max="4612" width="14.21875" style="76" bestFit="1" customWidth="1"/>
    <col min="4613" max="4613" width="1.33203125" style="76" customWidth="1"/>
    <col min="4614" max="4614" width="12.33203125" style="76" customWidth="1"/>
    <col min="4615" max="4615" width="1.33203125" style="76" customWidth="1"/>
    <col min="4616" max="4616" width="14.21875" style="76" bestFit="1" customWidth="1"/>
    <col min="4617" max="4617" width="1.33203125" style="76" customWidth="1"/>
    <col min="4618" max="4618" width="13" style="76" customWidth="1"/>
    <col min="4619" max="4619" width="1.88671875" style="76" customWidth="1"/>
    <col min="4620" max="4620" width="15.77734375" style="76" bestFit="1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 customWidth="1"/>
    <col min="4643" max="4643" width="18.6640625" style="76" customWidth="1"/>
    <col min="4644" max="4646" width="9.6640625" style="76" customWidth="1"/>
    <col min="4647" max="4647" width="5.6640625" style="76" customWidth="1"/>
    <col min="4648" max="4649" width="12.6640625" style="76" customWidth="1"/>
    <col min="4650" max="4864" width="9.6640625" style="76"/>
    <col min="4865" max="4865" width="25.109375" style="76" customWidth="1"/>
    <col min="4866" max="4866" width="12.33203125" style="76" bestFit="1" customWidth="1"/>
    <col min="4867" max="4867" width="11" style="76" customWidth="1"/>
    <col min="4868" max="4868" width="14.21875" style="76" bestFit="1" customWidth="1"/>
    <col min="4869" max="4869" width="1.33203125" style="76" customWidth="1"/>
    <col min="4870" max="4870" width="12.33203125" style="76" customWidth="1"/>
    <col min="4871" max="4871" width="1.33203125" style="76" customWidth="1"/>
    <col min="4872" max="4872" width="14.21875" style="76" bestFit="1" customWidth="1"/>
    <col min="4873" max="4873" width="1.33203125" style="76" customWidth="1"/>
    <col min="4874" max="4874" width="13" style="76" customWidth="1"/>
    <col min="4875" max="4875" width="1.88671875" style="76" customWidth="1"/>
    <col min="4876" max="4876" width="15.77734375" style="76" bestFit="1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 customWidth="1"/>
    <col min="4899" max="4899" width="18.6640625" style="76" customWidth="1"/>
    <col min="4900" max="4902" width="9.6640625" style="76" customWidth="1"/>
    <col min="4903" max="4903" width="5.6640625" style="76" customWidth="1"/>
    <col min="4904" max="4905" width="12.6640625" style="76" customWidth="1"/>
    <col min="4906" max="5120" width="9.6640625" style="76"/>
    <col min="5121" max="5121" width="25.109375" style="76" customWidth="1"/>
    <col min="5122" max="5122" width="12.33203125" style="76" bestFit="1" customWidth="1"/>
    <col min="5123" max="5123" width="11" style="76" customWidth="1"/>
    <col min="5124" max="5124" width="14.21875" style="76" bestFit="1" customWidth="1"/>
    <col min="5125" max="5125" width="1.33203125" style="76" customWidth="1"/>
    <col min="5126" max="5126" width="12.33203125" style="76" customWidth="1"/>
    <col min="5127" max="5127" width="1.33203125" style="76" customWidth="1"/>
    <col min="5128" max="5128" width="14.21875" style="76" bestFit="1" customWidth="1"/>
    <col min="5129" max="5129" width="1.33203125" style="76" customWidth="1"/>
    <col min="5130" max="5130" width="13" style="76" customWidth="1"/>
    <col min="5131" max="5131" width="1.88671875" style="76" customWidth="1"/>
    <col min="5132" max="5132" width="15.77734375" style="76" bestFit="1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 customWidth="1"/>
    <col min="5155" max="5155" width="18.6640625" style="76" customWidth="1"/>
    <col min="5156" max="5158" width="9.6640625" style="76" customWidth="1"/>
    <col min="5159" max="5159" width="5.6640625" style="76" customWidth="1"/>
    <col min="5160" max="5161" width="12.6640625" style="76" customWidth="1"/>
    <col min="5162" max="5376" width="9.6640625" style="76"/>
    <col min="5377" max="5377" width="25.109375" style="76" customWidth="1"/>
    <col min="5378" max="5378" width="12.33203125" style="76" bestFit="1" customWidth="1"/>
    <col min="5379" max="5379" width="11" style="76" customWidth="1"/>
    <col min="5380" max="5380" width="14.21875" style="76" bestFit="1" customWidth="1"/>
    <col min="5381" max="5381" width="1.33203125" style="76" customWidth="1"/>
    <col min="5382" max="5382" width="12.33203125" style="76" customWidth="1"/>
    <col min="5383" max="5383" width="1.33203125" style="76" customWidth="1"/>
    <col min="5384" max="5384" width="14.21875" style="76" bestFit="1" customWidth="1"/>
    <col min="5385" max="5385" width="1.33203125" style="76" customWidth="1"/>
    <col min="5386" max="5386" width="13" style="76" customWidth="1"/>
    <col min="5387" max="5387" width="1.88671875" style="76" customWidth="1"/>
    <col min="5388" max="5388" width="15.77734375" style="76" bestFit="1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 customWidth="1"/>
    <col min="5411" max="5411" width="18.6640625" style="76" customWidth="1"/>
    <col min="5412" max="5414" width="9.6640625" style="76" customWidth="1"/>
    <col min="5415" max="5415" width="5.6640625" style="76" customWidth="1"/>
    <col min="5416" max="5417" width="12.6640625" style="76" customWidth="1"/>
    <col min="5418" max="5632" width="9.6640625" style="76"/>
    <col min="5633" max="5633" width="25.109375" style="76" customWidth="1"/>
    <col min="5634" max="5634" width="12.33203125" style="76" bestFit="1" customWidth="1"/>
    <col min="5635" max="5635" width="11" style="76" customWidth="1"/>
    <col min="5636" max="5636" width="14.21875" style="76" bestFit="1" customWidth="1"/>
    <col min="5637" max="5637" width="1.33203125" style="76" customWidth="1"/>
    <col min="5638" max="5638" width="12.33203125" style="76" customWidth="1"/>
    <col min="5639" max="5639" width="1.33203125" style="76" customWidth="1"/>
    <col min="5640" max="5640" width="14.21875" style="76" bestFit="1" customWidth="1"/>
    <col min="5641" max="5641" width="1.33203125" style="76" customWidth="1"/>
    <col min="5642" max="5642" width="13" style="76" customWidth="1"/>
    <col min="5643" max="5643" width="1.88671875" style="76" customWidth="1"/>
    <col min="5644" max="5644" width="15.77734375" style="76" bestFit="1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 customWidth="1"/>
    <col min="5667" max="5667" width="18.6640625" style="76" customWidth="1"/>
    <col min="5668" max="5670" width="9.6640625" style="76" customWidth="1"/>
    <col min="5671" max="5671" width="5.6640625" style="76" customWidth="1"/>
    <col min="5672" max="5673" width="12.6640625" style="76" customWidth="1"/>
    <col min="5674" max="5888" width="9.6640625" style="76"/>
    <col min="5889" max="5889" width="25.109375" style="76" customWidth="1"/>
    <col min="5890" max="5890" width="12.33203125" style="76" bestFit="1" customWidth="1"/>
    <col min="5891" max="5891" width="11" style="76" customWidth="1"/>
    <col min="5892" max="5892" width="14.21875" style="76" bestFit="1" customWidth="1"/>
    <col min="5893" max="5893" width="1.33203125" style="76" customWidth="1"/>
    <col min="5894" max="5894" width="12.33203125" style="76" customWidth="1"/>
    <col min="5895" max="5895" width="1.33203125" style="76" customWidth="1"/>
    <col min="5896" max="5896" width="14.21875" style="76" bestFit="1" customWidth="1"/>
    <col min="5897" max="5897" width="1.33203125" style="76" customWidth="1"/>
    <col min="5898" max="5898" width="13" style="76" customWidth="1"/>
    <col min="5899" max="5899" width="1.88671875" style="76" customWidth="1"/>
    <col min="5900" max="5900" width="15.77734375" style="76" bestFit="1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 customWidth="1"/>
    <col min="5923" max="5923" width="18.6640625" style="76" customWidth="1"/>
    <col min="5924" max="5926" width="9.6640625" style="76" customWidth="1"/>
    <col min="5927" max="5927" width="5.6640625" style="76" customWidth="1"/>
    <col min="5928" max="5929" width="12.6640625" style="76" customWidth="1"/>
    <col min="5930" max="6144" width="9.6640625" style="76"/>
    <col min="6145" max="6145" width="25.109375" style="76" customWidth="1"/>
    <col min="6146" max="6146" width="12.33203125" style="76" bestFit="1" customWidth="1"/>
    <col min="6147" max="6147" width="11" style="76" customWidth="1"/>
    <col min="6148" max="6148" width="14.21875" style="76" bestFit="1" customWidth="1"/>
    <col min="6149" max="6149" width="1.33203125" style="76" customWidth="1"/>
    <col min="6150" max="6150" width="12.33203125" style="76" customWidth="1"/>
    <col min="6151" max="6151" width="1.33203125" style="76" customWidth="1"/>
    <col min="6152" max="6152" width="14.21875" style="76" bestFit="1" customWidth="1"/>
    <col min="6153" max="6153" width="1.33203125" style="76" customWidth="1"/>
    <col min="6154" max="6154" width="13" style="76" customWidth="1"/>
    <col min="6155" max="6155" width="1.88671875" style="76" customWidth="1"/>
    <col min="6156" max="6156" width="15.77734375" style="76" bestFit="1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 customWidth="1"/>
    <col min="6179" max="6179" width="18.6640625" style="76" customWidth="1"/>
    <col min="6180" max="6182" width="9.6640625" style="76" customWidth="1"/>
    <col min="6183" max="6183" width="5.6640625" style="76" customWidth="1"/>
    <col min="6184" max="6185" width="12.6640625" style="76" customWidth="1"/>
    <col min="6186" max="6400" width="9.6640625" style="76"/>
    <col min="6401" max="6401" width="25.109375" style="76" customWidth="1"/>
    <col min="6402" max="6402" width="12.33203125" style="76" bestFit="1" customWidth="1"/>
    <col min="6403" max="6403" width="11" style="76" customWidth="1"/>
    <col min="6404" max="6404" width="14.21875" style="76" bestFit="1" customWidth="1"/>
    <col min="6405" max="6405" width="1.33203125" style="76" customWidth="1"/>
    <col min="6406" max="6406" width="12.33203125" style="76" customWidth="1"/>
    <col min="6407" max="6407" width="1.33203125" style="76" customWidth="1"/>
    <col min="6408" max="6408" width="14.21875" style="76" bestFit="1" customWidth="1"/>
    <col min="6409" max="6409" width="1.33203125" style="76" customWidth="1"/>
    <col min="6410" max="6410" width="13" style="76" customWidth="1"/>
    <col min="6411" max="6411" width="1.88671875" style="76" customWidth="1"/>
    <col min="6412" max="6412" width="15.77734375" style="76" bestFit="1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 customWidth="1"/>
    <col min="6435" max="6435" width="18.6640625" style="76" customWidth="1"/>
    <col min="6436" max="6438" width="9.6640625" style="76" customWidth="1"/>
    <col min="6439" max="6439" width="5.6640625" style="76" customWidth="1"/>
    <col min="6440" max="6441" width="12.6640625" style="76" customWidth="1"/>
    <col min="6442" max="6656" width="9.6640625" style="76"/>
    <col min="6657" max="6657" width="25.109375" style="76" customWidth="1"/>
    <col min="6658" max="6658" width="12.33203125" style="76" bestFit="1" customWidth="1"/>
    <col min="6659" max="6659" width="11" style="76" customWidth="1"/>
    <col min="6660" max="6660" width="14.21875" style="76" bestFit="1" customWidth="1"/>
    <col min="6661" max="6661" width="1.33203125" style="76" customWidth="1"/>
    <col min="6662" max="6662" width="12.33203125" style="76" customWidth="1"/>
    <col min="6663" max="6663" width="1.33203125" style="76" customWidth="1"/>
    <col min="6664" max="6664" width="14.21875" style="76" bestFit="1" customWidth="1"/>
    <col min="6665" max="6665" width="1.33203125" style="76" customWidth="1"/>
    <col min="6666" max="6666" width="13" style="76" customWidth="1"/>
    <col min="6667" max="6667" width="1.88671875" style="76" customWidth="1"/>
    <col min="6668" max="6668" width="15.77734375" style="76" bestFit="1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 customWidth="1"/>
    <col min="6691" max="6691" width="18.6640625" style="76" customWidth="1"/>
    <col min="6692" max="6694" width="9.6640625" style="76" customWidth="1"/>
    <col min="6695" max="6695" width="5.6640625" style="76" customWidth="1"/>
    <col min="6696" max="6697" width="12.6640625" style="76" customWidth="1"/>
    <col min="6698" max="6912" width="9.6640625" style="76"/>
    <col min="6913" max="6913" width="25.109375" style="76" customWidth="1"/>
    <col min="6914" max="6914" width="12.33203125" style="76" bestFit="1" customWidth="1"/>
    <col min="6915" max="6915" width="11" style="76" customWidth="1"/>
    <col min="6916" max="6916" width="14.21875" style="76" bestFit="1" customWidth="1"/>
    <col min="6917" max="6917" width="1.33203125" style="76" customWidth="1"/>
    <col min="6918" max="6918" width="12.33203125" style="76" customWidth="1"/>
    <col min="6919" max="6919" width="1.33203125" style="76" customWidth="1"/>
    <col min="6920" max="6920" width="14.21875" style="76" bestFit="1" customWidth="1"/>
    <col min="6921" max="6921" width="1.33203125" style="76" customWidth="1"/>
    <col min="6922" max="6922" width="13" style="76" customWidth="1"/>
    <col min="6923" max="6923" width="1.88671875" style="76" customWidth="1"/>
    <col min="6924" max="6924" width="15.77734375" style="76" bestFit="1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 customWidth="1"/>
    <col min="6947" max="6947" width="18.6640625" style="76" customWidth="1"/>
    <col min="6948" max="6950" width="9.6640625" style="76" customWidth="1"/>
    <col min="6951" max="6951" width="5.6640625" style="76" customWidth="1"/>
    <col min="6952" max="6953" width="12.6640625" style="76" customWidth="1"/>
    <col min="6954" max="7168" width="9.6640625" style="76"/>
    <col min="7169" max="7169" width="25.109375" style="76" customWidth="1"/>
    <col min="7170" max="7170" width="12.33203125" style="76" bestFit="1" customWidth="1"/>
    <col min="7171" max="7171" width="11" style="76" customWidth="1"/>
    <col min="7172" max="7172" width="14.21875" style="76" bestFit="1" customWidth="1"/>
    <col min="7173" max="7173" width="1.33203125" style="76" customWidth="1"/>
    <col min="7174" max="7174" width="12.33203125" style="76" customWidth="1"/>
    <col min="7175" max="7175" width="1.33203125" style="76" customWidth="1"/>
    <col min="7176" max="7176" width="14.21875" style="76" bestFit="1" customWidth="1"/>
    <col min="7177" max="7177" width="1.33203125" style="76" customWidth="1"/>
    <col min="7178" max="7178" width="13" style="76" customWidth="1"/>
    <col min="7179" max="7179" width="1.88671875" style="76" customWidth="1"/>
    <col min="7180" max="7180" width="15.77734375" style="76" bestFit="1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 customWidth="1"/>
    <col min="7203" max="7203" width="18.6640625" style="76" customWidth="1"/>
    <col min="7204" max="7206" width="9.6640625" style="76" customWidth="1"/>
    <col min="7207" max="7207" width="5.6640625" style="76" customWidth="1"/>
    <col min="7208" max="7209" width="12.6640625" style="76" customWidth="1"/>
    <col min="7210" max="7424" width="9.6640625" style="76"/>
    <col min="7425" max="7425" width="25.109375" style="76" customWidth="1"/>
    <col min="7426" max="7426" width="12.33203125" style="76" bestFit="1" customWidth="1"/>
    <col min="7427" max="7427" width="11" style="76" customWidth="1"/>
    <col min="7428" max="7428" width="14.21875" style="76" bestFit="1" customWidth="1"/>
    <col min="7429" max="7429" width="1.33203125" style="76" customWidth="1"/>
    <col min="7430" max="7430" width="12.33203125" style="76" customWidth="1"/>
    <col min="7431" max="7431" width="1.33203125" style="76" customWidth="1"/>
    <col min="7432" max="7432" width="14.21875" style="76" bestFit="1" customWidth="1"/>
    <col min="7433" max="7433" width="1.33203125" style="76" customWidth="1"/>
    <col min="7434" max="7434" width="13" style="76" customWidth="1"/>
    <col min="7435" max="7435" width="1.88671875" style="76" customWidth="1"/>
    <col min="7436" max="7436" width="15.77734375" style="76" bestFit="1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 customWidth="1"/>
    <col min="7459" max="7459" width="18.6640625" style="76" customWidth="1"/>
    <col min="7460" max="7462" width="9.6640625" style="76" customWidth="1"/>
    <col min="7463" max="7463" width="5.6640625" style="76" customWidth="1"/>
    <col min="7464" max="7465" width="12.6640625" style="76" customWidth="1"/>
    <col min="7466" max="7680" width="9.6640625" style="76"/>
    <col min="7681" max="7681" width="25.109375" style="76" customWidth="1"/>
    <col min="7682" max="7682" width="12.33203125" style="76" bestFit="1" customWidth="1"/>
    <col min="7683" max="7683" width="11" style="76" customWidth="1"/>
    <col min="7684" max="7684" width="14.21875" style="76" bestFit="1" customWidth="1"/>
    <col min="7685" max="7685" width="1.33203125" style="76" customWidth="1"/>
    <col min="7686" max="7686" width="12.33203125" style="76" customWidth="1"/>
    <col min="7687" max="7687" width="1.33203125" style="76" customWidth="1"/>
    <col min="7688" max="7688" width="14.21875" style="76" bestFit="1" customWidth="1"/>
    <col min="7689" max="7689" width="1.33203125" style="76" customWidth="1"/>
    <col min="7690" max="7690" width="13" style="76" customWidth="1"/>
    <col min="7691" max="7691" width="1.88671875" style="76" customWidth="1"/>
    <col min="7692" max="7692" width="15.77734375" style="76" bestFit="1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 customWidth="1"/>
    <col min="7715" max="7715" width="18.6640625" style="76" customWidth="1"/>
    <col min="7716" max="7718" width="9.6640625" style="76" customWidth="1"/>
    <col min="7719" max="7719" width="5.6640625" style="76" customWidth="1"/>
    <col min="7720" max="7721" width="12.6640625" style="76" customWidth="1"/>
    <col min="7722" max="7936" width="9.6640625" style="76"/>
    <col min="7937" max="7937" width="25.109375" style="76" customWidth="1"/>
    <col min="7938" max="7938" width="12.33203125" style="76" bestFit="1" customWidth="1"/>
    <col min="7939" max="7939" width="11" style="76" customWidth="1"/>
    <col min="7940" max="7940" width="14.21875" style="76" bestFit="1" customWidth="1"/>
    <col min="7941" max="7941" width="1.33203125" style="76" customWidth="1"/>
    <col min="7942" max="7942" width="12.33203125" style="76" customWidth="1"/>
    <col min="7943" max="7943" width="1.33203125" style="76" customWidth="1"/>
    <col min="7944" max="7944" width="14.21875" style="76" bestFit="1" customWidth="1"/>
    <col min="7945" max="7945" width="1.33203125" style="76" customWidth="1"/>
    <col min="7946" max="7946" width="13" style="76" customWidth="1"/>
    <col min="7947" max="7947" width="1.88671875" style="76" customWidth="1"/>
    <col min="7948" max="7948" width="15.77734375" style="76" bestFit="1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 customWidth="1"/>
    <col min="7971" max="7971" width="18.6640625" style="76" customWidth="1"/>
    <col min="7972" max="7974" width="9.6640625" style="76" customWidth="1"/>
    <col min="7975" max="7975" width="5.6640625" style="76" customWidth="1"/>
    <col min="7976" max="7977" width="12.6640625" style="76" customWidth="1"/>
    <col min="7978" max="8192" width="9.6640625" style="76"/>
    <col min="8193" max="8193" width="25.109375" style="76" customWidth="1"/>
    <col min="8194" max="8194" width="12.33203125" style="76" bestFit="1" customWidth="1"/>
    <col min="8195" max="8195" width="11" style="76" customWidth="1"/>
    <col min="8196" max="8196" width="14.21875" style="76" bestFit="1" customWidth="1"/>
    <col min="8197" max="8197" width="1.33203125" style="76" customWidth="1"/>
    <col min="8198" max="8198" width="12.33203125" style="76" customWidth="1"/>
    <col min="8199" max="8199" width="1.33203125" style="76" customWidth="1"/>
    <col min="8200" max="8200" width="14.21875" style="76" bestFit="1" customWidth="1"/>
    <col min="8201" max="8201" width="1.33203125" style="76" customWidth="1"/>
    <col min="8202" max="8202" width="13" style="76" customWidth="1"/>
    <col min="8203" max="8203" width="1.88671875" style="76" customWidth="1"/>
    <col min="8204" max="8204" width="15.77734375" style="76" bestFit="1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 customWidth="1"/>
    <col min="8227" max="8227" width="18.6640625" style="76" customWidth="1"/>
    <col min="8228" max="8230" width="9.6640625" style="76" customWidth="1"/>
    <col min="8231" max="8231" width="5.6640625" style="76" customWidth="1"/>
    <col min="8232" max="8233" width="12.6640625" style="76" customWidth="1"/>
    <col min="8234" max="8448" width="9.6640625" style="76"/>
    <col min="8449" max="8449" width="25.109375" style="76" customWidth="1"/>
    <col min="8450" max="8450" width="12.33203125" style="76" bestFit="1" customWidth="1"/>
    <col min="8451" max="8451" width="11" style="76" customWidth="1"/>
    <col min="8452" max="8452" width="14.21875" style="76" bestFit="1" customWidth="1"/>
    <col min="8453" max="8453" width="1.33203125" style="76" customWidth="1"/>
    <col min="8454" max="8454" width="12.33203125" style="76" customWidth="1"/>
    <col min="8455" max="8455" width="1.33203125" style="76" customWidth="1"/>
    <col min="8456" max="8456" width="14.21875" style="76" bestFit="1" customWidth="1"/>
    <col min="8457" max="8457" width="1.33203125" style="76" customWidth="1"/>
    <col min="8458" max="8458" width="13" style="76" customWidth="1"/>
    <col min="8459" max="8459" width="1.88671875" style="76" customWidth="1"/>
    <col min="8460" max="8460" width="15.77734375" style="76" bestFit="1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 customWidth="1"/>
    <col min="8483" max="8483" width="18.6640625" style="76" customWidth="1"/>
    <col min="8484" max="8486" width="9.6640625" style="76" customWidth="1"/>
    <col min="8487" max="8487" width="5.6640625" style="76" customWidth="1"/>
    <col min="8488" max="8489" width="12.6640625" style="76" customWidth="1"/>
    <col min="8490" max="8704" width="9.6640625" style="76"/>
    <col min="8705" max="8705" width="25.109375" style="76" customWidth="1"/>
    <col min="8706" max="8706" width="12.33203125" style="76" bestFit="1" customWidth="1"/>
    <col min="8707" max="8707" width="11" style="76" customWidth="1"/>
    <col min="8708" max="8708" width="14.21875" style="76" bestFit="1" customWidth="1"/>
    <col min="8709" max="8709" width="1.33203125" style="76" customWidth="1"/>
    <col min="8710" max="8710" width="12.33203125" style="76" customWidth="1"/>
    <col min="8711" max="8711" width="1.33203125" style="76" customWidth="1"/>
    <col min="8712" max="8712" width="14.21875" style="76" bestFit="1" customWidth="1"/>
    <col min="8713" max="8713" width="1.33203125" style="76" customWidth="1"/>
    <col min="8714" max="8714" width="13" style="76" customWidth="1"/>
    <col min="8715" max="8715" width="1.88671875" style="76" customWidth="1"/>
    <col min="8716" max="8716" width="15.77734375" style="76" bestFit="1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 customWidth="1"/>
    <col min="8739" max="8739" width="18.6640625" style="76" customWidth="1"/>
    <col min="8740" max="8742" width="9.6640625" style="76" customWidth="1"/>
    <col min="8743" max="8743" width="5.6640625" style="76" customWidth="1"/>
    <col min="8744" max="8745" width="12.6640625" style="76" customWidth="1"/>
    <col min="8746" max="8960" width="9.6640625" style="76"/>
    <col min="8961" max="8961" width="25.109375" style="76" customWidth="1"/>
    <col min="8962" max="8962" width="12.33203125" style="76" bestFit="1" customWidth="1"/>
    <col min="8963" max="8963" width="11" style="76" customWidth="1"/>
    <col min="8964" max="8964" width="14.21875" style="76" bestFit="1" customWidth="1"/>
    <col min="8965" max="8965" width="1.33203125" style="76" customWidth="1"/>
    <col min="8966" max="8966" width="12.33203125" style="76" customWidth="1"/>
    <col min="8967" max="8967" width="1.33203125" style="76" customWidth="1"/>
    <col min="8968" max="8968" width="14.21875" style="76" bestFit="1" customWidth="1"/>
    <col min="8969" max="8969" width="1.33203125" style="76" customWidth="1"/>
    <col min="8970" max="8970" width="13" style="76" customWidth="1"/>
    <col min="8971" max="8971" width="1.88671875" style="76" customWidth="1"/>
    <col min="8972" max="8972" width="15.77734375" style="76" bestFit="1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 customWidth="1"/>
    <col min="8995" max="8995" width="18.6640625" style="76" customWidth="1"/>
    <col min="8996" max="8998" width="9.6640625" style="76" customWidth="1"/>
    <col min="8999" max="8999" width="5.6640625" style="76" customWidth="1"/>
    <col min="9000" max="9001" width="12.6640625" style="76" customWidth="1"/>
    <col min="9002" max="9216" width="9.6640625" style="76"/>
    <col min="9217" max="9217" width="25.109375" style="76" customWidth="1"/>
    <col min="9218" max="9218" width="12.33203125" style="76" bestFit="1" customWidth="1"/>
    <col min="9219" max="9219" width="11" style="76" customWidth="1"/>
    <col min="9220" max="9220" width="14.21875" style="76" bestFit="1" customWidth="1"/>
    <col min="9221" max="9221" width="1.33203125" style="76" customWidth="1"/>
    <col min="9222" max="9222" width="12.33203125" style="76" customWidth="1"/>
    <col min="9223" max="9223" width="1.33203125" style="76" customWidth="1"/>
    <col min="9224" max="9224" width="14.21875" style="76" bestFit="1" customWidth="1"/>
    <col min="9225" max="9225" width="1.33203125" style="76" customWidth="1"/>
    <col min="9226" max="9226" width="13" style="76" customWidth="1"/>
    <col min="9227" max="9227" width="1.88671875" style="76" customWidth="1"/>
    <col min="9228" max="9228" width="15.77734375" style="76" bestFit="1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 customWidth="1"/>
    <col min="9251" max="9251" width="18.6640625" style="76" customWidth="1"/>
    <col min="9252" max="9254" width="9.6640625" style="76" customWidth="1"/>
    <col min="9255" max="9255" width="5.6640625" style="76" customWidth="1"/>
    <col min="9256" max="9257" width="12.6640625" style="76" customWidth="1"/>
    <col min="9258" max="9472" width="9.6640625" style="76"/>
    <col min="9473" max="9473" width="25.109375" style="76" customWidth="1"/>
    <col min="9474" max="9474" width="12.33203125" style="76" bestFit="1" customWidth="1"/>
    <col min="9475" max="9475" width="11" style="76" customWidth="1"/>
    <col min="9476" max="9476" width="14.21875" style="76" bestFit="1" customWidth="1"/>
    <col min="9477" max="9477" width="1.33203125" style="76" customWidth="1"/>
    <col min="9478" max="9478" width="12.33203125" style="76" customWidth="1"/>
    <col min="9479" max="9479" width="1.33203125" style="76" customWidth="1"/>
    <col min="9480" max="9480" width="14.21875" style="76" bestFit="1" customWidth="1"/>
    <col min="9481" max="9481" width="1.33203125" style="76" customWidth="1"/>
    <col min="9482" max="9482" width="13" style="76" customWidth="1"/>
    <col min="9483" max="9483" width="1.88671875" style="76" customWidth="1"/>
    <col min="9484" max="9484" width="15.77734375" style="76" bestFit="1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 customWidth="1"/>
    <col min="9507" max="9507" width="18.6640625" style="76" customWidth="1"/>
    <col min="9508" max="9510" width="9.6640625" style="76" customWidth="1"/>
    <col min="9511" max="9511" width="5.6640625" style="76" customWidth="1"/>
    <col min="9512" max="9513" width="12.6640625" style="76" customWidth="1"/>
    <col min="9514" max="9728" width="9.6640625" style="76"/>
    <col min="9729" max="9729" width="25.109375" style="76" customWidth="1"/>
    <col min="9730" max="9730" width="12.33203125" style="76" bestFit="1" customWidth="1"/>
    <col min="9731" max="9731" width="11" style="76" customWidth="1"/>
    <col min="9732" max="9732" width="14.21875" style="76" bestFit="1" customWidth="1"/>
    <col min="9733" max="9733" width="1.33203125" style="76" customWidth="1"/>
    <col min="9734" max="9734" width="12.33203125" style="76" customWidth="1"/>
    <col min="9735" max="9735" width="1.33203125" style="76" customWidth="1"/>
    <col min="9736" max="9736" width="14.21875" style="76" bestFit="1" customWidth="1"/>
    <col min="9737" max="9737" width="1.33203125" style="76" customWidth="1"/>
    <col min="9738" max="9738" width="13" style="76" customWidth="1"/>
    <col min="9739" max="9739" width="1.88671875" style="76" customWidth="1"/>
    <col min="9740" max="9740" width="15.77734375" style="76" bestFit="1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 customWidth="1"/>
    <col min="9763" max="9763" width="18.6640625" style="76" customWidth="1"/>
    <col min="9764" max="9766" width="9.6640625" style="76" customWidth="1"/>
    <col min="9767" max="9767" width="5.6640625" style="76" customWidth="1"/>
    <col min="9768" max="9769" width="12.6640625" style="76" customWidth="1"/>
    <col min="9770" max="9984" width="9.6640625" style="76"/>
    <col min="9985" max="9985" width="25.109375" style="76" customWidth="1"/>
    <col min="9986" max="9986" width="12.33203125" style="76" bestFit="1" customWidth="1"/>
    <col min="9987" max="9987" width="11" style="76" customWidth="1"/>
    <col min="9988" max="9988" width="14.21875" style="76" bestFit="1" customWidth="1"/>
    <col min="9989" max="9989" width="1.33203125" style="76" customWidth="1"/>
    <col min="9990" max="9990" width="12.33203125" style="76" customWidth="1"/>
    <col min="9991" max="9991" width="1.33203125" style="76" customWidth="1"/>
    <col min="9992" max="9992" width="14.21875" style="76" bestFit="1" customWidth="1"/>
    <col min="9993" max="9993" width="1.33203125" style="76" customWidth="1"/>
    <col min="9994" max="9994" width="13" style="76" customWidth="1"/>
    <col min="9995" max="9995" width="1.88671875" style="76" customWidth="1"/>
    <col min="9996" max="9996" width="15.77734375" style="76" bestFit="1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 customWidth="1"/>
    <col min="10019" max="10019" width="18.6640625" style="76" customWidth="1"/>
    <col min="10020" max="10022" width="9.6640625" style="76" customWidth="1"/>
    <col min="10023" max="10023" width="5.6640625" style="76" customWidth="1"/>
    <col min="10024" max="10025" width="12.6640625" style="76" customWidth="1"/>
    <col min="10026" max="10240" width="9.6640625" style="76"/>
    <col min="10241" max="10241" width="25.109375" style="76" customWidth="1"/>
    <col min="10242" max="10242" width="12.33203125" style="76" bestFit="1" customWidth="1"/>
    <col min="10243" max="10243" width="11" style="76" customWidth="1"/>
    <col min="10244" max="10244" width="14.21875" style="76" bestFit="1" customWidth="1"/>
    <col min="10245" max="10245" width="1.33203125" style="76" customWidth="1"/>
    <col min="10246" max="10246" width="12.33203125" style="76" customWidth="1"/>
    <col min="10247" max="10247" width="1.33203125" style="76" customWidth="1"/>
    <col min="10248" max="10248" width="14.21875" style="76" bestFit="1" customWidth="1"/>
    <col min="10249" max="10249" width="1.33203125" style="76" customWidth="1"/>
    <col min="10250" max="10250" width="13" style="76" customWidth="1"/>
    <col min="10251" max="10251" width="1.88671875" style="76" customWidth="1"/>
    <col min="10252" max="10252" width="15.77734375" style="76" bestFit="1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 customWidth="1"/>
    <col min="10275" max="10275" width="18.6640625" style="76" customWidth="1"/>
    <col min="10276" max="10278" width="9.6640625" style="76" customWidth="1"/>
    <col min="10279" max="10279" width="5.6640625" style="76" customWidth="1"/>
    <col min="10280" max="10281" width="12.6640625" style="76" customWidth="1"/>
    <col min="10282" max="10496" width="9.6640625" style="76"/>
    <col min="10497" max="10497" width="25.109375" style="76" customWidth="1"/>
    <col min="10498" max="10498" width="12.33203125" style="76" bestFit="1" customWidth="1"/>
    <col min="10499" max="10499" width="11" style="76" customWidth="1"/>
    <col min="10500" max="10500" width="14.21875" style="76" bestFit="1" customWidth="1"/>
    <col min="10501" max="10501" width="1.33203125" style="76" customWidth="1"/>
    <col min="10502" max="10502" width="12.33203125" style="76" customWidth="1"/>
    <col min="10503" max="10503" width="1.33203125" style="76" customWidth="1"/>
    <col min="10504" max="10504" width="14.21875" style="76" bestFit="1" customWidth="1"/>
    <col min="10505" max="10505" width="1.33203125" style="76" customWidth="1"/>
    <col min="10506" max="10506" width="13" style="76" customWidth="1"/>
    <col min="10507" max="10507" width="1.88671875" style="76" customWidth="1"/>
    <col min="10508" max="10508" width="15.77734375" style="76" bestFit="1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 customWidth="1"/>
    <col min="10531" max="10531" width="18.6640625" style="76" customWidth="1"/>
    <col min="10532" max="10534" width="9.6640625" style="76" customWidth="1"/>
    <col min="10535" max="10535" width="5.6640625" style="76" customWidth="1"/>
    <col min="10536" max="10537" width="12.6640625" style="76" customWidth="1"/>
    <col min="10538" max="10752" width="9.6640625" style="76"/>
    <col min="10753" max="10753" width="25.109375" style="76" customWidth="1"/>
    <col min="10754" max="10754" width="12.33203125" style="76" bestFit="1" customWidth="1"/>
    <col min="10755" max="10755" width="11" style="76" customWidth="1"/>
    <col min="10756" max="10756" width="14.21875" style="76" bestFit="1" customWidth="1"/>
    <col min="10757" max="10757" width="1.33203125" style="76" customWidth="1"/>
    <col min="10758" max="10758" width="12.33203125" style="76" customWidth="1"/>
    <col min="10759" max="10759" width="1.33203125" style="76" customWidth="1"/>
    <col min="10760" max="10760" width="14.21875" style="76" bestFit="1" customWidth="1"/>
    <col min="10761" max="10761" width="1.33203125" style="76" customWidth="1"/>
    <col min="10762" max="10762" width="13" style="76" customWidth="1"/>
    <col min="10763" max="10763" width="1.88671875" style="76" customWidth="1"/>
    <col min="10764" max="10764" width="15.77734375" style="76" bestFit="1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 customWidth="1"/>
    <col min="10787" max="10787" width="18.6640625" style="76" customWidth="1"/>
    <col min="10788" max="10790" width="9.6640625" style="76" customWidth="1"/>
    <col min="10791" max="10791" width="5.6640625" style="76" customWidth="1"/>
    <col min="10792" max="10793" width="12.6640625" style="76" customWidth="1"/>
    <col min="10794" max="11008" width="9.6640625" style="76"/>
    <col min="11009" max="11009" width="25.109375" style="76" customWidth="1"/>
    <col min="11010" max="11010" width="12.33203125" style="76" bestFit="1" customWidth="1"/>
    <col min="11011" max="11011" width="11" style="76" customWidth="1"/>
    <col min="11012" max="11012" width="14.21875" style="76" bestFit="1" customWidth="1"/>
    <col min="11013" max="11013" width="1.33203125" style="76" customWidth="1"/>
    <col min="11014" max="11014" width="12.33203125" style="76" customWidth="1"/>
    <col min="11015" max="11015" width="1.33203125" style="76" customWidth="1"/>
    <col min="11016" max="11016" width="14.21875" style="76" bestFit="1" customWidth="1"/>
    <col min="11017" max="11017" width="1.33203125" style="76" customWidth="1"/>
    <col min="11018" max="11018" width="13" style="76" customWidth="1"/>
    <col min="11019" max="11019" width="1.88671875" style="76" customWidth="1"/>
    <col min="11020" max="11020" width="15.77734375" style="76" bestFit="1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 customWidth="1"/>
    <col min="11043" max="11043" width="18.6640625" style="76" customWidth="1"/>
    <col min="11044" max="11046" width="9.6640625" style="76" customWidth="1"/>
    <col min="11047" max="11047" width="5.6640625" style="76" customWidth="1"/>
    <col min="11048" max="11049" width="12.6640625" style="76" customWidth="1"/>
    <col min="11050" max="11264" width="9.6640625" style="76"/>
    <col min="11265" max="11265" width="25.109375" style="76" customWidth="1"/>
    <col min="11266" max="11266" width="12.33203125" style="76" bestFit="1" customWidth="1"/>
    <col min="11267" max="11267" width="11" style="76" customWidth="1"/>
    <col min="11268" max="11268" width="14.21875" style="76" bestFit="1" customWidth="1"/>
    <col min="11269" max="11269" width="1.33203125" style="76" customWidth="1"/>
    <col min="11270" max="11270" width="12.33203125" style="76" customWidth="1"/>
    <col min="11271" max="11271" width="1.33203125" style="76" customWidth="1"/>
    <col min="11272" max="11272" width="14.21875" style="76" bestFit="1" customWidth="1"/>
    <col min="11273" max="11273" width="1.33203125" style="76" customWidth="1"/>
    <col min="11274" max="11274" width="13" style="76" customWidth="1"/>
    <col min="11275" max="11275" width="1.88671875" style="76" customWidth="1"/>
    <col min="11276" max="11276" width="15.77734375" style="76" bestFit="1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 customWidth="1"/>
    <col min="11299" max="11299" width="18.6640625" style="76" customWidth="1"/>
    <col min="11300" max="11302" width="9.6640625" style="76" customWidth="1"/>
    <col min="11303" max="11303" width="5.6640625" style="76" customWidth="1"/>
    <col min="11304" max="11305" width="12.6640625" style="76" customWidth="1"/>
    <col min="11306" max="11520" width="9.6640625" style="76"/>
    <col min="11521" max="11521" width="25.109375" style="76" customWidth="1"/>
    <col min="11522" max="11522" width="12.33203125" style="76" bestFit="1" customWidth="1"/>
    <col min="11523" max="11523" width="11" style="76" customWidth="1"/>
    <col min="11524" max="11524" width="14.21875" style="76" bestFit="1" customWidth="1"/>
    <col min="11525" max="11525" width="1.33203125" style="76" customWidth="1"/>
    <col min="11526" max="11526" width="12.33203125" style="76" customWidth="1"/>
    <col min="11527" max="11527" width="1.33203125" style="76" customWidth="1"/>
    <col min="11528" max="11528" width="14.21875" style="76" bestFit="1" customWidth="1"/>
    <col min="11529" max="11529" width="1.33203125" style="76" customWidth="1"/>
    <col min="11530" max="11530" width="13" style="76" customWidth="1"/>
    <col min="11531" max="11531" width="1.88671875" style="76" customWidth="1"/>
    <col min="11532" max="11532" width="15.77734375" style="76" bestFit="1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 customWidth="1"/>
    <col min="11555" max="11555" width="18.6640625" style="76" customWidth="1"/>
    <col min="11556" max="11558" width="9.6640625" style="76" customWidth="1"/>
    <col min="11559" max="11559" width="5.6640625" style="76" customWidth="1"/>
    <col min="11560" max="11561" width="12.6640625" style="76" customWidth="1"/>
    <col min="11562" max="11776" width="9.6640625" style="76"/>
    <col min="11777" max="11777" width="25.109375" style="76" customWidth="1"/>
    <col min="11778" max="11778" width="12.33203125" style="76" bestFit="1" customWidth="1"/>
    <col min="11779" max="11779" width="11" style="76" customWidth="1"/>
    <col min="11780" max="11780" width="14.21875" style="76" bestFit="1" customWidth="1"/>
    <col min="11781" max="11781" width="1.33203125" style="76" customWidth="1"/>
    <col min="11782" max="11782" width="12.33203125" style="76" customWidth="1"/>
    <col min="11783" max="11783" width="1.33203125" style="76" customWidth="1"/>
    <col min="11784" max="11784" width="14.21875" style="76" bestFit="1" customWidth="1"/>
    <col min="11785" max="11785" width="1.33203125" style="76" customWidth="1"/>
    <col min="11786" max="11786" width="13" style="76" customWidth="1"/>
    <col min="11787" max="11787" width="1.88671875" style="76" customWidth="1"/>
    <col min="11788" max="11788" width="15.77734375" style="76" bestFit="1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 customWidth="1"/>
    <col min="11811" max="11811" width="18.6640625" style="76" customWidth="1"/>
    <col min="11812" max="11814" width="9.6640625" style="76" customWidth="1"/>
    <col min="11815" max="11815" width="5.6640625" style="76" customWidth="1"/>
    <col min="11816" max="11817" width="12.6640625" style="76" customWidth="1"/>
    <col min="11818" max="12032" width="9.6640625" style="76"/>
    <col min="12033" max="12033" width="25.109375" style="76" customWidth="1"/>
    <col min="12034" max="12034" width="12.33203125" style="76" bestFit="1" customWidth="1"/>
    <col min="12035" max="12035" width="11" style="76" customWidth="1"/>
    <col min="12036" max="12036" width="14.21875" style="76" bestFit="1" customWidth="1"/>
    <col min="12037" max="12037" width="1.33203125" style="76" customWidth="1"/>
    <col min="12038" max="12038" width="12.33203125" style="76" customWidth="1"/>
    <col min="12039" max="12039" width="1.33203125" style="76" customWidth="1"/>
    <col min="12040" max="12040" width="14.21875" style="76" bestFit="1" customWidth="1"/>
    <col min="12041" max="12041" width="1.33203125" style="76" customWidth="1"/>
    <col min="12042" max="12042" width="13" style="76" customWidth="1"/>
    <col min="12043" max="12043" width="1.88671875" style="76" customWidth="1"/>
    <col min="12044" max="12044" width="15.77734375" style="76" bestFit="1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 customWidth="1"/>
    <col min="12067" max="12067" width="18.6640625" style="76" customWidth="1"/>
    <col min="12068" max="12070" width="9.6640625" style="76" customWidth="1"/>
    <col min="12071" max="12071" width="5.6640625" style="76" customWidth="1"/>
    <col min="12072" max="12073" width="12.6640625" style="76" customWidth="1"/>
    <col min="12074" max="12288" width="9.6640625" style="76"/>
    <col min="12289" max="12289" width="25.109375" style="76" customWidth="1"/>
    <col min="12290" max="12290" width="12.33203125" style="76" bestFit="1" customWidth="1"/>
    <col min="12291" max="12291" width="11" style="76" customWidth="1"/>
    <col min="12292" max="12292" width="14.21875" style="76" bestFit="1" customWidth="1"/>
    <col min="12293" max="12293" width="1.33203125" style="76" customWidth="1"/>
    <col min="12294" max="12294" width="12.33203125" style="76" customWidth="1"/>
    <col min="12295" max="12295" width="1.33203125" style="76" customWidth="1"/>
    <col min="12296" max="12296" width="14.21875" style="76" bestFit="1" customWidth="1"/>
    <col min="12297" max="12297" width="1.33203125" style="76" customWidth="1"/>
    <col min="12298" max="12298" width="13" style="76" customWidth="1"/>
    <col min="12299" max="12299" width="1.88671875" style="76" customWidth="1"/>
    <col min="12300" max="12300" width="15.77734375" style="76" bestFit="1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 customWidth="1"/>
    <col min="12323" max="12323" width="18.6640625" style="76" customWidth="1"/>
    <col min="12324" max="12326" width="9.6640625" style="76" customWidth="1"/>
    <col min="12327" max="12327" width="5.6640625" style="76" customWidth="1"/>
    <col min="12328" max="12329" width="12.6640625" style="76" customWidth="1"/>
    <col min="12330" max="12544" width="9.6640625" style="76"/>
    <col min="12545" max="12545" width="25.109375" style="76" customWidth="1"/>
    <col min="12546" max="12546" width="12.33203125" style="76" bestFit="1" customWidth="1"/>
    <col min="12547" max="12547" width="11" style="76" customWidth="1"/>
    <col min="12548" max="12548" width="14.21875" style="76" bestFit="1" customWidth="1"/>
    <col min="12549" max="12549" width="1.33203125" style="76" customWidth="1"/>
    <col min="12550" max="12550" width="12.33203125" style="76" customWidth="1"/>
    <col min="12551" max="12551" width="1.33203125" style="76" customWidth="1"/>
    <col min="12552" max="12552" width="14.21875" style="76" bestFit="1" customWidth="1"/>
    <col min="12553" max="12553" width="1.33203125" style="76" customWidth="1"/>
    <col min="12554" max="12554" width="13" style="76" customWidth="1"/>
    <col min="12555" max="12555" width="1.88671875" style="76" customWidth="1"/>
    <col min="12556" max="12556" width="15.77734375" style="76" bestFit="1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 customWidth="1"/>
    <col min="12579" max="12579" width="18.6640625" style="76" customWidth="1"/>
    <col min="12580" max="12582" width="9.6640625" style="76" customWidth="1"/>
    <col min="12583" max="12583" width="5.6640625" style="76" customWidth="1"/>
    <col min="12584" max="12585" width="12.6640625" style="76" customWidth="1"/>
    <col min="12586" max="12800" width="9.6640625" style="76"/>
    <col min="12801" max="12801" width="25.109375" style="76" customWidth="1"/>
    <col min="12802" max="12802" width="12.33203125" style="76" bestFit="1" customWidth="1"/>
    <col min="12803" max="12803" width="11" style="76" customWidth="1"/>
    <col min="12804" max="12804" width="14.21875" style="76" bestFit="1" customWidth="1"/>
    <col min="12805" max="12805" width="1.33203125" style="76" customWidth="1"/>
    <col min="12806" max="12806" width="12.33203125" style="76" customWidth="1"/>
    <col min="12807" max="12807" width="1.33203125" style="76" customWidth="1"/>
    <col min="12808" max="12808" width="14.21875" style="76" bestFit="1" customWidth="1"/>
    <col min="12809" max="12809" width="1.33203125" style="76" customWidth="1"/>
    <col min="12810" max="12810" width="13" style="76" customWidth="1"/>
    <col min="12811" max="12811" width="1.88671875" style="76" customWidth="1"/>
    <col min="12812" max="12812" width="15.77734375" style="76" bestFit="1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 customWidth="1"/>
    <col min="12835" max="12835" width="18.6640625" style="76" customWidth="1"/>
    <col min="12836" max="12838" width="9.6640625" style="76" customWidth="1"/>
    <col min="12839" max="12839" width="5.6640625" style="76" customWidth="1"/>
    <col min="12840" max="12841" width="12.6640625" style="76" customWidth="1"/>
    <col min="12842" max="13056" width="9.6640625" style="76"/>
    <col min="13057" max="13057" width="25.109375" style="76" customWidth="1"/>
    <col min="13058" max="13058" width="12.33203125" style="76" bestFit="1" customWidth="1"/>
    <col min="13059" max="13059" width="11" style="76" customWidth="1"/>
    <col min="13060" max="13060" width="14.21875" style="76" bestFit="1" customWidth="1"/>
    <col min="13061" max="13061" width="1.33203125" style="76" customWidth="1"/>
    <col min="13062" max="13062" width="12.33203125" style="76" customWidth="1"/>
    <col min="13063" max="13063" width="1.33203125" style="76" customWidth="1"/>
    <col min="13064" max="13064" width="14.21875" style="76" bestFit="1" customWidth="1"/>
    <col min="13065" max="13065" width="1.33203125" style="76" customWidth="1"/>
    <col min="13066" max="13066" width="13" style="76" customWidth="1"/>
    <col min="13067" max="13067" width="1.88671875" style="76" customWidth="1"/>
    <col min="13068" max="13068" width="15.77734375" style="76" bestFit="1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 customWidth="1"/>
    <col min="13091" max="13091" width="18.6640625" style="76" customWidth="1"/>
    <col min="13092" max="13094" width="9.6640625" style="76" customWidth="1"/>
    <col min="13095" max="13095" width="5.6640625" style="76" customWidth="1"/>
    <col min="13096" max="13097" width="12.6640625" style="76" customWidth="1"/>
    <col min="13098" max="13312" width="9.6640625" style="76"/>
    <col min="13313" max="13313" width="25.109375" style="76" customWidth="1"/>
    <col min="13314" max="13314" width="12.33203125" style="76" bestFit="1" customWidth="1"/>
    <col min="13315" max="13315" width="11" style="76" customWidth="1"/>
    <col min="13316" max="13316" width="14.21875" style="76" bestFit="1" customWidth="1"/>
    <col min="13317" max="13317" width="1.33203125" style="76" customWidth="1"/>
    <col min="13318" max="13318" width="12.33203125" style="76" customWidth="1"/>
    <col min="13319" max="13319" width="1.33203125" style="76" customWidth="1"/>
    <col min="13320" max="13320" width="14.21875" style="76" bestFit="1" customWidth="1"/>
    <col min="13321" max="13321" width="1.33203125" style="76" customWidth="1"/>
    <col min="13322" max="13322" width="13" style="76" customWidth="1"/>
    <col min="13323" max="13323" width="1.88671875" style="76" customWidth="1"/>
    <col min="13324" max="13324" width="15.77734375" style="76" bestFit="1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 customWidth="1"/>
    <col min="13347" max="13347" width="18.6640625" style="76" customWidth="1"/>
    <col min="13348" max="13350" width="9.6640625" style="76" customWidth="1"/>
    <col min="13351" max="13351" width="5.6640625" style="76" customWidth="1"/>
    <col min="13352" max="13353" width="12.6640625" style="76" customWidth="1"/>
    <col min="13354" max="13568" width="9.6640625" style="76"/>
    <col min="13569" max="13569" width="25.109375" style="76" customWidth="1"/>
    <col min="13570" max="13570" width="12.33203125" style="76" bestFit="1" customWidth="1"/>
    <col min="13571" max="13571" width="11" style="76" customWidth="1"/>
    <col min="13572" max="13572" width="14.21875" style="76" bestFit="1" customWidth="1"/>
    <col min="13573" max="13573" width="1.33203125" style="76" customWidth="1"/>
    <col min="13574" max="13574" width="12.33203125" style="76" customWidth="1"/>
    <col min="13575" max="13575" width="1.33203125" style="76" customWidth="1"/>
    <col min="13576" max="13576" width="14.21875" style="76" bestFit="1" customWidth="1"/>
    <col min="13577" max="13577" width="1.33203125" style="76" customWidth="1"/>
    <col min="13578" max="13578" width="13" style="76" customWidth="1"/>
    <col min="13579" max="13579" width="1.88671875" style="76" customWidth="1"/>
    <col min="13580" max="13580" width="15.77734375" style="76" bestFit="1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 customWidth="1"/>
    <col min="13603" max="13603" width="18.6640625" style="76" customWidth="1"/>
    <col min="13604" max="13606" width="9.6640625" style="76" customWidth="1"/>
    <col min="13607" max="13607" width="5.6640625" style="76" customWidth="1"/>
    <col min="13608" max="13609" width="12.6640625" style="76" customWidth="1"/>
    <col min="13610" max="13824" width="9.6640625" style="76"/>
    <col min="13825" max="13825" width="25.109375" style="76" customWidth="1"/>
    <col min="13826" max="13826" width="12.33203125" style="76" bestFit="1" customWidth="1"/>
    <col min="13827" max="13827" width="11" style="76" customWidth="1"/>
    <col min="13828" max="13828" width="14.21875" style="76" bestFit="1" customWidth="1"/>
    <col min="13829" max="13829" width="1.33203125" style="76" customWidth="1"/>
    <col min="13830" max="13830" width="12.33203125" style="76" customWidth="1"/>
    <col min="13831" max="13831" width="1.33203125" style="76" customWidth="1"/>
    <col min="13832" max="13832" width="14.21875" style="76" bestFit="1" customWidth="1"/>
    <col min="13833" max="13833" width="1.33203125" style="76" customWidth="1"/>
    <col min="13834" max="13834" width="13" style="76" customWidth="1"/>
    <col min="13835" max="13835" width="1.88671875" style="76" customWidth="1"/>
    <col min="13836" max="13836" width="15.77734375" style="76" bestFit="1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 customWidth="1"/>
    <col min="13859" max="13859" width="18.6640625" style="76" customWidth="1"/>
    <col min="13860" max="13862" width="9.6640625" style="76" customWidth="1"/>
    <col min="13863" max="13863" width="5.6640625" style="76" customWidth="1"/>
    <col min="13864" max="13865" width="12.6640625" style="76" customWidth="1"/>
    <col min="13866" max="14080" width="9.6640625" style="76"/>
    <col min="14081" max="14081" width="25.109375" style="76" customWidth="1"/>
    <col min="14082" max="14082" width="12.33203125" style="76" bestFit="1" customWidth="1"/>
    <col min="14083" max="14083" width="11" style="76" customWidth="1"/>
    <col min="14084" max="14084" width="14.21875" style="76" bestFit="1" customWidth="1"/>
    <col min="14085" max="14085" width="1.33203125" style="76" customWidth="1"/>
    <col min="14086" max="14086" width="12.33203125" style="76" customWidth="1"/>
    <col min="14087" max="14087" width="1.33203125" style="76" customWidth="1"/>
    <col min="14088" max="14088" width="14.21875" style="76" bestFit="1" customWidth="1"/>
    <col min="14089" max="14089" width="1.33203125" style="76" customWidth="1"/>
    <col min="14090" max="14090" width="13" style="76" customWidth="1"/>
    <col min="14091" max="14091" width="1.88671875" style="76" customWidth="1"/>
    <col min="14092" max="14092" width="15.77734375" style="76" bestFit="1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 customWidth="1"/>
    <col min="14115" max="14115" width="18.6640625" style="76" customWidth="1"/>
    <col min="14116" max="14118" width="9.6640625" style="76" customWidth="1"/>
    <col min="14119" max="14119" width="5.6640625" style="76" customWidth="1"/>
    <col min="14120" max="14121" width="12.6640625" style="76" customWidth="1"/>
    <col min="14122" max="14336" width="9.6640625" style="76"/>
    <col min="14337" max="14337" width="25.109375" style="76" customWidth="1"/>
    <col min="14338" max="14338" width="12.33203125" style="76" bestFit="1" customWidth="1"/>
    <col min="14339" max="14339" width="11" style="76" customWidth="1"/>
    <col min="14340" max="14340" width="14.21875" style="76" bestFit="1" customWidth="1"/>
    <col min="14341" max="14341" width="1.33203125" style="76" customWidth="1"/>
    <col min="14342" max="14342" width="12.33203125" style="76" customWidth="1"/>
    <col min="14343" max="14343" width="1.33203125" style="76" customWidth="1"/>
    <col min="14344" max="14344" width="14.21875" style="76" bestFit="1" customWidth="1"/>
    <col min="14345" max="14345" width="1.33203125" style="76" customWidth="1"/>
    <col min="14346" max="14346" width="13" style="76" customWidth="1"/>
    <col min="14347" max="14347" width="1.88671875" style="76" customWidth="1"/>
    <col min="14348" max="14348" width="15.77734375" style="76" bestFit="1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 customWidth="1"/>
    <col min="14371" max="14371" width="18.6640625" style="76" customWidth="1"/>
    <col min="14372" max="14374" width="9.6640625" style="76" customWidth="1"/>
    <col min="14375" max="14375" width="5.6640625" style="76" customWidth="1"/>
    <col min="14376" max="14377" width="12.6640625" style="76" customWidth="1"/>
    <col min="14378" max="14592" width="9.6640625" style="76"/>
    <col min="14593" max="14593" width="25.109375" style="76" customWidth="1"/>
    <col min="14594" max="14594" width="12.33203125" style="76" bestFit="1" customWidth="1"/>
    <col min="14595" max="14595" width="11" style="76" customWidth="1"/>
    <col min="14596" max="14596" width="14.21875" style="76" bestFit="1" customWidth="1"/>
    <col min="14597" max="14597" width="1.33203125" style="76" customWidth="1"/>
    <col min="14598" max="14598" width="12.33203125" style="76" customWidth="1"/>
    <col min="14599" max="14599" width="1.33203125" style="76" customWidth="1"/>
    <col min="14600" max="14600" width="14.21875" style="76" bestFit="1" customWidth="1"/>
    <col min="14601" max="14601" width="1.33203125" style="76" customWidth="1"/>
    <col min="14602" max="14602" width="13" style="76" customWidth="1"/>
    <col min="14603" max="14603" width="1.88671875" style="76" customWidth="1"/>
    <col min="14604" max="14604" width="15.77734375" style="76" bestFit="1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 customWidth="1"/>
    <col min="14627" max="14627" width="18.6640625" style="76" customWidth="1"/>
    <col min="14628" max="14630" width="9.6640625" style="76" customWidth="1"/>
    <col min="14631" max="14631" width="5.6640625" style="76" customWidth="1"/>
    <col min="14632" max="14633" width="12.6640625" style="76" customWidth="1"/>
    <col min="14634" max="14848" width="9.6640625" style="76"/>
    <col min="14849" max="14849" width="25.109375" style="76" customWidth="1"/>
    <col min="14850" max="14850" width="12.33203125" style="76" bestFit="1" customWidth="1"/>
    <col min="14851" max="14851" width="11" style="76" customWidth="1"/>
    <col min="14852" max="14852" width="14.21875" style="76" bestFit="1" customWidth="1"/>
    <col min="14853" max="14853" width="1.33203125" style="76" customWidth="1"/>
    <col min="14854" max="14854" width="12.33203125" style="76" customWidth="1"/>
    <col min="14855" max="14855" width="1.33203125" style="76" customWidth="1"/>
    <col min="14856" max="14856" width="14.21875" style="76" bestFit="1" customWidth="1"/>
    <col min="14857" max="14857" width="1.33203125" style="76" customWidth="1"/>
    <col min="14858" max="14858" width="13" style="76" customWidth="1"/>
    <col min="14859" max="14859" width="1.88671875" style="76" customWidth="1"/>
    <col min="14860" max="14860" width="15.77734375" style="76" bestFit="1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 customWidth="1"/>
    <col min="14883" max="14883" width="18.6640625" style="76" customWidth="1"/>
    <col min="14884" max="14886" width="9.6640625" style="76" customWidth="1"/>
    <col min="14887" max="14887" width="5.6640625" style="76" customWidth="1"/>
    <col min="14888" max="14889" width="12.6640625" style="76" customWidth="1"/>
    <col min="14890" max="15104" width="9.6640625" style="76"/>
    <col min="15105" max="15105" width="25.109375" style="76" customWidth="1"/>
    <col min="15106" max="15106" width="12.33203125" style="76" bestFit="1" customWidth="1"/>
    <col min="15107" max="15107" width="11" style="76" customWidth="1"/>
    <col min="15108" max="15108" width="14.21875" style="76" bestFit="1" customWidth="1"/>
    <col min="15109" max="15109" width="1.33203125" style="76" customWidth="1"/>
    <col min="15110" max="15110" width="12.33203125" style="76" customWidth="1"/>
    <col min="15111" max="15111" width="1.33203125" style="76" customWidth="1"/>
    <col min="15112" max="15112" width="14.21875" style="76" bestFit="1" customWidth="1"/>
    <col min="15113" max="15113" width="1.33203125" style="76" customWidth="1"/>
    <col min="15114" max="15114" width="13" style="76" customWidth="1"/>
    <col min="15115" max="15115" width="1.88671875" style="76" customWidth="1"/>
    <col min="15116" max="15116" width="15.77734375" style="76" bestFit="1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 customWidth="1"/>
    <col min="15139" max="15139" width="18.6640625" style="76" customWidth="1"/>
    <col min="15140" max="15142" width="9.6640625" style="76" customWidth="1"/>
    <col min="15143" max="15143" width="5.6640625" style="76" customWidth="1"/>
    <col min="15144" max="15145" width="12.6640625" style="76" customWidth="1"/>
    <col min="15146" max="15360" width="9.6640625" style="76"/>
    <col min="15361" max="15361" width="25.109375" style="76" customWidth="1"/>
    <col min="15362" max="15362" width="12.33203125" style="76" bestFit="1" customWidth="1"/>
    <col min="15363" max="15363" width="11" style="76" customWidth="1"/>
    <col min="15364" max="15364" width="14.21875" style="76" bestFit="1" customWidth="1"/>
    <col min="15365" max="15365" width="1.33203125" style="76" customWidth="1"/>
    <col min="15366" max="15366" width="12.33203125" style="76" customWidth="1"/>
    <col min="15367" max="15367" width="1.33203125" style="76" customWidth="1"/>
    <col min="15368" max="15368" width="14.21875" style="76" bestFit="1" customWidth="1"/>
    <col min="15369" max="15369" width="1.33203125" style="76" customWidth="1"/>
    <col min="15370" max="15370" width="13" style="76" customWidth="1"/>
    <col min="15371" max="15371" width="1.88671875" style="76" customWidth="1"/>
    <col min="15372" max="15372" width="15.77734375" style="76" bestFit="1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 customWidth="1"/>
    <col min="15395" max="15395" width="18.6640625" style="76" customWidth="1"/>
    <col min="15396" max="15398" width="9.6640625" style="76" customWidth="1"/>
    <col min="15399" max="15399" width="5.6640625" style="76" customWidth="1"/>
    <col min="15400" max="15401" width="12.6640625" style="76" customWidth="1"/>
    <col min="15402" max="15616" width="9.6640625" style="76"/>
    <col min="15617" max="15617" width="25.109375" style="76" customWidth="1"/>
    <col min="15618" max="15618" width="12.33203125" style="76" bestFit="1" customWidth="1"/>
    <col min="15619" max="15619" width="11" style="76" customWidth="1"/>
    <col min="15620" max="15620" width="14.21875" style="76" bestFit="1" customWidth="1"/>
    <col min="15621" max="15621" width="1.33203125" style="76" customWidth="1"/>
    <col min="15622" max="15622" width="12.33203125" style="76" customWidth="1"/>
    <col min="15623" max="15623" width="1.33203125" style="76" customWidth="1"/>
    <col min="15624" max="15624" width="14.21875" style="76" bestFit="1" customWidth="1"/>
    <col min="15625" max="15625" width="1.33203125" style="76" customWidth="1"/>
    <col min="15626" max="15626" width="13" style="76" customWidth="1"/>
    <col min="15627" max="15627" width="1.88671875" style="76" customWidth="1"/>
    <col min="15628" max="15628" width="15.77734375" style="76" bestFit="1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 customWidth="1"/>
    <col min="15651" max="15651" width="18.6640625" style="76" customWidth="1"/>
    <col min="15652" max="15654" width="9.6640625" style="76" customWidth="1"/>
    <col min="15655" max="15655" width="5.6640625" style="76" customWidth="1"/>
    <col min="15656" max="15657" width="12.6640625" style="76" customWidth="1"/>
    <col min="15658" max="15872" width="9.6640625" style="76"/>
    <col min="15873" max="15873" width="25.109375" style="76" customWidth="1"/>
    <col min="15874" max="15874" width="12.33203125" style="76" bestFit="1" customWidth="1"/>
    <col min="15875" max="15875" width="11" style="76" customWidth="1"/>
    <col min="15876" max="15876" width="14.21875" style="76" bestFit="1" customWidth="1"/>
    <col min="15877" max="15877" width="1.33203125" style="76" customWidth="1"/>
    <col min="15878" max="15878" width="12.33203125" style="76" customWidth="1"/>
    <col min="15879" max="15879" width="1.33203125" style="76" customWidth="1"/>
    <col min="15880" max="15880" width="14.21875" style="76" bestFit="1" customWidth="1"/>
    <col min="15881" max="15881" width="1.33203125" style="76" customWidth="1"/>
    <col min="15882" max="15882" width="13" style="76" customWidth="1"/>
    <col min="15883" max="15883" width="1.88671875" style="76" customWidth="1"/>
    <col min="15884" max="15884" width="15.77734375" style="76" bestFit="1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 customWidth="1"/>
    <col min="15907" max="15907" width="18.6640625" style="76" customWidth="1"/>
    <col min="15908" max="15910" width="9.6640625" style="76" customWidth="1"/>
    <col min="15911" max="15911" width="5.6640625" style="76" customWidth="1"/>
    <col min="15912" max="15913" width="12.6640625" style="76" customWidth="1"/>
    <col min="15914" max="16128" width="9.6640625" style="76"/>
    <col min="16129" max="16129" width="25.109375" style="76" customWidth="1"/>
    <col min="16130" max="16130" width="12.33203125" style="76" bestFit="1" customWidth="1"/>
    <col min="16131" max="16131" width="11" style="76" customWidth="1"/>
    <col min="16132" max="16132" width="14.21875" style="76" bestFit="1" customWidth="1"/>
    <col min="16133" max="16133" width="1.33203125" style="76" customWidth="1"/>
    <col min="16134" max="16134" width="12.33203125" style="76" customWidth="1"/>
    <col min="16135" max="16135" width="1.33203125" style="76" customWidth="1"/>
    <col min="16136" max="16136" width="14.21875" style="76" bestFit="1" customWidth="1"/>
    <col min="16137" max="16137" width="1.33203125" style="76" customWidth="1"/>
    <col min="16138" max="16138" width="13" style="76" customWidth="1"/>
    <col min="16139" max="16139" width="1.88671875" style="76" customWidth="1"/>
    <col min="16140" max="16140" width="15.77734375" style="76" bestFit="1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 customWidth="1"/>
    <col min="16163" max="16163" width="18.6640625" style="76" customWidth="1"/>
    <col min="16164" max="16166" width="9.6640625" style="76" customWidth="1"/>
    <col min="16167" max="16167" width="5.6640625" style="76" customWidth="1"/>
    <col min="16168" max="16169" width="12.6640625" style="76" customWidth="1"/>
    <col min="16170" max="16384" width="9.6640625" style="76"/>
  </cols>
  <sheetData>
    <row r="1" spans="1:41" s="18" customFormat="1" ht="24.75" customHeight="1" x14ac:dyDescent="0.25">
      <c r="P1" s="494" t="s">
        <v>51</v>
      </c>
      <c r="Q1" s="496"/>
      <c r="R1" s="496"/>
    </row>
    <row r="2" spans="1:41" s="18" customFormat="1" ht="43.5" customHeight="1" x14ac:dyDescent="0.25">
      <c r="A2" s="71" t="s">
        <v>242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2"/>
      <c r="R2" s="73"/>
    </row>
    <row r="3" spans="1:41" s="18" customFormat="1" ht="18" customHeight="1" thickBot="1" x14ac:dyDescent="0.3">
      <c r="A3" s="465" t="s">
        <v>244</v>
      </c>
      <c r="N3" s="32"/>
      <c r="P3" s="20"/>
      <c r="R3" s="74"/>
    </row>
    <row r="4" spans="1:41" s="18" customFormat="1" ht="82.5" customHeight="1" thickTop="1" thickBot="1" x14ac:dyDescent="0.3">
      <c r="A4" s="12" t="s">
        <v>53</v>
      </c>
      <c r="B4" s="12"/>
      <c r="C4" s="12" t="s">
        <v>3</v>
      </c>
      <c r="D4" s="12" t="s">
        <v>54</v>
      </c>
      <c r="E4" s="13"/>
      <c r="F4" s="12" t="s">
        <v>113</v>
      </c>
      <c r="G4" s="13"/>
      <c r="H4" s="12" t="s">
        <v>56</v>
      </c>
      <c r="I4" s="13"/>
      <c r="J4" s="12" t="s">
        <v>114</v>
      </c>
      <c r="K4" s="15"/>
      <c r="L4" s="12" t="s">
        <v>58</v>
      </c>
      <c r="M4" s="15"/>
      <c r="N4" s="14" t="s">
        <v>59</v>
      </c>
      <c r="O4" s="13"/>
      <c r="P4" s="75" t="s">
        <v>8</v>
      </c>
      <c r="Q4" s="13"/>
      <c r="R4" s="16" t="s">
        <v>115</v>
      </c>
    </row>
    <row r="5" spans="1:41" ht="8.25" customHeight="1" x14ac:dyDescent="0.35"/>
    <row r="6" spans="1:41" s="82" customFormat="1" ht="18" customHeight="1" x14ac:dyDescent="0.25">
      <c r="A6" s="78" t="s">
        <v>12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79"/>
      <c r="R6" s="80"/>
      <c r="S6" s="79"/>
      <c r="T6" s="79"/>
      <c r="U6" s="79"/>
      <c r="V6" s="79"/>
      <c r="W6" s="79"/>
      <c r="X6" s="79"/>
      <c r="Y6" s="80"/>
      <c r="Z6" s="79"/>
      <c r="AA6" s="80"/>
      <c r="AB6" s="79"/>
      <c r="AC6" s="80"/>
      <c r="AD6" s="79"/>
      <c r="AE6" s="80"/>
      <c r="AF6" s="79"/>
      <c r="AG6" s="81"/>
      <c r="AH6" s="79"/>
      <c r="AI6" s="79"/>
      <c r="AJ6" s="79"/>
      <c r="AK6" s="79"/>
      <c r="AL6" s="79"/>
      <c r="AM6" s="79"/>
      <c r="AN6" s="79"/>
      <c r="AO6" s="79"/>
    </row>
    <row r="7" spans="1:41" s="82" customFormat="1" ht="9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0"/>
      <c r="AH7" s="79"/>
      <c r="AI7" s="79"/>
      <c r="AJ7" s="79"/>
      <c r="AK7" s="79"/>
      <c r="AL7" s="79"/>
      <c r="AM7" s="79"/>
      <c r="AN7" s="79"/>
      <c r="AO7" s="79"/>
    </row>
    <row r="8" spans="1:41" s="82" customFormat="1" ht="21.9" customHeight="1" x14ac:dyDescent="0.25">
      <c r="A8" s="83" t="s">
        <v>16</v>
      </c>
      <c r="B8" s="83"/>
      <c r="C8" s="84" t="s">
        <v>61</v>
      </c>
      <c r="D8" s="85">
        <v>88790</v>
      </c>
      <c r="E8" s="86"/>
      <c r="F8" s="85">
        <v>0</v>
      </c>
      <c r="G8" s="86"/>
      <c r="H8" s="85">
        <f>+D8-F8</f>
        <v>88790</v>
      </c>
      <c r="I8" s="86"/>
      <c r="J8" s="87">
        <f>IF(D8&lt;&gt;0,+L8/D8)/10</f>
        <v>5.6585201036152721</v>
      </c>
      <c r="K8" s="86"/>
      <c r="L8" s="88">
        <v>5024200</v>
      </c>
      <c r="M8" s="86"/>
      <c r="N8" s="87">
        <f>IF(D8&lt;&gt;0,+P8/D8)/10</f>
        <v>5.6585201036152721</v>
      </c>
      <c r="O8" s="86"/>
      <c r="P8" s="88">
        <v>5024200</v>
      </c>
      <c r="Q8" s="86"/>
      <c r="R8" s="88">
        <f>+P8-L8</f>
        <v>0</v>
      </c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95" customFormat="1" ht="21.9" customHeight="1" thickBot="1" x14ac:dyDescent="0.3">
      <c r="A9" s="89" t="s">
        <v>62</v>
      </c>
      <c r="B9" s="89"/>
      <c r="C9" s="78"/>
      <c r="D9" s="90">
        <f>+D8</f>
        <v>88790</v>
      </c>
      <c r="E9" s="78"/>
      <c r="F9" s="90">
        <f>+F8</f>
        <v>0</v>
      </c>
      <c r="G9" s="78"/>
      <c r="H9" s="90">
        <f>+D9-F9</f>
        <v>88790</v>
      </c>
      <c r="I9" s="78"/>
      <c r="J9" s="91">
        <f>+J8</f>
        <v>5.6585201036152721</v>
      </c>
      <c r="K9" s="78"/>
      <c r="L9" s="92">
        <f>+L8</f>
        <v>5024200</v>
      </c>
      <c r="M9" s="78"/>
      <c r="N9" s="91">
        <f>+N8</f>
        <v>5.6585201036152721</v>
      </c>
      <c r="O9" s="78"/>
      <c r="P9" s="92">
        <f>+P8</f>
        <v>5024200</v>
      </c>
      <c r="Q9" s="78"/>
      <c r="R9" s="92">
        <f>+R8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3"/>
      <c r="AO9" s="94"/>
    </row>
    <row r="10" spans="1:41" s="82" customFormat="1" ht="9" customHeight="1" thickTop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80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96"/>
      <c r="AO10" s="97"/>
    </row>
    <row r="11" spans="1:41" s="82" customFormat="1" ht="18" customHeight="1" x14ac:dyDescent="0.25">
      <c r="A11" s="98" t="s">
        <v>19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80"/>
      <c r="Z11" s="79"/>
      <c r="AA11" s="80"/>
      <c r="AB11" s="79"/>
      <c r="AC11" s="80"/>
      <c r="AD11" s="79"/>
      <c r="AE11" s="80"/>
      <c r="AF11" s="79"/>
      <c r="AG11" s="80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21.9" customHeight="1" x14ac:dyDescent="0.25">
      <c r="A12" s="99" t="s">
        <v>63</v>
      </c>
      <c r="B12" s="99"/>
      <c r="C12" s="84" t="s">
        <v>64</v>
      </c>
      <c r="D12" s="100">
        <v>2429</v>
      </c>
      <c r="E12" s="100"/>
      <c r="F12" s="100">
        <v>0</v>
      </c>
      <c r="G12" s="100"/>
      <c r="H12" s="100">
        <f>+D12-F12</f>
        <v>2429</v>
      </c>
      <c r="I12" s="100"/>
      <c r="J12" s="101">
        <f t="shared" ref="J12:J28" si="0">IF(D12&lt;&gt;0,+L12/D12)/10</f>
        <v>4.7014409221902014</v>
      </c>
      <c r="K12" s="100"/>
      <c r="L12" s="43">
        <v>114198</v>
      </c>
      <c r="M12" s="100"/>
      <c r="N12" s="101">
        <f>IF(D12&lt;&gt;0,+P12/D12)/10</f>
        <v>5.9211659118978996</v>
      </c>
      <c r="O12" s="84"/>
      <c r="P12" s="158">
        <f>+R12+L12</f>
        <v>143825.12</v>
      </c>
      <c r="Q12" s="103"/>
      <c r="R12" s="43">
        <v>29627.119999999999</v>
      </c>
      <c r="S12" s="104"/>
      <c r="T12" s="102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21.9" customHeight="1" x14ac:dyDescent="0.25">
      <c r="A13" s="99" t="s">
        <v>65</v>
      </c>
      <c r="B13" s="99"/>
      <c r="C13" s="84" t="s">
        <v>64</v>
      </c>
      <c r="D13" s="100">
        <v>15725</v>
      </c>
      <c r="E13" s="100"/>
      <c r="F13" s="100">
        <v>0</v>
      </c>
      <c r="G13" s="100"/>
      <c r="H13" s="100">
        <f t="shared" ref="H13:H28" si="1">+D13-F13</f>
        <v>15725</v>
      </c>
      <c r="I13" s="100"/>
      <c r="J13" s="101">
        <f t="shared" si="0"/>
        <v>4.7980922098569163</v>
      </c>
      <c r="K13" s="100"/>
      <c r="L13" s="43">
        <v>754500</v>
      </c>
      <c r="M13" s="100"/>
      <c r="N13" s="101">
        <f t="shared" ref="N13:N28" si="2">IF(D13&lt;&gt;0,+P13/D13)/10</f>
        <v>6.1180826709062002</v>
      </c>
      <c r="O13" s="84"/>
      <c r="P13" s="158">
        <f>+R13+L13</f>
        <v>962068.5</v>
      </c>
      <c r="Q13" s="103"/>
      <c r="R13" s="43">
        <v>207568.5</v>
      </c>
      <c r="S13" s="84"/>
      <c r="T13" s="102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79"/>
      <c r="AO13" s="79"/>
    </row>
    <row r="14" spans="1:41" s="82" customFormat="1" ht="21.9" customHeight="1" x14ac:dyDescent="0.25">
      <c r="A14" s="105" t="s">
        <v>25</v>
      </c>
      <c r="B14" s="105"/>
      <c r="C14" s="84" t="s">
        <v>64</v>
      </c>
      <c r="D14" s="100">
        <v>0</v>
      </c>
      <c r="E14" s="100"/>
      <c r="F14" s="100">
        <v>0</v>
      </c>
      <c r="G14" s="100"/>
      <c r="H14" s="100">
        <f t="shared" si="1"/>
        <v>0</v>
      </c>
      <c r="I14" s="100"/>
      <c r="J14" s="101">
        <f t="shared" si="0"/>
        <v>0</v>
      </c>
      <c r="K14" s="100"/>
      <c r="L14" s="43">
        <v>0</v>
      </c>
      <c r="M14" s="100"/>
      <c r="N14" s="101">
        <f t="shared" si="2"/>
        <v>0</v>
      </c>
      <c r="O14" s="84"/>
      <c r="P14" s="158">
        <f t="shared" ref="P14:P28" si="3">+R14+L14</f>
        <v>0</v>
      </c>
      <c r="Q14" s="103"/>
      <c r="R14" s="43">
        <v>0</v>
      </c>
      <c r="S14" s="84"/>
      <c r="T14" s="102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79"/>
      <c r="AO14" s="79"/>
    </row>
    <row r="15" spans="1:41" s="82" customFormat="1" ht="21.9" customHeight="1" x14ac:dyDescent="0.25">
      <c r="A15" s="105" t="s">
        <v>66</v>
      </c>
      <c r="B15" s="105"/>
      <c r="C15" s="84" t="s">
        <v>64</v>
      </c>
      <c r="D15" s="100">
        <v>505</v>
      </c>
      <c r="E15" s="100"/>
      <c r="F15" s="100">
        <v>0</v>
      </c>
      <c r="G15" s="100"/>
      <c r="H15" s="100">
        <f t="shared" si="1"/>
        <v>505</v>
      </c>
      <c r="I15" s="100"/>
      <c r="J15" s="101">
        <f t="shared" si="0"/>
        <v>7.173267326732673</v>
      </c>
      <c r="K15" s="100"/>
      <c r="L15" s="43">
        <v>36225</v>
      </c>
      <c r="M15" s="100"/>
      <c r="N15" s="101">
        <f t="shared" si="2"/>
        <v>8.902277227722772</v>
      </c>
      <c r="O15" s="84"/>
      <c r="P15" s="158">
        <f t="shared" si="3"/>
        <v>44956.5</v>
      </c>
      <c r="Q15" s="103"/>
      <c r="R15" s="43">
        <v>8731.5</v>
      </c>
      <c r="S15" s="84"/>
      <c r="T15" s="102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</row>
    <row r="16" spans="1:41" s="82" customFormat="1" ht="21.9" customHeight="1" x14ac:dyDescent="0.25">
      <c r="A16" s="106" t="s">
        <v>37</v>
      </c>
      <c r="B16" s="106"/>
      <c r="C16" s="84" t="s">
        <v>64</v>
      </c>
      <c r="D16" s="100">
        <v>10126</v>
      </c>
      <c r="E16" s="100"/>
      <c r="F16" s="100">
        <v>0</v>
      </c>
      <c r="G16" s="100"/>
      <c r="H16" s="100">
        <f t="shared" si="1"/>
        <v>10126</v>
      </c>
      <c r="I16" s="100"/>
      <c r="J16" s="101">
        <f t="shared" si="0"/>
        <v>4.7193166107051159</v>
      </c>
      <c r="K16" s="100"/>
      <c r="L16" s="43">
        <v>477878</v>
      </c>
      <c r="M16" s="100"/>
      <c r="N16" s="101">
        <f t="shared" si="2"/>
        <v>6.3193796168279679</v>
      </c>
      <c r="O16" s="84"/>
      <c r="P16" s="158">
        <f t="shared" si="3"/>
        <v>639900.38</v>
      </c>
      <c r="Q16" s="103"/>
      <c r="R16" s="43">
        <v>162022.38</v>
      </c>
      <c r="S16" s="84"/>
      <c r="T16" s="102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</row>
    <row r="17" spans="1:41" s="82" customFormat="1" ht="21.9" customHeight="1" x14ac:dyDescent="0.25">
      <c r="A17" s="106" t="s">
        <v>240</v>
      </c>
      <c r="B17" s="106"/>
      <c r="C17" s="84" t="s">
        <v>64</v>
      </c>
      <c r="D17" s="100">
        <v>0</v>
      </c>
      <c r="E17" s="100"/>
      <c r="F17" s="100">
        <v>0</v>
      </c>
      <c r="G17" s="100"/>
      <c r="H17" s="100">
        <f t="shared" si="1"/>
        <v>0</v>
      </c>
      <c r="I17" s="100"/>
      <c r="J17" s="101">
        <f t="shared" si="0"/>
        <v>0</v>
      </c>
      <c r="K17" s="100"/>
      <c r="L17" s="43">
        <v>0</v>
      </c>
      <c r="M17" s="100"/>
      <c r="N17" s="101">
        <f t="shared" si="2"/>
        <v>0</v>
      </c>
      <c r="O17" s="84"/>
      <c r="P17" s="158">
        <f t="shared" si="3"/>
        <v>0</v>
      </c>
      <c r="Q17" s="103"/>
      <c r="R17" s="43">
        <v>0</v>
      </c>
      <c r="S17" s="84"/>
      <c r="T17" s="102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s="82" customFormat="1" ht="21.9" customHeight="1" x14ac:dyDescent="0.25">
      <c r="A18" s="105" t="s">
        <v>67</v>
      </c>
      <c r="B18" s="105"/>
      <c r="C18" s="84" t="s">
        <v>64</v>
      </c>
      <c r="D18" s="100">
        <v>60</v>
      </c>
      <c r="E18" s="100"/>
      <c r="F18" s="100">
        <v>0</v>
      </c>
      <c r="G18" s="100"/>
      <c r="H18" s="100">
        <f t="shared" si="1"/>
        <v>60</v>
      </c>
      <c r="I18" s="100"/>
      <c r="J18" s="101">
        <f t="shared" si="0"/>
        <v>10.75</v>
      </c>
      <c r="K18" s="100"/>
      <c r="L18" s="43">
        <v>6450</v>
      </c>
      <c r="M18" s="100"/>
      <c r="N18" s="101">
        <f t="shared" si="2"/>
        <v>13.254</v>
      </c>
      <c r="O18" s="84"/>
      <c r="P18" s="158">
        <f t="shared" si="3"/>
        <v>7952.4</v>
      </c>
      <c r="Q18" s="103"/>
      <c r="R18" s="43">
        <v>1502.4</v>
      </c>
      <c r="S18" s="84"/>
      <c r="T18" s="102"/>
      <c r="U18" s="79"/>
      <c r="V18" s="79"/>
      <c r="W18" s="79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79"/>
      <c r="AJ18" s="79"/>
      <c r="AK18" s="79"/>
      <c r="AL18" s="79"/>
      <c r="AM18" s="79"/>
      <c r="AN18" s="79"/>
      <c r="AO18" s="79"/>
    </row>
    <row r="19" spans="1:41" s="82" customFormat="1" ht="21.9" customHeight="1" x14ac:dyDescent="0.25">
      <c r="A19" s="105" t="s">
        <v>68</v>
      </c>
      <c r="B19" s="105"/>
      <c r="C19" s="84" t="s">
        <v>64</v>
      </c>
      <c r="D19" s="100">
        <v>0</v>
      </c>
      <c r="E19" s="100"/>
      <c r="F19" s="100">
        <v>0</v>
      </c>
      <c r="G19" s="100"/>
      <c r="H19" s="100">
        <f t="shared" si="1"/>
        <v>0</v>
      </c>
      <c r="I19" s="100"/>
      <c r="J19" s="101">
        <f t="shared" si="0"/>
        <v>0</v>
      </c>
      <c r="K19" s="100"/>
      <c r="L19" s="43">
        <v>0</v>
      </c>
      <c r="M19" s="100"/>
      <c r="N19" s="101">
        <f t="shared" si="2"/>
        <v>0</v>
      </c>
      <c r="O19" s="84"/>
      <c r="P19" s="158">
        <f t="shared" si="3"/>
        <v>0</v>
      </c>
      <c r="Q19" s="103"/>
      <c r="R19" s="43">
        <v>0</v>
      </c>
      <c r="S19" s="84"/>
      <c r="T19" s="102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79"/>
      <c r="AO19" s="79"/>
    </row>
    <row r="20" spans="1:41" s="82" customFormat="1" ht="21.9" customHeight="1" x14ac:dyDescent="0.25">
      <c r="A20" s="105" t="s">
        <v>69</v>
      </c>
      <c r="B20" s="105"/>
      <c r="C20" s="84" t="s">
        <v>64</v>
      </c>
      <c r="D20" s="100">
        <f>315+5693</f>
        <v>6008</v>
      </c>
      <c r="E20" s="100"/>
      <c r="F20" s="100">
        <v>0</v>
      </c>
      <c r="G20" s="100"/>
      <c r="H20" s="100">
        <f t="shared" si="1"/>
        <v>6008</v>
      </c>
      <c r="I20" s="100"/>
      <c r="J20" s="101">
        <f t="shared" si="0"/>
        <v>6.4383322237017309</v>
      </c>
      <c r="K20" s="100"/>
      <c r="L20" s="43">
        <f>11340+375475</f>
        <v>386815</v>
      </c>
      <c r="M20" s="100"/>
      <c r="N20" s="101">
        <f t="shared" si="2"/>
        <v>8.0705361185086542</v>
      </c>
      <c r="O20" s="364"/>
      <c r="P20" s="158">
        <f t="shared" si="3"/>
        <v>484877.81</v>
      </c>
      <c r="Q20" s="103"/>
      <c r="R20" s="43">
        <v>98062.81</v>
      </c>
      <c r="S20" s="364"/>
      <c r="T20" s="102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79"/>
      <c r="AO20" s="79"/>
    </row>
    <row r="21" spans="1:41" s="82" customFormat="1" ht="21.9" customHeight="1" x14ac:dyDescent="0.25">
      <c r="A21" s="108" t="s">
        <v>24</v>
      </c>
      <c r="B21" s="108"/>
      <c r="C21" s="84" t="s">
        <v>64</v>
      </c>
      <c r="D21" s="100">
        <v>48467</v>
      </c>
      <c r="E21" s="100">
        <v>2764</v>
      </c>
      <c r="F21" s="100">
        <v>0</v>
      </c>
      <c r="G21" s="100"/>
      <c r="H21" s="100">
        <f t="shared" si="1"/>
        <v>48467</v>
      </c>
      <c r="I21" s="100"/>
      <c r="J21" s="101">
        <f t="shared" si="0"/>
        <v>6.9993191243526525</v>
      </c>
      <c r="K21" s="100"/>
      <c r="L21" s="43">
        <v>3392360</v>
      </c>
      <c r="M21" s="100"/>
      <c r="N21" s="101">
        <f t="shared" si="2"/>
        <v>7.5281720552128251</v>
      </c>
      <c r="O21" s="364"/>
      <c r="P21" s="158">
        <f t="shared" si="3"/>
        <v>3648679.15</v>
      </c>
      <c r="Q21" s="103"/>
      <c r="R21" s="43">
        <v>256319.15</v>
      </c>
      <c r="S21" s="364"/>
      <c r="T21" s="102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pans="1:41" s="110" customFormat="1" ht="21.9" customHeight="1" x14ac:dyDescent="0.25">
      <c r="A22" s="108" t="s">
        <v>175</v>
      </c>
      <c r="B22" s="106"/>
      <c r="C22" s="84" t="s">
        <v>64</v>
      </c>
      <c r="D22" s="100">
        <v>0</v>
      </c>
      <c r="E22" s="100">
        <v>2764</v>
      </c>
      <c r="F22" s="100">
        <v>0</v>
      </c>
      <c r="G22" s="100"/>
      <c r="H22" s="100">
        <f t="shared" si="1"/>
        <v>0</v>
      </c>
      <c r="I22" s="100"/>
      <c r="J22" s="109">
        <f>IF(D22&lt;&gt;0,+L22/D22)/10</f>
        <v>0</v>
      </c>
      <c r="K22" s="100"/>
      <c r="L22" s="43">
        <v>0</v>
      </c>
      <c r="M22" s="100"/>
      <c r="N22" s="109">
        <f>IF(D22&lt;&gt;0,+P22/D22)/10</f>
        <v>0</v>
      </c>
      <c r="O22" s="364"/>
      <c r="P22" s="158">
        <f>+R22+L22</f>
        <v>0</v>
      </c>
      <c r="Q22" s="103"/>
      <c r="R22" s="43">
        <v>0</v>
      </c>
      <c r="S22" s="364"/>
      <c r="T22" s="102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s="82" customFormat="1" ht="21.9" customHeight="1" x14ac:dyDescent="0.25">
      <c r="A23" s="99" t="s">
        <v>70</v>
      </c>
      <c r="B23" s="106"/>
      <c r="C23" s="84" t="s">
        <v>64</v>
      </c>
      <c r="D23" s="100">
        <v>0</v>
      </c>
      <c r="E23" s="100"/>
      <c r="F23" s="100">
        <v>0</v>
      </c>
      <c r="G23" s="100"/>
      <c r="H23" s="100">
        <f t="shared" si="1"/>
        <v>0</v>
      </c>
      <c r="I23" s="100"/>
      <c r="J23" s="101">
        <f t="shared" si="0"/>
        <v>0</v>
      </c>
      <c r="K23" s="100"/>
      <c r="L23" s="43">
        <v>0</v>
      </c>
      <c r="M23" s="100"/>
      <c r="N23" s="101">
        <f t="shared" si="2"/>
        <v>0</v>
      </c>
      <c r="O23" s="84"/>
      <c r="P23" s="158">
        <f t="shared" si="3"/>
        <v>0</v>
      </c>
      <c r="Q23" s="103"/>
      <c r="R23" s="102">
        <v>0</v>
      </c>
      <c r="S23" s="364"/>
      <c r="T23" s="102"/>
      <c r="U23" s="79"/>
      <c r="V23" s="79"/>
      <c r="W23" s="79"/>
      <c r="X23" s="79"/>
      <c r="Y23" s="80"/>
      <c r="Z23" s="79"/>
      <c r="AA23" s="80"/>
      <c r="AB23" s="79"/>
      <c r="AC23" s="80"/>
      <c r="AD23" s="79"/>
      <c r="AE23" s="80"/>
      <c r="AF23" s="79"/>
      <c r="AG23" s="111"/>
    </row>
    <row r="24" spans="1:41" s="82" customFormat="1" ht="21.9" customHeight="1" x14ac:dyDescent="0.25">
      <c r="A24" s="99" t="s">
        <v>33</v>
      </c>
      <c r="B24" s="106"/>
      <c r="C24" s="84" t="s">
        <v>64</v>
      </c>
      <c r="D24" s="100">
        <v>0</v>
      </c>
      <c r="E24" s="100"/>
      <c r="F24" s="100">
        <v>0</v>
      </c>
      <c r="G24" s="100"/>
      <c r="H24" s="100">
        <f t="shared" si="1"/>
        <v>0</v>
      </c>
      <c r="I24" s="100"/>
      <c r="J24" s="101">
        <f>IF(D24&lt;&gt;0,+L24/D24)/10</f>
        <v>0</v>
      </c>
      <c r="K24" s="100"/>
      <c r="L24" s="43">
        <v>0</v>
      </c>
      <c r="M24" s="100"/>
      <c r="N24" s="101">
        <f>IF(D24&lt;&gt;0,+P24/D24)/10</f>
        <v>0</v>
      </c>
      <c r="O24" s="84"/>
      <c r="P24" s="158">
        <f>+R24+L24</f>
        <v>0</v>
      </c>
      <c r="Q24" s="103"/>
      <c r="R24" s="102">
        <v>0</v>
      </c>
      <c r="S24" s="364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111"/>
    </row>
    <row r="25" spans="1:41" s="82" customFormat="1" ht="21.9" customHeight="1" x14ac:dyDescent="0.25">
      <c r="A25" s="105" t="s">
        <v>13</v>
      </c>
      <c r="B25" s="106"/>
      <c r="C25" s="84" t="s">
        <v>64</v>
      </c>
      <c r="D25" s="100">
        <v>1150</v>
      </c>
      <c r="E25" s="100"/>
      <c r="F25" s="100">
        <v>0</v>
      </c>
      <c r="G25" s="100"/>
      <c r="H25" s="100">
        <f t="shared" si="1"/>
        <v>1150</v>
      </c>
      <c r="I25" s="100"/>
      <c r="J25" s="101">
        <f t="shared" si="0"/>
        <v>4.4239130434782608</v>
      </c>
      <c r="K25" s="100"/>
      <c r="L25" s="43">
        <v>50875</v>
      </c>
      <c r="M25" s="100"/>
      <c r="N25" s="101">
        <f t="shared" si="2"/>
        <v>6.2613739130434789</v>
      </c>
      <c r="O25" s="364"/>
      <c r="P25" s="158">
        <f t="shared" si="3"/>
        <v>72005.8</v>
      </c>
      <c r="Q25" s="103"/>
      <c r="R25" s="43">
        <v>21130.799999999999</v>
      </c>
      <c r="S25" s="364"/>
      <c r="T25" s="102"/>
      <c r="U25" s="79"/>
      <c r="V25" s="79"/>
      <c r="W25" s="79"/>
      <c r="X25" s="79"/>
      <c r="Y25" s="80"/>
      <c r="Z25" s="79"/>
      <c r="AA25" s="80"/>
      <c r="AB25" s="79"/>
      <c r="AC25" s="80"/>
      <c r="AD25" s="79"/>
      <c r="AE25" s="80"/>
      <c r="AF25" s="79"/>
      <c r="AG25" s="111"/>
    </row>
    <row r="26" spans="1:41" s="82" customFormat="1" ht="21.9" customHeight="1" x14ac:dyDescent="0.25">
      <c r="A26" s="105" t="s">
        <v>234</v>
      </c>
      <c r="B26" s="106"/>
      <c r="C26" s="84" t="s">
        <v>64</v>
      </c>
      <c r="D26" s="112">
        <v>0</v>
      </c>
      <c r="E26" s="112"/>
      <c r="F26" s="100">
        <v>0</v>
      </c>
      <c r="G26" s="112"/>
      <c r="H26" s="100">
        <f t="shared" si="1"/>
        <v>0</v>
      </c>
      <c r="I26" s="112"/>
      <c r="J26" s="101">
        <f>IF(D26&lt;&gt;0,+L26/D26)/10</f>
        <v>0</v>
      </c>
      <c r="K26" s="112"/>
      <c r="L26" s="158">
        <v>0</v>
      </c>
      <c r="M26" s="112"/>
      <c r="N26" s="101">
        <f>IF(D26&lt;&gt;0,+P26/D26)/10</f>
        <v>0</v>
      </c>
      <c r="O26" s="114"/>
      <c r="P26" s="158">
        <f>+R26+L26</f>
        <v>0</v>
      </c>
      <c r="Q26" s="115"/>
      <c r="R26" s="113">
        <v>0</v>
      </c>
      <c r="S26" s="364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1:41" s="82" customFormat="1" ht="21.9" customHeight="1" x14ac:dyDescent="0.25">
      <c r="A27" s="106" t="s">
        <v>71</v>
      </c>
      <c r="B27" s="106"/>
      <c r="C27" s="84" t="s">
        <v>64</v>
      </c>
      <c r="D27" s="112">
        <v>175</v>
      </c>
      <c r="E27" s="112"/>
      <c r="F27" s="100">
        <v>0</v>
      </c>
      <c r="G27" s="112"/>
      <c r="H27" s="100">
        <f t="shared" si="1"/>
        <v>175</v>
      </c>
      <c r="I27" s="112"/>
      <c r="J27" s="101">
        <f>IF(D27&lt;&gt;0,+L27/D27)/10</f>
        <v>6.5</v>
      </c>
      <c r="K27" s="112"/>
      <c r="L27" s="158">
        <v>11375</v>
      </c>
      <c r="M27" s="112"/>
      <c r="N27" s="101">
        <f>IF(D27&lt;&gt;0,+P27/D27)/10</f>
        <v>9.3769999999999989</v>
      </c>
      <c r="O27" s="114"/>
      <c r="P27" s="158">
        <f>+R27+L27</f>
        <v>16409.75</v>
      </c>
      <c r="Q27" s="115"/>
      <c r="R27" s="113">
        <v>5034.75</v>
      </c>
      <c r="S27" s="36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1:41" s="82" customFormat="1" ht="21.9" customHeight="1" x14ac:dyDescent="0.25">
      <c r="A28" s="105" t="s">
        <v>176</v>
      </c>
      <c r="B28" s="106"/>
      <c r="C28" s="84" t="s">
        <v>64</v>
      </c>
      <c r="D28" s="112">
        <v>0</v>
      </c>
      <c r="E28" s="112"/>
      <c r="F28" s="112">
        <v>0</v>
      </c>
      <c r="G28" s="112"/>
      <c r="H28" s="112">
        <f t="shared" si="1"/>
        <v>0</v>
      </c>
      <c r="I28" s="112"/>
      <c r="J28" s="101">
        <f t="shared" si="0"/>
        <v>0</v>
      </c>
      <c r="K28" s="112"/>
      <c r="L28" s="158">
        <v>0</v>
      </c>
      <c r="M28" s="112"/>
      <c r="N28" s="101">
        <f t="shared" si="2"/>
        <v>0</v>
      </c>
      <c r="O28" s="114"/>
      <c r="P28" s="158">
        <f t="shared" si="3"/>
        <v>0</v>
      </c>
      <c r="Q28" s="115"/>
      <c r="R28" s="113">
        <v>0</v>
      </c>
      <c r="S28" s="364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41" s="82" customFormat="1" ht="21.9" customHeight="1" x14ac:dyDescent="0.25">
      <c r="A29" s="105" t="s">
        <v>27</v>
      </c>
      <c r="B29" s="106"/>
      <c r="C29" s="84" t="s">
        <v>64</v>
      </c>
      <c r="D29" s="112">
        <v>525</v>
      </c>
      <c r="E29" s="112"/>
      <c r="F29" s="112">
        <v>0</v>
      </c>
      <c r="G29" s="112"/>
      <c r="H29" s="112">
        <f>+D29-F29</f>
        <v>525</v>
      </c>
      <c r="I29" s="112"/>
      <c r="J29" s="101">
        <f>IF(D29&lt;&gt;0,+L29/D29)/10</f>
        <v>3.2</v>
      </c>
      <c r="K29" s="112"/>
      <c r="L29" s="158">
        <v>16800</v>
      </c>
      <c r="M29" s="112"/>
      <c r="N29" s="101">
        <f>IF(D29&lt;&gt;0,+P29/D29)/10</f>
        <v>5.3130000000000006</v>
      </c>
      <c r="O29" s="114"/>
      <c r="P29" s="158">
        <f>+R29+L29</f>
        <v>27893.25</v>
      </c>
      <c r="Q29" s="115"/>
      <c r="R29" s="113">
        <v>11093.25</v>
      </c>
      <c r="S29" s="364"/>
      <c r="T29" s="102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41" s="82" customFormat="1" ht="21.9" customHeight="1" x14ac:dyDescent="0.25">
      <c r="A30" s="105" t="s">
        <v>35</v>
      </c>
      <c r="B30" s="106"/>
      <c r="C30" s="84" t="s">
        <v>64</v>
      </c>
      <c r="D30" s="116">
        <v>0</v>
      </c>
      <c r="E30" s="116"/>
      <c r="F30" s="116">
        <v>0</v>
      </c>
      <c r="G30" s="116"/>
      <c r="H30" s="116">
        <f>+D30-F30</f>
        <v>0</v>
      </c>
      <c r="I30" s="116"/>
      <c r="J30" s="87">
        <f>IF(D30&lt;&gt;0,+L30/D30)/10</f>
        <v>0</v>
      </c>
      <c r="K30" s="116"/>
      <c r="L30" s="161">
        <v>0</v>
      </c>
      <c r="M30" s="116"/>
      <c r="N30" s="87">
        <f>IF(D30&lt;&gt;0,+P30/D30)/10</f>
        <v>0</v>
      </c>
      <c r="O30" s="463"/>
      <c r="P30" s="161">
        <f>+R30+L30</f>
        <v>0</v>
      </c>
      <c r="Q30" s="464"/>
      <c r="R30" s="117">
        <v>0</v>
      </c>
      <c r="S30" s="364"/>
      <c r="T30" s="102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41" s="82" customFormat="1" ht="18" customHeight="1" x14ac:dyDescent="0.25">
      <c r="A31" s="89" t="s">
        <v>235</v>
      </c>
      <c r="B31" s="89"/>
      <c r="C31" s="79"/>
      <c r="D31" s="164">
        <f>SUM(D12:D30)</f>
        <v>85170</v>
      </c>
      <c r="E31" s="86"/>
      <c r="F31" s="164">
        <f>SUM(F12:F30)</f>
        <v>0</v>
      </c>
      <c r="G31" s="86"/>
      <c r="H31" s="164">
        <f>SUM(H12:H30)</f>
        <v>85170</v>
      </c>
      <c r="I31" s="86"/>
      <c r="J31" s="101">
        <f>IF(D31&lt;&gt;0,+L31/D31)/10</f>
        <v>6.161178818832922</v>
      </c>
      <c r="K31" s="86"/>
      <c r="L31" s="165">
        <f>SUM(L12:L30)</f>
        <v>5247476</v>
      </c>
      <c r="M31" s="86"/>
      <c r="N31" s="101">
        <f>IF(D31&lt;&gt;0,+P31/D31)/10</f>
        <v>7.1017596101913814</v>
      </c>
      <c r="O31" s="86"/>
      <c r="P31" s="165">
        <f>SUM(P12:P30)</f>
        <v>6048568.6599999992</v>
      </c>
      <c r="Q31" s="86"/>
      <c r="R31" s="165">
        <f>SUM(R12:R30)</f>
        <v>801092.66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41" s="82" customFormat="1" ht="12.75" customHeight="1" x14ac:dyDescent="0.25">
      <c r="A32" s="89"/>
      <c r="B32" s="118"/>
      <c r="C32" s="79"/>
      <c r="D32" s="119"/>
      <c r="E32" s="98"/>
      <c r="F32" s="119"/>
      <c r="G32" s="98"/>
      <c r="H32" s="119"/>
      <c r="I32" s="98"/>
      <c r="J32" s="120"/>
      <c r="K32" s="98"/>
      <c r="L32" s="121"/>
      <c r="M32" s="98"/>
      <c r="N32" s="120"/>
      <c r="O32" s="98"/>
      <c r="P32" s="121"/>
      <c r="Q32" s="98"/>
      <c r="R32" s="121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3" s="110" customFormat="1" ht="18" customHeight="1" x14ac:dyDescent="0.25">
      <c r="A33" s="446" t="s">
        <v>241</v>
      </c>
      <c r="B33" s="447"/>
      <c r="C33" s="364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4"/>
      <c r="O33" s="114"/>
      <c r="P33" s="112"/>
      <c r="Q33" s="114"/>
      <c r="R33" s="112"/>
      <c r="S33" s="84"/>
      <c r="T33" s="102"/>
      <c r="U33" s="448"/>
    </row>
    <row r="34" spans="1:33" s="82" customFormat="1" ht="30" customHeight="1" thickBot="1" x14ac:dyDescent="0.3">
      <c r="A34" s="89" t="s">
        <v>62</v>
      </c>
      <c r="B34" s="89"/>
      <c r="C34" s="79"/>
      <c r="D34" s="123">
        <f>+D31</f>
        <v>85170</v>
      </c>
      <c r="E34" s="98"/>
      <c r="F34" s="123">
        <f>+F31</f>
        <v>0</v>
      </c>
      <c r="G34" s="98"/>
      <c r="H34" s="123">
        <f>+H31</f>
        <v>85170</v>
      </c>
      <c r="I34" s="98"/>
      <c r="J34" s="124">
        <f>IF(D34&lt;&gt;0,+L34/D34)/10</f>
        <v>6.161178818832922</v>
      </c>
      <c r="K34" s="98"/>
      <c r="L34" s="125">
        <f>+L31</f>
        <v>5247476</v>
      </c>
      <c r="M34" s="98"/>
      <c r="N34" s="124">
        <f>IF(D34&lt;&gt;0,+P34/D34)/10</f>
        <v>7.1017596101913814</v>
      </c>
      <c r="O34" s="98"/>
      <c r="P34" s="125">
        <f>+P31</f>
        <v>6048568.6599999992</v>
      </c>
      <c r="Q34" s="98"/>
      <c r="R34" s="125">
        <f>+R31</f>
        <v>801092.66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s="82" customFormat="1" ht="18" customHeight="1" thickTop="1" x14ac:dyDescent="0.25">
      <c r="A35" s="89"/>
      <c r="B35" s="89"/>
      <c r="C35" s="79"/>
      <c r="D35" s="119"/>
      <c r="E35" s="98"/>
      <c r="F35" s="119"/>
      <c r="G35" s="98"/>
      <c r="H35" s="119"/>
      <c r="I35" s="98"/>
      <c r="J35" s="120"/>
      <c r="K35" s="98"/>
      <c r="L35" s="121"/>
      <c r="M35" s="98"/>
      <c r="N35" s="120"/>
      <c r="O35" s="98"/>
      <c r="P35" s="121"/>
      <c r="Q35" s="98"/>
      <c r="R35" s="121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s="132" customFormat="1" ht="18" customHeight="1" x14ac:dyDescent="0.3">
      <c r="A36" s="126" t="s">
        <v>230</v>
      </c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30"/>
      <c r="Q36" s="131"/>
      <c r="R36" s="130"/>
      <c r="S36" s="127"/>
      <c r="T36" s="130"/>
    </row>
    <row r="37" spans="1:33" s="132" customFormat="1" ht="21.9" customHeight="1" x14ac:dyDescent="0.3">
      <c r="A37" s="133" t="s">
        <v>48</v>
      </c>
      <c r="B37" s="133"/>
      <c r="C37" s="134"/>
      <c r="D37" s="128">
        <f>+D34-D9</f>
        <v>-3620</v>
      </c>
      <c r="E37" s="127"/>
      <c r="F37" s="128">
        <f>+F34-F9</f>
        <v>0</v>
      </c>
      <c r="G37" s="127"/>
      <c r="H37" s="128">
        <f>+H34-H9</f>
        <v>-3620</v>
      </c>
      <c r="I37" s="127"/>
      <c r="J37" s="135">
        <f>+J34-J9</f>
        <v>0.50265871521764982</v>
      </c>
      <c r="K37" s="128"/>
      <c r="L37" s="130">
        <f>+L34-L9</f>
        <v>223276</v>
      </c>
      <c r="M37" s="128"/>
      <c r="N37" s="135">
        <f>+N34-N9</f>
        <v>1.4432395065761092</v>
      </c>
      <c r="O37" s="127"/>
      <c r="P37" s="130">
        <f>+P34-P9</f>
        <v>1024368.6599999992</v>
      </c>
      <c r="R37" s="130">
        <f>+R34-R9</f>
        <v>801092.66</v>
      </c>
    </row>
    <row r="38" spans="1:33" s="141" customFormat="1" ht="21.9" customHeight="1" x14ac:dyDescent="0.25">
      <c r="A38" s="83" t="s">
        <v>74</v>
      </c>
      <c r="B38" s="83"/>
      <c r="C38" s="136"/>
      <c r="D38" s="137">
        <f>IF(D9&lt;&gt;0,+D37/D9,D9)</f>
        <v>-4.0770357022187183E-2</v>
      </c>
      <c r="E38" s="138"/>
      <c r="F38" s="137">
        <f>IF(F9&lt;&gt;0,+F37/F9,F9)</f>
        <v>0</v>
      </c>
      <c r="G38" s="138"/>
      <c r="H38" s="137">
        <f>IF(H9&lt;&gt;0,+H37/H9,H9)</f>
        <v>-4.0770357022187183E-2</v>
      </c>
      <c r="I38" s="138"/>
      <c r="J38" s="137">
        <f>IF(J9&lt;&gt;0,+J37/J9,J9)</f>
        <v>8.8832186863928839E-2</v>
      </c>
      <c r="K38" s="139"/>
      <c r="L38" s="137">
        <f>IF(L9&lt;&gt;0,+L37/L9,L9)</f>
        <v>4.444010986823773E-2</v>
      </c>
      <c r="M38" s="139"/>
      <c r="N38" s="137">
        <f>IF(N9&lt;&gt;0,+N37/N9,N9)</f>
        <v>0.25505600053519512</v>
      </c>
      <c r="O38" s="138"/>
      <c r="P38" s="137">
        <f>IF(P9&lt;&gt;0,+P37/P9,P9)</f>
        <v>0.20388691931053685</v>
      </c>
      <c r="Q38" s="140"/>
      <c r="R38" s="137">
        <f>IF(R9&lt;&gt;0,+R37/R9,R9)</f>
        <v>0</v>
      </c>
    </row>
    <row r="39" spans="1:33" s="141" customFormat="1" ht="18" customHeight="1" x14ac:dyDescent="0.25">
      <c r="A39" s="83"/>
      <c r="B39" s="83"/>
      <c r="C39" s="136"/>
      <c r="D39" s="137"/>
      <c r="E39" s="138"/>
      <c r="F39" s="137"/>
      <c r="G39" s="138"/>
      <c r="H39" s="137"/>
      <c r="I39" s="138"/>
      <c r="J39" s="137"/>
      <c r="K39" s="139"/>
      <c r="L39" s="137"/>
      <c r="M39" s="139"/>
      <c r="N39" s="137"/>
      <c r="O39" s="138"/>
      <c r="P39" s="137"/>
      <c r="Q39" s="140"/>
      <c r="R39" s="137"/>
    </row>
    <row r="40" spans="1:33" s="454" customFormat="1" ht="18" customHeight="1" x14ac:dyDescent="0.3">
      <c r="A40" s="449" t="s">
        <v>231</v>
      </c>
      <c r="B40" s="449"/>
      <c r="C40" s="450"/>
      <c r="D40" s="451"/>
      <c r="E40" s="450"/>
      <c r="F40" s="451"/>
      <c r="G40" s="450"/>
      <c r="H40" s="451"/>
      <c r="I40" s="450"/>
      <c r="J40" s="452"/>
      <c r="K40" s="450"/>
      <c r="L40" s="453"/>
      <c r="M40" s="450"/>
      <c r="N40" s="452"/>
      <c r="O40" s="450"/>
      <c r="P40" s="453"/>
      <c r="R40" s="453"/>
    </row>
    <row r="41" spans="1:33" s="132" customFormat="1" ht="21.9" customHeight="1" x14ac:dyDescent="0.3">
      <c r="A41" s="133" t="s">
        <v>232</v>
      </c>
      <c r="B41" s="133"/>
      <c r="C41" s="134"/>
      <c r="D41" s="455">
        <v>1501624</v>
      </c>
      <c r="E41" s="127"/>
      <c r="F41" s="455">
        <v>987.2</v>
      </c>
      <c r="G41" s="127"/>
      <c r="H41" s="455">
        <v>1500636.8</v>
      </c>
      <c r="I41" s="127"/>
      <c r="J41" s="135">
        <f>IF(D41&lt;&gt;0,+L41/D41)/10</f>
        <v>6.8021333056743902</v>
      </c>
      <c r="K41" s="128"/>
      <c r="L41" s="130">
        <v>102142466.23</v>
      </c>
      <c r="M41" s="128"/>
      <c r="N41" s="135">
        <f>IF(D41&lt;&gt;0,+P41/D41)/10</f>
        <v>8.0429489153076936</v>
      </c>
      <c r="O41" s="127"/>
      <c r="P41" s="130">
        <v>120774851.22</v>
      </c>
      <c r="R41" s="130">
        <v>18632384.989999998</v>
      </c>
      <c r="S41" s="456"/>
      <c r="T41" s="456"/>
      <c r="U41" s="457"/>
      <c r="V41" s="458"/>
    </row>
    <row r="42" spans="1:33" s="132" customFormat="1" ht="21.9" customHeight="1" x14ac:dyDescent="0.3">
      <c r="A42" s="133" t="s">
        <v>233</v>
      </c>
      <c r="B42" s="133"/>
      <c r="C42" s="134"/>
      <c r="D42" s="455">
        <v>2201075</v>
      </c>
      <c r="E42" s="127"/>
      <c r="F42" s="455">
        <v>1358</v>
      </c>
      <c r="G42" s="127"/>
      <c r="H42" s="455">
        <v>2199717</v>
      </c>
      <c r="I42" s="127"/>
      <c r="J42" s="135">
        <f>IF(D42&lt;&gt;0,+L42/D42)/10</f>
        <v>6.5880626512045257</v>
      </c>
      <c r="K42" s="128"/>
      <c r="L42" s="166">
        <v>145008200</v>
      </c>
      <c r="M42" s="128"/>
      <c r="N42" s="135">
        <f>IF(D42&lt;&gt;0,+P42/D42)/10</f>
        <v>6.5880626512045257</v>
      </c>
      <c r="O42" s="127"/>
      <c r="P42" s="166">
        <v>145008200</v>
      </c>
      <c r="R42" s="130">
        <v>0</v>
      </c>
      <c r="S42" s="456"/>
    </row>
    <row r="43" spans="1:33" s="132" customFormat="1" ht="21.9" customHeight="1" x14ac:dyDescent="0.3">
      <c r="A43" s="133" t="s">
        <v>48</v>
      </c>
      <c r="B43" s="133"/>
      <c r="C43" s="134"/>
      <c r="D43" s="455">
        <f>+D41-D42</f>
        <v>-699451</v>
      </c>
      <c r="E43" s="127"/>
      <c r="F43" s="455">
        <f>+F41-F42</f>
        <v>-370.79999999999995</v>
      </c>
      <c r="G43" s="127"/>
      <c r="H43" s="455">
        <f>+H41-H42</f>
        <v>-699080.2</v>
      </c>
      <c r="I43" s="127"/>
      <c r="J43" s="135">
        <f>+J41-J42</f>
        <v>0.21407065446986451</v>
      </c>
      <c r="K43" s="128"/>
      <c r="L43" s="130">
        <f>+L41-L42</f>
        <v>-42865733.769999996</v>
      </c>
      <c r="M43" s="128"/>
      <c r="N43" s="135">
        <f>+N41-N42</f>
        <v>1.4548862641031679</v>
      </c>
      <c r="O43" s="127"/>
      <c r="P43" s="130">
        <f>+P41-P42</f>
        <v>-24233348.780000001</v>
      </c>
      <c r="R43" s="130">
        <f>+R41-R42</f>
        <v>18632384.989999998</v>
      </c>
    </row>
    <row r="44" spans="1:33" s="82" customFormat="1" ht="21.9" customHeight="1" x14ac:dyDescent="0.25">
      <c r="A44" s="83" t="s">
        <v>74</v>
      </c>
      <c r="B44" s="83"/>
      <c r="C44" s="136"/>
      <c r="D44" s="137">
        <f>IF(D42&lt;&gt;0,+D43/D42,D42)</f>
        <v>-0.31777699533182652</v>
      </c>
      <c r="E44" s="79"/>
      <c r="F44" s="137">
        <f>IF(F42&lt;&gt;0,+F43/F42,F42)</f>
        <v>-0.2730486008836524</v>
      </c>
      <c r="G44" s="79"/>
      <c r="H44" s="137">
        <f>IF(H42&lt;&gt;0,+H43/H42,H42)</f>
        <v>-0.31780460850191183</v>
      </c>
      <c r="I44" s="79"/>
      <c r="J44" s="137">
        <f>IF(J42&lt;&gt;0,+J43/J42,J42)</f>
        <v>3.2493718685374824E-2</v>
      </c>
      <c r="K44" s="111"/>
      <c r="L44" s="137">
        <f>IF(L42&lt;&gt;0,+L43/L42,L42)</f>
        <v>-0.29560903293744767</v>
      </c>
      <c r="M44" s="111"/>
      <c r="N44" s="137">
        <f>IF(N42&lt;&gt;0,+N43/N42,N42)</f>
        <v>0.22083673776799381</v>
      </c>
      <c r="O44" s="79"/>
      <c r="P44" s="137">
        <f>IF(P42&lt;&gt;0,+P43/P42,P42)</f>
        <v>-0.16711709255062818</v>
      </c>
      <c r="Q44" s="459"/>
      <c r="R44" s="137">
        <f>IF(R42&lt;&gt;0,+R43/R42,R42)</f>
        <v>0</v>
      </c>
    </row>
    <row r="45" spans="1:33" s="82" customFormat="1" ht="13.2" x14ac:dyDescent="0.25">
      <c r="A45" s="79"/>
      <c r="B45" s="79"/>
      <c r="C45" s="79"/>
      <c r="D45" s="111"/>
      <c r="E45" s="79"/>
      <c r="F45" s="111"/>
      <c r="G45" s="79"/>
      <c r="H45" s="111"/>
      <c r="I45" s="79"/>
      <c r="J45" s="81"/>
      <c r="K45" s="79"/>
      <c r="L45" s="80"/>
      <c r="M45" s="79"/>
      <c r="N45" s="81"/>
      <c r="O45" s="79"/>
      <c r="P45" s="80"/>
      <c r="Q45" s="79"/>
      <c r="R45" s="80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s="82" customFormat="1" ht="13.2" x14ac:dyDescent="0.25">
      <c r="A46" s="79"/>
      <c r="B46" s="79"/>
      <c r="C46" s="79"/>
      <c r="D46" s="142"/>
      <c r="E46" s="79"/>
      <c r="F46" s="142"/>
      <c r="G46" s="79"/>
      <c r="H46" s="142"/>
      <c r="I46" s="79"/>
      <c r="J46" s="142"/>
      <c r="K46" s="79"/>
      <c r="L46" s="142"/>
      <c r="M46" s="79"/>
      <c r="N46" s="142"/>
      <c r="O46" s="79"/>
      <c r="P46" s="143"/>
      <c r="Q46" s="79"/>
      <c r="R46" s="144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s="82" customFormat="1" ht="13.2" x14ac:dyDescent="0.25">
      <c r="A47" s="79"/>
      <c r="B47" s="79"/>
      <c r="C47" s="79"/>
      <c r="D47" s="111"/>
      <c r="E47" s="79"/>
      <c r="F47" s="111"/>
      <c r="G47" s="79"/>
      <c r="H47" s="111"/>
      <c r="I47" s="79"/>
      <c r="J47" s="81"/>
      <c r="K47" s="79"/>
      <c r="L47" s="80"/>
      <c r="M47" s="79"/>
      <c r="N47" s="81"/>
      <c r="O47" s="79"/>
      <c r="P47" s="80"/>
      <c r="Q47" s="79"/>
      <c r="R47" s="80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s="82" customFormat="1" ht="13.2" x14ac:dyDescent="0.25">
      <c r="A48" s="79"/>
      <c r="B48" s="79"/>
      <c r="C48" s="79"/>
      <c r="D48" s="142"/>
      <c r="E48" s="79"/>
      <c r="F48" s="142"/>
      <c r="G48" s="79"/>
      <c r="H48" s="142"/>
      <c r="I48" s="79"/>
      <c r="J48" s="142"/>
      <c r="K48" s="79"/>
      <c r="L48" s="142"/>
      <c r="M48" s="79"/>
      <c r="N48" s="142"/>
      <c r="O48" s="79"/>
      <c r="P48" s="143"/>
      <c r="Q48" s="79"/>
      <c r="R48" s="144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s="82" customFormat="1" ht="13.2" x14ac:dyDescent="0.25">
      <c r="A49" s="79"/>
      <c r="B49" s="79"/>
      <c r="C49" s="79"/>
      <c r="D49" s="111"/>
      <c r="E49" s="79"/>
      <c r="F49" s="111"/>
      <c r="G49" s="79"/>
      <c r="H49" s="111"/>
      <c r="I49" s="79"/>
      <c r="J49" s="81"/>
      <c r="K49" s="79"/>
      <c r="L49" s="80"/>
      <c r="M49" s="79"/>
      <c r="N49" s="81"/>
      <c r="O49" s="79"/>
      <c r="P49" s="80"/>
      <c r="Q49" s="79"/>
      <c r="R49" s="80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s="82" customFormat="1" ht="13.2" x14ac:dyDescent="0.25">
      <c r="A50" s="79"/>
      <c r="B50" s="79"/>
      <c r="C50" s="79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79"/>
      <c r="T50" s="79"/>
      <c r="U50" s="79"/>
      <c r="V50" s="79"/>
      <c r="W50" s="79"/>
      <c r="X50" s="79"/>
      <c r="Y50" s="80"/>
      <c r="Z50" s="79"/>
      <c r="AA50" s="80"/>
      <c r="AB50" s="79"/>
      <c r="AC50" s="80"/>
      <c r="AD50" s="79"/>
      <c r="AE50" s="80"/>
      <c r="AF50" s="79"/>
      <c r="AG50" s="80"/>
    </row>
    <row r="51" spans="1:33" s="82" customFormat="1" ht="13.2" x14ac:dyDescent="0.25">
      <c r="A51" s="79"/>
      <c r="B51" s="79"/>
      <c r="C51" s="79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79"/>
      <c r="T51" s="79"/>
      <c r="U51" s="79"/>
      <c r="V51" s="79"/>
      <c r="W51" s="79"/>
      <c r="X51" s="79"/>
      <c r="Y51" s="80"/>
      <c r="Z51" s="79"/>
      <c r="AA51" s="80"/>
      <c r="AB51" s="79"/>
      <c r="AC51" s="80"/>
      <c r="AD51" s="79"/>
      <c r="AE51" s="80"/>
      <c r="AF51" s="79"/>
      <c r="AG51" s="81"/>
    </row>
    <row r="52" spans="1:33" s="82" customFormat="1" ht="13.2" x14ac:dyDescent="0.25">
      <c r="A52" s="79"/>
      <c r="B52" s="79"/>
      <c r="C52" s="79"/>
      <c r="D52" s="142"/>
      <c r="E52" s="79"/>
      <c r="F52" s="142"/>
      <c r="G52" s="79"/>
      <c r="H52" s="142"/>
      <c r="I52" s="79"/>
      <c r="J52" s="142"/>
      <c r="K52" s="79"/>
      <c r="L52" s="142"/>
      <c r="M52" s="79"/>
      <c r="N52" s="142"/>
      <c r="O52" s="79"/>
      <c r="P52" s="143"/>
      <c r="Q52" s="79"/>
      <c r="R52" s="144"/>
      <c r="S52" s="79"/>
      <c r="T52" s="79"/>
      <c r="U52" s="79"/>
      <c r="V52" s="79"/>
      <c r="W52" s="79"/>
      <c r="X52" s="79"/>
      <c r="Y52" s="80"/>
      <c r="Z52" s="79"/>
      <c r="AA52" s="80"/>
      <c r="AB52" s="79"/>
      <c r="AC52" s="80"/>
      <c r="AD52" s="79"/>
      <c r="AE52" s="80"/>
      <c r="AF52" s="79"/>
      <c r="AG52" s="80"/>
    </row>
    <row r="53" spans="1:33" s="82" customFormat="1" ht="13.2" x14ac:dyDescent="0.25">
      <c r="A53" s="363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1"/>
      <c r="Q53" s="363"/>
      <c r="R53" s="361"/>
      <c r="S53" s="79"/>
      <c r="T53" s="79"/>
      <c r="U53" s="79"/>
      <c r="V53" s="79"/>
      <c r="W53" s="79"/>
      <c r="X53" s="79"/>
      <c r="Y53" s="80"/>
      <c r="Z53" s="79"/>
      <c r="AA53" s="80"/>
      <c r="AB53" s="79"/>
      <c r="AC53" s="80"/>
      <c r="AD53" s="79"/>
      <c r="AE53" s="80"/>
      <c r="AF53" s="79"/>
      <c r="AG53" s="80"/>
    </row>
    <row r="54" spans="1:33" s="82" customFormat="1" ht="13.2" x14ac:dyDescent="0.25">
      <c r="A54" s="363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1"/>
      <c r="Q54" s="363"/>
      <c r="R54" s="361"/>
      <c r="S54" s="79"/>
      <c r="T54" s="79"/>
      <c r="U54" s="79"/>
      <c r="V54" s="79"/>
      <c r="W54" s="79"/>
      <c r="X54" s="79"/>
      <c r="Y54" s="80"/>
      <c r="Z54" s="79"/>
      <c r="AA54" s="80"/>
      <c r="AB54" s="79"/>
      <c r="AC54" s="80"/>
      <c r="AD54" s="79"/>
      <c r="AE54" s="80"/>
      <c r="AF54" s="79"/>
      <c r="AG54" s="80"/>
    </row>
    <row r="55" spans="1:33" s="82" customFormat="1" ht="13.2" x14ac:dyDescent="0.25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1"/>
      <c r="Q55" s="363"/>
      <c r="R55" s="361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s="82" customFormat="1" ht="13.2" x14ac:dyDescent="0.25">
      <c r="A56" s="363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1"/>
      <c r="Q56" s="363"/>
      <c r="R56" s="361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1:33" s="82" customFormat="1" ht="13.2" x14ac:dyDescent="0.25">
      <c r="A57" s="363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1"/>
      <c r="Q57" s="363"/>
      <c r="R57" s="361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82" customFormat="1" ht="13.2" x14ac:dyDescent="0.25">
      <c r="A58" s="363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1"/>
      <c r="Q58" s="363"/>
      <c r="R58" s="361"/>
      <c r="S58" s="79"/>
      <c r="T58" s="79"/>
      <c r="U58" s="79"/>
      <c r="V58" s="79"/>
      <c r="W58" s="79"/>
      <c r="X58" s="79"/>
      <c r="Y58" s="80"/>
      <c r="Z58" s="79"/>
      <c r="AA58" s="80"/>
      <c r="AB58" s="79"/>
      <c r="AC58" s="80"/>
      <c r="AD58" s="79"/>
      <c r="AE58" s="80"/>
      <c r="AF58" s="79"/>
      <c r="AG58" s="80"/>
    </row>
    <row r="59" spans="1:33" s="82" customFormat="1" ht="13.2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79"/>
      <c r="R59" s="80"/>
      <c r="S59" s="79"/>
      <c r="T59" s="79"/>
      <c r="U59" s="79"/>
      <c r="V59" s="79"/>
      <c r="W59" s="79"/>
      <c r="X59" s="79"/>
      <c r="Y59" s="80"/>
      <c r="Z59" s="79"/>
      <c r="AA59" s="80"/>
      <c r="AB59" s="79"/>
      <c r="AC59" s="80"/>
      <c r="AD59" s="79"/>
      <c r="AE59" s="80"/>
      <c r="AF59" s="79"/>
      <c r="AG59" s="81"/>
    </row>
    <row r="60" spans="1:33" s="82" customFormat="1" ht="13.2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80"/>
      <c r="Z60" s="79"/>
      <c r="AA60" s="80"/>
      <c r="AB60" s="79"/>
      <c r="AC60" s="80"/>
      <c r="AD60" s="79"/>
      <c r="AE60" s="80"/>
      <c r="AF60" s="79"/>
      <c r="AG60" s="80"/>
    </row>
    <row r="61" spans="1:33" s="82" customFormat="1" ht="13.2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79"/>
      <c r="R61" s="80"/>
      <c r="S61" s="79"/>
      <c r="T61" s="79"/>
      <c r="U61" s="79"/>
      <c r="V61" s="79"/>
      <c r="W61" s="79"/>
      <c r="X61" s="79"/>
      <c r="Y61" s="80"/>
      <c r="Z61" s="79"/>
      <c r="AA61" s="80"/>
      <c r="AB61" s="79"/>
      <c r="AC61" s="80"/>
      <c r="AD61" s="79"/>
      <c r="AE61" s="80"/>
      <c r="AF61" s="79"/>
      <c r="AG61" s="80"/>
    </row>
    <row r="62" spans="1:33" s="82" customFormat="1" ht="13.2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0"/>
    </row>
    <row r="63" spans="1:33" s="82" customFormat="1" ht="13.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79"/>
      <c r="R63" s="80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</row>
    <row r="64" spans="1:33" s="82" customFormat="1" ht="13.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79"/>
      <c r="R64" s="80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</row>
    <row r="65" spans="1:33" s="82" customFormat="1" ht="13.2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79"/>
      <c r="R65" s="80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  <row r="66" spans="1:33" s="82" customFormat="1" ht="13.2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79"/>
      <c r="R66" s="80"/>
      <c r="S66" s="79"/>
      <c r="T66" s="79"/>
      <c r="U66" s="79"/>
      <c r="V66" s="79"/>
      <c r="W66" s="79"/>
      <c r="X66" s="79"/>
      <c r="Y66" s="80"/>
      <c r="Z66" s="79"/>
      <c r="AA66" s="80"/>
      <c r="AB66" s="79"/>
      <c r="AC66" s="80"/>
      <c r="AD66" s="79"/>
      <c r="AE66" s="80"/>
      <c r="AF66" s="79"/>
      <c r="AG66" s="80"/>
    </row>
    <row r="67" spans="1:33" s="82" customFormat="1" ht="13.2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79"/>
      <c r="R67" s="80"/>
      <c r="S67" s="79"/>
      <c r="T67" s="79"/>
      <c r="U67" s="79"/>
      <c r="V67" s="79"/>
      <c r="W67" s="79"/>
      <c r="X67" s="79"/>
      <c r="Y67" s="80"/>
      <c r="Z67" s="79"/>
      <c r="AA67" s="80"/>
      <c r="AB67" s="79"/>
      <c r="AC67" s="80"/>
      <c r="AD67" s="79"/>
      <c r="AE67" s="80"/>
      <c r="AF67" s="79"/>
      <c r="AG67" s="80"/>
    </row>
    <row r="68" spans="1:33" s="82" customFormat="1" ht="13.2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  <c r="Q68" s="79"/>
      <c r="R68" s="80"/>
      <c r="S68" s="79"/>
      <c r="T68" s="79"/>
      <c r="U68" s="79"/>
      <c r="V68" s="79"/>
      <c r="W68" s="79"/>
      <c r="X68" s="79"/>
      <c r="Y68" s="80"/>
      <c r="Z68" s="79"/>
      <c r="AA68" s="80"/>
      <c r="AB68" s="79"/>
      <c r="AC68" s="80"/>
      <c r="AD68" s="79"/>
      <c r="AE68" s="80"/>
      <c r="AF68" s="79"/>
      <c r="AG68" s="80"/>
    </row>
    <row r="69" spans="1:33" s="82" customFormat="1" ht="13.2" x14ac:dyDescent="0.25">
      <c r="P69" s="146"/>
      <c r="R69" s="146"/>
    </row>
    <row r="70" spans="1:33" s="82" customFormat="1" ht="13.2" x14ac:dyDescent="0.25">
      <c r="P70" s="146"/>
      <c r="R70" s="146"/>
    </row>
    <row r="71" spans="1:33" s="82" customFormat="1" ht="13.2" x14ac:dyDescent="0.25">
      <c r="P71" s="146"/>
      <c r="R71" s="146"/>
    </row>
    <row r="72" spans="1:33" s="82" customFormat="1" ht="13.2" x14ac:dyDescent="0.25">
      <c r="P72" s="146"/>
      <c r="R72" s="146"/>
    </row>
    <row r="73" spans="1:33" s="82" customFormat="1" ht="13.2" x14ac:dyDescent="0.25">
      <c r="P73" s="146"/>
      <c r="R73" s="146"/>
    </row>
    <row r="74" spans="1:33" s="82" customFormat="1" ht="13.2" x14ac:dyDescent="0.25">
      <c r="P74" s="146"/>
      <c r="R74" s="146"/>
    </row>
    <row r="75" spans="1:33" s="82" customFormat="1" ht="13.2" x14ac:dyDescent="0.25">
      <c r="P75" s="146"/>
      <c r="R75" s="146"/>
    </row>
    <row r="76" spans="1:33" s="82" customFormat="1" ht="13.2" x14ac:dyDescent="0.25">
      <c r="P76" s="146"/>
      <c r="R76" s="146"/>
    </row>
    <row r="77" spans="1:33" s="82" customFormat="1" ht="13.2" x14ac:dyDescent="0.25">
      <c r="P77" s="146"/>
      <c r="R77" s="146"/>
    </row>
    <row r="78" spans="1:33" s="82" customFormat="1" ht="13.2" x14ac:dyDescent="0.25">
      <c r="P78" s="146"/>
      <c r="R78" s="146"/>
    </row>
    <row r="79" spans="1:33" s="82" customFormat="1" ht="13.2" x14ac:dyDescent="0.25">
      <c r="P79" s="146"/>
      <c r="R79" s="146"/>
    </row>
    <row r="80" spans="1:33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  <row r="304" spans="16:18" s="82" customFormat="1" ht="13.2" x14ac:dyDescent="0.25">
      <c r="P304" s="146"/>
      <c r="R304" s="146"/>
    </row>
    <row r="305" spans="16:18" s="82" customFormat="1" ht="13.2" x14ac:dyDescent="0.25">
      <c r="P305" s="146"/>
      <c r="R305" s="146"/>
    </row>
  </sheetData>
  <mergeCells count="1">
    <mergeCell ref="P1:R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O299"/>
  <sheetViews>
    <sheetView showGridLines="0" workbookViewId="0"/>
  </sheetViews>
  <sheetFormatPr defaultColWidth="9.6640625" defaultRowHeight="20.399999999999999" x14ac:dyDescent="0.35"/>
  <cols>
    <col min="1" max="1" width="32" style="76" customWidth="1"/>
    <col min="2" max="2" width="12.21875" style="76" customWidth="1"/>
    <col min="3" max="3" width="13.6640625" style="76" customWidth="1"/>
    <col min="4" max="4" width="14.21875" style="76" customWidth="1"/>
    <col min="5" max="5" width="1.33203125" style="76" customWidth="1"/>
    <col min="6" max="6" width="10.88671875" style="76" customWidth="1"/>
    <col min="7" max="7" width="1.33203125" style="76" customWidth="1"/>
    <col min="8" max="8" width="11.21875" style="76" customWidth="1"/>
    <col min="9" max="9" width="1.33203125" style="76" customWidth="1"/>
    <col min="10" max="10" width="13.6640625" style="76" customWidth="1"/>
    <col min="11" max="11" width="1.88671875" style="76" customWidth="1"/>
    <col min="12" max="12" width="15.77734375" style="76" customWidth="1"/>
    <col min="13" max="13" width="1.88671875" style="76" customWidth="1"/>
    <col min="14" max="14" width="8.88671875" style="76" customWidth="1"/>
    <col min="15" max="15" width="1.88671875" style="76" customWidth="1"/>
    <col min="16" max="16" width="13.21875" style="77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/>
    <col min="35" max="35" width="18.6640625" style="76" customWidth="1"/>
    <col min="36" max="38" width="9.6640625" style="76"/>
    <col min="39" max="39" width="5.6640625" style="76" customWidth="1"/>
    <col min="40" max="41" width="12.6640625" style="76" customWidth="1"/>
    <col min="42" max="256" width="9.6640625" style="76"/>
    <col min="257" max="257" width="32" style="76" customWidth="1"/>
    <col min="258" max="258" width="12.21875" style="76" customWidth="1"/>
    <col min="259" max="259" width="13.6640625" style="76" customWidth="1"/>
    <col min="260" max="260" width="14.21875" style="76" customWidth="1"/>
    <col min="261" max="261" width="1.33203125" style="76" customWidth="1"/>
    <col min="262" max="262" width="10.88671875" style="76" customWidth="1"/>
    <col min="263" max="263" width="1.33203125" style="76" customWidth="1"/>
    <col min="264" max="264" width="11.21875" style="76" customWidth="1"/>
    <col min="265" max="265" width="1.33203125" style="76" customWidth="1"/>
    <col min="266" max="266" width="13.6640625" style="76" customWidth="1"/>
    <col min="267" max="267" width="1.88671875" style="76" customWidth="1"/>
    <col min="268" max="268" width="15.77734375" style="76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/>
    <col min="291" max="291" width="18.6640625" style="76" customWidth="1"/>
    <col min="292" max="294" width="9.6640625" style="76"/>
    <col min="295" max="295" width="5.6640625" style="76" customWidth="1"/>
    <col min="296" max="297" width="12.6640625" style="76" customWidth="1"/>
    <col min="298" max="512" width="9.6640625" style="76"/>
    <col min="513" max="513" width="32" style="76" customWidth="1"/>
    <col min="514" max="514" width="12.21875" style="76" customWidth="1"/>
    <col min="515" max="515" width="13.6640625" style="76" customWidth="1"/>
    <col min="516" max="516" width="14.21875" style="76" customWidth="1"/>
    <col min="517" max="517" width="1.33203125" style="76" customWidth="1"/>
    <col min="518" max="518" width="10.88671875" style="76" customWidth="1"/>
    <col min="519" max="519" width="1.33203125" style="76" customWidth="1"/>
    <col min="520" max="520" width="11.21875" style="76" customWidth="1"/>
    <col min="521" max="521" width="1.33203125" style="76" customWidth="1"/>
    <col min="522" max="522" width="13.6640625" style="76" customWidth="1"/>
    <col min="523" max="523" width="1.88671875" style="76" customWidth="1"/>
    <col min="524" max="524" width="15.77734375" style="76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/>
    <col min="547" max="547" width="18.6640625" style="76" customWidth="1"/>
    <col min="548" max="550" width="9.6640625" style="76"/>
    <col min="551" max="551" width="5.6640625" style="76" customWidth="1"/>
    <col min="552" max="553" width="12.6640625" style="76" customWidth="1"/>
    <col min="554" max="768" width="9.6640625" style="76"/>
    <col min="769" max="769" width="32" style="76" customWidth="1"/>
    <col min="770" max="770" width="12.21875" style="76" customWidth="1"/>
    <col min="771" max="771" width="13.6640625" style="76" customWidth="1"/>
    <col min="772" max="772" width="14.21875" style="76" customWidth="1"/>
    <col min="773" max="773" width="1.33203125" style="76" customWidth="1"/>
    <col min="774" max="774" width="10.88671875" style="76" customWidth="1"/>
    <col min="775" max="775" width="1.33203125" style="76" customWidth="1"/>
    <col min="776" max="776" width="11.21875" style="76" customWidth="1"/>
    <col min="777" max="777" width="1.33203125" style="76" customWidth="1"/>
    <col min="778" max="778" width="13.6640625" style="76" customWidth="1"/>
    <col min="779" max="779" width="1.88671875" style="76" customWidth="1"/>
    <col min="780" max="780" width="15.77734375" style="76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/>
    <col min="803" max="803" width="18.6640625" style="76" customWidth="1"/>
    <col min="804" max="806" width="9.6640625" style="76"/>
    <col min="807" max="807" width="5.6640625" style="76" customWidth="1"/>
    <col min="808" max="809" width="12.6640625" style="76" customWidth="1"/>
    <col min="810" max="1024" width="9.6640625" style="76"/>
    <col min="1025" max="1025" width="32" style="76" customWidth="1"/>
    <col min="1026" max="1026" width="12.21875" style="76" customWidth="1"/>
    <col min="1027" max="1027" width="13.6640625" style="76" customWidth="1"/>
    <col min="1028" max="1028" width="14.21875" style="76" customWidth="1"/>
    <col min="1029" max="1029" width="1.33203125" style="76" customWidth="1"/>
    <col min="1030" max="1030" width="10.88671875" style="76" customWidth="1"/>
    <col min="1031" max="1031" width="1.33203125" style="76" customWidth="1"/>
    <col min="1032" max="1032" width="11.21875" style="76" customWidth="1"/>
    <col min="1033" max="1033" width="1.33203125" style="76" customWidth="1"/>
    <col min="1034" max="1034" width="13.6640625" style="76" customWidth="1"/>
    <col min="1035" max="1035" width="1.88671875" style="76" customWidth="1"/>
    <col min="1036" max="1036" width="15.77734375" style="76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/>
    <col min="1059" max="1059" width="18.6640625" style="76" customWidth="1"/>
    <col min="1060" max="1062" width="9.6640625" style="76"/>
    <col min="1063" max="1063" width="5.6640625" style="76" customWidth="1"/>
    <col min="1064" max="1065" width="12.6640625" style="76" customWidth="1"/>
    <col min="1066" max="1280" width="9.6640625" style="76"/>
    <col min="1281" max="1281" width="32" style="76" customWidth="1"/>
    <col min="1282" max="1282" width="12.21875" style="76" customWidth="1"/>
    <col min="1283" max="1283" width="13.6640625" style="76" customWidth="1"/>
    <col min="1284" max="1284" width="14.21875" style="76" customWidth="1"/>
    <col min="1285" max="1285" width="1.33203125" style="76" customWidth="1"/>
    <col min="1286" max="1286" width="10.88671875" style="76" customWidth="1"/>
    <col min="1287" max="1287" width="1.33203125" style="76" customWidth="1"/>
    <col min="1288" max="1288" width="11.21875" style="76" customWidth="1"/>
    <col min="1289" max="1289" width="1.33203125" style="76" customWidth="1"/>
    <col min="1290" max="1290" width="13.6640625" style="76" customWidth="1"/>
    <col min="1291" max="1291" width="1.88671875" style="76" customWidth="1"/>
    <col min="1292" max="1292" width="15.77734375" style="76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/>
    <col min="1315" max="1315" width="18.6640625" style="76" customWidth="1"/>
    <col min="1316" max="1318" width="9.6640625" style="76"/>
    <col min="1319" max="1319" width="5.6640625" style="76" customWidth="1"/>
    <col min="1320" max="1321" width="12.6640625" style="76" customWidth="1"/>
    <col min="1322" max="1536" width="9.6640625" style="76"/>
    <col min="1537" max="1537" width="32" style="76" customWidth="1"/>
    <col min="1538" max="1538" width="12.21875" style="76" customWidth="1"/>
    <col min="1539" max="1539" width="13.6640625" style="76" customWidth="1"/>
    <col min="1540" max="1540" width="14.21875" style="76" customWidth="1"/>
    <col min="1541" max="1541" width="1.33203125" style="76" customWidth="1"/>
    <col min="1542" max="1542" width="10.88671875" style="76" customWidth="1"/>
    <col min="1543" max="1543" width="1.33203125" style="76" customWidth="1"/>
    <col min="1544" max="1544" width="11.21875" style="76" customWidth="1"/>
    <col min="1545" max="1545" width="1.33203125" style="76" customWidth="1"/>
    <col min="1546" max="1546" width="13.6640625" style="76" customWidth="1"/>
    <col min="1547" max="1547" width="1.88671875" style="76" customWidth="1"/>
    <col min="1548" max="1548" width="15.77734375" style="76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/>
    <col min="1571" max="1571" width="18.6640625" style="76" customWidth="1"/>
    <col min="1572" max="1574" width="9.6640625" style="76"/>
    <col min="1575" max="1575" width="5.6640625" style="76" customWidth="1"/>
    <col min="1576" max="1577" width="12.6640625" style="76" customWidth="1"/>
    <col min="1578" max="1792" width="9.6640625" style="76"/>
    <col min="1793" max="1793" width="32" style="76" customWidth="1"/>
    <col min="1794" max="1794" width="12.21875" style="76" customWidth="1"/>
    <col min="1795" max="1795" width="13.6640625" style="76" customWidth="1"/>
    <col min="1796" max="1796" width="14.21875" style="76" customWidth="1"/>
    <col min="1797" max="1797" width="1.33203125" style="76" customWidth="1"/>
    <col min="1798" max="1798" width="10.88671875" style="76" customWidth="1"/>
    <col min="1799" max="1799" width="1.33203125" style="76" customWidth="1"/>
    <col min="1800" max="1800" width="11.21875" style="76" customWidth="1"/>
    <col min="1801" max="1801" width="1.33203125" style="76" customWidth="1"/>
    <col min="1802" max="1802" width="13.6640625" style="76" customWidth="1"/>
    <col min="1803" max="1803" width="1.88671875" style="76" customWidth="1"/>
    <col min="1804" max="1804" width="15.77734375" style="76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/>
    <col min="1827" max="1827" width="18.6640625" style="76" customWidth="1"/>
    <col min="1828" max="1830" width="9.6640625" style="76"/>
    <col min="1831" max="1831" width="5.6640625" style="76" customWidth="1"/>
    <col min="1832" max="1833" width="12.6640625" style="76" customWidth="1"/>
    <col min="1834" max="2048" width="9.6640625" style="76"/>
    <col min="2049" max="2049" width="32" style="76" customWidth="1"/>
    <col min="2050" max="2050" width="12.21875" style="76" customWidth="1"/>
    <col min="2051" max="2051" width="13.6640625" style="76" customWidth="1"/>
    <col min="2052" max="2052" width="14.21875" style="76" customWidth="1"/>
    <col min="2053" max="2053" width="1.33203125" style="76" customWidth="1"/>
    <col min="2054" max="2054" width="10.88671875" style="76" customWidth="1"/>
    <col min="2055" max="2055" width="1.33203125" style="76" customWidth="1"/>
    <col min="2056" max="2056" width="11.21875" style="76" customWidth="1"/>
    <col min="2057" max="2057" width="1.33203125" style="76" customWidth="1"/>
    <col min="2058" max="2058" width="13.6640625" style="76" customWidth="1"/>
    <col min="2059" max="2059" width="1.88671875" style="76" customWidth="1"/>
    <col min="2060" max="2060" width="15.77734375" style="76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/>
    <col min="2083" max="2083" width="18.6640625" style="76" customWidth="1"/>
    <col min="2084" max="2086" width="9.6640625" style="76"/>
    <col min="2087" max="2087" width="5.6640625" style="76" customWidth="1"/>
    <col min="2088" max="2089" width="12.6640625" style="76" customWidth="1"/>
    <col min="2090" max="2304" width="9.6640625" style="76"/>
    <col min="2305" max="2305" width="32" style="76" customWidth="1"/>
    <col min="2306" max="2306" width="12.21875" style="76" customWidth="1"/>
    <col min="2307" max="2307" width="13.6640625" style="76" customWidth="1"/>
    <col min="2308" max="2308" width="14.21875" style="76" customWidth="1"/>
    <col min="2309" max="2309" width="1.33203125" style="76" customWidth="1"/>
    <col min="2310" max="2310" width="10.88671875" style="76" customWidth="1"/>
    <col min="2311" max="2311" width="1.33203125" style="76" customWidth="1"/>
    <col min="2312" max="2312" width="11.21875" style="76" customWidth="1"/>
    <col min="2313" max="2313" width="1.33203125" style="76" customWidth="1"/>
    <col min="2314" max="2314" width="13.6640625" style="76" customWidth="1"/>
    <col min="2315" max="2315" width="1.88671875" style="76" customWidth="1"/>
    <col min="2316" max="2316" width="15.77734375" style="76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/>
    <col min="2339" max="2339" width="18.6640625" style="76" customWidth="1"/>
    <col min="2340" max="2342" width="9.6640625" style="76"/>
    <col min="2343" max="2343" width="5.6640625" style="76" customWidth="1"/>
    <col min="2344" max="2345" width="12.6640625" style="76" customWidth="1"/>
    <col min="2346" max="2560" width="9.6640625" style="76"/>
    <col min="2561" max="2561" width="32" style="76" customWidth="1"/>
    <col min="2562" max="2562" width="12.21875" style="76" customWidth="1"/>
    <col min="2563" max="2563" width="13.6640625" style="76" customWidth="1"/>
    <col min="2564" max="2564" width="14.21875" style="76" customWidth="1"/>
    <col min="2565" max="2565" width="1.33203125" style="76" customWidth="1"/>
    <col min="2566" max="2566" width="10.88671875" style="76" customWidth="1"/>
    <col min="2567" max="2567" width="1.33203125" style="76" customWidth="1"/>
    <col min="2568" max="2568" width="11.21875" style="76" customWidth="1"/>
    <col min="2569" max="2569" width="1.33203125" style="76" customWidth="1"/>
    <col min="2570" max="2570" width="13.6640625" style="76" customWidth="1"/>
    <col min="2571" max="2571" width="1.88671875" style="76" customWidth="1"/>
    <col min="2572" max="2572" width="15.77734375" style="76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/>
    <col min="2595" max="2595" width="18.6640625" style="76" customWidth="1"/>
    <col min="2596" max="2598" width="9.6640625" style="76"/>
    <col min="2599" max="2599" width="5.6640625" style="76" customWidth="1"/>
    <col min="2600" max="2601" width="12.6640625" style="76" customWidth="1"/>
    <col min="2602" max="2816" width="9.6640625" style="76"/>
    <col min="2817" max="2817" width="32" style="76" customWidth="1"/>
    <col min="2818" max="2818" width="12.21875" style="76" customWidth="1"/>
    <col min="2819" max="2819" width="13.6640625" style="76" customWidth="1"/>
    <col min="2820" max="2820" width="14.21875" style="76" customWidth="1"/>
    <col min="2821" max="2821" width="1.33203125" style="76" customWidth="1"/>
    <col min="2822" max="2822" width="10.88671875" style="76" customWidth="1"/>
    <col min="2823" max="2823" width="1.33203125" style="76" customWidth="1"/>
    <col min="2824" max="2824" width="11.21875" style="76" customWidth="1"/>
    <col min="2825" max="2825" width="1.33203125" style="76" customWidth="1"/>
    <col min="2826" max="2826" width="13.6640625" style="76" customWidth="1"/>
    <col min="2827" max="2827" width="1.88671875" style="76" customWidth="1"/>
    <col min="2828" max="2828" width="15.77734375" style="76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/>
    <col min="2851" max="2851" width="18.6640625" style="76" customWidth="1"/>
    <col min="2852" max="2854" width="9.6640625" style="76"/>
    <col min="2855" max="2855" width="5.6640625" style="76" customWidth="1"/>
    <col min="2856" max="2857" width="12.6640625" style="76" customWidth="1"/>
    <col min="2858" max="3072" width="9.6640625" style="76"/>
    <col min="3073" max="3073" width="32" style="76" customWidth="1"/>
    <col min="3074" max="3074" width="12.21875" style="76" customWidth="1"/>
    <col min="3075" max="3075" width="13.6640625" style="76" customWidth="1"/>
    <col min="3076" max="3076" width="14.21875" style="76" customWidth="1"/>
    <col min="3077" max="3077" width="1.33203125" style="76" customWidth="1"/>
    <col min="3078" max="3078" width="10.88671875" style="76" customWidth="1"/>
    <col min="3079" max="3079" width="1.33203125" style="76" customWidth="1"/>
    <col min="3080" max="3080" width="11.21875" style="76" customWidth="1"/>
    <col min="3081" max="3081" width="1.33203125" style="76" customWidth="1"/>
    <col min="3082" max="3082" width="13.6640625" style="76" customWidth="1"/>
    <col min="3083" max="3083" width="1.88671875" style="76" customWidth="1"/>
    <col min="3084" max="3084" width="15.77734375" style="76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/>
    <col min="3107" max="3107" width="18.6640625" style="76" customWidth="1"/>
    <col min="3108" max="3110" width="9.6640625" style="76"/>
    <col min="3111" max="3111" width="5.6640625" style="76" customWidth="1"/>
    <col min="3112" max="3113" width="12.6640625" style="76" customWidth="1"/>
    <col min="3114" max="3328" width="9.6640625" style="76"/>
    <col min="3329" max="3329" width="32" style="76" customWidth="1"/>
    <col min="3330" max="3330" width="12.21875" style="76" customWidth="1"/>
    <col min="3331" max="3331" width="13.6640625" style="76" customWidth="1"/>
    <col min="3332" max="3332" width="14.21875" style="76" customWidth="1"/>
    <col min="3333" max="3333" width="1.33203125" style="76" customWidth="1"/>
    <col min="3334" max="3334" width="10.88671875" style="76" customWidth="1"/>
    <col min="3335" max="3335" width="1.33203125" style="76" customWidth="1"/>
    <col min="3336" max="3336" width="11.21875" style="76" customWidth="1"/>
    <col min="3337" max="3337" width="1.33203125" style="76" customWidth="1"/>
    <col min="3338" max="3338" width="13.6640625" style="76" customWidth="1"/>
    <col min="3339" max="3339" width="1.88671875" style="76" customWidth="1"/>
    <col min="3340" max="3340" width="15.77734375" style="76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/>
    <col min="3363" max="3363" width="18.6640625" style="76" customWidth="1"/>
    <col min="3364" max="3366" width="9.6640625" style="76"/>
    <col min="3367" max="3367" width="5.6640625" style="76" customWidth="1"/>
    <col min="3368" max="3369" width="12.6640625" style="76" customWidth="1"/>
    <col min="3370" max="3584" width="9.6640625" style="76"/>
    <col min="3585" max="3585" width="32" style="76" customWidth="1"/>
    <col min="3586" max="3586" width="12.21875" style="76" customWidth="1"/>
    <col min="3587" max="3587" width="13.6640625" style="76" customWidth="1"/>
    <col min="3588" max="3588" width="14.21875" style="76" customWidth="1"/>
    <col min="3589" max="3589" width="1.33203125" style="76" customWidth="1"/>
    <col min="3590" max="3590" width="10.88671875" style="76" customWidth="1"/>
    <col min="3591" max="3591" width="1.33203125" style="76" customWidth="1"/>
    <col min="3592" max="3592" width="11.21875" style="76" customWidth="1"/>
    <col min="3593" max="3593" width="1.33203125" style="76" customWidth="1"/>
    <col min="3594" max="3594" width="13.6640625" style="76" customWidth="1"/>
    <col min="3595" max="3595" width="1.88671875" style="76" customWidth="1"/>
    <col min="3596" max="3596" width="15.77734375" style="76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/>
    <col min="3619" max="3619" width="18.6640625" style="76" customWidth="1"/>
    <col min="3620" max="3622" width="9.6640625" style="76"/>
    <col min="3623" max="3623" width="5.6640625" style="76" customWidth="1"/>
    <col min="3624" max="3625" width="12.6640625" style="76" customWidth="1"/>
    <col min="3626" max="3840" width="9.6640625" style="76"/>
    <col min="3841" max="3841" width="32" style="76" customWidth="1"/>
    <col min="3842" max="3842" width="12.21875" style="76" customWidth="1"/>
    <col min="3843" max="3843" width="13.6640625" style="76" customWidth="1"/>
    <col min="3844" max="3844" width="14.21875" style="76" customWidth="1"/>
    <col min="3845" max="3845" width="1.33203125" style="76" customWidth="1"/>
    <col min="3846" max="3846" width="10.88671875" style="76" customWidth="1"/>
    <col min="3847" max="3847" width="1.33203125" style="76" customWidth="1"/>
    <col min="3848" max="3848" width="11.21875" style="76" customWidth="1"/>
    <col min="3849" max="3849" width="1.33203125" style="76" customWidth="1"/>
    <col min="3850" max="3850" width="13.6640625" style="76" customWidth="1"/>
    <col min="3851" max="3851" width="1.88671875" style="76" customWidth="1"/>
    <col min="3852" max="3852" width="15.77734375" style="76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/>
    <col min="3875" max="3875" width="18.6640625" style="76" customWidth="1"/>
    <col min="3876" max="3878" width="9.6640625" style="76"/>
    <col min="3879" max="3879" width="5.6640625" style="76" customWidth="1"/>
    <col min="3880" max="3881" width="12.6640625" style="76" customWidth="1"/>
    <col min="3882" max="4096" width="9.6640625" style="76"/>
    <col min="4097" max="4097" width="32" style="76" customWidth="1"/>
    <col min="4098" max="4098" width="12.21875" style="76" customWidth="1"/>
    <col min="4099" max="4099" width="13.6640625" style="76" customWidth="1"/>
    <col min="4100" max="4100" width="14.21875" style="76" customWidth="1"/>
    <col min="4101" max="4101" width="1.33203125" style="76" customWidth="1"/>
    <col min="4102" max="4102" width="10.88671875" style="76" customWidth="1"/>
    <col min="4103" max="4103" width="1.33203125" style="76" customWidth="1"/>
    <col min="4104" max="4104" width="11.21875" style="76" customWidth="1"/>
    <col min="4105" max="4105" width="1.33203125" style="76" customWidth="1"/>
    <col min="4106" max="4106" width="13.6640625" style="76" customWidth="1"/>
    <col min="4107" max="4107" width="1.88671875" style="76" customWidth="1"/>
    <col min="4108" max="4108" width="15.77734375" style="76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/>
    <col min="4131" max="4131" width="18.6640625" style="76" customWidth="1"/>
    <col min="4132" max="4134" width="9.6640625" style="76"/>
    <col min="4135" max="4135" width="5.6640625" style="76" customWidth="1"/>
    <col min="4136" max="4137" width="12.6640625" style="76" customWidth="1"/>
    <col min="4138" max="4352" width="9.6640625" style="76"/>
    <col min="4353" max="4353" width="32" style="76" customWidth="1"/>
    <col min="4354" max="4354" width="12.21875" style="76" customWidth="1"/>
    <col min="4355" max="4355" width="13.6640625" style="76" customWidth="1"/>
    <col min="4356" max="4356" width="14.21875" style="76" customWidth="1"/>
    <col min="4357" max="4357" width="1.33203125" style="76" customWidth="1"/>
    <col min="4358" max="4358" width="10.88671875" style="76" customWidth="1"/>
    <col min="4359" max="4359" width="1.33203125" style="76" customWidth="1"/>
    <col min="4360" max="4360" width="11.21875" style="76" customWidth="1"/>
    <col min="4361" max="4361" width="1.33203125" style="76" customWidth="1"/>
    <col min="4362" max="4362" width="13.6640625" style="76" customWidth="1"/>
    <col min="4363" max="4363" width="1.88671875" style="76" customWidth="1"/>
    <col min="4364" max="4364" width="15.77734375" style="76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/>
    <col min="4387" max="4387" width="18.6640625" style="76" customWidth="1"/>
    <col min="4388" max="4390" width="9.6640625" style="76"/>
    <col min="4391" max="4391" width="5.6640625" style="76" customWidth="1"/>
    <col min="4392" max="4393" width="12.6640625" style="76" customWidth="1"/>
    <col min="4394" max="4608" width="9.6640625" style="76"/>
    <col min="4609" max="4609" width="32" style="76" customWidth="1"/>
    <col min="4610" max="4610" width="12.21875" style="76" customWidth="1"/>
    <col min="4611" max="4611" width="13.6640625" style="76" customWidth="1"/>
    <col min="4612" max="4612" width="14.21875" style="76" customWidth="1"/>
    <col min="4613" max="4613" width="1.33203125" style="76" customWidth="1"/>
    <col min="4614" max="4614" width="10.88671875" style="76" customWidth="1"/>
    <col min="4615" max="4615" width="1.33203125" style="76" customWidth="1"/>
    <col min="4616" max="4616" width="11.21875" style="76" customWidth="1"/>
    <col min="4617" max="4617" width="1.33203125" style="76" customWidth="1"/>
    <col min="4618" max="4618" width="13.6640625" style="76" customWidth="1"/>
    <col min="4619" max="4619" width="1.88671875" style="76" customWidth="1"/>
    <col min="4620" max="4620" width="15.77734375" style="76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/>
    <col min="4643" max="4643" width="18.6640625" style="76" customWidth="1"/>
    <col min="4644" max="4646" width="9.6640625" style="76"/>
    <col min="4647" max="4647" width="5.6640625" style="76" customWidth="1"/>
    <col min="4648" max="4649" width="12.6640625" style="76" customWidth="1"/>
    <col min="4650" max="4864" width="9.6640625" style="76"/>
    <col min="4865" max="4865" width="32" style="76" customWidth="1"/>
    <col min="4866" max="4866" width="12.21875" style="76" customWidth="1"/>
    <col min="4867" max="4867" width="13.6640625" style="76" customWidth="1"/>
    <col min="4868" max="4868" width="14.21875" style="76" customWidth="1"/>
    <col min="4869" max="4869" width="1.33203125" style="76" customWidth="1"/>
    <col min="4870" max="4870" width="10.88671875" style="76" customWidth="1"/>
    <col min="4871" max="4871" width="1.33203125" style="76" customWidth="1"/>
    <col min="4872" max="4872" width="11.21875" style="76" customWidth="1"/>
    <col min="4873" max="4873" width="1.33203125" style="76" customWidth="1"/>
    <col min="4874" max="4874" width="13.6640625" style="76" customWidth="1"/>
    <col min="4875" max="4875" width="1.88671875" style="76" customWidth="1"/>
    <col min="4876" max="4876" width="15.77734375" style="76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/>
    <col min="4899" max="4899" width="18.6640625" style="76" customWidth="1"/>
    <col min="4900" max="4902" width="9.6640625" style="76"/>
    <col min="4903" max="4903" width="5.6640625" style="76" customWidth="1"/>
    <col min="4904" max="4905" width="12.6640625" style="76" customWidth="1"/>
    <col min="4906" max="5120" width="9.6640625" style="76"/>
    <col min="5121" max="5121" width="32" style="76" customWidth="1"/>
    <col min="5122" max="5122" width="12.21875" style="76" customWidth="1"/>
    <col min="5123" max="5123" width="13.6640625" style="76" customWidth="1"/>
    <col min="5124" max="5124" width="14.21875" style="76" customWidth="1"/>
    <col min="5125" max="5125" width="1.33203125" style="76" customWidth="1"/>
    <col min="5126" max="5126" width="10.88671875" style="76" customWidth="1"/>
    <col min="5127" max="5127" width="1.33203125" style="76" customWidth="1"/>
    <col min="5128" max="5128" width="11.21875" style="76" customWidth="1"/>
    <col min="5129" max="5129" width="1.33203125" style="76" customWidth="1"/>
    <col min="5130" max="5130" width="13.6640625" style="76" customWidth="1"/>
    <col min="5131" max="5131" width="1.88671875" style="76" customWidth="1"/>
    <col min="5132" max="5132" width="15.77734375" style="76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/>
    <col min="5155" max="5155" width="18.6640625" style="76" customWidth="1"/>
    <col min="5156" max="5158" width="9.6640625" style="76"/>
    <col min="5159" max="5159" width="5.6640625" style="76" customWidth="1"/>
    <col min="5160" max="5161" width="12.6640625" style="76" customWidth="1"/>
    <col min="5162" max="5376" width="9.6640625" style="76"/>
    <col min="5377" max="5377" width="32" style="76" customWidth="1"/>
    <col min="5378" max="5378" width="12.21875" style="76" customWidth="1"/>
    <col min="5379" max="5379" width="13.6640625" style="76" customWidth="1"/>
    <col min="5380" max="5380" width="14.21875" style="76" customWidth="1"/>
    <col min="5381" max="5381" width="1.33203125" style="76" customWidth="1"/>
    <col min="5382" max="5382" width="10.88671875" style="76" customWidth="1"/>
    <col min="5383" max="5383" width="1.33203125" style="76" customWidth="1"/>
    <col min="5384" max="5384" width="11.21875" style="76" customWidth="1"/>
    <col min="5385" max="5385" width="1.33203125" style="76" customWidth="1"/>
    <col min="5386" max="5386" width="13.6640625" style="76" customWidth="1"/>
    <col min="5387" max="5387" width="1.88671875" style="76" customWidth="1"/>
    <col min="5388" max="5388" width="15.77734375" style="76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/>
    <col min="5411" max="5411" width="18.6640625" style="76" customWidth="1"/>
    <col min="5412" max="5414" width="9.6640625" style="76"/>
    <col min="5415" max="5415" width="5.6640625" style="76" customWidth="1"/>
    <col min="5416" max="5417" width="12.6640625" style="76" customWidth="1"/>
    <col min="5418" max="5632" width="9.6640625" style="76"/>
    <col min="5633" max="5633" width="32" style="76" customWidth="1"/>
    <col min="5634" max="5634" width="12.21875" style="76" customWidth="1"/>
    <col min="5635" max="5635" width="13.6640625" style="76" customWidth="1"/>
    <col min="5636" max="5636" width="14.21875" style="76" customWidth="1"/>
    <col min="5637" max="5637" width="1.33203125" style="76" customWidth="1"/>
    <col min="5638" max="5638" width="10.88671875" style="76" customWidth="1"/>
    <col min="5639" max="5639" width="1.33203125" style="76" customWidth="1"/>
    <col min="5640" max="5640" width="11.21875" style="76" customWidth="1"/>
    <col min="5641" max="5641" width="1.33203125" style="76" customWidth="1"/>
    <col min="5642" max="5642" width="13.6640625" style="76" customWidth="1"/>
    <col min="5643" max="5643" width="1.88671875" style="76" customWidth="1"/>
    <col min="5644" max="5644" width="15.77734375" style="76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/>
    <col min="5667" max="5667" width="18.6640625" style="76" customWidth="1"/>
    <col min="5668" max="5670" width="9.6640625" style="76"/>
    <col min="5671" max="5671" width="5.6640625" style="76" customWidth="1"/>
    <col min="5672" max="5673" width="12.6640625" style="76" customWidth="1"/>
    <col min="5674" max="5888" width="9.6640625" style="76"/>
    <col min="5889" max="5889" width="32" style="76" customWidth="1"/>
    <col min="5890" max="5890" width="12.21875" style="76" customWidth="1"/>
    <col min="5891" max="5891" width="13.6640625" style="76" customWidth="1"/>
    <col min="5892" max="5892" width="14.21875" style="76" customWidth="1"/>
    <col min="5893" max="5893" width="1.33203125" style="76" customWidth="1"/>
    <col min="5894" max="5894" width="10.88671875" style="76" customWidth="1"/>
    <col min="5895" max="5895" width="1.33203125" style="76" customWidth="1"/>
    <col min="5896" max="5896" width="11.21875" style="76" customWidth="1"/>
    <col min="5897" max="5897" width="1.33203125" style="76" customWidth="1"/>
    <col min="5898" max="5898" width="13.6640625" style="76" customWidth="1"/>
    <col min="5899" max="5899" width="1.88671875" style="76" customWidth="1"/>
    <col min="5900" max="5900" width="15.77734375" style="76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/>
    <col min="5923" max="5923" width="18.6640625" style="76" customWidth="1"/>
    <col min="5924" max="5926" width="9.6640625" style="76"/>
    <col min="5927" max="5927" width="5.6640625" style="76" customWidth="1"/>
    <col min="5928" max="5929" width="12.6640625" style="76" customWidth="1"/>
    <col min="5930" max="6144" width="9.6640625" style="76"/>
    <col min="6145" max="6145" width="32" style="76" customWidth="1"/>
    <col min="6146" max="6146" width="12.21875" style="76" customWidth="1"/>
    <col min="6147" max="6147" width="13.6640625" style="76" customWidth="1"/>
    <col min="6148" max="6148" width="14.21875" style="76" customWidth="1"/>
    <col min="6149" max="6149" width="1.33203125" style="76" customWidth="1"/>
    <col min="6150" max="6150" width="10.88671875" style="76" customWidth="1"/>
    <col min="6151" max="6151" width="1.33203125" style="76" customWidth="1"/>
    <col min="6152" max="6152" width="11.21875" style="76" customWidth="1"/>
    <col min="6153" max="6153" width="1.33203125" style="76" customWidth="1"/>
    <col min="6154" max="6154" width="13.6640625" style="76" customWidth="1"/>
    <col min="6155" max="6155" width="1.88671875" style="76" customWidth="1"/>
    <col min="6156" max="6156" width="15.77734375" style="76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/>
    <col min="6179" max="6179" width="18.6640625" style="76" customWidth="1"/>
    <col min="6180" max="6182" width="9.6640625" style="76"/>
    <col min="6183" max="6183" width="5.6640625" style="76" customWidth="1"/>
    <col min="6184" max="6185" width="12.6640625" style="76" customWidth="1"/>
    <col min="6186" max="6400" width="9.6640625" style="76"/>
    <col min="6401" max="6401" width="32" style="76" customWidth="1"/>
    <col min="6402" max="6402" width="12.21875" style="76" customWidth="1"/>
    <col min="6403" max="6403" width="13.6640625" style="76" customWidth="1"/>
    <col min="6404" max="6404" width="14.21875" style="76" customWidth="1"/>
    <col min="6405" max="6405" width="1.33203125" style="76" customWidth="1"/>
    <col min="6406" max="6406" width="10.88671875" style="76" customWidth="1"/>
    <col min="6407" max="6407" width="1.33203125" style="76" customWidth="1"/>
    <col min="6408" max="6408" width="11.21875" style="76" customWidth="1"/>
    <col min="6409" max="6409" width="1.33203125" style="76" customWidth="1"/>
    <col min="6410" max="6410" width="13.6640625" style="76" customWidth="1"/>
    <col min="6411" max="6411" width="1.88671875" style="76" customWidth="1"/>
    <col min="6412" max="6412" width="15.77734375" style="76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/>
    <col min="6435" max="6435" width="18.6640625" style="76" customWidth="1"/>
    <col min="6436" max="6438" width="9.6640625" style="76"/>
    <col min="6439" max="6439" width="5.6640625" style="76" customWidth="1"/>
    <col min="6440" max="6441" width="12.6640625" style="76" customWidth="1"/>
    <col min="6442" max="6656" width="9.6640625" style="76"/>
    <col min="6657" max="6657" width="32" style="76" customWidth="1"/>
    <col min="6658" max="6658" width="12.21875" style="76" customWidth="1"/>
    <col min="6659" max="6659" width="13.6640625" style="76" customWidth="1"/>
    <col min="6660" max="6660" width="14.21875" style="76" customWidth="1"/>
    <col min="6661" max="6661" width="1.33203125" style="76" customWidth="1"/>
    <col min="6662" max="6662" width="10.88671875" style="76" customWidth="1"/>
    <col min="6663" max="6663" width="1.33203125" style="76" customWidth="1"/>
    <col min="6664" max="6664" width="11.21875" style="76" customWidth="1"/>
    <col min="6665" max="6665" width="1.33203125" style="76" customWidth="1"/>
    <col min="6666" max="6666" width="13.6640625" style="76" customWidth="1"/>
    <col min="6667" max="6667" width="1.88671875" style="76" customWidth="1"/>
    <col min="6668" max="6668" width="15.77734375" style="76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/>
    <col min="6691" max="6691" width="18.6640625" style="76" customWidth="1"/>
    <col min="6692" max="6694" width="9.6640625" style="76"/>
    <col min="6695" max="6695" width="5.6640625" style="76" customWidth="1"/>
    <col min="6696" max="6697" width="12.6640625" style="76" customWidth="1"/>
    <col min="6698" max="6912" width="9.6640625" style="76"/>
    <col min="6913" max="6913" width="32" style="76" customWidth="1"/>
    <col min="6914" max="6914" width="12.21875" style="76" customWidth="1"/>
    <col min="6915" max="6915" width="13.6640625" style="76" customWidth="1"/>
    <col min="6916" max="6916" width="14.21875" style="76" customWidth="1"/>
    <col min="6917" max="6917" width="1.33203125" style="76" customWidth="1"/>
    <col min="6918" max="6918" width="10.88671875" style="76" customWidth="1"/>
    <col min="6919" max="6919" width="1.33203125" style="76" customWidth="1"/>
    <col min="6920" max="6920" width="11.21875" style="76" customWidth="1"/>
    <col min="6921" max="6921" width="1.33203125" style="76" customWidth="1"/>
    <col min="6922" max="6922" width="13.6640625" style="76" customWidth="1"/>
    <col min="6923" max="6923" width="1.88671875" style="76" customWidth="1"/>
    <col min="6924" max="6924" width="15.77734375" style="76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/>
    <col min="6947" max="6947" width="18.6640625" style="76" customWidth="1"/>
    <col min="6948" max="6950" width="9.6640625" style="76"/>
    <col min="6951" max="6951" width="5.6640625" style="76" customWidth="1"/>
    <col min="6952" max="6953" width="12.6640625" style="76" customWidth="1"/>
    <col min="6954" max="7168" width="9.6640625" style="76"/>
    <col min="7169" max="7169" width="32" style="76" customWidth="1"/>
    <col min="7170" max="7170" width="12.21875" style="76" customWidth="1"/>
    <col min="7171" max="7171" width="13.6640625" style="76" customWidth="1"/>
    <col min="7172" max="7172" width="14.21875" style="76" customWidth="1"/>
    <col min="7173" max="7173" width="1.33203125" style="76" customWidth="1"/>
    <col min="7174" max="7174" width="10.88671875" style="76" customWidth="1"/>
    <col min="7175" max="7175" width="1.33203125" style="76" customWidth="1"/>
    <col min="7176" max="7176" width="11.21875" style="76" customWidth="1"/>
    <col min="7177" max="7177" width="1.33203125" style="76" customWidth="1"/>
    <col min="7178" max="7178" width="13.6640625" style="76" customWidth="1"/>
    <col min="7179" max="7179" width="1.88671875" style="76" customWidth="1"/>
    <col min="7180" max="7180" width="15.77734375" style="76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/>
    <col min="7203" max="7203" width="18.6640625" style="76" customWidth="1"/>
    <col min="7204" max="7206" width="9.6640625" style="76"/>
    <col min="7207" max="7207" width="5.6640625" style="76" customWidth="1"/>
    <col min="7208" max="7209" width="12.6640625" style="76" customWidth="1"/>
    <col min="7210" max="7424" width="9.6640625" style="76"/>
    <col min="7425" max="7425" width="32" style="76" customWidth="1"/>
    <col min="7426" max="7426" width="12.21875" style="76" customWidth="1"/>
    <col min="7427" max="7427" width="13.6640625" style="76" customWidth="1"/>
    <col min="7428" max="7428" width="14.21875" style="76" customWidth="1"/>
    <col min="7429" max="7429" width="1.33203125" style="76" customWidth="1"/>
    <col min="7430" max="7430" width="10.88671875" style="76" customWidth="1"/>
    <col min="7431" max="7431" width="1.33203125" style="76" customWidth="1"/>
    <col min="7432" max="7432" width="11.21875" style="76" customWidth="1"/>
    <col min="7433" max="7433" width="1.33203125" style="76" customWidth="1"/>
    <col min="7434" max="7434" width="13.6640625" style="76" customWidth="1"/>
    <col min="7435" max="7435" width="1.88671875" style="76" customWidth="1"/>
    <col min="7436" max="7436" width="15.77734375" style="76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/>
    <col min="7459" max="7459" width="18.6640625" style="76" customWidth="1"/>
    <col min="7460" max="7462" width="9.6640625" style="76"/>
    <col min="7463" max="7463" width="5.6640625" style="76" customWidth="1"/>
    <col min="7464" max="7465" width="12.6640625" style="76" customWidth="1"/>
    <col min="7466" max="7680" width="9.6640625" style="76"/>
    <col min="7681" max="7681" width="32" style="76" customWidth="1"/>
    <col min="7682" max="7682" width="12.21875" style="76" customWidth="1"/>
    <col min="7683" max="7683" width="13.6640625" style="76" customWidth="1"/>
    <col min="7684" max="7684" width="14.21875" style="76" customWidth="1"/>
    <col min="7685" max="7685" width="1.33203125" style="76" customWidth="1"/>
    <col min="7686" max="7686" width="10.88671875" style="76" customWidth="1"/>
    <col min="7687" max="7687" width="1.33203125" style="76" customWidth="1"/>
    <col min="7688" max="7688" width="11.21875" style="76" customWidth="1"/>
    <col min="7689" max="7689" width="1.33203125" style="76" customWidth="1"/>
    <col min="7690" max="7690" width="13.6640625" style="76" customWidth="1"/>
    <col min="7691" max="7691" width="1.88671875" style="76" customWidth="1"/>
    <col min="7692" max="7692" width="15.77734375" style="76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/>
    <col min="7715" max="7715" width="18.6640625" style="76" customWidth="1"/>
    <col min="7716" max="7718" width="9.6640625" style="76"/>
    <col min="7719" max="7719" width="5.6640625" style="76" customWidth="1"/>
    <col min="7720" max="7721" width="12.6640625" style="76" customWidth="1"/>
    <col min="7722" max="7936" width="9.6640625" style="76"/>
    <col min="7937" max="7937" width="32" style="76" customWidth="1"/>
    <col min="7938" max="7938" width="12.21875" style="76" customWidth="1"/>
    <col min="7939" max="7939" width="13.6640625" style="76" customWidth="1"/>
    <col min="7940" max="7940" width="14.21875" style="76" customWidth="1"/>
    <col min="7941" max="7941" width="1.33203125" style="76" customWidth="1"/>
    <col min="7942" max="7942" width="10.88671875" style="76" customWidth="1"/>
    <col min="7943" max="7943" width="1.33203125" style="76" customWidth="1"/>
    <col min="7944" max="7944" width="11.21875" style="76" customWidth="1"/>
    <col min="7945" max="7945" width="1.33203125" style="76" customWidth="1"/>
    <col min="7946" max="7946" width="13.6640625" style="76" customWidth="1"/>
    <col min="7947" max="7947" width="1.88671875" style="76" customWidth="1"/>
    <col min="7948" max="7948" width="15.77734375" style="76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/>
    <col min="7971" max="7971" width="18.6640625" style="76" customWidth="1"/>
    <col min="7972" max="7974" width="9.6640625" style="76"/>
    <col min="7975" max="7975" width="5.6640625" style="76" customWidth="1"/>
    <col min="7976" max="7977" width="12.6640625" style="76" customWidth="1"/>
    <col min="7978" max="8192" width="9.6640625" style="76"/>
    <col min="8193" max="8193" width="32" style="76" customWidth="1"/>
    <col min="8194" max="8194" width="12.21875" style="76" customWidth="1"/>
    <col min="8195" max="8195" width="13.6640625" style="76" customWidth="1"/>
    <col min="8196" max="8196" width="14.21875" style="76" customWidth="1"/>
    <col min="8197" max="8197" width="1.33203125" style="76" customWidth="1"/>
    <col min="8198" max="8198" width="10.88671875" style="76" customWidth="1"/>
    <col min="8199" max="8199" width="1.33203125" style="76" customWidth="1"/>
    <col min="8200" max="8200" width="11.21875" style="76" customWidth="1"/>
    <col min="8201" max="8201" width="1.33203125" style="76" customWidth="1"/>
    <col min="8202" max="8202" width="13.6640625" style="76" customWidth="1"/>
    <col min="8203" max="8203" width="1.88671875" style="76" customWidth="1"/>
    <col min="8204" max="8204" width="15.77734375" style="76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/>
    <col min="8227" max="8227" width="18.6640625" style="76" customWidth="1"/>
    <col min="8228" max="8230" width="9.6640625" style="76"/>
    <col min="8231" max="8231" width="5.6640625" style="76" customWidth="1"/>
    <col min="8232" max="8233" width="12.6640625" style="76" customWidth="1"/>
    <col min="8234" max="8448" width="9.6640625" style="76"/>
    <col min="8449" max="8449" width="32" style="76" customWidth="1"/>
    <col min="8450" max="8450" width="12.21875" style="76" customWidth="1"/>
    <col min="8451" max="8451" width="13.6640625" style="76" customWidth="1"/>
    <col min="8452" max="8452" width="14.21875" style="76" customWidth="1"/>
    <col min="8453" max="8453" width="1.33203125" style="76" customWidth="1"/>
    <col min="8454" max="8454" width="10.88671875" style="76" customWidth="1"/>
    <col min="8455" max="8455" width="1.33203125" style="76" customWidth="1"/>
    <col min="8456" max="8456" width="11.21875" style="76" customWidth="1"/>
    <col min="8457" max="8457" width="1.33203125" style="76" customWidth="1"/>
    <col min="8458" max="8458" width="13.6640625" style="76" customWidth="1"/>
    <col min="8459" max="8459" width="1.88671875" style="76" customWidth="1"/>
    <col min="8460" max="8460" width="15.77734375" style="76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/>
    <col min="8483" max="8483" width="18.6640625" style="76" customWidth="1"/>
    <col min="8484" max="8486" width="9.6640625" style="76"/>
    <col min="8487" max="8487" width="5.6640625" style="76" customWidth="1"/>
    <col min="8488" max="8489" width="12.6640625" style="76" customWidth="1"/>
    <col min="8490" max="8704" width="9.6640625" style="76"/>
    <col min="8705" max="8705" width="32" style="76" customWidth="1"/>
    <col min="8706" max="8706" width="12.21875" style="76" customWidth="1"/>
    <col min="8707" max="8707" width="13.6640625" style="76" customWidth="1"/>
    <col min="8708" max="8708" width="14.21875" style="76" customWidth="1"/>
    <col min="8709" max="8709" width="1.33203125" style="76" customWidth="1"/>
    <col min="8710" max="8710" width="10.88671875" style="76" customWidth="1"/>
    <col min="8711" max="8711" width="1.33203125" style="76" customWidth="1"/>
    <col min="8712" max="8712" width="11.21875" style="76" customWidth="1"/>
    <col min="8713" max="8713" width="1.33203125" style="76" customWidth="1"/>
    <col min="8714" max="8714" width="13.6640625" style="76" customWidth="1"/>
    <col min="8715" max="8715" width="1.88671875" style="76" customWidth="1"/>
    <col min="8716" max="8716" width="15.77734375" style="76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/>
    <col min="8739" max="8739" width="18.6640625" style="76" customWidth="1"/>
    <col min="8740" max="8742" width="9.6640625" style="76"/>
    <col min="8743" max="8743" width="5.6640625" style="76" customWidth="1"/>
    <col min="8744" max="8745" width="12.6640625" style="76" customWidth="1"/>
    <col min="8746" max="8960" width="9.6640625" style="76"/>
    <col min="8961" max="8961" width="32" style="76" customWidth="1"/>
    <col min="8962" max="8962" width="12.21875" style="76" customWidth="1"/>
    <col min="8963" max="8963" width="13.6640625" style="76" customWidth="1"/>
    <col min="8964" max="8964" width="14.21875" style="76" customWidth="1"/>
    <col min="8965" max="8965" width="1.33203125" style="76" customWidth="1"/>
    <col min="8966" max="8966" width="10.88671875" style="76" customWidth="1"/>
    <col min="8967" max="8967" width="1.33203125" style="76" customWidth="1"/>
    <col min="8968" max="8968" width="11.21875" style="76" customWidth="1"/>
    <col min="8969" max="8969" width="1.33203125" style="76" customWidth="1"/>
    <col min="8970" max="8970" width="13.6640625" style="76" customWidth="1"/>
    <col min="8971" max="8971" width="1.88671875" style="76" customWidth="1"/>
    <col min="8972" max="8972" width="15.77734375" style="76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/>
    <col min="8995" max="8995" width="18.6640625" style="76" customWidth="1"/>
    <col min="8996" max="8998" width="9.6640625" style="76"/>
    <col min="8999" max="8999" width="5.6640625" style="76" customWidth="1"/>
    <col min="9000" max="9001" width="12.6640625" style="76" customWidth="1"/>
    <col min="9002" max="9216" width="9.6640625" style="76"/>
    <col min="9217" max="9217" width="32" style="76" customWidth="1"/>
    <col min="9218" max="9218" width="12.21875" style="76" customWidth="1"/>
    <col min="9219" max="9219" width="13.6640625" style="76" customWidth="1"/>
    <col min="9220" max="9220" width="14.21875" style="76" customWidth="1"/>
    <col min="9221" max="9221" width="1.33203125" style="76" customWidth="1"/>
    <col min="9222" max="9222" width="10.88671875" style="76" customWidth="1"/>
    <col min="9223" max="9223" width="1.33203125" style="76" customWidth="1"/>
    <col min="9224" max="9224" width="11.21875" style="76" customWidth="1"/>
    <col min="9225" max="9225" width="1.33203125" style="76" customWidth="1"/>
    <col min="9226" max="9226" width="13.6640625" style="76" customWidth="1"/>
    <col min="9227" max="9227" width="1.88671875" style="76" customWidth="1"/>
    <col min="9228" max="9228" width="15.77734375" style="76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/>
    <col min="9251" max="9251" width="18.6640625" style="76" customWidth="1"/>
    <col min="9252" max="9254" width="9.6640625" style="76"/>
    <col min="9255" max="9255" width="5.6640625" style="76" customWidth="1"/>
    <col min="9256" max="9257" width="12.6640625" style="76" customWidth="1"/>
    <col min="9258" max="9472" width="9.6640625" style="76"/>
    <col min="9473" max="9473" width="32" style="76" customWidth="1"/>
    <col min="9474" max="9474" width="12.21875" style="76" customWidth="1"/>
    <col min="9475" max="9475" width="13.6640625" style="76" customWidth="1"/>
    <col min="9476" max="9476" width="14.21875" style="76" customWidth="1"/>
    <col min="9477" max="9477" width="1.33203125" style="76" customWidth="1"/>
    <col min="9478" max="9478" width="10.88671875" style="76" customWidth="1"/>
    <col min="9479" max="9479" width="1.33203125" style="76" customWidth="1"/>
    <col min="9480" max="9480" width="11.21875" style="76" customWidth="1"/>
    <col min="9481" max="9481" width="1.33203125" style="76" customWidth="1"/>
    <col min="9482" max="9482" width="13.6640625" style="76" customWidth="1"/>
    <col min="9483" max="9483" width="1.88671875" style="76" customWidth="1"/>
    <col min="9484" max="9484" width="15.77734375" style="76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/>
    <col min="9507" max="9507" width="18.6640625" style="76" customWidth="1"/>
    <col min="9508" max="9510" width="9.6640625" style="76"/>
    <col min="9511" max="9511" width="5.6640625" style="76" customWidth="1"/>
    <col min="9512" max="9513" width="12.6640625" style="76" customWidth="1"/>
    <col min="9514" max="9728" width="9.6640625" style="76"/>
    <col min="9729" max="9729" width="32" style="76" customWidth="1"/>
    <col min="9730" max="9730" width="12.21875" style="76" customWidth="1"/>
    <col min="9731" max="9731" width="13.6640625" style="76" customWidth="1"/>
    <col min="9732" max="9732" width="14.21875" style="76" customWidth="1"/>
    <col min="9733" max="9733" width="1.33203125" style="76" customWidth="1"/>
    <col min="9734" max="9734" width="10.88671875" style="76" customWidth="1"/>
    <col min="9735" max="9735" width="1.33203125" style="76" customWidth="1"/>
    <col min="9736" max="9736" width="11.21875" style="76" customWidth="1"/>
    <col min="9737" max="9737" width="1.33203125" style="76" customWidth="1"/>
    <col min="9738" max="9738" width="13.6640625" style="76" customWidth="1"/>
    <col min="9739" max="9739" width="1.88671875" style="76" customWidth="1"/>
    <col min="9740" max="9740" width="15.77734375" style="76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/>
    <col min="9763" max="9763" width="18.6640625" style="76" customWidth="1"/>
    <col min="9764" max="9766" width="9.6640625" style="76"/>
    <col min="9767" max="9767" width="5.6640625" style="76" customWidth="1"/>
    <col min="9768" max="9769" width="12.6640625" style="76" customWidth="1"/>
    <col min="9770" max="9984" width="9.6640625" style="76"/>
    <col min="9985" max="9985" width="32" style="76" customWidth="1"/>
    <col min="9986" max="9986" width="12.21875" style="76" customWidth="1"/>
    <col min="9987" max="9987" width="13.6640625" style="76" customWidth="1"/>
    <col min="9988" max="9988" width="14.21875" style="76" customWidth="1"/>
    <col min="9989" max="9989" width="1.33203125" style="76" customWidth="1"/>
    <col min="9990" max="9990" width="10.88671875" style="76" customWidth="1"/>
    <col min="9991" max="9991" width="1.33203125" style="76" customWidth="1"/>
    <col min="9992" max="9992" width="11.21875" style="76" customWidth="1"/>
    <col min="9993" max="9993" width="1.33203125" style="76" customWidth="1"/>
    <col min="9994" max="9994" width="13.6640625" style="76" customWidth="1"/>
    <col min="9995" max="9995" width="1.88671875" style="76" customWidth="1"/>
    <col min="9996" max="9996" width="15.77734375" style="76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/>
    <col min="10019" max="10019" width="18.6640625" style="76" customWidth="1"/>
    <col min="10020" max="10022" width="9.6640625" style="76"/>
    <col min="10023" max="10023" width="5.6640625" style="76" customWidth="1"/>
    <col min="10024" max="10025" width="12.6640625" style="76" customWidth="1"/>
    <col min="10026" max="10240" width="9.6640625" style="76"/>
    <col min="10241" max="10241" width="32" style="76" customWidth="1"/>
    <col min="10242" max="10242" width="12.21875" style="76" customWidth="1"/>
    <col min="10243" max="10243" width="13.6640625" style="76" customWidth="1"/>
    <col min="10244" max="10244" width="14.21875" style="76" customWidth="1"/>
    <col min="10245" max="10245" width="1.33203125" style="76" customWidth="1"/>
    <col min="10246" max="10246" width="10.88671875" style="76" customWidth="1"/>
    <col min="10247" max="10247" width="1.33203125" style="76" customWidth="1"/>
    <col min="10248" max="10248" width="11.21875" style="76" customWidth="1"/>
    <col min="10249" max="10249" width="1.33203125" style="76" customWidth="1"/>
    <col min="10250" max="10250" width="13.6640625" style="76" customWidth="1"/>
    <col min="10251" max="10251" width="1.88671875" style="76" customWidth="1"/>
    <col min="10252" max="10252" width="15.77734375" style="76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/>
    <col min="10275" max="10275" width="18.6640625" style="76" customWidth="1"/>
    <col min="10276" max="10278" width="9.6640625" style="76"/>
    <col min="10279" max="10279" width="5.6640625" style="76" customWidth="1"/>
    <col min="10280" max="10281" width="12.6640625" style="76" customWidth="1"/>
    <col min="10282" max="10496" width="9.6640625" style="76"/>
    <col min="10497" max="10497" width="32" style="76" customWidth="1"/>
    <col min="10498" max="10498" width="12.21875" style="76" customWidth="1"/>
    <col min="10499" max="10499" width="13.6640625" style="76" customWidth="1"/>
    <col min="10500" max="10500" width="14.21875" style="76" customWidth="1"/>
    <col min="10501" max="10501" width="1.33203125" style="76" customWidth="1"/>
    <col min="10502" max="10502" width="10.88671875" style="76" customWidth="1"/>
    <col min="10503" max="10503" width="1.33203125" style="76" customWidth="1"/>
    <col min="10504" max="10504" width="11.21875" style="76" customWidth="1"/>
    <col min="10505" max="10505" width="1.33203125" style="76" customWidth="1"/>
    <col min="10506" max="10506" width="13.6640625" style="76" customWidth="1"/>
    <col min="10507" max="10507" width="1.88671875" style="76" customWidth="1"/>
    <col min="10508" max="10508" width="15.77734375" style="76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/>
    <col min="10531" max="10531" width="18.6640625" style="76" customWidth="1"/>
    <col min="10532" max="10534" width="9.6640625" style="76"/>
    <col min="10535" max="10535" width="5.6640625" style="76" customWidth="1"/>
    <col min="10536" max="10537" width="12.6640625" style="76" customWidth="1"/>
    <col min="10538" max="10752" width="9.6640625" style="76"/>
    <col min="10753" max="10753" width="32" style="76" customWidth="1"/>
    <col min="10754" max="10754" width="12.21875" style="76" customWidth="1"/>
    <col min="10755" max="10755" width="13.6640625" style="76" customWidth="1"/>
    <col min="10756" max="10756" width="14.21875" style="76" customWidth="1"/>
    <col min="10757" max="10757" width="1.33203125" style="76" customWidth="1"/>
    <col min="10758" max="10758" width="10.88671875" style="76" customWidth="1"/>
    <col min="10759" max="10759" width="1.33203125" style="76" customWidth="1"/>
    <col min="10760" max="10760" width="11.21875" style="76" customWidth="1"/>
    <col min="10761" max="10761" width="1.33203125" style="76" customWidth="1"/>
    <col min="10762" max="10762" width="13.6640625" style="76" customWidth="1"/>
    <col min="10763" max="10763" width="1.88671875" style="76" customWidth="1"/>
    <col min="10764" max="10764" width="15.77734375" style="76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/>
    <col min="10787" max="10787" width="18.6640625" style="76" customWidth="1"/>
    <col min="10788" max="10790" width="9.6640625" style="76"/>
    <col min="10791" max="10791" width="5.6640625" style="76" customWidth="1"/>
    <col min="10792" max="10793" width="12.6640625" style="76" customWidth="1"/>
    <col min="10794" max="11008" width="9.6640625" style="76"/>
    <col min="11009" max="11009" width="32" style="76" customWidth="1"/>
    <col min="11010" max="11010" width="12.21875" style="76" customWidth="1"/>
    <col min="11011" max="11011" width="13.6640625" style="76" customWidth="1"/>
    <col min="11012" max="11012" width="14.21875" style="76" customWidth="1"/>
    <col min="11013" max="11013" width="1.33203125" style="76" customWidth="1"/>
    <col min="11014" max="11014" width="10.88671875" style="76" customWidth="1"/>
    <col min="11015" max="11015" width="1.33203125" style="76" customWidth="1"/>
    <col min="11016" max="11016" width="11.21875" style="76" customWidth="1"/>
    <col min="11017" max="11017" width="1.33203125" style="76" customWidth="1"/>
    <col min="11018" max="11018" width="13.6640625" style="76" customWidth="1"/>
    <col min="11019" max="11019" width="1.88671875" style="76" customWidth="1"/>
    <col min="11020" max="11020" width="15.77734375" style="76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/>
    <col min="11043" max="11043" width="18.6640625" style="76" customWidth="1"/>
    <col min="11044" max="11046" width="9.6640625" style="76"/>
    <col min="11047" max="11047" width="5.6640625" style="76" customWidth="1"/>
    <col min="11048" max="11049" width="12.6640625" style="76" customWidth="1"/>
    <col min="11050" max="11264" width="9.6640625" style="76"/>
    <col min="11265" max="11265" width="32" style="76" customWidth="1"/>
    <col min="11266" max="11266" width="12.21875" style="76" customWidth="1"/>
    <col min="11267" max="11267" width="13.6640625" style="76" customWidth="1"/>
    <col min="11268" max="11268" width="14.21875" style="76" customWidth="1"/>
    <col min="11269" max="11269" width="1.33203125" style="76" customWidth="1"/>
    <col min="11270" max="11270" width="10.88671875" style="76" customWidth="1"/>
    <col min="11271" max="11271" width="1.33203125" style="76" customWidth="1"/>
    <col min="11272" max="11272" width="11.21875" style="76" customWidth="1"/>
    <col min="11273" max="11273" width="1.33203125" style="76" customWidth="1"/>
    <col min="11274" max="11274" width="13.6640625" style="76" customWidth="1"/>
    <col min="11275" max="11275" width="1.88671875" style="76" customWidth="1"/>
    <col min="11276" max="11276" width="15.77734375" style="76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/>
    <col min="11299" max="11299" width="18.6640625" style="76" customWidth="1"/>
    <col min="11300" max="11302" width="9.6640625" style="76"/>
    <col min="11303" max="11303" width="5.6640625" style="76" customWidth="1"/>
    <col min="11304" max="11305" width="12.6640625" style="76" customWidth="1"/>
    <col min="11306" max="11520" width="9.6640625" style="76"/>
    <col min="11521" max="11521" width="32" style="76" customWidth="1"/>
    <col min="11522" max="11522" width="12.21875" style="76" customWidth="1"/>
    <col min="11523" max="11523" width="13.6640625" style="76" customWidth="1"/>
    <col min="11524" max="11524" width="14.21875" style="76" customWidth="1"/>
    <col min="11525" max="11525" width="1.33203125" style="76" customWidth="1"/>
    <col min="11526" max="11526" width="10.88671875" style="76" customWidth="1"/>
    <col min="11527" max="11527" width="1.33203125" style="76" customWidth="1"/>
    <col min="11528" max="11528" width="11.21875" style="76" customWidth="1"/>
    <col min="11529" max="11529" width="1.33203125" style="76" customWidth="1"/>
    <col min="11530" max="11530" width="13.6640625" style="76" customWidth="1"/>
    <col min="11531" max="11531" width="1.88671875" style="76" customWidth="1"/>
    <col min="11532" max="11532" width="15.77734375" style="76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/>
    <col min="11555" max="11555" width="18.6640625" style="76" customWidth="1"/>
    <col min="11556" max="11558" width="9.6640625" style="76"/>
    <col min="11559" max="11559" width="5.6640625" style="76" customWidth="1"/>
    <col min="11560" max="11561" width="12.6640625" style="76" customWidth="1"/>
    <col min="11562" max="11776" width="9.6640625" style="76"/>
    <col min="11777" max="11777" width="32" style="76" customWidth="1"/>
    <col min="11778" max="11778" width="12.21875" style="76" customWidth="1"/>
    <col min="11779" max="11779" width="13.6640625" style="76" customWidth="1"/>
    <col min="11780" max="11780" width="14.21875" style="76" customWidth="1"/>
    <col min="11781" max="11781" width="1.33203125" style="76" customWidth="1"/>
    <col min="11782" max="11782" width="10.88671875" style="76" customWidth="1"/>
    <col min="11783" max="11783" width="1.33203125" style="76" customWidth="1"/>
    <col min="11784" max="11784" width="11.21875" style="76" customWidth="1"/>
    <col min="11785" max="11785" width="1.33203125" style="76" customWidth="1"/>
    <col min="11786" max="11786" width="13.6640625" style="76" customWidth="1"/>
    <col min="11787" max="11787" width="1.88671875" style="76" customWidth="1"/>
    <col min="11788" max="11788" width="15.77734375" style="76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/>
    <col min="11811" max="11811" width="18.6640625" style="76" customWidth="1"/>
    <col min="11812" max="11814" width="9.6640625" style="76"/>
    <col min="11815" max="11815" width="5.6640625" style="76" customWidth="1"/>
    <col min="11816" max="11817" width="12.6640625" style="76" customWidth="1"/>
    <col min="11818" max="12032" width="9.6640625" style="76"/>
    <col min="12033" max="12033" width="32" style="76" customWidth="1"/>
    <col min="12034" max="12034" width="12.21875" style="76" customWidth="1"/>
    <col min="12035" max="12035" width="13.6640625" style="76" customWidth="1"/>
    <col min="12036" max="12036" width="14.21875" style="76" customWidth="1"/>
    <col min="12037" max="12037" width="1.33203125" style="76" customWidth="1"/>
    <col min="12038" max="12038" width="10.88671875" style="76" customWidth="1"/>
    <col min="12039" max="12039" width="1.33203125" style="76" customWidth="1"/>
    <col min="12040" max="12040" width="11.21875" style="76" customWidth="1"/>
    <col min="12041" max="12041" width="1.33203125" style="76" customWidth="1"/>
    <col min="12042" max="12042" width="13.6640625" style="76" customWidth="1"/>
    <col min="12043" max="12043" width="1.88671875" style="76" customWidth="1"/>
    <col min="12044" max="12044" width="15.77734375" style="76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/>
    <col min="12067" max="12067" width="18.6640625" style="76" customWidth="1"/>
    <col min="12068" max="12070" width="9.6640625" style="76"/>
    <col min="12071" max="12071" width="5.6640625" style="76" customWidth="1"/>
    <col min="12072" max="12073" width="12.6640625" style="76" customWidth="1"/>
    <col min="12074" max="12288" width="9.6640625" style="76"/>
    <col min="12289" max="12289" width="32" style="76" customWidth="1"/>
    <col min="12290" max="12290" width="12.21875" style="76" customWidth="1"/>
    <col min="12291" max="12291" width="13.6640625" style="76" customWidth="1"/>
    <col min="12292" max="12292" width="14.21875" style="76" customWidth="1"/>
    <col min="12293" max="12293" width="1.33203125" style="76" customWidth="1"/>
    <col min="12294" max="12294" width="10.88671875" style="76" customWidth="1"/>
    <col min="12295" max="12295" width="1.33203125" style="76" customWidth="1"/>
    <col min="12296" max="12296" width="11.21875" style="76" customWidth="1"/>
    <col min="12297" max="12297" width="1.33203125" style="76" customWidth="1"/>
    <col min="12298" max="12298" width="13.6640625" style="76" customWidth="1"/>
    <col min="12299" max="12299" width="1.88671875" style="76" customWidth="1"/>
    <col min="12300" max="12300" width="15.77734375" style="76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/>
    <col min="12323" max="12323" width="18.6640625" style="76" customWidth="1"/>
    <col min="12324" max="12326" width="9.6640625" style="76"/>
    <col min="12327" max="12327" width="5.6640625" style="76" customWidth="1"/>
    <col min="12328" max="12329" width="12.6640625" style="76" customWidth="1"/>
    <col min="12330" max="12544" width="9.6640625" style="76"/>
    <col min="12545" max="12545" width="32" style="76" customWidth="1"/>
    <col min="12546" max="12546" width="12.21875" style="76" customWidth="1"/>
    <col min="12547" max="12547" width="13.6640625" style="76" customWidth="1"/>
    <col min="12548" max="12548" width="14.21875" style="76" customWidth="1"/>
    <col min="12549" max="12549" width="1.33203125" style="76" customWidth="1"/>
    <col min="12550" max="12550" width="10.88671875" style="76" customWidth="1"/>
    <col min="12551" max="12551" width="1.33203125" style="76" customWidth="1"/>
    <col min="12552" max="12552" width="11.21875" style="76" customWidth="1"/>
    <col min="12553" max="12553" width="1.33203125" style="76" customWidth="1"/>
    <col min="12554" max="12554" width="13.6640625" style="76" customWidth="1"/>
    <col min="12555" max="12555" width="1.88671875" style="76" customWidth="1"/>
    <col min="12556" max="12556" width="15.77734375" style="76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/>
    <col min="12579" max="12579" width="18.6640625" style="76" customWidth="1"/>
    <col min="12580" max="12582" width="9.6640625" style="76"/>
    <col min="12583" max="12583" width="5.6640625" style="76" customWidth="1"/>
    <col min="12584" max="12585" width="12.6640625" style="76" customWidth="1"/>
    <col min="12586" max="12800" width="9.6640625" style="76"/>
    <col min="12801" max="12801" width="32" style="76" customWidth="1"/>
    <col min="12802" max="12802" width="12.21875" style="76" customWidth="1"/>
    <col min="12803" max="12803" width="13.6640625" style="76" customWidth="1"/>
    <col min="12804" max="12804" width="14.21875" style="76" customWidth="1"/>
    <col min="12805" max="12805" width="1.33203125" style="76" customWidth="1"/>
    <col min="12806" max="12806" width="10.88671875" style="76" customWidth="1"/>
    <col min="12807" max="12807" width="1.33203125" style="76" customWidth="1"/>
    <col min="12808" max="12808" width="11.21875" style="76" customWidth="1"/>
    <col min="12809" max="12809" width="1.33203125" style="76" customWidth="1"/>
    <col min="12810" max="12810" width="13.6640625" style="76" customWidth="1"/>
    <col min="12811" max="12811" width="1.88671875" style="76" customWidth="1"/>
    <col min="12812" max="12812" width="15.77734375" style="76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/>
    <col min="12835" max="12835" width="18.6640625" style="76" customWidth="1"/>
    <col min="12836" max="12838" width="9.6640625" style="76"/>
    <col min="12839" max="12839" width="5.6640625" style="76" customWidth="1"/>
    <col min="12840" max="12841" width="12.6640625" style="76" customWidth="1"/>
    <col min="12842" max="13056" width="9.6640625" style="76"/>
    <col min="13057" max="13057" width="32" style="76" customWidth="1"/>
    <col min="13058" max="13058" width="12.21875" style="76" customWidth="1"/>
    <col min="13059" max="13059" width="13.6640625" style="76" customWidth="1"/>
    <col min="13060" max="13060" width="14.21875" style="76" customWidth="1"/>
    <col min="13061" max="13061" width="1.33203125" style="76" customWidth="1"/>
    <col min="13062" max="13062" width="10.88671875" style="76" customWidth="1"/>
    <col min="13063" max="13063" width="1.33203125" style="76" customWidth="1"/>
    <col min="13064" max="13064" width="11.21875" style="76" customWidth="1"/>
    <col min="13065" max="13065" width="1.33203125" style="76" customWidth="1"/>
    <col min="13066" max="13066" width="13.6640625" style="76" customWidth="1"/>
    <col min="13067" max="13067" width="1.88671875" style="76" customWidth="1"/>
    <col min="13068" max="13068" width="15.77734375" style="76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/>
    <col min="13091" max="13091" width="18.6640625" style="76" customWidth="1"/>
    <col min="13092" max="13094" width="9.6640625" style="76"/>
    <col min="13095" max="13095" width="5.6640625" style="76" customWidth="1"/>
    <col min="13096" max="13097" width="12.6640625" style="76" customWidth="1"/>
    <col min="13098" max="13312" width="9.6640625" style="76"/>
    <col min="13313" max="13313" width="32" style="76" customWidth="1"/>
    <col min="13314" max="13314" width="12.21875" style="76" customWidth="1"/>
    <col min="13315" max="13315" width="13.6640625" style="76" customWidth="1"/>
    <col min="13316" max="13316" width="14.21875" style="76" customWidth="1"/>
    <col min="13317" max="13317" width="1.33203125" style="76" customWidth="1"/>
    <col min="13318" max="13318" width="10.88671875" style="76" customWidth="1"/>
    <col min="13319" max="13319" width="1.33203125" style="76" customWidth="1"/>
    <col min="13320" max="13320" width="11.21875" style="76" customWidth="1"/>
    <col min="13321" max="13321" width="1.33203125" style="76" customWidth="1"/>
    <col min="13322" max="13322" width="13.6640625" style="76" customWidth="1"/>
    <col min="13323" max="13323" width="1.88671875" style="76" customWidth="1"/>
    <col min="13324" max="13324" width="15.77734375" style="76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/>
    <col min="13347" max="13347" width="18.6640625" style="76" customWidth="1"/>
    <col min="13348" max="13350" width="9.6640625" style="76"/>
    <col min="13351" max="13351" width="5.6640625" style="76" customWidth="1"/>
    <col min="13352" max="13353" width="12.6640625" style="76" customWidth="1"/>
    <col min="13354" max="13568" width="9.6640625" style="76"/>
    <col min="13569" max="13569" width="32" style="76" customWidth="1"/>
    <col min="13570" max="13570" width="12.21875" style="76" customWidth="1"/>
    <col min="13571" max="13571" width="13.6640625" style="76" customWidth="1"/>
    <col min="13572" max="13572" width="14.21875" style="76" customWidth="1"/>
    <col min="13573" max="13573" width="1.33203125" style="76" customWidth="1"/>
    <col min="13574" max="13574" width="10.88671875" style="76" customWidth="1"/>
    <col min="13575" max="13575" width="1.33203125" style="76" customWidth="1"/>
    <col min="13576" max="13576" width="11.21875" style="76" customWidth="1"/>
    <col min="13577" max="13577" width="1.33203125" style="76" customWidth="1"/>
    <col min="13578" max="13578" width="13.6640625" style="76" customWidth="1"/>
    <col min="13579" max="13579" width="1.88671875" style="76" customWidth="1"/>
    <col min="13580" max="13580" width="15.77734375" style="76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/>
    <col min="13603" max="13603" width="18.6640625" style="76" customWidth="1"/>
    <col min="13604" max="13606" width="9.6640625" style="76"/>
    <col min="13607" max="13607" width="5.6640625" style="76" customWidth="1"/>
    <col min="13608" max="13609" width="12.6640625" style="76" customWidth="1"/>
    <col min="13610" max="13824" width="9.6640625" style="76"/>
    <col min="13825" max="13825" width="32" style="76" customWidth="1"/>
    <col min="13826" max="13826" width="12.21875" style="76" customWidth="1"/>
    <col min="13827" max="13827" width="13.6640625" style="76" customWidth="1"/>
    <col min="13828" max="13828" width="14.21875" style="76" customWidth="1"/>
    <col min="13829" max="13829" width="1.33203125" style="76" customWidth="1"/>
    <col min="13830" max="13830" width="10.88671875" style="76" customWidth="1"/>
    <col min="13831" max="13831" width="1.33203125" style="76" customWidth="1"/>
    <col min="13832" max="13832" width="11.21875" style="76" customWidth="1"/>
    <col min="13833" max="13833" width="1.33203125" style="76" customWidth="1"/>
    <col min="13834" max="13834" width="13.6640625" style="76" customWidth="1"/>
    <col min="13835" max="13835" width="1.88671875" style="76" customWidth="1"/>
    <col min="13836" max="13836" width="15.77734375" style="76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/>
    <col min="13859" max="13859" width="18.6640625" style="76" customWidth="1"/>
    <col min="13860" max="13862" width="9.6640625" style="76"/>
    <col min="13863" max="13863" width="5.6640625" style="76" customWidth="1"/>
    <col min="13864" max="13865" width="12.6640625" style="76" customWidth="1"/>
    <col min="13866" max="14080" width="9.6640625" style="76"/>
    <col min="14081" max="14081" width="32" style="76" customWidth="1"/>
    <col min="14082" max="14082" width="12.21875" style="76" customWidth="1"/>
    <col min="14083" max="14083" width="13.6640625" style="76" customWidth="1"/>
    <col min="14084" max="14084" width="14.21875" style="76" customWidth="1"/>
    <col min="14085" max="14085" width="1.33203125" style="76" customWidth="1"/>
    <col min="14086" max="14086" width="10.88671875" style="76" customWidth="1"/>
    <col min="14087" max="14087" width="1.33203125" style="76" customWidth="1"/>
    <col min="14088" max="14088" width="11.21875" style="76" customWidth="1"/>
    <col min="14089" max="14089" width="1.33203125" style="76" customWidth="1"/>
    <col min="14090" max="14090" width="13.6640625" style="76" customWidth="1"/>
    <col min="14091" max="14091" width="1.88671875" style="76" customWidth="1"/>
    <col min="14092" max="14092" width="15.77734375" style="76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/>
    <col min="14115" max="14115" width="18.6640625" style="76" customWidth="1"/>
    <col min="14116" max="14118" width="9.6640625" style="76"/>
    <col min="14119" max="14119" width="5.6640625" style="76" customWidth="1"/>
    <col min="14120" max="14121" width="12.6640625" style="76" customWidth="1"/>
    <col min="14122" max="14336" width="9.6640625" style="76"/>
    <col min="14337" max="14337" width="32" style="76" customWidth="1"/>
    <col min="14338" max="14338" width="12.21875" style="76" customWidth="1"/>
    <col min="14339" max="14339" width="13.6640625" style="76" customWidth="1"/>
    <col min="14340" max="14340" width="14.21875" style="76" customWidth="1"/>
    <col min="14341" max="14341" width="1.33203125" style="76" customWidth="1"/>
    <col min="14342" max="14342" width="10.88671875" style="76" customWidth="1"/>
    <col min="14343" max="14343" width="1.33203125" style="76" customWidth="1"/>
    <col min="14344" max="14344" width="11.21875" style="76" customWidth="1"/>
    <col min="14345" max="14345" width="1.33203125" style="76" customWidth="1"/>
    <col min="14346" max="14346" width="13.6640625" style="76" customWidth="1"/>
    <col min="14347" max="14347" width="1.88671875" style="76" customWidth="1"/>
    <col min="14348" max="14348" width="15.77734375" style="76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/>
    <col min="14371" max="14371" width="18.6640625" style="76" customWidth="1"/>
    <col min="14372" max="14374" width="9.6640625" style="76"/>
    <col min="14375" max="14375" width="5.6640625" style="76" customWidth="1"/>
    <col min="14376" max="14377" width="12.6640625" style="76" customWidth="1"/>
    <col min="14378" max="14592" width="9.6640625" style="76"/>
    <col min="14593" max="14593" width="32" style="76" customWidth="1"/>
    <col min="14594" max="14594" width="12.21875" style="76" customWidth="1"/>
    <col min="14595" max="14595" width="13.6640625" style="76" customWidth="1"/>
    <col min="14596" max="14596" width="14.21875" style="76" customWidth="1"/>
    <col min="14597" max="14597" width="1.33203125" style="76" customWidth="1"/>
    <col min="14598" max="14598" width="10.88671875" style="76" customWidth="1"/>
    <col min="14599" max="14599" width="1.33203125" style="76" customWidth="1"/>
    <col min="14600" max="14600" width="11.21875" style="76" customWidth="1"/>
    <col min="14601" max="14601" width="1.33203125" style="76" customWidth="1"/>
    <col min="14602" max="14602" width="13.6640625" style="76" customWidth="1"/>
    <col min="14603" max="14603" width="1.88671875" style="76" customWidth="1"/>
    <col min="14604" max="14604" width="15.77734375" style="76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/>
    <col min="14627" max="14627" width="18.6640625" style="76" customWidth="1"/>
    <col min="14628" max="14630" width="9.6640625" style="76"/>
    <col min="14631" max="14631" width="5.6640625" style="76" customWidth="1"/>
    <col min="14632" max="14633" width="12.6640625" style="76" customWidth="1"/>
    <col min="14634" max="14848" width="9.6640625" style="76"/>
    <col min="14849" max="14849" width="32" style="76" customWidth="1"/>
    <col min="14850" max="14850" width="12.21875" style="76" customWidth="1"/>
    <col min="14851" max="14851" width="13.6640625" style="76" customWidth="1"/>
    <col min="14852" max="14852" width="14.21875" style="76" customWidth="1"/>
    <col min="14853" max="14853" width="1.33203125" style="76" customWidth="1"/>
    <col min="14854" max="14854" width="10.88671875" style="76" customWidth="1"/>
    <col min="14855" max="14855" width="1.33203125" style="76" customWidth="1"/>
    <col min="14856" max="14856" width="11.21875" style="76" customWidth="1"/>
    <col min="14857" max="14857" width="1.33203125" style="76" customWidth="1"/>
    <col min="14858" max="14858" width="13.6640625" style="76" customWidth="1"/>
    <col min="14859" max="14859" width="1.88671875" style="76" customWidth="1"/>
    <col min="14860" max="14860" width="15.77734375" style="76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/>
    <col min="14883" max="14883" width="18.6640625" style="76" customWidth="1"/>
    <col min="14884" max="14886" width="9.6640625" style="76"/>
    <col min="14887" max="14887" width="5.6640625" style="76" customWidth="1"/>
    <col min="14888" max="14889" width="12.6640625" style="76" customWidth="1"/>
    <col min="14890" max="15104" width="9.6640625" style="76"/>
    <col min="15105" max="15105" width="32" style="76" customWidth="1"/>
    <col min="15106" max="15106" width="12.21875" style="76" customWidth="1"/>
    <col min="15107" max="15107" width="13.6640625" style="76" customWidth="1"/>
    <col min="15108" max="15108" width="14.21875" style="76" customWidth="1"/>
    <col min="15109" max="15109" width="1.33203125" style="76" customWidth="1"/>
    <col min="15110" max="15110" width="10.88671875" style="76" customWidth="1"/>
    <col min="15111" max="15111" width="1.33203125" style="76" customWidth="1"/>
    <col min="15112" max="15112" width="11.21875" style="76" customWidth="1"/>
    <col min="15113" max="15113" width="1.33203125" style="76" customWidth="1"/>
    <col min="15114" max="15114" width="13.6640625" style="76" customWidth="1"/>
    <col min="15115" max="15115" width="1.88671875" style="76" customWidth="1"/>
    <col min="15116" max="15116" width="15.77734375" style="76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/>
    <col min="15139" max="15139" width="18.6640625" style="76" customWidth="1"/>
    <col min="15140" max="15142" width="9.6640625" style="76"/>
    <col min="15143" max="15143" width="5.6640625" style="76" customWidth="1"/>
    <col min="15144" max="15145" width="12.6640625" style="76" customWidth="1"/>
    <col min="15146" max="15360" width="9.6640625" style="76"/>
    <col min="15361" max="15361" width="32" style="76" customWidth="1"/>
    <col min="15362" max="15362" width="12.21875" style="76" customWidth="1"/>
    <col min="15363" max="15363" width="13.6640625" style="76" customWidth="1"/>
    <col min="15364" max="15364" width="14.21875" style="76" customWidth="1"/>
    <col min="15365" max="15365" width="1.33203125" style="76" customWidth="1"/>
    <col min="15366" max="15366" width="10.88671875" style="76" customWidth="1"/>
    <col min="15367" max="15367" width="1.33203125" style="76" customWidth="1"/>
    <col min="15368" max="15368" width="11.21875" style="76" customWidth="1"/>
    <col min="15369" max="15369" width="1.33203125" style="76" customWidth="1"/>
    <col min="15370" max="15370" width="13.6640625" style="76" customWidth="1"/>
    <col min="15371" max="15371" width="1.88671875" style="76" customWidth="1"/>
    <col min="15372" max="15372" width="15.77734375" style="76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/>
    <col min="15395" max="15395" width="18.6640625" style="76" customWidth="1"/>
    <col min="15396" max="15398" width="9.6640625" style="76"/>
    <col min="15399" max="15399" width="5.6640625" style="76" customWidth="1"/>
    <col min="15400" max="15401" width="12.6640625" style="76" customWidth="1"/>
    <col min="15402" max="15616" width="9.6640625" style="76"/>
    <col min="15617" max="15617" width="32" style="76" customWidth="1"/>
    <col min="15618" max="15618" width="12.21875" style="76" customWidth="1"/>
    <col min="15619" max="15619" width="13.6640625" style="76" customWidth="1"/>
    <col min="15620" max="15620" width="14.21875" style="76" customWidth="1"/>
    <col min="15621" max="15621" width="1.33203125" style="76" customWidth="1"/>
    <col min="15622" max="15622" width="10.88671875" style="76" customWidth="1"/>
    <col min="15623" max="15623" width="1.33203125" style="76" customWidth="1"/>
    <col min="15624" max="15624" width="11.21875" style="76" customWidth="1"/>
    <col min="15625" max="15625" width="1.33203125" style="76" customWidth="1"/>
    <col min="15626" max="15626" width="13.6640625" style="76" customWidth="1"/>
    <col min="15627" max="15627" width="1.88671875" style="76" customWidth="1"/>
    <col min="15628" max="15628" width="15.77734375" style="76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/>
    <col min="15651" max="15651" width="18.6640625" style="76" customWidth="1"/>
    <col min="15652" max="15654" width="9.6640625" style="76"/>
    <col min="15655" max="15655" width="5.6640625" style="76" customWidth="1"/>
    <col min="15656" max="15657" width="12.6640625" style="76" customWidth="1"/>
    <col min="15658" max="15872" width="9.6640625" style="76"/>
    <col min="15873" max="15873" width="32" style="76" customWidth="1"/>
    <col min="15874" max="15874" width="12.21875" style="76" customWidth="1"/>
    <col min="15875" max="15875" width="13.6640625" style="76" customWidth="1"/>
    <col min="15876" max="15876" width="14.21875" style="76" customWidth="1"/>
    <col min="15877" max="15877" width="1.33203125" style="76" customWidth="1"/>
    <col min="15878" max="15878" width="10.88671875" style="76" customWidth="1"/>
    <col min="15879" max="15879" width="1.33203125" style="76" customWidth="1"/>
    <col min="15880" max="15880" width="11.21875" style="76" customWidth="1"/>
    <col min="15881" max="15881" width="1.33203125" style="76" customWidth="1"/>
    <col min="15882" max="15882" width="13.6640625" style="76" customWidth="1"/>
    <col min="15883" max="15883" width="1.88671875" style="76" customWidth="1"/>
    <col min="15884" max="15884" width="15.77734375" style="76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/>
    <col min="15907" max="15907" width="18.6640625" style="76" customWidth="1"/>
    <col min="15908" max="15910" width="9.6640625" style="76"/>
    <col min="15911" max="15911" width="5.6640625" style="76" customWidth="1"/>
    <col min="15912" max="15913" width="12.6640625" style="76" customWidth="1"/>
    <col min="15914" max="16128" width="9.6640625" style="76"/>
    <col min="16129" max="16129" width="32" style="76" customWidth="1"/>
    <col min="16130" max="16130" width="12.21875" style="76" customWidth="1"/>
    <col min="16131" max="16131" width="13.6640625" style="76" customWidth="1"/>
    <col min="16132" max="16132" width="14.21875" style="76" customWidth="1"/>
    <col min="16133" max="16133" width="1.33203125" style="76" customWidth="1"/>
    <col min="16134" max="16134" width="10.88671875" style="76" customWidth="1"/>
    <col min="16135" max="16135" width="1.33203125" style="76" customWidth="1"/>
    <col min="16136" max="16136" width="11.21875" style="76" customWidth="1"/>
    <col min="16137" max="16137" width="1.33203125" style="76" customWidth="1"/>
    <col min="16138" max="16138" width="13.6640625" style="76" customWidth="1"/>
    <col min="16139" max="16139" width="1.88671875" style="76" customWidth="1"/>
    <col min="16140" max="16140" width="15.77734375" style="76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/>
    <col min="16163" max="16163" width="18.6640625" style="76" customWidth="1"/>
    <col min="16164" max="16166" width="9.6640625" style="76"/>
    <col min="16167" max="16167" width="5.6640625" style="76" customWidth="1"/>
    <col min="16168" max="16169" width="12.6640625" style="76" customWidth="1"/>
    <col min="16170" max="16384" width="9.6640625" style="76"/>
  </cols>
  <sheetData>
    <row r="1" spans="1:41" s="353" customFormat="1" ht="61.5" customHeight="1" x14ac:dyDescent="0.25">
      <c r="P1" s="500" t="s">
        <v>111</v>
      </c>
      <c r="Q1" s="507"/>
      <c r="R1" s="507"/>
    </row>
    <row r="2" spans="1:41" s="353" customFormat="1" ht="43.5" customHeight="1" x14ac:dyDescent="0.25">
      <c r="A2" s="346" t="s">
        <v>251</v>
      </c>
      <c r="B2" s="346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4"/>
      <c r="Q2" s="345"/>
      <c r="R2" s="344"/>
    </row>
    <row r="3" spans="1:41" s="353" customFormat="1" ht="6.75" customHeight="1" thickBot="1" x14ac:dyDescent="0.3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1"/>
      <c r="O3" s="430"/>
      <c r="P3" s="432"/>
      <c r="Q3" s="430"/>
      <c r="R3" s="433"/>
    </row>
    <row r="4" spans="1:41" s="353" customFormat="1" ht="33" customHeight="1" thickTop="1" x14ac:dyDescent="0.25">
      <c r="A4" s="377" t="s">
        <v>122</v>
      </c>
      <c r="B4" s="377"/>
      <c r="C4" s="377" t="s">
        <v>123</v>
      </c>
      <c r="D4" s="377" t="s">
        <v>124</v>
      </c>
      <c r="E4" s="377"/>
      <c r="F4" s="377" t="s">
        <v>125</v>
      </c>
      <c r="G4" s="377"/>
      <c r="H4" s="377" t="s">
        <v>126</v>
      </c>
      <c r="I4" s="377"/>
      <c r="J4" s="377" t="s">
        <v>187</v>
      </c>
      <c r="K4" s="377"/>
      <c r="L4" s="377" t="s">
        <v>128</v>
      </c>
      <c r="M4" s="377"/>
      <c r="N4" s="378" t="s">
        <v>188</v>
      </c>
      <c r="O4" s="378"/>
      <c r="P4" s="378"/>
      <c r="Q4" s="377"/>
      <c r="R4" s="377" t="s">
        <v>130</v>
      </c>
    </row>
    <row r="5" spans="1:41" s="353" customFormat="1" ht="57" customHeight="1" thickBot="1" x14ac:dyDescent="0.3">
      <c r="A5" s="476" t="s">
        <v>189</v>
      </c>
      <c r="B5" s="477"/>
      <c r="C5" s="476" t="s">
        <v>190</v>
      </c>
      <c r="D5" s="476" t="s">
        <v>191</v>
      </c>
      <c r="E5" s="348"/>
      <c r="F5" s="477" t="s">
        <v>192</v>
      </c>
      <c r="G5" s="348"/>
      <c r="H5" s="476" t="s">
        <v>193</v>
      </c>
      <c r="I5" s="348"/>
      <c r="J5" s="477" t="s">
        <v>194</v>
      </c>
      <c r="K5" s="476"/>
      <c r="L5" s="477" t="s">
        <v>195</v>
      </c>
      <c r="M5" s="476"/>
      <c r="N5" s="349" t="s">
        <v>159</v>
      </c>
      <c r="O5" s="348"/>
      <c r="P5" s="434" t="s">
        <v>196</v>
      </c>
      <c r="Q5" s="348"/>
      <c r="R5" s="350" t="s">
        <v>197</v>
      </c>
    </row>
    <row r="6" spans="1:41" ht="8.25" customHeight="1" x14ac:dyDescent="0.35"/>
    <row r="7" spans="1:41" s="82" customFormat="1" ht="18" customHeight="1" x14ac:dyDescent="0.25">
      <c r="A7" s="78" t="s">
        <v>12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1"/>
      <c r="AH7" s="79"/>
      <c r="AI7" s="79"/>
      <c r="AJ7" s="79"/>
      <c r="AK7" s="79"/>
      <c r="AL7" s="79"/>
      <c r="AM7" s="79"/>
      <c r="AN7" s="79"/>
      <c r="AO7" s="79"/>
    </row>
    <row r="8" spans="1:41" s="82" customFormat="1" ht="9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79"/>
      <c r="R8" s="80"/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82" customFormat="1" ht="21.9" customHeight="1" x14ac:dyDescent="0.25">
      <c r="A9" s="83" t="s">
        <v>16</v>
      </c>
      <c r="B9" s="83"/>
      <c r="C9" s="84" t="s">
        <v>161</v>
      </c>
      <c r="D9" s="85">
        <v>331150</v>
      </c>
      <c r="E9" s="86"/>
      <c r="F9" s="85">
        <v>0</v>
      </c>
      <c r="G9" s="86"/>
      <c r="H9" s="85">
        <f>+D9-F9</f>
        <v>331150</v>
      </c>
      <c r="I9" s="86"/>
      <c r="J9" s="87">
        <f>IF(D9&lt;&gt;0,+L9/D9)/10</f>
        <v>4.0931058432734408</v>
      </c>
      <c r="K9" s="86"/>
      <c r="L9" s="88">
        <v>13554320</v>
      </c>
      <c r="M9" s="86"/>
      <c r="N9" s="87">
        <f>IF(D9&lt;&gt;0,+P9/D9)/10</f>
        <v>4.2458493130001509</v>
      </c>
      <c r="O9" s="86"/>
      <c r="P9" s="88">
        <v>14060130</v>
      </c>
      <c r="Q9" s="86"/>
      <c r="R9" s="88">
        <v>505810</v>
      </c>
      <c r="S9" s="79"/>
      <c r="T9" s="79"/>
      <c r="U9" s="79"/>
      <c r="V9" s="79"/>
      <c r="W9" s="79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79"/>
      <c r="AI9" s="79"/>
      <c r="AJ9" s="79"/>
      <c r="AK9" s="79"/>
      <c r="AL9" s="79"/>
      <c r="AM9" s="79"/>
      <c r="AN9" s="79"/>
      <c r="AO9" s="79"/>
    </row>
    <row r="10" spans="1:41" s="95" customFormat="1" ht="21.9" customHeight="1" thickBot="1" x14ac:dyDescent="0.3">
      <c r="A10" s="89" t="s">
        <v>62</v>
      </c>
      <c r="B10" s="89"/>
      <c r="C10" s="78"/>
      <c r="D10" s="90">
        <f>+D9</f>
        <v>331150</v>
      </c>
      <c r="E10" s="78"/>
      <c r="F10" s="90">
        <f>+F9</f>
        <v>0</v>
      </c>
      <c r="G10" s="78"/>
      <c r="H10" s="90">
        <f>+D10-F10</f>
        <v>331150</v>
      </c>
      <c r="I10" s="78"/>
      <c r="J10" s="91">
        <f>+J9</f>
        <v>4.0931058432734408</v>
      </c>
      <c r="K10" s="78"/>
      <c r="L10" s="92">
        <f>+L9</f>
        <v>13554320</v>
      </c>
      <c r="M10" s="78"/>
      <c r="N10" s="91">
        <f>+N9</f>
        <v>4.2458493130001509</v>
      </c>
      <c r="O10" s="78"/>
      <c r="P10" s="92">
        <f>+P9</f>
        <v>14060130</v>
      </c>
      <c r="Q10" s="78"/>
      <c r="R10" s="92">
        <f>+R9</f>
        <v>505810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3"/>
      <c r="AO10" s="94"/>
    </row>
    <row r="11" spans="1:41" s="82" customFormat="1" ht="9" customHeight="1" thickTop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18" customHeight="1" x14ac:dyDescent="0.25">
      <c r="A12" s="98" t="s">
        <v>19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18" customHeight="1" x14ac:dyDescent="0.25">
      <c r="A13" s="105" t="s">
        <v>67</v>
      </c>
      <c r="B13" s="78"/>
      <c r="C13" s="84" t="s">
        <v>73</v>
      </c>
      <c r="D13" s="100">
        <v>2192</v>
      </c>
      <c r="E13" s="100"/>
      <c r="F13" s="100">
        <v>0</v>
      </c>
      <c r="G13" s="79"/>
      <c r="H13" s="100">
        <f>+D13-F13</f>
        <v>2192</v>
      </c>
      <c r="I13" s="100"/>
      <c r="J13" s="101">
        <f>IF(D13&lt;&gt;0,+L13/H13)/10</f>
        <v>2.0415602189781024</v>
      </c>
      <c r="K13" s="79"/>
      <c r="L13" s="102">
        <v>44751</v>
      </c>
      <c r="M13" s="79"/>
      <c r="N13" s="101">
        <f>IF(D13&lt;&gt;0,+P13/H13)/10</f>
        <v>2.3956601277372265</v>
      </c>
      <c r="O13" s="79"/>
      <c r="P13" s="102">
        <v>52512.87</v>
      </c>
      <c r="Q13" s="79"/>
      <c r="R13" s="102">
        <v>7761.87</v>
      </c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21.9" customHeight="1" x14ac:dyDescent="0.25">
      <c r="A14" s="99" t="s">
        <v>69</v>
      </c>
      <c r="B14" s="99"/>
      <c r="C14" s="84" t="s">
        <v>64</v>
      </c>
      <c r="D14" s="100">
        <v>1170</v>
      </c>
      <c r="E14" s="100"/>
      <c r="F14" s="100">
        <v>0</v>
      </c>
      <c r="G14" s="100"/>
      <c r="H14" s="100">
        <f t="shared" ref="H14:H24" si="0">+D14-F14</f>
        <v>1170</v>
      </c>
      <c r="I14" s="100"/>
      <c r="J14" s="101">
        <f t="shared" ref="J14:J26" si="1">IF(D14&lt;&gt;0,+L14/H14)/10</f>
        <v>2.0949999999999998</v>
      </c>
      <c r="K14" s="100"/>
      <c r="L14" s="102">
        <v>24511.5</v>
      </c>
      <c r="M14" s="100"/>
      <c r="N14" s="101">
        <f t="shared" ref="N14:N26" si="2">IF(D14&lt;&gt;0,+P14/H14)/10</f>
        <v>2.2153</v>
      </c>
      <c r="O14" s="84"/>
      <c r="P14" s="102">
        <v>25919.01</v>
      </c>
      <c r="Q14" s="103"/>
      <c r="R14" s="102">
        <v>1407.5100000000002</v>
      </c>
      <c r="S14" s="104"/>
      <c r="T14" s="102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1.9" customHeight="1" x14ac:dyDescent="0.25">
      <c r="A15" s="108" t="s">
        <v>248</v>
      </c>
      <c r="B15" s="99"/>
      <c r="C15" s="84" t="s">
        <v>64</v>
      </c>
      <c r="D15" s="100">
        <v>1782</v>
      </c>
      <c r="E15" s="100"/>
      <c r="F15" s="100">
        <v>0</v>
      </c>
      <c r="G15" s="100"/>
      <c r="H15" s="100">
        <f t="shared" si="0"/>
        <v>1782</v>
      </c>
      <c r="I15" s="100"/>
      <c r="J15" s="101">
        <f t="shared" si="1"/>
        <v>4.7897867564534229</v>
      </c>
      <c r="K15" s="100"/>
      <c r="L15" s="102">
        <v>85354</v>
      </c>
      <c r="M15" s="100"/>
      <c r="N15" s="101">
        <f t="shared" si="2"/>
        <v>5.358578002244669</v>
      </c>
      <c r="O15" s="84"/>
      <c r="P15" s="102">
        <v>95489.86</v>
      </c>
      <c r="Q15" s="103"/>
      <c r="R15" s="102">
        <v>10135.86</v>
      </c>
      <c r="S15" s="436"/>
      <c r="T15" s="102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79"/>
      <c r="AO15" s="79"/>
    </row>
    <row r="16" spans="1:41" s="82" customFormat="1" ht="21.9" customHeight="1" x14ac:dyDescent="0.25">
      <c r="A16" s="99" t="s">
        <v>252</v>
      </c>
      <c r="B16" s="105"/>
      <c r="C16" s="84" t="s">
        <v>64</v>
      </c>
      <c r="D16" s="100">
        <v>17921.001</v>
      </c>
      <c r="E16" s="100"/>
      <c r="F16" s="100">
        <v>159.999</v>
      </c>
      <c r="G16" s="100"/>
      <c r="H16" s="100">
        <f t="shared" si="0"/>
        <v>17761.002</v>
      </c>
      <c r="I16" s="100"/>
      <c r="J16" s="101">
        <f t="shared" si="1"/>
        <v>7.311361149556765</v>
      </c>
      <c r="K16" s="100"/>
      <c r="L16" s="102">
        <v>1298571</v>
      </c>
      <c r="M16" s="100"/>
      <c r="N16" s="101">
        <f t="shared" si="2"/>
        <v>7.500855751268988</v>
      </c>
      <c r="O16" s="84"/>
      <c r="P16" s="102">
        <v>1332227.1399999999</v>
      </c>
      <c r="Q16" s="103"/>
      <c r="R16" s="102">
        <v>33656.14</v>
      </c>
      <c r="S16" s="84"/>
      <c r="T16" s="102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79"/>
      <c r="AO16" s="79"/>
    </row>
    <row r="17" spans="1:41" s="82" customFormat="1" ht="21.9" customHeight="1" x14ac:dyDescent="0.25">
      <c r="A17" s="105" t="s">
        <v>140</v>
      </c>
      <c r="B17" s="105"/>
      <c r="C17" s="84" t="s">
        <v>64</v>
      </c>
      <c r="D17" s="100">
        <v>11638</v>
      </c>
      <c r="E17" s="100"/>
      <c r="F17" s="100">
        <v>0</v>
      </c>
      <c r="G17" s="100"/>
      <c r="H17" s="100">
        <f t="shared" si="0"/>
        <v>11638</v>
      </c>
      <c r="I17" s="100"/>
      <c r="J17" s="101">
        <f t="shared" si="1"/>
        <v>3.473431861144527</v>
      </c>
      <c r="K17" s="100"/>
      <c r="L17" s="102">
        <v>404238</v>
      </c>
      <c r="M17" s="100"/>
      <c r="N17" s="101">
        <f t="shared" si="2"/>
        <v>4.3055722632754776</v>
      </c>
      <c r="O17" s="84"/>
      <c r="P17" s="102">
        <v>501082.5</v>
      </c>
      <c r="Q17" s="103"/>
      <c r="R17" s="102">
        <v>96844.5</v>
      </c>
      <c r="S17" s="84"/>
      <c r="T17" s="102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s="82" customFormat="1" ht="21.9" customHeight="1" x14ac:dyDescent="0.25">
      <c r="A18" s="105" t="s">
        <v>184</v>
      </c>
      <c r="B18" s="106"/>
      <c r="C18" s="84" t="s">
        <v>64</v>
      </c>
      <c r="D18" s="100">
        <v>43105</v>
      </c>
      <c r="E18" s="100"/>
      <c r="F18" s="100">
        <v>0</v>
      </c>
      <c r="G18" s="100"/>
      <c r="H18" s="100">
        <f t="shared" si="0"/>
        <v>43105</v>
      </c>
      <c r="I18" s="100"/>
      <c r="J18" s="101">
        <f t="shared" si="1"/>
        <v>2.7586767196380935</v>
      </c>
      <c r="K18" s="100"/>
      <c r="L18" s="102">
        <v>1189127.6000000001</v>
      </c>
      <c r="M18" s="100"/>
      <c r="N18" s="101">
        <f t="shared" si="2"/>
        <v>2.9720945597958468</v>
      </c>
      <c r="O18" s="84"/>
      <c r="P18" s="102">
        <v>1281121.3599999999</v>
      </c>
      <c r="Q18" s="103"/>
      <c r="R18" s="102">
        <v>91993.760000000009</v>
      </c>
      <c r="S18" s="84"/>
      <c r="T18" s="102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s="82" customFormat="1" ht="21.9" customHeight="1" x14ac:dyDescent="0.25">
      <c r="A19" s="99" t="s">
        <v>28</v>
      </c>
      <c r="B19" s="108"/>
      <c r="C19" s="84" t="s">
        <v>64</v>
      </c>
      <c r="D19" s="100">
        <v>93586.7</v>
      </c>
      <c r="E19" s="100"/>
      <c r="F19" s="100">
        <v>145.70000000000002</v>
      </c>
      <c r="G19" s="100"/>
      <c r="H19" s="100">
        <f t="shared" si="0"/>
        <v>93441</v>
      </c>
      <c r="I19" s="100"/>
      <c r="J19" s="109">
        <f t="shared" si="1"/>
        <v>2.9318771738316158</v>
      </c>
      <c r="K19" s="100"/>
      <c r="L19" s="102">
        <v>2739575.35</v>
      </c>
      <c r="M19" s="100"/>
      <c r="N19" s="109">
        <f t="shared" si="2"/>
        <v>3.2384814695904369</v>
      </c>
      <c r="O19" s="364"/>
      <c r="P19" s="102">
        <v>3026069.4699999997</v>
      </c>
      <c r="Q19" s="103"/>
      <c r="R19" s="102">
        <v>286494.12000000005</v>
      </c>
      <c r="S19" s="368"/>
      <c r="T19" s="102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20" spans="1:41" s="82" customFormat="1" ht="21.9" customHeight="1" x14ac:dyDescent="0.25">
      <c r="A20" s="105" t="s">
        <v>246</v>
      </c>
      <c r="B20" s="106"/>
      <c r="C20" s="84" t="s">
        <v>64</v>
      </c>
      <c r="D20" s="100">
        <v>60</v>
      </c>
      <c r="E20" s="100"/>
      <c r="F20" s="100">
        <v>0</v>
      </c>
      <c r="G20" s="100"/>
      <c r="H20" s="100">
        <f t="shared" si="0"/>
        <v>60</v>
      </c>
      <c r="I20" s="100"/>
      <c r="J20" s="101">
        <f t="shared" si="1"/>
        <v>5</v>
      </c>
      <c r="K20" s="100"/>
      <c r="L20" s="102">
        <v>3000</v>
      </c>
      <c r="M20" s="100"/>
      <c r="N20" s="101">
        <f t="shared" si="2"/>
        <v>5</v>
      </c>
      <c r="O20" s="84"/>
      <c r="P20" s="102">
        <v>3000</v>
      </c>
      <c r="Q20" s="103"/>
      <c r="R20" s="102">
        <v>0</v>
      </c>
      <c r="S20" s="364"/>
      <c r="T20" s="102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111"/>
    </row>
    <row r="21" spans="1:41" s="82" customFormat="1" ht="21.9" customHeight="1" x14ac:dyDescent="0.25">
      <c r="A21" s="105" t="s">
        <v>141</v>
      </c>
      <c r="B21" s="106"/>
      <c r="C21" s="84" t="s">
        <v>64</v>
      </c>
      <c r="D21" s="100">
        <v>1026</v>
      </c>
      <c r="E21" s="100"/>
      <c r="F21" s="100">
        <v>0</v>
      </c>
      <c r="G21" s="100"/>
      <c r="H21" s="100">
        <f t="shared" si="0"/>
        <v>1026</v>
      </c>
      <c r="I21" s="100"/>
      <c r="J21" s="101">
        <f t="shared" si="1"/>
        <v>2.4541910331384016</v>
      </c>
      <c r="K21" s="100"/>
      <c r="L21" s="102">
        <v>25180</v>
      </c>
      <c r="M21" s="100"/>
      <c r="N21" s="101">
        <f t="shared" si="2"/>
        <v>3.1884707602339182</v>
      </c>
      <c r="O21" s="364"/>
      <c r="P21" s="102">
        <v>32713.71</v>
      </c>
      <c r="Q21" s="103"/>
      <c r="R21" s="102">
        <v>7533.71</v>
      </c>
      <c r="S21" s="368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111"/>
    </row>
    <row r="22" spans="1:41" s="82" customFormat="1" ht="21.9" customHeight="1" x14ac:dyDescent="0.25">
      <c r="A22" s="105" t="s">
        <v>66</v>
      </c>
      <c r="B22" s="106"/>
      <c r="C22" s="84" t="s">
        <v>64</v>
      </c>
      <c r="D22" s="112">
        <v>11866</v>
      </c>
      <c r="E22" s="112"/>
      <c r="F22" s="112">
        <v>0</v>
      </c>
      <c r="G22" s="112"/>
      <c r="H22" s="100">
        <f t="shared" si="0"/>
        <v>11866</v>
      </c>
      <c r="I22" s="112"/>
      <c r="J22" s="101">
        <f t="shared" si="1"/>
        <v>5.1720714646890276</v>
      </c>
      <c r="K22" s="112"/>
      <c r="L22" s="113">
        <v>613718</v>
      </c>
      <c r="M22" s="112"/>
      <c r="N22" s="101">
        <f t="shared" si="2"/>
        <v>5.7804539861789985</v>
      </c>
      <c r="O22" s="114"/>
      <c r="P22" s="113">
        <v>685908.66999999993</v>
      </c>
      <c r="Q22" s="115"/>
      <c r="R22" s="113">
        <v>72190.67</v>
      </c>
      <c r="S22" s="364"/>
      <c r="T22" s="102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1:41" s="82" customFormat="1" ht="21.9" customHeight="1" x14ac:dyDescent="0.25">
      <c r="A23" s="105" t="s">
        <v>72</v>
      </c>
      <c r="B23" s="106"/>
      <c r="C23" s="84" t="s">
        <v>64</v>
      </c>
      <c r="D23" s="112">
        <v>159</v>
      </c>
      <c r="E23" s="112"/>
      <c r="F23" s="112">
        <v>0</v>
      </c>
      <c r="G23" s="112"/>
      <c r="H23" s="112">
        <f>+D23-F23</f>
        <v>159</v>
      </c>
      <c r="I23" s="112"/>
      <c r="J23" s="101">
        <f>IF(D23&lt;&gt;0,+L23/H23)/10</f>
        <v>3.5226415094339623</v>
      </c>
      <c r="K23" s="112"/>
      <c r="L23" s="113">
        <v>5601</v>
      </c>
      <c r="M23" s="112"/>
      <c r="N23" s="101">
        <f>IF(D23&lt;&gt;0,+P23/H23)/10</f>
        <v>4.5866226415094342</v>
      </c>
      <c r="O23" s="114"/>
      <c r="P23" s="113">
        <v>7292.7300000000005</v>
      </c>
      <c r="Q23" s="115"/>
      <c r="R23" s="113">
        <v>1691.73</v>
      </c>
      <c r="S23" s="364"/>
      <c r="T23" s="102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41" s="82" customFormat="1" ht="21.9" customHeight="1" x14ac:dyDescent="0.25">
      <c r="A24" s="105" t="s">
        <v>13</v>
      </c>
      <c r="B24" s="106"/>
      <c r="C24" s="84" t="s">
        <v>64</v>
      </c>
      <c r="D24" s="100">
        <v>33907.297999999995</v>
      </c>
      <c r="E24" s="100"/>
      <c r="F24" s="100">
        <v>37.502000000000002</v>
      </c>
      <c r="G24" s="112"/>
      <c r="H24" s="112">
        <f t="shared" si="0"/>
        <v>33869.795999999995</v>
      </c>
      <c r="I24" s="112"/>
      <c r="J24" s="101">
        <f t="shared" si="1"/>
        <v>6.1786486402221037</v>
      </c>
      <c r="K24" s="112"/>
      <c r="L24" s="102">
        <v>2092695.6900000002</v>
      </c>
      <c r="M24" s="112"/>
      <c r="N24" s="101">
        <f t="shared" si="2"/>
        <v>6.2849150316701072</v>
      </c>
      <c r="O24" s="114"/>
      <c r="P24" s="102">
        <v>2128687.9000000004</v>
      </c>
      <c r="Q24" s="115"/>
      <c r="R24" s="102">
        <v>35992.209999999992</v>
      </c>
      <c r="S24" s="364"/>
      <c r="T24" s="102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1:41" s="82" customFormat="1" ht="21.9" customHeight="1" x14ac:dyDescent="0.25">
      <c r="A25" s="105" t="s">
        <v>35</v>
      </c>
      <c r="B25" s="106"/>
      <c r="C25" s="84" t="s">
        <v>64</v>
      </c>
      <c r="D25" s="164">
        <v>11546</v>
      </c>
      <c r="E25" s="86"/>
      <c r="F25" s="164">
        <v>0</v>
      </c>
      <c r="G25" s="86"/>
      <c r="H25" s="164">
        <f>+D25-F25</f>
        <v>11546</v>
      </c>
      <c r="I25" s="86"/>
      <c r="J25" s="101">
        <f t="shared" si="1"/>
        <v>3.650978693919972</v>
      </c>
      <c r="K25" s="86"/>
      <c r="L25" s="165">
        <v>421542</v>
      </c>
      <c r="M25" s="86"/>
      <c r="N25" s="101">
        <f t="shared" si="2"/>
        <v>4.4422369651827482</v>
      </c>
      <c r="O25" s="86"/>
      <c r="P25" s="165">
        <v>512900.68000000005</v>
      </c>
      <c r="Q25" s="86"/>
      <c r="R25" s="165">
        <v>91358.68</v>
      </c>
      <c r="S25" s="364"/>
      <c r="T25" s="102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:41" s="82" customFormat="1" ht="21.9" customHeight="1" x14ac:dyDescent="0.25">
      <c r="A26" s="105" t="s">
        <v>253</v>
      </c>
      <c r="B26" s="106"/>
      <c r="C26" s="84" t="s">
        <v>64</v>
      </c>
      <c r="D26" s="112">
        <v>900</v>
      </c>
      <c r="E26" s="112"/>
      <c r="F26" s="112">
        <v>0</v>
      </c>
      <c r="G26" s="112"/>
      <c r="H26" s="112">
        <f>+D26-F26</f>
        <v>900</v>
      </c>
      <c r="I26" s="112"/>
      <c r="J26" s="101">
        <f t="shared" si="1"/>
        <v>6.1802777777777775</v>
      </c>
      <c r="K26" s="112"/>
      <c r="L26" s="113">
        <v>55622.5</v>
      </c>
      <c r="M26" s="112"/>
      <c r="N26" s="101">
        <f t="shared" si="2"/>
        <v>6.1802777777777775</v>
      </c>
      <c r="O26" s="114"/>
      <c r="P26" s="113">
        <v>55622.5</v>
      </c>
      <c r="Q26" s="115"/>
      <c r="R26" s="113">
        <v>0</v>
      </c>
      <c r="S26" s="364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1:41" s="82" customFormat="1" ht="21.9" customHeight="1" x14ac:dyDescent="0.25">
      <c r="A27" s="106" t="s">
        <v>37</v>
      </c>
      <c r="B27" s="106"/>
      <c r="C27" s="84" t="s">
        <v>64</v>
      </c>
      <c r="D27" s="116">
        <v>3954</v>
      </c>
      <c r="E27" s="112"/>
      <c r="F27" s="116">
        <v>0</v>
      </c>
      <c r="G27" s="112"/>
      <c r="H27" s="116">
        <f>+D27-F27</f>
        <v>3954</v>
      </c>
      <c r="I27" s="112"/>
      <c r="J27" s="87">
        <f>IF(D27&lt;&gt;0,+L27/H27)/10</f>
        <v>4.488973191704603</v>
      </c>
      <c r="K27" s="112"/>
      <c r="L27" s="117">
        <v>177494</v>
      </c>
      <c r="M27" s="112"/>
      <c r="N27" s="87">
        <f>IF(D27&lt;&gt;0,+P27/H27)/10</f>
        <v>4.983724329792615</v>
      </c>
      <c r="O27" s="114"/>
      <c r="P27" s="117">
        <v>197056.46</v>
      </c>
      <c r="Q27" s="115"/>
      <c r="R27" s="117">
        <v>19562.46</v>
      </c>
      <c r="S27" s="36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1:41" s="82" customFormat="1" ht="18" customHeight="1" x14ac:dyDescent="0.25">
      <c r="A28" s="400" t="s">
        <v>169</v>
      </c>
      <c r="B28" s="89"/>
      <c r="C28" s="79"/>
      <c r="D28" s="119">
        <f>SUM(D13:D27)</f>
        <v>234812.99900000001</v>
      </c>
      <c r="E28" s="98"/>
      <c r="F28" s="119">
        <f>SUM(F13:F27)</f>
        <v>343.20100000000002</v>
      </c>
      <c r="G28" s="98"/>
      <c r="H28" s="119">
        <f>SUM(H13:H27)</f>
        <v>234469.79800000001</v>
      </c>
      <c r="I28" s="98"/>
      <c r="J28" s="120">
        <f>IF(D28&lt;&gt;0,+L28/H28)/10</f>
        <v>3.9156350704068084</v>
      </c>
      <c r="K28" s="98"/>
      <c r="L28" s="121">
        <f>SUM(L13:L27)</f>
        <v>9180981.6400000006</v>
      </c>
      <c r="M28" s="98"/>
      <c r="N28" s="120">
        <f>IF(D28&lt;&gt;0,+P28/H28)/10</f>
        <v>4.2383304565306954</v>
      </c>
      <c r="O28" s="98"/>
      <c r="P28" s="121">
        <f>SUM(P13:P27)</f>
        <v>9937604.8599999994</v>
      </c>
      <c r="Q28" s="98"/>
      <c r="R28" s="122">
        <f>SUM(R13:R27)</f>
        <v>756623.22</v>
      </c>
      <c r="S28" s="438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41" s="82" customFormat="1" ht="18" customHeight="1" x14ac:dyDescent="0.25">
      <c r="A29" s="400"/>
      <c r="B29" s="89"/>
      <c r="C29" s="79"/>
      <c r="D29" s="119"/>
      <c r="E29" s="98"/>
      <c r="F29" s="119"/>
      <c r="G29" s="98"/>
      <c r="H29" s="119"/>
      <c r="I29" s="98"/>
      <c r="J29" s="120"/>
      <c r="K29" s="98"/>
      <c r="L29" s="121"/>
      <c r="M29" s="98"/>
      <c r="N29" s="120"/>
      <c r="O29" s="98"/>
      <c r="P29" s="121"/>
      <c r="Q29" s="98"/>
      <c r="R29" s="122"/>
      <c r="S29" s="80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41" s="82" customFormat="1" ht="18" customHeight="1" x14ac:dyDescent="0.25">
      <c r="A30" s="439"/>
      <c r="B30" s="440"/>
      <c r="C30" s="79"/>
      <c r="D30" s="119"/>
      <c r="E30" s="98"/>
      <c r="F30" s="119"/>
      <c r="G30" s="98"/>
      <c r="H30" s="119"/>
      <c r="I30" s="98"/>
      <c r="J30" s="120"/>
      <c r="K30" s="98"/>
      <c r="L30" s="121"/>
      <c r="M30" s="98"/>
      <c r="N30" s="120"/>
      <c r="O30" s="98"/>
      <c r="P30" s="121"/>
      <c r="Q30" s="98"/>
      <c r="R30" s="122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41" s="95" customFormat="1" ht="18" customHeight="1" x14ac:dyDescent="0.25">
      <c r="A31" s="353" t="s">
        <v>118</v>
      </c>
      <c r="B31" s="162"/>
      <c r="C31" s="163"/>
      <c r="D31" s="164">
        <f>+D13</f>
        <v>2192</v>
      </c>
      <c r="E31" s="98"/>
      <c r="F31" s="164">
        <f>+F13</f>
        <v>0</v>
      </c>
      <c r="G31" s="98"/>
      <c r="H31" s="164">
        <f>+D31-F31</f>
        <v>2192</v>
      </c>
      <c r="I31" s="112"/>
      <c r="J31" s="101">
        <f>IF(D31&lt;&gt;0,+L31/H31)/10</f>
        <v>2.0415602189781024</v>
      </c>
      <c r="K31" s="98"/>
      <c r="L31" s="165">
        <f>+L13</f>
        <v>44751</v>
      </c>
      <c r="M31" s="98"/>
      <c r="N31" s="101">
        <f>IF(D31&lt;&gt;0,+P31/H31)/10</f>
        <v>2.3956601277372265</v>
      </c>
      <c r="O31" s="98"/>
      <c r="P31" s="165">
        <f>+P13</f>
        <v>52512.87</v>
      </c>
      <c r="Q31" s="98"/>
      <c r="R31" s="165">
        <f>+R13</f>
        <v>7761.87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41" s="95" customFormat="1" ht="18" customHeight="1" x14ac:dyDescent="0.25">
      <c r="A32" s="353" t="s">
        <v>120</v>
      </c>
      <c r="B32" s="162"/>
      <c r="C32" s="163"/>
      <c r="D32" s="85">
        <f>SUM(D14:D27)</f>
        <v>232620.99900000001</v>
      </c>
      <c r="E32" s="86"/>
      <c r="F32" s="85">
        <f>SUM(F14:F27)</f>
        <v>343.20100000000002</v>
      </c>
      <c r="G32" s="86"/>
      <c r="H32" s="85">
        <f>SUM(H14:H27)</f>
        <v>232277.79800000001</v>
      </c>
      <c r="I32" s="112"/>
      <c r="J32" s="87">
        <f>IF(D32&lt;&gt;0,+L32/H32)/10</f>
        <v>3.933320669761128</v>
      </c>
      <c r="K32" s="86"/>
      <c r="L32" s="88">
        <f>SUM(L14:L27)</f>
        <v>9136230.6400000006</v>
      </c>
      <c r="M32" s="86"/>
      <c r="N32" s="87">
        <f>IF(D32&lt;&gt;0,+P32/H32)/10</f>
        <v>4.2557196921593006</v>
      </c>
      <c r="O32" s="86"/>
      <c r="P32" s="88">
        <f>SUM(P14:P27)</f>
        <v>9885091.9900000021</v>
      </c>
      <c r="Q32" s="86"/>
      <c r="R32" s="88">
        <f>SUM(R14:R27)</f>
        <v>748861.35000000009</v>
      </c>
      <c r="S32" s="438"/>
      <c r="T32" s="79"/>
      <c r="U32" s="79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82" customFormat="1" ht="30" customHeight="1" thickBot="1" x14ac:dyDescent="0.3">
      <c r="A33" s="89" t="s">
        <v>62</v>
      </c>
      <c r="B33" s="89"/>
      <c r="C33" s="79"/>
      <c r="D33" s="123">
        <f>+D31+D32</f>
        <v>234812.99900000001</v>
      </c>
      <c r="E33" s="98"/>
      <c r="F33" s="123">
        <f>+F31+F32</f>
        <v>343.20100000000002</v>
      </c>
      <c r="G33" s="98"/>
      <c r="H33" s="123">
        <f>+H31+H32</f>
        <v>234469.79800000001</v>
      </c>
      <c r="I33" s="98"/>
      <c r="J33" s="124">
        <f>IF(D33&lt;&gt;0,+L33/H33)/10</f>
        <v>3.9156350704068084</v>
      </c>
      <c r="K33" s="98"/>
      <c r="L33" s="125">
        <f>+L31+L32</f>
        <v>9180981.6400000006</v>
      </c>
      <c r="M33" s="98"/>
      <c r="N33" s="124">
        <f>IF(D33&lt;&gt;0,+P33/H33)/10</f>
        <v>4.2383304565306954</v>
      </c>
      <c r="O33" s="98"/>
      <c r="P33" s="125">
        <f>+P31+P32</f>
        <v>9937604.8600000013</v>
      </c>
      <c r="Q33" s="98"/>
      <c r="R33" s="125">
        <f>+R31+R32</f>
        <v>756623.22000000009</v>
      </c>
      <c r="S33" s="438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s="82" customFormat="1" ht="18" customHeight="1" thickTop="1" x14ac:dyDescent="0.25">
      <c r="A34" s="89"/>
      <c r="B34" s="89"/>
      <c r="C34" s="79"/>
      <c r="D34" s="119"/>
      <c r="E34" s="98"/>
      <c r="F34" s="119"/>
      <c r="G34" s="98"/>
      <c r="H34" s="119"/>
      <c r="I34" s="98"/>
      <c r="J34" s="120"/>
      <c r="K34" s="98"/>
      <c r="L34" s="121"/>
      <c r="M34" s="98"/>
      <c r="N34" s="120"/>
      <c r="O34" s="98"/>
      <c r="P34" s="121"/>
      <c r="Q34" s="98"/>
      <c r="R34" s="121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s="132" customFormat="1" ht="18" customHeight="1" x14ac:dyDescent="0.3">
      <c r="A35" s="12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66"/>
      <c r="M35" s="127"/>
      <c r="N35" s="127"/>
      <c r="O35" s="127"/>
      <c r="P35" s="130"/>
      <c r="Q35" s="131"/>
      <c r="R35" s="130"/>
      <c r="S35" s="127"/>
      <c r="T35" s="130"/>
    </row>
    <row r="36" spans="1:33" s="132" customFormat="1" ht="21.9" customHeight="1" x14ac:dyDescent="0.3">
      <c r="A36" s="133" t="s">
        <v>48</v>
      </c>
      <c r="B36" s="133"/>
      <c r="C36" s="134"/>
      <c r="D36" s="128">
        <f>+D33-D10</f>
        <v>-96337.000999999989</v>
      </c>
      <c r="E36" s="127"/>
      <c r="F36" s="128">
        <f>+F33-F10</f>
        <v>343.20100000000002</v>
      </c>
      <c r="G36" s="127"/>
      <c r="H36" s="128">
        <f>+H33-H10</f>
        <v>-96680.20199999999</v>
      </c>
      <c r="I36" s="127"/>
      <c r="J36" s="135">
        <f>+J33-J10</f>
        <v>-0.17747077286663249</v>
      </c>
      <c r="K36" s="128"/>
      <c r="L36" s="130">
        <f>+L33-L10</f>
        <v>-4373338.3599999994</v>
      </c>
      <c r="M36" s="128"/>
      <c r="N36" s="135">
        <f>+N33-N10</f>
        <v>-7.5188564694554927E-3</v>
      </c>
      <c r="O36" s="127"/>
      <c r="P36" s="130">
        <f>+P33-P10</f>
        <v>-4122525.1399999987</v>
      </c>
      <c r="R36" s="130">
        <f>+R33-R10</f>
        <v>250813.22000000009</v>
      </c>
    </row>
    <row r="37" spans="1:33" s="141" customFormat="1" ht="21.9" customHeight="1" x14ac:dyDescent="0.25">
      <c r="A37" s="83" t="s">
        <v>74</v>
      </c>
      <c r="B37" s="83"/>
      <c r="C37" s="136"/>
      <c r="D37" s="137">
        <f>IF(D10&lt;&gt;0,+D36/D10,D10)</f>
        <v>-0.29091650611505354</v>
      </c>
      <c r="E37" s="138"/>
      <c r="F37" s="137">
        <f>IF(F10&lt;&gt;0,+F36/F10,F10)</f>
        <v>0</v>
      </c>
      <c r="G37" s="138"/>
      <c r="H37" s="137">
        <f>IF(H10&lt;&gt;0,+H36/H10,H10)</f>
        <v>-0.29195289747848402</v>
      </c>
      <c r="I37" s="138"/>
      <c r="J37" s="137">
        <f>IF(J10&lt;&gt;0,+J36/J10,J10)</f>
        <v>-4.3358461682168746E-2</v>
      </c>
      <c r="K37" s="139"/>
      <c r="L37" s="137">
        <f>IF(L10&lt;&gt;0,+L36/L10,L10)</f>
        <v>-0.32265273064233391</v>
      </c>
      <c r="M37" s="139"/>
      <c r="N37" s="137">
        <f>IF(N10&lt;&gt;0,+N36/N10,N10)</f>
        <v>-1.7708721895602576E-3</v>
      </c>
      <c r="O37" s="138"/>
      <c r="P37" s="137">
        <f>IF(P10&lt;&gt;0,+P36/P10,P10)</f>
        <v>-0.293206758401238</v>
      </c>
      <c r="Q37" s="140"/>
      <c r="R37" s="137">
        <f>IF(R10&lt;&gt;0,+R36/R10,R10)</f>
        <v>0.4958644945730612</v>
      </c>
    </row>
    <row r="38" spans="1:33" s="141" customFormat="1" ht="18" customHeight="1" x14ac:dyDescent="0.25">
      <c r="A38" s="83"/>
      <c r="B38" s="83"/>
      <c r="C38" s="136"/>
      <c r="D38" s="137"/>
      <c r="E38" s="138"/>
      <c r="F38" s="137"/>
      <c r="G38" s="138"/>
      <c r="H38" s="137"/>
      <c r="I38" s="138"/>
      <c r="J38" s="137"/>
      <c r="K38" s="139"/>
      <c r="L38" s="137"/>
      <c r="M38" s="139"/>
      <c r="N38" s="137"/>
      <c r="O38" s="138"/>
      <c r="P38" s="137"/>
      <c r="Q38" s="140"/>
      <c r="R38" s="137"/>
    </row>
    <row r="39" spans="1:33" s="82" customFormat="1" ht="13.2" x14ac:dyDescent="0.25">
      <c r="A39" s="79"/>
      <c r="B39" s="79"/>
      <c r="C39" s="79"/>
      <c r="D39" s="111"/>
      <c r="E39" s="79"/>
      <c r="F39" s="111"/>
      <c r="G39" s="79"/>
      <c r="H39" s="111"/>
      <c r="I39" s="79"/>
      <c r="J39" s="81"/>
      <c r="K39" s="79"/>
      <c r="L39" s="80"/>
      <c r="M39" s="79"/>
      <c r="N39" s="81"/>
      <c r="O39" s="79"/>
      <c r="P39" s="80"/>
      <c r="Q39" s="79"/>
      <c r="R39" s="80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s="82" customFormat="1" ht="13.2" x14ac:dyDescent="0.25">
      <c r="A40" s="79"/>
      <c r="B40" s="79"/>
      <c r="C40" s="79"/>
      <c r="D40" s="142"/>
      <c r="E40" s="79"/>
      <c r="F40" s="142"/>
      <c r="G40" s="79"/>
      <c r="H40" s="142"/>
      <c r="I40" s="79"/>
      <c r="J40" s="142"/>
      <c r="K40" s="79"/>
      <c r="L40" s="142"/>
      <c r="M40" s="79"/>
      <c r="N40" s="142"/>
      <c r="O40" s="79"/>
      <c r="P40" s="143"/>
      <c r="Q40" s="79"/>
      <c r="R40" s="144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s="82" customFormat="1" ht="13.2" x14ac:dyDescent="0.25">
      <c r="A41" s="79"/>
      <c r="B41" s="79"/>
      <c r="C41" s="79"/>
      <c r="D41" s="111"/>
      <c r="E41" s="79"/>
      <c r="F41" s="111"/>
      <c r="G41" s="79"/>
      <c r="H41" s="111"/>
      <c r="I41" s="79"/>
      <c r="J41" s="81"/>
      <c r="K41" s="79"/>
      <c r="L41" s="80"/>
      <c r="M41" s="79"/>
      <c r="N41" s="81"/>
      <c r="O41" s="79"/>
      <c r="P41" s="80"/>
      <c r="Q41" s="79"/>
      <c r="R41" s="80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2" customFormat="1" ht="13.2" x14ac:dyDescent="0.25">
      <c r="A42" s="79"/>
      <c r="B42" s="79"/>
      <c r="C42" s="79"/>
      <c r="D42" s="142"/>
      <c r="E42" s="79"/>
      <c r="F42" s="142"/>
      <c r="G42" s="79"/>
      <c r="H42" s="142"/>
      <c r="I42" s="79"/>
      <c r="J42" s="142"/>
      <c r="K42" s="79"/>
      <c r="L42" s="142"/>
      <c r="M42" s="79"/>
      <c r="N42" s="142"/>
      <c r="O42" s="79"/>
      <c r="P42" s="143"/>
      <c r="Q42" s="79"/>
      <c r="R42" s="144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82" customFormat="1" ht="13.2" x14ac:dyDescent="0.25">
      <c r="A43" s="79"/>
      <c r="B43" s="79"/>
      <c r="C43" s="79"/>
      <c r="D43" s="111"/>
      <c r="E43" s="79"/>
      <c r="F43" s="111"/>
      <c r="G43" s="79"/>
      <c r="H43" s="111"/>
      <c r="I43" s="79"/>
      <c r="J43" s="81"/>
      <c r="K43" s="79"/>
      <c r="L43" s="80"/>
      <c r="M43" s="79"/>
      <c r="N43" s="81"/>
      <c r="O43" s="79"/>
      <c r="P43" s="80"/>
      <c r="Q43" s="79"/>
      <c r="R43" s="80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82" customFormat="1" ht="13.2" x14ac:dyDescent="0.25">
      <c r="A44" s="79"/>
      <c r="B44" s="79"/>
      <c r="C44" s="79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79"/>
      <c r="T44" s="79"/>
      <c r="U44" s="79"/>
      <c r="V44" s="79"/>
      <c r="W44" s="79"/>
      <c r="X44" s="79"/>
      <c r="Y44" s="80"/>
      <c r="Z44" s="79"/>
      <c r="AA44" s="80"/>
      <c r="AB44" s="79"/>
      <c r="AC44" s="80"/>
      <c r="AD44" s="79"/>
      <c r="AE44" s="80"/>
      <c r="AF44" s="79"/>
      <c r="AG44" s="80"/>
    </row>
    <row r="45" spans="1:33" s="82" customFormat="1" ht="13.2" x14ac:dyDescent="0.25">
      <c r="A45" s="79"/>
      <c r="B45" s="79"/>
      <c r="C45" s="79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79"/>
      <c r="T45" s="79"/>
      <c r="U45" s="79"/>
      <c r="V45" s="79"/>
      <c r="W45" s="79"/>
      <c r="X45" s="79"/>
      <c r="Y45" s="80"/>
      <c r="Z45" s="79"/>
      <c r="AA45" s="80"/>
      <c r="AB45" s="79"/>
      <c r="AC45" s="80"/>
      <c r="AD45" s="79"/>
      <c r="AE45" s="80"/>
      <c r="AF45" s="79"/>
      <c r="AG45" s="81"/>
    </row>
    <row r="46" spans="1:33" s="82" customFormat="1" ht="13.2" x14ac:dyDescent="0.25">
      <c r="A46" s="79"/>
      <c r="B46" s="79"/>
      <c r="C46" s="79"/>
      <c r="D46" s="142"/>
      <c r="E46" s="79"/>
      <c r="F46" s="142"/>
      <c r="G46" s="79"/>
      <c r="H46" s="142"/>
      <c r="I46" s="79"/>
      <c r="J46" s="142"/>
      <c r="K46" s="79"/>
      <c r="L46" s="142"/>
      <c r="M46" s="79"/>
      <c r="N46" s="142"/>
      <c r="O46" s="79"/>
      <c r="P46" s="143"/>
      <c r="Q46" s="79"/>
      <c r="R46" s="144"/>
      <c r="S46" s="79"/>
      <c r="T46" s="79"/>
      <c r="U46" s="79"/>
      <c r="V46" s="79"/>
      <c r="W46" s="79"/>
      <c r="X46" s="79"/>
      <c r="Y46" s="80"/>
      <c r="Z46" s="79"/>
      <c r="AA46" s="80"/>
      <c r="AB46" s="79"/>
      <c r="AC46" s="80"/>
      <c r="AD46" s="79"/>
      <c r="AE46" s="80"/>
      <c r="AF46" s="79"/>
      <c r="AG46" s="80"/>
    </row>
    <row r="47" spans="1:33" s="82" customFormat="1" ht="13.2" x14ac:dyDescent="0.25">
      <c r="A47" s="363"/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1"/>
      <c r="Q47" s="363"/>
      <c r="R47" s="361"/>
      <c r="S47" s="79"/>
      <c r="T47" s="79"/>
      <c r="U47" s="79"/>
      <c r="V47" s="79"/>
      <c r="W47" s="79"/>
      <c r="X47" s="79"/>
      <c r="Y47" s="80"/>
      <c r="Z47" s="79"/>
      <c r="AA47" s="80"/>
      <c r="AB47" s="79"/>
      <c r="AC47" s="80"/>
      <c r="AD47" s="79"/>
      <c r="AE47" s="80"/>
      <c r="AF47" s="79"/>
      <c r="AG47" s="80"/>
    </row>
    <row r="48" spans="1:33" s="82" customFormat="1" ht="13.2" x14ac:dyDescent="0.25">
      <c r="A48" s="363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1"/>
      <c r="Q48" s="363"/>
      <c r="R48" s="361"/>
      <c r="S48" s="79"/>
      <c r="T48" s="79"/>
      <c r="U48" s="79"/>
      <c r="V48" s="79"/>
      <c r="W48" s="79"/>
      <c r="X48" s="79"/>
      <c r="Y48" s="80"/>
      <c r="Z48" s="79"/>
      <c r="AA48" s="80"/>
      <c r="AB48" s="79"/>
      <c r="AC48" s="80"/>
      <c r="AD48" s="79"/>
      <c r="AE48" s="80"/>
      <c r="AF48" s="79"/>
      <c r="AG48" s="80"/>
    </row>
    <row r="49" spans="1:33" s="82" customFormat="1" ht="13.2" x14ac:dyDescent="0.25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1"/>
      <c r="Q49" s="363"/>
      <c r="R49" s="361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s="82" customFormat="1" ht="13.2" x14ac:dyDescent="0.25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1"/>
      <c r="Q50" s="363"/>
      <c r="R50" s="361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s="82" customFormat="1" ht="13.2" x14ac:dyDescent="0.25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1"/>
      <c r="Q51" s="363"/>
      <c r="R51" s="361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82" customFormat="1" ht="13.2" x14ac:dyDescent="0.25">
      <c r="A52" s="363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1"/>
      <c r="Q52" s="363"/>
      <c r="R52" s="361"/>
      <c r="S52" s="79"/>
      <c r="T52" s="79"/>
      <c r="U52" s="79"/>
      <c r="V52" s="79"/>
      <c r="W52" s="79"/>
      <c r="X52" s="79"/>
      <c r="Y52" s="80"/>
      <c r="Z52" s="79"/>
      <c r="AA52" s="80"/>
      <c r="AB52" s="79"/>
      <c r="AC52" s="80"/>
      <c r="AD52" s="79"/>
      <c r="AE52" s="80"/>
      <c r="AF52" s="79"/>
      <c r="AG52" s="80"/>
    </row>
    <row r="53" spans="1:33" s="82" customFormat="1" ht="13.2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79"/>
      <c r="R53" s="80"/>
      <c r="S53" s="79"/>
      <c r="T53" s="79"/>
      <c r="U53" s="79"/>
      <c r="V53" s="79"/>
      <c r="W53" s="79"/>
      <c r="X53" s="79"/>
      <c r="Y53" s="80"/>
      <c r="Z53" s="79"/>
      <c r="AA53" s="80"/>
      <c r="AB53" s="79"/>
      <c r="AC53" s="80"/>
      <c r="AD53" s="79"/>
      <c r="AE53" s="80"/>
      <c r="AF53" s="79"/>
      <c r="AG53" s="81"/>
    </row>
    <row r="54" spans="1:33" s="82" customFormat="1" ht="13.2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79"/>
      <c r="R54" s="80"/>
      <c r="S54" s="79"/>
      <c r="T54" s="79"/>
      <c r="U54" s="79"/>
      <c r="V54" s="79"/>
      <c r="W54" s="79"/>
      <c r="X54" s="79"/>
      <c r="Y54" s="80"/>
      <c r="Z54" s="79"/>
      <c r="AA54" s="80"/>
      <c r="AB54" s="79"/>
      <c r="AC54" s="80"/>
      <c r="AD54" s="79"/>
      <c r="AE54" s="80"/>
      <c r="AF54" s="79"/>
      <c r="AG54" s="80"/>
    </row>
    <row r="55" spans="1:33" s="82" customFormat="1" ht="13.2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79"/>
      <c r="R55" s="80"/>
      <c r="S55" s="79"/>
      <c r="T55" s="79"/>
      <c r="U55" s="79"/>
      <c r="V55" s="79"/>
      <c r="W55" s="79"/>
      <c r="X55" s="79"/>
      <c r="Y55" s="80"/>
      <c r="Z55" s="79"/>
      <c r="AA55" s="80"/>
      <c r="AB55" s="79"/>
      <c r="AC55" s="80"/>
      <c r="AD55" s="79"/>
      <c r="AE55" s="80"/>
      <c r="AF55" s="79"/>
      <c r="AG55" s="80"/>
    </row>
    <row r="56" spans="1:33" s="82" customFormat="1" ht="13.2" x14ac:dyDescent="0.25">
      <c r="A56" s="79"/>
      <c r="B56" s="79"/>
      <c r="C56" s="441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79"/>
      <c r="R56" s="80"/>
      <c r="S56" s="79"/>
      <c r="T56" s="79"/>
      <c r="U56" s="79"/>
      <c r="V56" s="79"/>
      <c r="W56" s="79"/>
      <c r="X56" s="79"/>
      <c r="Y56" s="80"/>
      <c r="Z56" s="79"/>
      <c r="AA56" s="80"/>
      <c r="AB56" s="79"/>
      <c r="AC56" s="80"/>
      <c r="AD56" s="79"/>
      <c r="AE56" s="80"/>
      <c r="AF56" s="79"/>
      <c r="AG56" s="80"/>
    </row>
    <row r="57" spans="1:33" s="82" customFormat="1" ht="13.2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79"/>
      <c r="R57" s="80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82" customFormat="1" ht="13.2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  <c r="Q58" s="79"/>
      <c r="R58" s="80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s="82" customFormat="1" ht="13.2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79"/>
      <c r="R59" s="80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3.2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80"/>
      <c r="Z60" s="79"/>
      <c r="AA60" s="80"/>
      <c r="AB60" s="79"/>
      <c r="AC60" s="80"/>
      <c r="AD60" s="79"/>
      <c r="AE60" s="80"/>
      <c r="AF60" s="79"/>
      <c r="AG60" s="80"/>
    </row>
    <row r="61" spans="1:33" s="82" customFormat="1" ht="13.2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79"/>
      <c r="R61" s="80"/>
      <c r="S61" s="79"/>
      <c r="T61" s="79"/>
      <c r="U61" s="79"/>
      <c r="V61" s="79"/>
      <c r="W61" s="79"/>
      <c r="X61" s="79"/>
      <c r="Y61" s="80"/>
      <c r="Z61" s="79"/>
      <c r="AA61" s="80"/>
      <c r="AB61" s="79"/>
      <c r="AC61" s="80"/>
      <c r="AD61" s="79"/>
      <c r="AE61" s="80"/>
      <c r="AF61" s="79"/>
      <c r="AG61" s="80"/>
    </row>
    <row r="62" spans="1:33" s="82" customFormat="1" ht="13.2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0"/>
    </row>
    <row r="63" spans="1:33" s="82" customFormat="1" ht="13.2" x14ac:dyDescent="0.25">
      <c r="P63" s="146"/>
      <c r="R63" s="146"/>
    </row>
    <row r="64" spans="1:33" s="82" customFormat="1" ht="13.2" x14ac:dyDescent="0.25">
      <c r="P64" s="146"/>
      <c r="R64" s="146"/>
    </row>
    <row r="65" spans="16:18" s="82" customFormat="1" ht="13.2" x14ac:dyDescent="0.25">
      <c r="P65" s="146"/>
      <c r="R65" s="146"/>
    </row>
    <row r="66" spans="16:18" s="82" customFormat="1" ht="13.2" x14ac:dyDescent="0.25">
      <c r="P66" s="146"/>
      <c r="R66" s="146"/>
    </row>
    <row r="67" spans="16:18" s="82" customFormat="1" ht="13.2" x14ac:dyDescent="0.25">
      <c r="P67" s="146"/>
      <c r="R67" s="146"/>
    </row>
    <row r="68" spans="16:18" s="82" customFormat="1" ht="13.2" x14ac:dyDescent="0.25">
      <c r="P68" s="146"/>
      <c r="R68" s="146"/>
    </row>
    <row r="69" spans="16:18" s="82" customFormat="1" ht="13.2" x14ac:dyDescent="0.25">
      <c r="P69" s="146"/>
      <c r="R69" s="146"/>
    </row>
    <row r="70" spans="16:18" s="82" customFormat="1" ht="13.2" x14ac:dyDescent="0.25">
      <c r="P70" s="146"/>
      <c r="R70" s="146"/>
    </row>
    <row r="71" spans="16:18" s="82" customFormat="1" ht="13.2" x14ac:dyDescent="0.25">
      <c r="P71" s="146"/>
      <c r="R71" s="146"/>
    </row>
    <row r="72" spans="16:18" s="82" customFormat="1" ht="13.2" x14ac:dyDescent="0.25">
      <c r="P72" s="146"/>
      <c r="R72" s="146"/>
    </row>
    <row r="73" spans="16:18" s="82" customFormat="1" ht="13.2" x14ac:dyDescent="0.25">
      <c r="P73" s="146"/>
      <c r="R73" s="146"/>
    </row>
    <row r="74" spans="16:18" s="82" customFormat="1" ht="13.2" x14ac:dyDescent="0.25">
      <c r="P74" s="146"/>
      <c r="R74" s="146"/>
    </row>
    <row r="75" spans="16:18" s="82" customFormat="1" ht="13.2" x14ac:dyDescent="0.25">
      <c r="P75" s="146"/>
      <c r="R75" s="146"/>
    </row>
    <row r="76" spans="16:18" s="82" customFormat="1" ht="13.2" x14ac:dyDescent="0.25">
      <c r="P76" s="146"/>
      <c r="R76" s="146"/>
    </row>
    <row r="77" spans="16:18" s="82" customFormat="1" ht="13.2" x14ac:dyDescent="0.25">
      <c r="P77" s="146"/>
      <c r="R77" s="146"/>
    </row>
    <row r="78" spans="16:18" s="82" customFormat="1" ht="13.2" x14ac:dyDescent="0.25">
      <c r="P78" s="146"/>
      <c r="R78" s="146"/>
    </row>
    <row r="79" spans="16:18" s="82" customFormat="1" ht="13.2" x14ac:dyDescent="0.25">
      <c r="P79" s="146"/>
      <c r="R79" s="146"/>
    </row>
    <row r="80" spans="16:18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</sheetData>
  <mergeCells count="1">
    <mergeCell ref="P1:R1"/>
  </mergeCells>
  <pageMargins left="0.7" right="0.7" top="0.75" bottom="0.75" header="0.3" footer="0.3"/>
  <pageSetup scale="53" orientation="portrait" horizontalDpi="1200" verticalDpi="120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68A0-18FE-4915-A6CD-43ACFC42797E}">
  <sheetPr>
    <pageSetUpPr fitToPage="1"/>
  </sheetPr>
  <dimension ref="A1:AB125"/>
  <sheetViews>
    <sheetView showGridLines="0" zoomScaleNormal="100" workbookViewId="0"/>
  </sheetViews>
  <sheetFormatPr defaultColWidth="9.6640625" defaultRowHeight="20.399999999999999" x14ac:dyDescent="0.35"/>
  <cols>
    <col min="1" max="1" width="33.88671875" style="371" customWidth="1"/>
    <col min="2" max="2" width="9.44140625" style="371" customWidth="1"/>
    <col min="3" max="3" width="11.88671875" style="371" customWidth="1"/>
    <col min="4" max="4" width="0.77734375" style="371" customWidth="1"/>
    <col min="5" max="5" width="11" style="371" customWidth="1"/>
    <col min="6" max="6" width="1.33203125" style="371" customWidth="1"/>
    <col min="7" max="7" width="10.109375" style="371" customWidth="1"/>
    <col min="8" max="8" width="2.21875" style="371" customWidth="1"/>
    <col min="9" max="9" width="13.44140625" style="371" customWidth="1"/>
    <col min="10" max="10" width="1.88671875" style="371" customWidth="1"/>
    <col min="11" max="11" width="8.77734375" style="371" customWidth="1"/>
    <col min="12" max="12" width="1.109375" style="371" customWidth="1"/>
    <col min="13" max="13" width="9.44140625" style="371" bestFit="1" customWidth="1"/>
    <col min="14" max="14" width="1.33203125" style="371" customWidth="1"/>
    <col min="15" max="15" width="15.77734375" style="372" customWidth="1"/>
    <col min="16" max="16" width="1.6640625" style="371" customWidth="1"/>
    <col min="17" max="17" width="14.109375" style="372" customWidth="1"/>
    <col min="18" max="18" width="2" style="371" customWidth="1"/>
    <col min="19" max="19" width="13.21875" style="371" customWidth="1"/>
    <col min="20" max="20" width="10.109375" style="373" bestFit="1" customWidth="1"/>
    <col min="21" max="21" width="12.33203125" style="371" bestFit="1" customWidth="1"/>
    <col min="22" max="22" width="10.77734375" style="371" bestFit="1" customWidth="1"/>
    <col min="23" max="256" width="9.6640625" style="371"/>
    <col min="257" max="257" width="33.88671875" style="371" customWidth="1"/>
    <col min="258" max="258" width="9.44140625" style="371" customWidth="1"/>
    <col min="259" max="259" width="11.88671875" style="371" customWidth="1"/>
    <col min="260" max="260" width="0.77734375" style="371" customWidth="1"/>
    <col min="261" max="261" width="11" style="371" customWidth="1"/>
    <col min="262" max="262" width="1.33203125" style="371" customWidth="1"/>
    <col min="263" max="263" width="10.109375" style="371" customWidth="1"/>
    <col min="264" max="264" width="2.21875" style="371" customWidth="1"/>
    <col min="265" max="265" width="13.44140625" style="371" customWidth="1"/>
    <col min="266" max="266" width="1.88671875" style="371" customWidth="1"/>
    <col min="267" max="267" width="8.77734375" style="371" customWidth="1"/>
    <col min="268" max="268" width="1.109375" style="371" customWidth="1"/>
    <col min="269" max="269" width="9.44140625" style="371" bestFit="1" customWidth="1"/>
    <col min="270" max="270" width="1.33203125" style="371" customWidth="1"/>
    <col min="271" max="271" width="15.77734375" style="371" customWidth="1"/>
    <col min="272" max="272" width="1.6640625" style="371" customWidth="1"/>
    <col min="273" max="273" width="14.109375" style="371" customWidth="1"/>
    <col min="274" max="274" width="2" style="371" customWidth="1"/>
    <col min="275" max="275" width="13.21875" style="371" customWidth="1"/>
    <col min="276" max="276" width="10.109375" style="371" bestFit="1" customWidth="1"/>
    <col min="277" max="277" width="12.33203125" style="371" bestFit="1" customWidth="1"/>
    <col min="278" max="278" width="10.77734375" style="371" bestFit="1" customWidth="1"/>
    <col min="279" max="512" width="9.6640625" style="371"/>
    <col min="513" max="513" width="33.88671875" style="371" customWidth="1"/>
    <col min="514" max="514" width="9.44140625" style="371" customWidth="1"/>
    <col min="515" max="515" width="11.88671875" style="371" customWidth="1"/>
    <col min="516" max="516" width="0.77734375" style="371" customWidth="1"/>
    <col min="517" max="517" width="11" style="371" customWidth="1"/>
    <col min="518" max="518" width="1.33203125" style="371" customWidth="1"/>
    <col min="519" max="519" width="10.109375" style="371" customWidth="1"/>
    <col min="520" max="520" width="2.21875" style="371" customWidth="1"/>
    <col min="521" max="521" width="13.44140625" style="371" customWidth="1"/>
    <col min="522" max="522" width="1.88671875" style="371" customWidth="1"/>
    <col min="523" max="523" width="8.77734375" style="371" customWidth="1"/>
    <col min="524" max="524" width="1.109375" style="371" customWidth="1"/>
    <col min="525" max="525" width="9.44140625" style="371" bestFit="1" customWidth="1"/>
    <col min="526" max="526" width="1.33203125" style="371" customWidth="1"/>
    <col min="527" max="527" width="15.77734375" style="371" customWidth="1"/>
    <col min="528" max="528" width="1.6640625" style="371" customWidth="1"/>
    <col min="529" max="529" width="14.109375" style="371" customWidth="1"/>
    <col min="530" max="530" width="2" style="371" customWidth="1"/>
    <col min="531" max="531" width="13.21875" style="371" customWidth="1"/>
    <col min="532" max="532" width="10.109375" style="371" bestFit="1" customWidth="1"/>
    <col min="533" max="533" width="12.33203125" style="371" bestFit="1" customWidth="1"/>
    <col min="534" max="534" width="10.77734375" style="371" bestFit="1" customWidth="1"/>
    <col min="535" max="768" width="9.6640625" style="371"/>
    <col min="769" max="769" width="33.88671875" style="371" customWidth="1"/>
    <col min="770" max="770" width="9.44140625" style="371" customWidth="1"/>
    <col min="771" max="771" width="11.88671875" style="371" customWidth="1"/>
    <col min="772" max="772" width="0.77734375" style="371" customWidth="1"/>
    <col min="773" max="773" width="11" style="371" customWidth="1"/>
    <col min="774" max="774" width="1.33203125" style="371" customWidth="1"/>
    <col min="775" max="775" width="10.109375" style="371" customWidth="1"/>
    <col min="776" max="776" width="2.21875" style="371" customWidth="1"/>
    <col min="777" max="777" width="13.44140625" style="371" customWidth="1"/>
    <col min="778" max="778" width="1.88671875" style="371" customWidth="1"/>
    <col min="779" max="779" width="8.77734375" style="371" customWidth="1"/>
    <col min="780" max="780" width="1.109375" style="371" customWidth="1"/>
    <col min="781" max="781" width="9.44140625" style="371" bestFit="1" customWidth="1"/>
    <col min="782" max="782" width="1.33203125" style="371" customWidth="1"/>
    <col min="783" max="783" width="15.77734375" style="371" customWidth="1"/>
    <col min="784" max="784" width="1.6640625" style="371" customWidth="1"/>
    <col min="785" max="785" width="14.109375" style="371" customWidth="1"/>
    <col min="786" max="786" width="2" style="371" customWidth="1"/>
    <col min="787" max="787" width="13.21875" style="371" customWidth="1"/>
    <col min="788" max="788" width="10.109375" style="371" bestFit="1" customWidth="1"/>
    <col min="789" max="789" width="12.33203125" style="371" bestFit="1" customWidth="1"/>
    <col min="790" max="790" width="10.77734375" style="371" bestFit="1" customWidth="1"/>
    <col min="791" max="1024" width="9.6640625" style="371"/>
    <col min="1025" max="1025" width="33.88671875" style="371" customWidth="1"/>
    <col min="1026" max="1026" width="9.44140625" style="371" customWidth="1"/>
    <col min="1027" max="1027" width="11.88671875" style="371" customWidth="1"/>
    <col min="1028" max="1028" width="0.77734375" style="371" customWidth="1"/>
    <col min="1029" max="1029" width="11" style="371" customWidth="1"/>
    <col min="1030" max="1030" width="1.33203125" style="371" customWidth="1"/>
    <col min="1031" max="1031" width="10.109375" style="371" customWidth="1"/>
    <col min="1032" max="1032" width="2.21875" style="371" customWidth="1"/>
    <col min="1033" max="1033" width="13.44140625" style="371" customWidth="1"/>
    <col min="1034" max="1034" width="1.88671875" style="371" customWidth="1"/>
    <col min="1035" max="1035" width="8.77734375" style="371" customWidth="1"/>
    <col min="1036" max="1036" width="1.109375" style="371" customWidth="1"/>
    <col min="1037" max="1037" width="9.44140625" style="371" bestFit="1" customWidth="1"/>
    <col min="1038" max="1038" width="1.33203125" style="371" customWidth="1"/>
    <col min="1039" max="1039" width="15.77734375" style="371" customWidth="1"/>
    <col min="1040" max="1040" width="1.6640625" style="371" customWidth="1"/>
    <col min="1041" max="1041" width="14.109375" style="371" customWidth="1"/>
    <col min="1042" max="1042" width="2" style="371" customWidth="1"/>
    <col min="1043" max="1043" width="13.21875" style="371" customWidth="1"/>
    <col min="1044" max="1044" width="10.109375" style="371" bestFit="1" customWidth="1"/>
    <col min="1045" max="1045" width="12.33203125" style="371" bestFit="1" customWidth="1"/>
    <col min="1046" max="1046" width="10.77734375" style="371" bestFit="1" customWidth="1"/>
    <col min="1047" max="1280" width="9.6640625" style="371"/>
    <col min="1281" max="1281" width="33.88671875" style="371" customWidth="1"/>
    <col min="1282" max="1282" width="9.44140625" style="371" customWidth="1"/>
    <col min="1283" max="1283" width="11.88671875" style="371" customWidth="1"/>
    <col min="1284" max="1284" width="0.77734375" style="371" customWidth="1"/>
    <col min="1285" max="1285" width="11" style="371" customWidth="1"/>
    <col min="1286" max="1286" width="1.33203125" style="371" customWidth="1"/>
    <col min="1287" max="1287" width="10.109375" style="371" customWidth="1"/>
    <col min="1288" max="1288" width="2.21875" style="371" customWidth="1"/>
    <col min="1289" max="1289" width="13.44140625" style="371" customWidth="1"/>
    <col min="1290" max="1290" width="1.88671875" style="371" customWidth="1"/>
    <col min="1291" max="1291" width="8.77734375" style="371" customWidth="1"/>
    <col min="1292" max="1292" width="1.109375" style="371" customWidth="1"/>
    <col min="1293" max="1293" width="9.44140625" style="371" bestFit="1" customWidth="1"/>
    <col min="1294" max="1294" width="1.33203125" style="371" customWidth="1"/>
    <col min="1295" max="1295" width="15.77734375" style="371" customWidth="1"/>
    <col min="1296" max="1296" width="1.6640625" style="371" customWidth="1"/>
    <col min="1297" max="1297" width="14.109375" style="371" customWidth="1"/>
    <col min="1298" max="1298" width="2" style="371" customWidth="1"/>
    <col min="1299" max="1299" width="13.21875" style="371" customWidth="1"/>
    <col min="1300" max="1300" width="10.109375" style="371" bestFit="1" customWidth="1"/>
    <col min="1301" max="1301" width="12.33203125" style="371" bestFit="1" customWidth="1"/>
    <col min="1302" max="1302" width="10.77734375" style="371" bestFit="1" customWidth="1"/>
    <col min="1303" max="1536" width="9.6640625" style="371"/>
    <col min="1537" max="1537" width="33.88671875" style="371" customWidth="1"/>
    <col min="1538" max="1538" width="9.44140625" style="371" customWidth="1"/>
    <col min="1539" max="1539" width="11.88671875" style="371" customWidth="1"/>
    <col min="1540" max="1540" width="0.77734375" style="371" customWidth="1"/>
    <col min="1541" max="1541" width="11" style="371" customWidth="1"/>
    <col min="1542" max="1542" width="1.33203125" style="371" customWidth="1"/>
    <col min="1543" max="1543" width="10.109375" style="371" customWidth="1"/>
    <col min="1544" max="1544" width="2.21875" style="371" customWidth="1"/>
    <col min="1545" max="1545" width="13.44140625" style="371" customWidth="1"/>
    <col min="1546" max="1546" width="1.88671875" style="371" customWidth="1"/>
    <col min="1547" max="1547" width="8.77734375" style="371" customWidth="1"/>
    <col min="1548" max="1548" width="1.109375" style="371" customWidth="1"/>
    <col min="1549" max="1549" width="9.44140625" style="371" bestFit="1" customWidth="1"/>
    <col min="1550" max="1550" width="1.33203125" style="371" customWidth="1"/>
    <col min="1551" max="1551" width="15.77734375" style="371" customWidth="1"/>
    <col min="1552" max="1552" width="1.6640625" style="371" customWidth="1"/>
    <col min="1553" max="1553" width="14.109375" style="371" customWidth="1"/>
    <col min="1554" max="1554" width="2" style="371" customWidth="1"/>
    <col min="1555" max="1555" width="13.21875" style="371" customWidth="1"/>
    <col min="1556" max="1556" width="10.109375" style="371" bestFit="1" customWidth="1"/>
    <col min="1557" max="1557" width="12.33203125" style="371" bestFit="1" customWidth="1"/>
    <col min="1558" max="1558" width="10.77734375" style="371" bestFit="1" customWidth="1"/>
    <col min="1559" max="1792" width="9.6640625" style="371"/>
    <col min="1793" max="1793" width="33.88671875" style="371" customWidth="1"/>
    <col min="1794" max="1794" width="9.44140625" style="371" customWidth="1"/>
    <col min="1795" max="1795" width="11.88671875" style="371" customWidth="1"/>
    <col min="1796" max="1796" width="0.77734375" style="371" customWidth="1"/>
    <col min="1797" max="1797" width="11" style="371" customWidth="1"/>
    <col min="1798" max="1798" width="1.33203125" style="371" customWidth="1"/>
    <col min="1799" max="1799" width="10.109375" style="371" customWidth="1"/>
    <col min="1800" max="1800" width="2.21875" style="371" customWidth="1"/>
    <col min="1801" max="1801" width="13.44140625" style="371" customWidth="1"/>
    <col min="1802" max="1802" width="1.88671875" style="371" customWidth="1"/>
    <col min="1803" max="1803" width="8.77734375" style="371" customWidth="1"/>
    <col min="1804" max="1804" width="1.109375" style="371" customWidth="1"/>
    <col min="1805" max="1805" width="9.44140625" style="371" bestFit="1" customWidth="1"/>
    <col min="1806" max="1806" width="1.33203125" style="371" customWidth="1"/>
    <col min="1807" max="1807" width="15.77734375" style="371" customWidth="1"/>
    <col min="1808" max="1808" width="1.6640625" style="371" customWidth="1"/>
    <col min="1809" max="1809" width="14.109375" style="371" customWidth="1"/>
    <col min="1810" max="1810" width="2" style="371" customWidth="1"/>
    <col min="1811" max="1811" width="13.21875" style="371" customWidth="1"/>
    <col min="1812" max="1812" width="10.109375" style="371" bestFit="1" customWidth="1"/>
    <col min="1813" max="1813" width="12.33203125" style="371" bestFit="1" customWidth="1"/>
    <col min="1814" max="1814" width="10.77734375" style="371" bestFit="1" customWidth="1"/>
    <col min="1815" max="2048" width="9.6640625" style="371"/>
    <col min="2049" max="2049" width="33.88671875" style="371" customWidth="1"/>
    <col min="2050" max="2050" width="9.44140625" style="371" customWidth="1"/>
    <col min="2051" max="2051" width="11.88671875" style="371" customWidth="1"/>
    <col min="2052" max="2052" width="0.77734375" style="371" customWidth="1"/>
    <col min="2053" max="2053" width="11" style="371" customWidth="1"/>
    <col min="2054" max="2054" width="1.33203125" style="371" customWidth="1"/>
    <col min="2055" max="2055" width="10.109375" style="371" customWidth="1"/>
    <col min="2056" max="2056" width="2.21875" style="371" customWidth="1"/>
    <col min="2057" max="2057" width="13.44140625" style="371" customWidth="1"/>
    <col min="2058" max="2058" width="1.88671875" style="371" customWidth="1"/>
    <col min="2059" max="2059" width="8.77734375" style="371" customWidth="1"/>
    <col min="2060" max="2060" width="1.109375" style="371" customWidth="1"/>
    <col min="2061" max="2061" width="9.44140625" style="371" bestFit="1" customWidth="1"/>
    <col min="2062" max="2062" width="1.33203125" style="371" customWidth="1"/>
    <col min="2063" max="2063" width="15.77734375" style="371" customWidth="1"/>
    <col min="2064" max="2064" width="1.6640625" style="371" customWidth="1"/>
    <col min="2065" max="2065" width="14.109375" style="371" customWidth="1"/>
    <col min="2066" max="2066" width="2" style="371" customWidth="1"/>
    <col min="2067" max="2067" width="13.21875" style="371" customWidth="1"/>
    <col min="2068" max="2068" width="10.109375" style="371" bestFit="1" customWidth="1"/>
    <col min="2069" max="2069" width="12.33203125" style="371" bestFit="1" customWidth="1"/>
    <col min="2070" max="2070" width="10.77734375" style="371" bestFit="1" customWidth="1"/>
    <col min="2071" max="2304" width="9.6640625" style="371"/>
    <col min="2305" max="2305" width="33.88671875" style="371" customWidth="1"/>
    <col min="2306" max="2306" width="9.44140625" style="371" customWidth="1"/>
    <col min="2307" max="2307" width="11.88671875" style="371" customWidth="1"/>
    <col min="2308" max="2308" width="0.77734375" style="371" customWidth="1"/>
    <col min="2309" max="2309" width="11" style="371" customWidth="1"/>
    <col min="2310" max="2310" width="1.33203125" style="371" customWidth="1"/>
    <col min="2311" max="2311" width="10.109375" style="371" customWidth="1"/>
    <col min="2312" max="2312" width="2.21875" style="371" customWidth="1"/>
    <col min="2313" max="2313" width="13.44140625" style="371" customWidth="1"/>
    <col min="2314" max="2314" width="1.88671875" style="371" customWidth="1"/>
    <col min="2315" max="2315" width="8.77734375" style="371" customWidth="1"/>
    <col min="2316" max="2316" width="1.109375" style="371" customWidth="1"/>
    <col min="2317" max="2317" width="9.44140625" style="371" bestFit="1" customWidth="1"/>
    <col min="2318" max="2318" width="1.33203125" style="371" customWidth="1"/>
    <col min="2319" max="2319" width="15.77734375" style="371" customWidth="1"/>
    <col min="2320" max="2320" width="1.6640625" style="371" customWidth="1"/>
    <col min="2321" max="2321" width="14.109375" style="371" customWidth="1"/>
    <col min="2322" max="2322" width="2" style="371" customWidth="1"/>
    <col min="2323" max="2323" width="13.21875" style="371" customWidth="1"/>
    <col min="2324" max="2324" width="10.109375" style="371" bestFit="1" customWidth="1"/>
    <col min="2325" max="2325" width="12.33203125" style="371" bestFit="1" customWidth="1"/>
    <col min="2326" max="2326" width="10.77734375" style="371" bestFit="1" customWidth="1"/>
    <col min="2327" max="2560" width="9.6640625" style="371"/>
    <col min="2561" max="2561" width="33.88671875" style="371" customWidth="1"/>
    <col min="2562" max="2562" width="9.44140625" style="371" customWidth="1"/>
    <col min="2563" max="2563" width="11.88671875" style="371" customWidth="1"/>
    <col min="2564" max="2564" width="0.77734375" style="371" customWidth="1"/>
    <col min="2565" max="2565" width="11" style="371" customWidth="1"/>
    <col min="2566" max="2566" width="1.33203125" style="371" customWidth="1"/>
    <col min="2567" max="2567" width="10.109375" style="371" customWidth="1"/>
    <col min="2568" max="2568" width="2.21875" style="371" customWidth="1"/>
    <col min="2569" max="2569" width="13.44140625" style="371" customWidth="1"/>
    <col min="2570" max="2570" width="1.88671875" style="371" customWidth="1"/>
    <col min="2571" max="2571" width="8.77734375" style="371" customWidth="1"/>
    <col min="2572" max="2572" width="1.109375" style="371" customWidth="1"/>
    <col min="2573" max="2573" width="9.44140625" style="371" bestFit="1" customWidth="1"/>
    <col min="2574" max="2574" width="1.33203125" style="371" customWidth="1"/>
    <col min="2575" max="2575" width="15.77734375" style="371" customWidth="1"/>
    <col min="2576" max="2576" width="1.6640625" style="371" customWidth="1"/>
    <col min="2577" max="2577" width="14.109375" style="371" customWidth="1"/>
    <col min="2578" max="2578" width="2" style="371" customWidth="1"/>
    <col min="2579" max="2579" width="13.21875" style="371" customWidth="1"/>
    <col min="2580" max="2580" width="10.109375" style="371" bestFit="1" customWidth="1"/>
    <col min="2581" max="2581" width="12.33203125" style="371" bestFit="1" customWidth="1"/>
    <col min="2582" max="2582" width="10.77734375" style="371" bestFit="1" customWidth="1"/>
    <col min="2583" max="2816" width="9.6640625" style="371"/>
    <col min="2817" max="2817" width="33.88671875" style="371" customWidth="1"/>
    <col min="2818" max="2818" width="9.44140625" style="371" customWidth="1"/>
    <col min="2819" max="2819" width="11.88671875" style="371" customWidth="1"/>
    <col min="2820" max="2820" width="0.77734375" style="371" customWidth="1"/>
    <col min="2821" max="2821" width="11" style="371" customWidth="1"/>
    <col min="2822" max="2822" width="1.33203125" style="371" customWidth="1"/>
    <col min="2823" max="2823" width="10.109375" style="371" customWidth="1"/>
    <col min="2824" max="2824" width="2.21875" style="371" customWidth="1"/>
    <col min="2825" max="2825" width="13.44140625" style="371" customWidth="1"/>
    <col min="2826" max="2826" width="1.88671875" style="371" customWidth="1"/>
    <col min="2827" max="2827" width="8.77734375" style="371" customWidth="1"/>
    <col min="2828" max="2828" width="1.109375" style="371" customWidth="1"/>
    <col min="2829" max="2829" width="9.44140625" style="371" bestFit="1" customWidth="1"/>
    <col min="2830" max="2830" width="1.33203125" style="371" customWidth="1"/>
    <col min="2831" max="2831" width="15.77734375" style="371" customWidth="1"/>
    <col min="2832" max="2832" width="1.6640625" style="371" customWidth="1"/>
    <col min="2833" max="2833" width="14.109375" style="371" customWidth="1"/>
    <col min="2834" max="2834" width="2" style="371" customWidth="1"/>
    <col min="2835" max="2835" width="13.21875" style="371" customWidth="1"/>
    <col min="2836" max="2836" width="10.109375" style="371" bestFit="1" customWidth="1"/>
    <col min="2837" max="2837" width="12.33203125" style="371" bestFit="1" customWidth="1"/>
    <col min="2838" max="2838" width="10.77734375" style="371" bestFit="1" customWidth="1"/>
    <col min="2839" max="3072" width="9.6640625" style="371"/>
    <col min="3073" max="3073" width="33.88671875" style="371" customWidth="1"/>
    <col min="3074" max="3074" width="9.44140625" style="371" customWidth="1"/>
    <col min="3075" max="3075" width="11.88671875" style="371" customWidth="1"/>
    <col min="3076" max="3076" width="0.77734375" style="371" customWidth="1"/>
    <col min="3077" max="3077" width="11" style="371" customWidth="1"/>
    <col min="3078" max="3078" width="1.33203125" style="371" customWidth="1"/>
    <col min="3079" max="3079" width="10.109375" style="371" customWidth="1"/>
    <col min="3080" max="3080" width="2.21875" style="371" customWidth="1"/>
    <col min="3081" max="3081" width="13.44140625" style="371" customWidth="1"/>
    <col min="3082" max="3082" width="1.88671875" style="371" customWidth="1"/>
    <col min="3083" max="3083" width="8.77734375" style="371" customWidth="1"/>
    <col min="3084" max="3084" width="1.109375" style="371" customWidth="1"/>
    <col min="3085" max="3085" width="9.44140625" style="371" bestFit="1" customWidth="1"/>
    <col min="3086" max="3086" width="1.33203125" style="371" customWidth="1"/>
    <col min="3087" max="3087" width="15.77734375" style="371" customWidth="1"/>
    <col min="3088" max="3088" width="1.6640625" style="371" customWidth="1"/>
    <col min="3089" max="3089" width="14.109375" style="371" customWidth="1"/>
    <col min="3090" max="3090" width="2" style="371" customWidth="1"/>
    <col min="3091" max="3091" width="13.21875" style="371" customWidth="1"/>
    <col min="3092" max="3092" width="10.109375" style="371" bestFit="1" customWidth="1"/>
    <col min="3093" max="3093" width="12.33203125" style="371" bestFit="1" customWidth="1"/>
    <col min="3094" max="3094" width="10.77734375" style="371" bestFit="1" customWidth="1"/>
    <col min="3095" max="3328" width="9.6640625" style="371"/>
    <col min="3329" max="3329" width="33.88671875" style="371" customWidth="1"/>
    <col min="3330" max="3330" width="9.44140625" style="371" customWidth="1"/>
    <col min="3331" max="3331" width="11.88671875" style="371" customWidth="1"/>
    <col min="3332" max="3332" width="0.77734375" style="371" customWidth="1"/>
    <col min="3333" max="3333" width="11" style="371" customWidth="1"/>
    <col min="3334" max="3334" width="1.33203125" style="371" customWidth="1"/>
    <col min="3335" max="3335" width="10.109375" style="371" customWidth="1"/>
    <col min="3336" max="3336" width="2.21875" style="371" customWidth="1"/>
    <col min="3337" max="3337" width="13.44140625" style="371" customWidth="1"/>
    <col min="3338" max="3338" width="1.88671875" style="371" customWidth="1"/>
    <col min="3339" max="3339" width="8.77734375" style="371" customWidth="1"/>
    <col min="3340" max="3340" width="1.109375" style="371" customWidth="1"/>
    <col min="3341" max="3341" width="9.44140625" style="371" bestFit="1" customWidth="1"/>
    <col min="3342" max="3342" width="1.33203125" style="371" customWidth="1"/>
    <col min="3343" max="3343" width="15.77734375" style="371" customWidth="1"/>
    <col min="3344" max="3344" width="1.6640625" style="371" customWidth="1"/>
    <col min="3345" max="3345" width="14.109375" style="371" customWidth="1"/>
    <col min="3346" max="3346" width="2" style="371" customWidth="1"/>
    <col min="3347" max="3347" width="13.21875" style="371" customWidth="1"/>
    <col min="3348" max="3348" width="10.109375" style="371" bestFit="1" customWidth="1"/>
    <col min="3349" max="3349" width="12.33203125" style="371" bestFit="1" customWidth="1"/>
    <col min="3350" max="3350" width="10.77734375" style="371" bestFit="1" customWidth="1"/>
    <col min="3351" max="3584" width="9.6640625" style="371"/>
    <col min="3585" max="3585" width="33.88671875" style="371" customWidth="1"/>
    <col min="3586" max="3586" width="9.44140625" style="371" customWidth="1"/>
    <col min="3587" max="3587" width="11.88671875" style="371" customWidth="1"/>
    <col min="3588" max="3588" width="0.77734375" style="371" customWidth="1"/>
    <col min="3589" max="3589" width="11" style="371" customWidth="1"/>
    <col min="3590" max="3590" width="1.33203125" style="371" customWidth="1"/>
    <col min="3591" max="3591" width="10.109375" style="371" customWidth="1"/>
    <col min="3592" max="3592" width="2.21875" style="371" customWidth="1"/>
    <col min="3593" max="3593" width="13.44140625" style="371" customWidth="1"/>
    <col min="3594" max="3594" width="1.88671875" style="371" customWidth="1"/>
    <col min="3595" max="3595" width="8.77734375" style="371" customWidth="1"/>
    <col min="3596" max="3596" width="1.109375" style="371" customWidth="1"/>
    <col min="3597" max="3597" width="9.44140625" style="371" bestFit="1" customWidth="1"/>
    <col min="3598" max="3598" width="1.33203125" style="371" customWidth="1"/>
    <col min="3599" max="3599" width="15.77734375" style="371" customWidth="1"/>
    <col min="3600" max="3600" width="1.6640625" style="371" customWidth="1"/>
    <col min="3601" max="3601" width="14.109375" style="371" customWidth="1"/>
    <col min="3602" max="3602" width="2" style="371" customWidth="1"/>
    <col min="3603" max="3603" width="13.21875" style="371" customWidth="1"/>
    <col min="3604" max="3604" width="10.109375" style="371" bestFit="1" customWidth="1"/>
    <col min="3605" max="3605" width="12.33203125" style="371" bestFit="1" customWidth="1"/>
    <col min="3606" max="3606" width="10.77734375" style="371" bestFit="1" customWidth="1"/>
    <col min="3607" max="3840" width="9.6640625" style="371"/>
    <col min="3841" max="3841" width="33.88671875" style="371" customWidth="1"/>
    <col min="3842" max="3842" width="9.44140625" style="371" customWidth="1"/>
    <col min="3843" max="3843" width="11.88671875" style="371" customWidth="1"/>
    <col min="3844" max="3844" width="0.77734375" style="371" customWidth="1"/>
    <col min="3845" max="3845" width="11" style="371" customWidth="1"/>
    <col min="3846" max="3846" width="1.33203125" style="371" customWidth="1"/>
    <col min="3847" max="3847" width="10.109375" style="371" customWidth="1"/>
    <col min="3848" max="3848" width="2.21875" style="371" customWidth="1"/>
    <col min="3849" max="3849" width="13.44140625" style="371" customWidth="1"/>
    <col min="3850" max="3850" width="1.88671875" style="371" customWidth="1"/>
    <col min="3851" max="3851" width="8.77734375" style="371" customWidth="1"/>
    <col min="3852" max="3852" width="1.109375" style="371" customWidth="1"/>
    <col min="3853" max="3853" width="9.44140625" style="371" bestFit="1" customWidth="1"/>
    <col min="3854" max="3854" width="1.33203125" style="371" customWidth="1"/>
    <col min="3855" max="3855" width="15.77734375" style="371" customWidth="1"/>
    <col min="3856" max="3856" width="1.6640625" style="371" customWidth="1"/>
    <col min="3857" max="3857" width="14.109375" style="371" customWidth="1"/>
    <col min="3858" max="3858" width="2" style="371" customWidth="1"/>
    <col min="3859" max="3859" width="13.21875" style="371" customWidth="1"/>
    <col min="3860" max="3860" width="10.109375" style="371" bestFit="1" customWidth="1"/>
    <col min="3861" max="3861" width="12.33203125" style="371" bestFit="1" customWidth="1"/>
    <col min="3862" max="3862" width="10.77734375" style="371" bestFit="1" customWidth="1"/>
    <col min="3863" max="4096" width="9.6640625" style="371"/>
    <col min="4097" max="4097" width="33.88671875" style="371" customWidth="1"/>
    <col min="4098" max="4098" width="9.44140625" style="371" customWidth="1"/>
    <col min="4099" max="4099" width="11.88671875" style="371" customWidth="1"/>
    <col min="4100" max="4100" width="0.77734375" style="371" customWidth="1"/>
    <col min="4101" max="4101" width="11" style="371" customWidth="1"/>
    <col min="4102" max="4102" width="1.33203125" style="371" customWidth="1"/>
    <col min="4103" max="4103" width="10.109375" style="371" customWidth="1"/>
    <col min="4104" max="4104" width="2.21875" style="371" customWidth="1"/>
    <col min="4105" max="4105" width="13.44140625" style="371" customWidth="1"/>
    <col min="4106" max="4106" width="1.88671875" style="371" customWidth="1"/>
    <col min="4107" max="4107" width="8.77734375" style="371" customWidth="1"/>
    <col min="4108" max="4108" width="1.109375" style="371" customWidth="1"/>
    <col min="4109" max="4109" width="9.44140625" style="371" bestFit="1" customWidth="1"/>
    <col min="4110" max="4110" width="1.33203125" style="371" customWidth="1"/>
    <col min="4111" max="4111" width="15.77734375" style="371" customWidth="1"/>
    <col min="4112" max="4112" width="1.6640625" style="371" customWidth="1"/>
    <col min="4113" max="4113" width="14.109375" style="371" customWidth="1"/>
    <col min="4114" max="4114" width="2" style="371" customWidth="1"/>
    <col min="4115" max="4115" width="13.21875" style="371" customWidth="1"/>
    <col min="4116" max="4116" width="10.109375" style="371" bestFit="1" customWidth="1"/>
    <col min="4117" max="4117" width="12.33203125" style="371" bestFit="1" customWidth="1"/>
    <col min="4118" max="4118" width="10.77734375" style="371" bestFit="1" customWidth="1"/>
    <col min="4119" max="4352" width="9.6640625" style="371"/>
    <col min="4353" max="4353" width="33.88671875" style="371" customWidth="1"/>
    <col min="4354" max="4354" width="9.44140625" style="371" customWidth="1"/>
    <col min="4355" max="4355" width="11.88671875" style="371" customWidth="1"/>
    <col min="4356" max="4356" width="0.77734375" style="371" customWidth="1"/>
    <col min="4357" max="4357" width="11" style="371" customWidth="1"/>
    <col min="4358" max="4358" width="1.33203125" style="371" customWidth="1"/>
    <col min="4359" max="4359" width="10.109375" style="371" customWidth="1"/>
    <col min="4360" max="4360" width="2.21875" style="371" customWidth="1"/>
    <col min="4361" max="4361" width="13.44140625" style="371" customWidth="1"/>
    <col min="4362" max="4362" width="1.88671875" style="371" customWidth="1"/>
    <col min="4363" max="4363" width="8.77734375" style="371" customWidth="1"/>
    <col min="4364" max="4364" width="1.109375" style="371" customWidth="1"/>
    <col min="4365" max="4365" width="9.44140625" style="371" bestFit="1" customWidth="1"/>
    <col min="4366" max="4366" width="1.33203125" style="371" customWidth="1"/>
    <col min="4367" max="4367" width="15.77734375" style="371" customWidth="1"/>
    <col min="4368" max="4368" width="1.6640625" style="371" customWidth="1"/>
    <col min="4369" max="4369" width="14.109375" style="371" customWidth="1"/>
    <col min="4370" max="4370" width="2" style="371" customWidth="1"/>
    <col min="4371" max="4371" width="13.21875" style="371" customWidth="1"/>
    <col min="4372" max="4372" width="10.109375" style="371" bestFit="1" customWidth="1"/>
    <col min="4373" max="4373" width="12.33203125" style="371" bestFit="1" customWidth="1"/>
    <col min="4374" max="4374" width="10.77734375" style="371" bestFit="1" customWidth="1"/>
    <col min="4375" max="4608" width="9.6640625" style="371"/>
    <col min="4609" max="4609" width="33.88671875" style="371" customWidth="1"/>
    <col min="4610" max="4610" width="9.44140625" style="371" customWidth="1"/>
    <col min="4611" max="4611" width="11.88671875" style="371" customWidth="1"/>
    <col min="4612" max="4612" width="0.77734375" style="371" customWidth="1"/>
    <col min="4613" max="4613" width="11" style="371" customWidth="1"/>
    <col min="4614" max="4614" width="1.33203125" style="371" customWidth="1"/>
    <col min="4615" max="4615" width="10.109375" style="371" customWidth="1"/>
    <col min="4616" max="4616" width="2.21875" style="371" customWidth="1"/>
    <col min="4617" max="4617" width="13.44140625" style="371" customWidth="1"/>
    <col min="4618" max="4618" width="1.88671875" style="371" customWidth="1"/>
    <col min="4619" max="4619" width="8.77734375" style="371" customWidth="1"/>
    <col min="4620" max="4620" width="1.109375" style="371" customWidth="1"/>
    <col min="4621" max="4621" width="9.44140625" style="371" bestFit="1" customWidth="1"/>
    <col min="4622" max="4622" width="1.33203125" style="371" customWidth="1"/>
    <col min="4623" max="4623" width="15.77734375" style="371" customWidth="1"/>
    <col min="4624" max="4624" width="1.6640625" style="371" customWidth="1"/>
    <col min="4625" max="4625" width="14.109375" style="371" customWidth="1"/>
    <col min="4626" max="4626" width="2" style="371" customWidth="1"/>
    <col min="4627" max="4627" width="13.21875" style="371" customWidth="1"/>
    <col min="4628" max="4628" width="10.109375" style="371" bestFit="1" customWidth="1"/>
    <col min="4629" max="4629" width="12.33203125" style="371" bestFit="1" customWidth="1"/>
    <col min="4630" max="4630" width="10.77734375" style="371" bestFit="1" customWidth="1"/>
    <col min="4631" max="4864" width="9.6640625" style="371"/>
    <col min="4865" max="4865" width="33.88671875" style="371" customWidth="1"/>
    <col min="4866" max="4866" width="9.44140625" style="371" customWidth="1"/>
    <col min="4867" max="4867" width="11.88671875" style="371" customWidth="1"/>
    <col min="4868" max="4868" width="0.77734375" style="371" customWidth="1"/>
    <col min="4869" max="4869" width="11" style="371" customWidth="1"/>
    <col min="4870" max="4870" width="1.33203125" style="371" customWidth="1"/>
    <col min="4871" max="4871" width="10.109375" style="371" customWidth="1"/>
    <col min="4872" max="4872" width="2.21875" style="371" customWidth="1"/>
    <col min="4873" max="4873" width="13.44140625" style="371" customWidth="1"/>
    <col min="4874" max="4874" width="1.88671875" style="371" customWidth="1"/>
    <col min="4875" max="4875" width="8.77734375" style="371" customWidth="1"/>
    <col min="4876" max="4876" width="1.109375" style="371" customWidth="1"/>
    <col min="4877" max="4877" width="9.44140625" style="371" bestFit="1" customWidth="1"/>
    <col min="4878" max="4878" width="1.33203125" style="371" customWidth="1"/>
    <col min="4879" max="4879" width="15.77734375" style="371" customWidth="1"/>
    <col min="4880" max="4880" width="1.6640625" style="371" customWidth="1"/>
    <col min="4881" max="4881" width="14.109375" style="371" customWidth="1"/>
    <col min="4882" max="4882" width="2" style="371" customWidth="1"/>
    <col min="4883" max="4883" width="13.21875" style="371" customWidth="1"/>
    <col min="4884" max="4884" width="10.109375" style="371" bestFit="1" customWidth="1"/>
    <col min="4885" max="4885" width="12.33203125" style="371" bestFit="1" customWidth="1"/>
    <col min="4886" max="4886" width="10.77734375" style="371" bestFit="1" customWidth="1"/>
    <col min="4887" max="5120" width="9.6640625" style="371"/>
    <col min="5121" max="5121" width="33.88671875" style="371" customWidth="1"/>
    <col min="5122" max="5122" width="9.44140625" style="371" customWidth="1"/>
    <col min="5123" max="5123" width="11.88671875" style="371" customWidth="1"/>
    <col min="5124" max="5124" width="0.77734375" style="371" customWidth="1"/>
    <col min="5125" max="5125" width="11" style="371" customWidth="1"/>
    <col min="5126" max="5126" width="1.33203125" style="371" customWidth="1"/>
    <col min="5127" max="5127" width="10.109375" style="371" customWidth="1"/>
    <col min="5128" max="5128" width="2.21875" style="371" customWidth="1"/>
    <col min="5129" max="5129" width="13.44140625" style="371" customWidth="1"/>
    <col min="5130" max="5130" width="1.88671875" style="371" customWidth="1"/>
    <col min="5131" max="5131" width="8.77734375" style="371" customWidth="1"/>
    <col min="5132" max="5132" width="1.109375" style="371" customWidth="1"/>
    <col min="5133" max="5133" width="9.44140625" style="371" bestFit="1" customWidth="1"/>
    <col min="5134" max="5134" width="1.33203125" style="371" customWidth="1"/>
    <col min="5135" max="5135" width="15.77734375" style="371" customWidth="1"/>
    <col min="5136" max="5136" width="1.6640625" style="371" customWidth="1"/>
    <col min="5137" max="5137" width="14.109375" style="371" customWidth="1"/>
    <col min="5138" max="5138" width="2" style="371" customWidth="1"/>
    <col min="5139" max="5139" width="13.21875" style="371" customWidth="1"/>
    <col min="5140" max="5140" width="10.109375" style="371" bestFit="1" customWidth="1"/>
    <col min="5141" max="5141" width="12.33203125" style="371" bestFit="1" customWidth="1"/>
    <col min="5142" max="5142" width="10.77734375" style="371" bestFit="1" customWidth="1"/>
    <col min="5143" max="5376" width="9.6640625" style="371"/>
    <col min="5377" max="5377" width="33.88671875" style="371" customWidth="1"/>
    <col min="5378" max="5378" width="9.44140625" style="371" customWidth="1"/>
    <col min="5379" max="5379" width="11.88671875" style="371" customWidth="1"/>
    <col min="5380" max="5380" width="0.77734375" style="371" customWidth="1"/>
    <col min="5381" max="5381" width="11" style="371" customWidth="1"/>
    <col min="5382" max="5382" width="1.33203125" style="371" customWidth="1"/>
    <col min="5383" max="5383" width="10.109375" style="371" customWidth="1"/>
    <col min="5384" max="5384" width="2.21875" style="371" customWidth="1"/>
    <col min="5385" max="5385" width="13.44140625" style="371" customWidth="1"/>
    <col min="5386" max="5386" width="1.88671875" style="371" customWidth="1"/>
    <col min="5387" max="5387" width="8.77734375" style="371" customWidth="1"/>
    <col min="5388" max="5388" width="1.109375" style="371" customWidth="1"/>
    <col min="5389" max="5389" width="9.44140625" style="371" bestFit="1" customWidth="1"/>
    <col min="5390" max="5390" width="1.33203125" style="371" customWidth="1"/>
    <col min="5391" max="5391" width="15.77734375" style="371" customWidth="1"/>
    <col min="5392" max="5392" width="1.6640625" style="371" customWidth="1"/>
    <col min="5393" max="5393" width="14.109375" style="371" customWidth="1"/>
    <col min="5394" max="5394" width="2" style="371" customWidth="1"/>
    <col min="5395" max="5395" width="13.21875" style="371" customWidth="1"/>
    <col min="5396" max="5396" width="10.109375" style="371" bestFit="1" customWidth="1"/>
    <col min="5397" max="5397" width="12.33203125" style="371" bestFit="1" customWidth="1"/>
    <col min="5398" max="5398" width="10.77734375" style="371" bestFit="1" customWidth="1"/>
    <col min="5399" max="5632" width="9.6640625" style="371"/>
    <col min="5633" max="5633" width="33.88671875" style="371" customWidth="1"/>
    <col min="5634" max="5634" width="9.44140625" style="371" customWidth="1"/>
    <col min="5635" max="5635" width="11.88671875" style="371" customWidth="1"/>
    <col min="5636" max="5636" width="0.77734375" style="371" customWidth="1"/>
    <col min="5637" max="5637" width="11" style="371" customWidth="1"/>
    <col min="5638" max="5638" width="1.33203125" style="371" customWidth="1"/>
    <col min="5639" max="5639" width="10.109375" style="371" customWidth="1"/>
    <col min="5640" max="5640" width="2.21875" style="371" customWidth="1"/>
    <col min="5641" max="5641" width="13.44140625" style="371" customWidth="1"/>
    <col min="5642" max="5642" width="1.88671875" style="371" customWidth="1"/>
    <col min="5643" max="5643" width="8.77734375" style="371" customWidth="1"/>
    <col min="5644" max="5644" width="1.109375" style="371" customWidth="1"/>
    <col min="5645" max="5645" width="9.44140625" style="371" bestFit="1" customWidth="1"/>
    <col min="5646" max="5646" width="1.33203125" style="371" customWidth="1"/>
    <col min="5647" max="5647" width="15.77734375" style="371" customWidth="1"/>
    <col min="5648" max="5648" width="1.6640625" style="371" customWidth="1"/>
    <col min="5649" max="5649" width="14.109375" style="371" customWidth="1"/>
    <col min="5650" max="5650" width="2" style="371" customWidth="1"/>
    <col min="5651" max="5651" width="13.21875" style="371" customWidth="1"/>
    <col min="5652" max="5652" width="10.109375" style="371" bestFit="1" customWidth="1"/>
    <col min="5653" max="5653" width="12.33203125" style="371" bestFit="1" customWidth="1"/>
    <col min="5654" max="5654" width="10.77734375" style="371" bestFit="1" customWidth="1"/>
    <col min="5655" max="5888" width="9.6640625" style="371"/>
    <col min="5889" max="5889" width="33.88671875" style="371" customWidth="1"/>
    <col min="5890" max="5890" width="9.44140625" style="371" customWidth="1"/>
    <col min="5891" max="5891" width="11.88671875" style="371" customWidth="1"/>
    <col min="5892" max="5892" width="0.77734375" style="371" customWidth="1"/>
    <col min="5893" max="5893" width="11" style="371" customWidth="1"/>
    <col min="5894" max="5894" width="1.33203125" style="371" customWidth="1"/>
    <col min="5895" max="5895" width="10.109375" style="371" customWidth="1"/>
    <col min="5896" max="5896" width="2.21875" style="371" customWidth="1"/>
    <col min="5897" max="5897" width="13.44140625" style="371" customWidth="1"/>
    <col min="5898" max="5898" width="1.88671875" style="371" customWidth="1"/>
    <col min="5899" max="5899" width="8.77734375" style="371" customWidth="1"/>
    <col min="5900" max="5900" width="1.109375" style="371" customWidth="1"/>
    <col min="5901" max="5901" width="9.44140625" style="371" bestFit="1" customWidth="1"/>
    <col min="5902" max="5902" width="1.33203125" style="371" customWidth="1"/>
    <col min="5903" max="5903" width="15.77734375" style="371" customWidth="1"/>
    <col min="5904" max="5904" width="1.6640625" style="371" customWidth="1"/>
    <col min="5905" max="5905" width="14.109375" style="371" customWidth="1"/>
    <col min="5906" max="5906" width="2" style="371" customWidth="1"/>
    <col min="5907" max="5907" width="13.21875" style="371" customWidth="1"/>
    <col min="5908" max="5908" width="10.109375" style="371" bestFit="1" customWidth="1"/>
    <col min="5909" max="5909" width="12.33203125" style="371" bestFit="1" customWidth="1"/>
    <col min="5910" max="5910" width="10.77734375" style="371" bestFit="1" customWidth="1"/>
    <col min="5911" max="6144" width="9.6640625" style="371"/>
    <col min="6145" max="6145" width="33.88671875" style="371" customWidth="1"/>
    <col min="6146" max="6146" width="9.44140625" style="371" customWidth="1"/>
    <col min="6147" max="6147" width="11.88671875" style="371" customWidth="1"/>
    <col min="6148" max="6148" width="0.77734375" style="371" customWidth="1"/>
    <col min="6149" max="6149" width="11" style="371" customWidth="1"/>
    <col min="6150" max="6150" width="1.33203125" style="371" customWidth="1"/>
    <col min="6151" max="6151" width="10.109375" style="371" customWidth="1"/>
    <col min="6152" max="6152" width="2.21875" style="371" customWidth="1"/>
    <col min="6153" max="6153" width="13.44140625" style="371" customWidth="1"/>
    <col min="6154" max="6154" width="1.88671875" style="371" customWidth="1"/>
    <col min="6155" max="6155" width="8.77734375" style="371" customWidth="1"/>
    <col min="6156" max="6156" width="1.109375" style="371" customWidth="1"/>
    <col min="6157" max="6157" width="9.44140625" style="371" bestFit="1" customWidth="1"/>
    <col min="6158" max="6158" width="1.33203125" style="371" customWidth="1"/>
    <col min="6159" max="6159" width="15.77734375" style="371" customWidth="1"/>
    <col min="6160" max="6160" width="1.6640625" style="371" customWidth="1"/>
    <col min="6161" max="6161" width="14.109375" style="371" customWidth="1"/>
    <col min="6162" max="6162" width="2" style="371" customWidth="1"/>
    <col min="6163" max="6163" width="13.21875" style="371" customWidth="1"/>
    <col min="6164" max="6164" width="10.109375" style="371" bestFit="1" customWidth="1"/>
    <col min="6165" max="6165" width="12.33203125" style="371" bestFit="1" customWidth="1"/>
    <col min="6166" max="6166" width="10.77734375" style="371" bestFit="1" customWidth="1"/>
    <col min="6167" max="6400" width="9.6640625" style="371"/>
    <col min="6401" max="6401" width="33.88671875" style="371" customWidth="1"/>
    <col min="6402" max="6402" width="9.44140625" style="371" customWidth="1"/>
    <col min="6403" max="6403" width="11.88671875" style="371" customWidth="1"/>
    <col min="6404" max="6404" width="0.77734375" style="371" customWidth="1"/>
    <col min="6405" max="6405" width="11" style="371" customWidth="1"/>
    <col min="6406" max="6406" width="1.33203125" style="371" customWidth="1"/>
    <col min="6407" max="6407" width="10.109375" style="371" customWidth="1"/>
    <col min="6408" max="6408" width="2.21875" style="371" customWidth="1"/>
    <col min="6409" max="6409" width="13.44140625" style="371" customWidth="1"/>
    <col min="6410" max="6410" width="1.88671875" style="371" customWidth="1"/>
    <col min="6411" max="6411" width="8.77734375" style="371" customWidth="1"/>
    <col min="6412" max="6412" width="1.109375" style="371" customWidth="1"/>
    <col min="6413" max="6413" width="9.44140625" style="371" bestFit="1" customWidth="1"/>
    <col min="6414" max="6414" width="1.33203125" style="371" customWidth="1"/>
    <col min="6415" max="6415" width="15.77734375" style="371" customWidth="1"/>
    <col min="6416" max="6416" width="1.6640625" style="371" customWidth="1"/>
    <col min="6417" max="6417" width="14.109375" style="371" customWidth="1"/>
    <col min="6418" max="6418" width="2" style="371" customWidth="1"/>
    <col min="6419" max="6419" width="13.21875" style="371" customWidth="1"/>
    <col min="6420" max="6420" width="10.109375" style="371" bestFit="1" customWidth="1"/>
    <col min="6421" max="6421" width="12.33203125" style="371" bestFit="1" customWidth="1"/>
    <col min="6422" max="6422" width="10.77734375" style="371" bestFit="1" customWidth="1"/>
    <col min="6423" max="6656" width="9.6640625" style="371"/>
    <col min="6657" max="6657" width="33.88671875" style="371" customWidth="1"/>
    <col min="6658" max="6658" width="9.44140625" style="371" customWidth="1"/>
    <col min="6659" max="6659" width="11.88671875" style="371" customWidth="1"/>
    <col min="6660" max="6660" width="0.77734375" style="371" customWidth="1"/>
    <col min="6661" max="6661" width="11" style="371" customWidth="1"/>
    <col min="6662" max="6662" width="1.33203125" style="371" customWidth="1"/>
    <col min="6663" max="6663" width="10.109375" style="371" customWidth="1"/>
    <col min="6664" max="6664" width="2.21875" style="371" customWidth="1"/>
    <col min="6665" max="6665" width="13.44140625" style="371" customWidth="1"/>
    <col min="6666" max="6666" width="1.88671875" style="371" customWidth="1"/>
    <col min="6667" max="6667" width="8.77734375" style="371" customWidth="1"/>
    <col min="6668" max="6668" width="1.109375" style="371" customWidth="1"/>
    <col min="6669" max="6669" width="9.44140625" style="371" bestFit="1" customWidth="1"/>
    <col min="6670" max="6670" width="1.33203125" style="371" customWidth="1"/>
    <col min="6671" max="6671" width="15.77734375" style="371" customWidth="1"/>
    <col min="6672" max="6672" width="1.6640625" style="371" customWidth="1"/>
    <col min="6673" max="6673" width="14.109375" style="371" customWidth="1"/>
    <col min="6674" max="6674" width="2" style="371" customWidth="1"/>
    <col min="6675" max="6675" width="13.21875" style="371" customWidth="1"/>
    <col min="6676" max="6676" width="10.109375" style="371" bestFit="1" customWidth="1"/>
    <col min="6677" max="6677" width="12.33203125" style="371" bestFit="1" customWidth="1"/>
    <col min="6678" max="6678" width="10.77734375" style="371" bestFit="1" customWidth="1"/>
    <col min="6679" max="6912" width="9.6640625" style="371"/>
    <col min="6913" max="6913" width="33.88671875" style="371" customWidth="1"/>
    <col min="6914" max="6914" width="9.44140625" style="371" customWidth="1"/>
    <col min="6915" max="6915" width="11.88671875" style="371" customWidth="1"/>
    <col min="6916" max="6916" width="0.77734375" style="371" customWidth="1"/>
    <col min="6917" max="6917" width="11" style="371" customWidth="1"/>
    <col min="6918" max="6918" width="1.33203125" style="371" customWidth="1"/>
    <col min="6919" max="6919" width="10.109375" style="371" customWidth="1"/>
    <col min="6920" max="6920" width="2.21875" style="371" customWidth="1"/>
    <col min="6921" max="6921" width="13.44140625" style="371" customWidth="1"/>
    <col min="6922" max="6922" width="1.88671875" style="371" customWidth="1"/>
    <col min="6923" max="6923" width="8.77734375" style="371" customWidth="1"/>
    <col min="6924" max="6924" width="1.109375" style="371" customWidth="1"/>
    <col min="6925" max="6925" width="9.44140625" style="371" bestFit="1" customWidth="1"/>
    <col min="6926" max="6926" width="1.33203125" style="371" customWidth="1"/>
    <col min="6927" max="6927" width="15.77734375" style="371" customWidth="1"/>
    <col min="6928" max="6928" width="1.6640625" style="371" customWidth="1"/>
    <col min="6929" max="6929" width="14.109375" style="371" customWidth="1"/>
    <col min="6930" max="6930" width="2" style="371" customWidth="1"/>
    <col min="6931" max="6931" width="13.21875" style="371" customWidth="1"/>
    <col min="6932" max="6932" width="10.109375" style="371" bestFit="1" customWidth="1"/>
    <col min="6933" max="6933" width="12.33203125" style="371" bestFit="1" customWidth="1"/>
    <col min="6934" max="6934" width="10.77734375" style="371" bestFit="1" customWidth="1"/>
    <col min="6935" max="7168" width="9.6640625" style="371"/>
    <col min="7169" max="7169" width="33.88671875" style="371" customWidth="1"/>
    <col min="7170" max="7170" width="9.44140625" style="371" customWidth="1"/>
    <col min="7171" max="7171" width="11.88671875" style="371" customWidth="1"/>
    <col min="7172" max="7172" width="0.77734375" style="371" customWidth="1"/>
    <col min="7173" max="7173" width="11" style="371" customWidth="1"/>
    <col min="7174" max="7174" width="1.33203125" style="371" customWidth="1"/>
    <col min="7175" max="7175" width="10.109375" style="371" customWidth="1"/>
    <col min="7176" max="7176" width="2.21875" style="371" customWidth="1"/>
    <col min="7177" max="7177" width="13.44140625" style="371" customWidth="1"/>
    <col min="7178" max="7178" width="1.88671875" style="371" customWidth="1"/>
    <col min="7179" max="7179" width="8.77734375" style="371" customWidth="1"/>
    <col min="7180" max="7180" width="1.109375" style="371" customWidth="1"/>
    <col min="7181" max="7181" width="9.44140625" style="371" bestFit="1" customWidth="1"/>
    <col min="7182" max="7182" width="1.33203125" style="371" customWidth="1"/>
    <col min="7183" max="7183" width="15.77734375" style="371" customWidth="1"/>
    <col min="7184" max="7184" width="1.6640625" style="371" customWidth="1"/>
    <col min="7185" max="7185" width="14.109375" style="371" customWidth="1"/>
    <col min="7186" max="7186" width="2" style="371" customWidth="1"/>
    <col min="7187" max="7187" width="13.21875" style="371" customWidth="1"/>
    <col min="7188" max="7188" width="10.109375" style="371" bestFit="1" customWidth="1"/>
    <col min="7189" max="7189" width="12.33203125" style="371" bestFit="1" customWidth="1"/>
    <col min="7190" max="7190" width="10.77734375" style="371" bestFit="1" customWidth="1"/>
    <col min="7191" max="7424" width="9.6640625" style="371"/>
    <col min="7425" max="7425" width="33.88671875" style="371" customWidth="1"/>
    <col min="7426" max="7426" width="9.44140625" style="371" customWidth="1"/>
    <col min="7427" max="7427" width="11.88671875" style="371" customWidth="1"/>
    <col min="7428" max="7428" width="0.77734375" style="371" customWidth="1"/>
    <col min="7429" max="7429" width="11" style="371" customWidth="1"/>
    <col min="7430" max="7430" width="1.33203125" style="371" customWidth="1"/>
    <col min="7431" max="7431" width="10.109375" style="371" customWidth="1"/>
    <col min="7432" max="7432" width="2.21875" style="371" customWidth="1"/>
    <col min="7433" max="7433" width="13.44140625" style="371" customWidth="1"/>
    <col min="7434" max="7434" width="1.88671875" style="371" customWidth="1"/>
    <col min="7435" max="7435" width="8.77734375" style="371" customWidth="1"/>
    <col min="7436" max="7436" width="1.109375" style="371" customWidth="1"/>
    <col min="7437" max="7437" width="9.44140625" style="371" bestFit="1" customWidth="1"/>
    <col min="7438" max="7438" width="1.33203125" style="371" customWidth="1"/>
    <col min="7439" max="7439" width="15.77734375" style="371" customWidth="1"/>
    <col min="7440" max="7440" width="1.6640625" style="371" customWidth="1"/>
    <col min="7441" max="7441" width="14.109375" style="371" customWidth="1"/>
    <col min="7442" max="7442" width="2" style="371" customWidth="1"/>
    <col min="7443" max="7443" width="13.21875" style="371" customWidth="1"/>
    <col min="7444" max="7444" width="10.109375" style="371" bestFit="1" customWidth="1"/>
    <col min="7445" max="7445" width="12.33203125" style="371" bestFit="1" customWidth="1"/>
    <col min="7446" max="7446" width="10.77734375" style="371" bestFit="1" customWidth="1"/>
    <col min="7447" max="7680" width="9.6640625" style="371"/>
    <col min="7681" max="7681" width="33.88671875" style="371" customWidth="1"/>
    <col min="7682" max="7682" width="9.44140625" style="371" customWidth="1"/>
    <col min="7683" max="7683" width="11.88671875" style="371" customWidth="1"/>
    <col min="7684" max="7684" width="0.77734375" style="371" customWidth="1"/>
    <col min="7685" max="7685" width="11" style="371" customWidth="1"/>
    <col min="7686" max="7686" width="1.33203125" style="371" customWidth="1"/>
    <col min="7687" max="7687" width="10.109375" style="371" customWidth="1"/>
    <col min="7688" max="7688" width="2.21875" style="371" customWidth="1"/>
    <col min="7689" max="7689" width="13.44140625" style="371" customWidth="1"/>
    <col min="7690" max="7690" width="1.88671875" style="371" customWidth="1"/>
    <col min="7691" max="7691" width="8.77734375" style="371" customWidth="1"/>
    <col min="7692" max="7692" width="1.109375" style="371" customWidth="1"/>
    <col min="7693" max="7693" width="9.44140625" style="371" bestFit="1" customWidth="1"/>
    <col min="7694" max="7694" width="1.33203125" style="371" customWidth="1"/>
    <col min="7695" max="7695" width="15.77734375" style="371" customWidth="1"/>
    <col min="7696" max="7696" width="1.6640625" style="371" customWidth="1"/>
    <col min="7697" max="7697" width="14.109375" style="371" customWidth="1"/>
    <col min="7698" max="7698" width="2" style="371" customWidth="1"/>
    <col min="7699" max="7699" width="13.21875" style="371" customWidth="1"/>
    <col min="7700" max="7700" width="10.109375" style="371" bestFit="1" customWidth="1"/>
    <col min="7701" max="7701" width="12.33203125" style="371" bestFit="1" customWidth="1"/>
    <col min="7702" max="7702" width="10.77734375" style="371" bestFit="1" customWidth="1"/>
    <col min="7703" max="7936" width="9.6640625" style="371"/>
    <col min="7937" max="7937" width="33.88671875" style="371" customWidth="1"/>
    <col min="7938" max="7938" width="9.44140625" style="371" customWidth="1"/>
    <col min="7939" max="7939" width="11.88671875" style="371" customWidth="1"/>
    <col min="7940" max="7940" width="0.77734375" style="371" customWidth="1"/>
    <col min="7941" max="7941" width="11" style="371" customWidth="1"/>
    <col min="7942" max="7942" width="1.33203125" style="371" customWidth="1"/>
    <col min="7943" max="7943" width="10.109375" style="371" customWidth="1"/>
    <col min="7944" max="7944" width="2.21875" style="371" customWidth="1"/>
    <col min="7945" max="7945" width="13.44140625" style="371" customWidth="1"/>
    <col min="7946" max="7946" width="1.88671875" style="371" customWidth="1"/>
    <col min="7947" max="7947" width="8.77734375" style="371" customWidth="1"/>
    <col min="7948" max="7948" width="1.109375" style="371" customWidth="1"/>
    <col min="7949" max="7949" width="9.44140625" style="371" bestFit="1" customWidth="1"/>
    <col min="7950" max="7950" width="1.33203125" style="371" customWidth="1"/>
    <col min="7951" max="7951" width="15.77734375" style="371" customWidth="1"/>
    <col min="7952" max="7952" width="1.6640625" style="371" customWidth="1"/>
    <col min="7953" max="7953" width="14.109375" style="371" customWidth="1"/>
    <col min="7954" max="7954" width="2" style="371" customWidth="1"/>
    <col min="7955" max="7955" width="13.21875" style="371" customWidth="1"/>
    <col min="7956" max="7956" width="10.109375" style="371" bestFit="1" customWidth="1"/>
    <col min="7957" max="7957" width="12.33203125" style="371" bestFit="1" customWidth="1"/>
    <col min="7958" max="7958" width="10.77734375" style="371" bestFit="1" customWidth="1"/>
    <col min="7959" max="8192" width="9.6640625" style="371"/>
    <col min="8193" max="8193" width="33.88671875" style="371" customWidth="1"/>
    <col min="8194" max="8194" width="9.44140625" style="371" customWidth="1"/>
    <col min="8195" max="8195" width="11.88671875" style="371" customWidth="1"/>
    <col min="8196" max="8196" width="0.77734375" style="371" customWidth="1"/>
    <col min="8197" max="8197" width="11" style="371" customWidth="1"/>
    <col min="8198" max="8198" width="1.33203125" style="371" customWidth="1"/>
    <col min="8199" max="8199" width="10.109375" style="371" customWidth="1"/>
    <col min="8200" max="8200" width="2.21875" style="371" customWidth="1"/>
    <col min="8201" max="8201" width="13.44140625" style="371" customWidth="1"/>
    <col min="8202" max="8202" width="1.88671875" style="371" customWidth="1"/>
    <col min="8203" max="8203" width="8.77734375" style="371" customWidth="1"/>
    <col min="8204" max="8204" width="1.109375" style="371" customWidth="1"/>
    <col min="8205" max="8205" width="9.44140625" style="371" bestFit="1" customWidth="1"/>
    <col min="8206" max="8206" width="1.33203125" style="371" customWidth="1"/>
    <col min="8207" max="8207" width="15.77734375" style="371" customWidth="1"/>
    <col min="8208" max="8208" width="1.6640625" style="371" customWidth="1"/>
    <col min="8209" max="8209" width="14.109375" style="371" customWidth="1"/>
    <col min="8210" max="8210" width="2" style="371" customWidth="1"/>
    <col min="8211" max="8211" width="13.21875" style="371" customWidth="1"/>
    <col min="8212" max="8212" width="10.109375" style="371" bestFit="1" customWidth="1"/>
    <col min="8213" max="8213" width="12.33203125" style="371" bestFit="1" customWidth="1"/>
    <col min="8214" max="8214" width="10.77734375" style="371" bestFit="1" customWidth="1"/>
    <col min="8215" max="8448" width="9.6640625" style="371"/>
    <col min="8449" max="8449" width="33.88671875" style="371" customWidth="1"/>
    <col min="8450" max="8450" width="9.44140625" style="371" customWidth="1"/>
    <col min="8451" max="8451" width="11.88671875" style="371" customWidth="1"/>
    <col min="8452" max="8452" width="0.77734375" style="371" customWidth="1"/>
    <col min="8453" max="8453" width="11" style="371" customWidth="1"/>
    <col min="8454" max="8454" width="1.33203125" style="371" customWidth="1"/>
    <col min="8455" max="8455" width="10.109375" style="371" customWidth="1"/>
    <col min="8456" max="8456" width="2.21875" style="371" customWidth="1"/>
    <col min="8457" max="8457" width="13.44140625" style="371" customWidth="1"/>
    <col min="8458" max="8458" width="1.88671875" style="371" customWidth="1"/>
    <col min="8459" max="8459" width="8.77734375" style="371" customWidth="1"/>
    <col min="8460" max="8460" width="1.109375" style="371" customWidth="1"/>
    <col min="8461" max="8461" width="9.44140625" style="371" bestFit="1" customWidth="1"/>
    <col min="8462" max="8462" width="1.33203125" style="371" customWidth="1"/>
    <col min="8463" max="8463" width="15.77734375" style="371" customWidth="1"/>
    <col min="8464" max="8464" width="1.6640625" style="371" customWidth="1"/>
    <col min="8465" max="8465" width="14.109375" style="371" customWidth="1"/>
    <col min="8466" max="8466" width="2" style="371" customWidth="1"/>
    <col min="8467" max="8467" width="13.21875" style="371" customWidth="1"/>
    <col min="8468" max="8468" width="10.109375" style="371" bestFit="1" customWidth="1"/>
    <col min="8469" max="8469" width="12.33203125" style="371" bestFit="1" customWidth="1"/>
    <col min="8470" max="8470" width="10.77734375" style="371" bestFit="1" customWidth="1"/>
    <col min="8471" max="8704" width="9.6640625" style="371"/>
    <col min="8705" max="8705" width="33.88671875" style="371" customWidth="1"/>
    <col min="8706" max="8706" width="9.44140625" style="371" customWidth="1"/>
    <col min="8707" max="8707" width="11.88671875" style="371" customWidth="1"/>
    <col min="8708" max="8708" width="0.77734375" style="371" customWidth="1"/>
    <col min="8709" max="8709" width="11" style="371" customWidth="1"/>
    <col min="8710" max="8710" width="1.33203125" style="371" customWidth="1"/>
    <col min="8711" max="8711" width="10.109375" style="371" customWidth="1"/>
    <col min="8712" max="8712" width="2.21875" style="371" customWidth="1"/>
    <col min="8713" max="8713" width="13.44140625" style="371" customWidth="1"/>
    <col min="8714" max="8714" width="1.88671875" style="371" customWidth="1"/>
    <col min="8715" max="8715" width="8.77734375" style="371" customWidth="1"/>
    <col min="8716" max="8716" width="1.109375" style="371" customWidth="1"/>
    <col min="8717" max="8717" width="9.44140625" style="371" bestFit="1" customWidth="1"/>
    <col min="8718" max="8718" width="1.33203125" style="371" customWidth="1"/>
    <col min="8719" max="8719" width="15.77734375" style="371" customWidth="1"/>
    <col min="8720" max="8720" width="1.6640625" style="371" customWidth="1"/>
    <col min="8721" max="8721" width="14.109375" style="371" customWidth="1"/>
    <col min="8722" max="8722" width="2" style="371" customWidth="1"/>
    <col min="8723" max="8723" width="13.21875" style="371" customWidth="1"/>
    <col min="8724" max="8724" width="10.109375" style="371" bestFit="1" customWidth="1"/>
    <col min="8725" max="8725" width="12.33203125" style="371" bestFit="1" customWidth="1"/>
    <col min="8726" max="8726" width="10.77734375" style="371" bestFit="1" customWidth="1"/>
    <col min="8727" max="8960" width="9.6640625" style="371"/>
    <col min="8961" max="8961" width="33.88671875" style="371" customWidth="1"/>
    <col min="8962" max="8962" width="9.44140625" style="371" customWidth="1"/>
    <col min="8963" max="8963" width="11.88671875" style="371" customWidth="1"/>
    <col min="8964" max="8964" width="0.77734375" style="371" customWidth="1"/>
    <col min="8965" max="8965" width="11" style="371" customWidth="1"/>
    <col min="8966" max="8966" width="1.33203125" style="371" customWidth="1"/>
    <col min="8967" max="8967" width="10.109375" style="371" customWidth="1"/>
    <col min="8968" max="8968" width="2.21875" style="371" customWidth="1"/>
    <col min="8969" max="8969" width="13.44140625" style="371" customWidth="1"/>
    <col min="8970" max="8970" width="1.88671875" style="371" customWidth="1"/>
    <col min="8971" max="8971" width="8.77734375" style="371" customWidth="1"/>
    <col min="8972" max="8972" width="1.109375" style="371" customWidth="1"/>
    <col min="8973" max="8973" width="9.44140625" style="371" bestFit="1" customWidth="1"/>
    <col min="8974" max="8974" width="1.33203125" style="371" customWidth="1"/>
    <col min="8975" max="8975" width="15.77734375" style="371" customWidth="1"/>
    <col min="8976" max="8976" width="1.6640625" style="371" customWidth="1"/>
    <col min="8977" max="8977" width="14.109375" style="371" customWidth="1"/>
    <col min="8978" max="8978" width="2" style="371" customWidth="1"/>
    <col min="8979" max="8979" width="13.21875" style="371" customWidth="1"/>
    <col min="8980" max="8980" width="10.109375" style="371" bestFit="1" customWidth="1"/>
    <col min="8981" max="8981" width="12.33203125" style="371" bestFit="1" customWidth="1"/>
    <col min="8982" max="8982" width="10.77734375" style="371" bestFit="1" customWidth="1"/>
    <col min="8983" max="9216" width="9.6640625" style="371"/>
    <col min="9217" max="9217" width="33.88671875" style="371" customWidth="1"/>
    <col min="9218" max="9218" width="9.44140625" style="371" customWidth="1"/>
    <col min="9219" max="9219" width="11.88671875" style="371" customWidth="1"/>
    <col min="9220" max="9220" width="0.77734375" style="371" customWidth="1"/>
    <col min="9221" max="9221" width="11" style="371" customWidth="1"/>
    <col min="9222" max="9222" width="1.33203125" style="371" customWidth="1"/>
    <col min="9223" max="9223" width="10.109375" style="371" customWidth="1"/>
    <col min="9224" max="9224" width="2.21875" style="371" customWidth="1"/>
    <col min="9225" max="9225" width="13.44140625" style="371" customWidth="1"/>
    <col min="9226" max="9226" width="1.88671875" style="371" customWidth="1"/>
    <col min="9227" max="9227" width="8.77734375" style="371" customWidth="1"/>
    <col min="9228" max="9228" width="1.109375" style="371" customWidth="1"/>
    <col min="9229" max="9229" width="9.44140625" style="371" bestFit="1" customWidth="1"/>
    <col min="9230" max="9230" width="1.33203125" style="371" customWidth="1"/>
    <col min="9231" max="9231" width="15.77734375" style="371" customWidth="1"/>
    <col min="9232" max="9232" width="1.6640625" style="371" customWidth="1"/>
    <col min="9233" max="9233" width="14.109375" style="371" customWidth="1"/>
    <col min="9234" max="9234" width="2" style="371" customWidth="1"/>
    <col min="9235" max="9235" width="13.21875" style="371" customWidth="1"/>
    <col min="9236" max="9236" width="10.109375" style="371" bestFit="1" customWidth="1"/>
    <col min="9237" max="9237" width="12.33203125" style="371" bestFit="1" customWidth="1"/>
    <col min="9238" max="9238" width="10.77734375" style="371" bestFit="1" customWidth="1"/>
    <col min="9239" max="9472" width="9.6640625" style="371"/>
    <col min="9473" max="9473" width="33.88671875" style="371" customWidth="1"/>
    <col min="9474" max="9474" width="9.44140625" style="371" customWidth="1"/>
    <col min="9475" max="9475" width="11.88671875" style="371" customWidth="1"/>
    <col min="9476" max="9476" width="0.77734375" style="371" customWidth="1"/>
    <col min="9477" max="9477" width="11" style="371" customWidth="1"/>
    <col min="9478" max="9478" width="1.33203125" style="371" customWidth="1"/>
    <col min="9479" max="9479" width="10.109375" style="371" customWidth="1"/>
    <col min="9480" max="9480" width="2.21875" style="371" customWidth="1"/>
    <col min="9481" max="9481" width="13.44140625" style="371" customWidth="1"/>
    <col min="9482" max="9482" width="1.88671875" style="371" customWidth="1"/>
    <col min="9483" max="9483" width="8.77734375" style="371" customWidth="1"/>
    <col min="9484" max="9484" width="1.109375" style="371" customWidth="1"/>
    <col min="9485" max="9485" width="9.44140625" style="371" bestFit="1" customWidth="1"/>
    <col min="9486" max="9486" width="1.33203125" style="371" customWidth="1"/>
    <col min="9487" max="9487" width="15.77734375" style="371" customWidth="1"/>
    <col min="9488" max="9488" width="1.6640625" style="371" customWidth="1"/>
    <col min="9489" max="9489" width="14.109375" style="371" customWidth="1"/>
    <col min="9490" max="9490" width="2" style="371" customWidth="1"/>
    <col min="9491" max="9491" width="13.21875" style="371" customWidth="1"/>
    <col min="9492" max="9492" width="10.109375" style="371" bestFit="1" customWidth="1"/>
    <col min="9493" max="9493" width="12.33203125" style="371" bestFit="1" customWidth="1"/>
    <col min="9494" max="9494" width="10.77734375" style="371" bestFit="1" customWidth="1"/>
    <col min="9495" max="9728" width="9.6640625" style="371"/>
    <col min="9729" max="9729" width="33.88671875" style="371" customWidth="1"/>
    <col min="9730" max="9730" width="9.44140625" style="371" customWidth="1"/>
    <col min="9731" max="9731" width="11.88671875" style="371" customWidth="1"/>
    <col min="9732" max="9732" width="0.77734375" style="371" customWidth="1"/>
    <col min="9733" max="9733" width="11" style="371" customWidth="1"/>
    <col min="9734" max="9734" width="1.33203125" style="371" customWidth="1"/>
    <col min="9735" max="9735" width="10.109375" style="371" customWidth="1"/>
    <col min="9736" max="9736" width="2.21875" style="371" customWidth="1"/>
    <col min="9737" max="9737" width="13.44140625" style="371" customWidth="1"/>
    <col min="9738" max="9738" width="1.88671875" style="371" customWidth="1"/>
    <col min="9739" max="9739" width="8.77734375" style="371" customWidth="1"/>
    <col min="9740" max="9740" width="1.109375" style="371" customWidth="1"/>
    <col min="9741" max="9741" width="9.44140625" style="371" bestFit="1" customWidth="1"/>
    <col min="9742" max="9742" width="1.33203125" style="371" customWidth="1"/>
    <col min="9743" max="9743" width="15.77734375" style="371" customWidth="1"/>
    <col min="9744" max="9744" width="1.6640625" style="371" customWidth="1"/>
    <col min="9745" max="9745" width="14.109375" style="371" customWidth="1"/>
    <col min="9746" max="9746" width="2" style="371" customWidth="1"/>
    <col min="9747" max="9747" width="13.21875" style="371" customWidth="1"/>
    <col min="9748" max="9748" width="10.109375" style="371" bestFit="1" customWidth="1"/>
    <col min="9749" max="9749" width="12.33203125" style="371" bestFit="1" customWidth="1"/>
    <col min="9750" max="9750" width="10.77734375" style="371" bestFit="1" customWidth="1"/>
    <col min="9751" max="9984" width="9.6640625" style="371"/>
    <col min="9985" max="9985" width="33.88671875" style="371" customWidth="1"/>
    <col min="9986" max="9986" width="9.44140625" style="371" customWidth="1"/>
    <col min="9987" max="9987" width="11.88671875" style="371" customWidth="1"/>
    <col min="9988" max="9988" width="0.77734375" style="371" customWidth="1"/>
    <col min="9989" max="9989" width="11" style="371" customWidth="1"/>
    <col min="9990" max="9990" width="1.33203125" style="371" customWidth="1"/>
    <col min="9991" max="9991" width="10.109375" style="371" customWidth="1"/>
    <col min="9992" max="9992" width="2.21875" style="371" customWidth="1"/>
    <col min="9993" max="9993" width="13.44140625" style="371" customWidth="1"/>
    <col min="9994" max="9994" width="1.88671875" style="371" customWidth="1"/>
    <col min="9995" max="9995" width="8.77734375" style="371" customWidth="1"/>
    <col min="9996" max="9996" width="1.109375" style="371" customWidth="1"/>
    <col min="9997" max="9997" width="9.44140625" style="371" bestFit="1" customWidth="1"/>
    <col min="9998" max="9998" width="1.33203125" style="371" customWidth="1"/>
    <col min="9999" max="9999" width="15.77734375" style="371" customWidth="1"/>
    <col min="10000" max="10000" width="1.6640625" style="371" customWidth="1"/>
    <col min="10001" max="10001" width="14.109375" style="371" customWidth="1"/>
    <col min="10002" max="10002" width="2" style="371" customWidth="1"/>
    <col min="10003" max="10003" width="13.21875" style="371" customWidth="1"/>
    <col min="10004" max="10004" width="10.109375" style="371" bestFit="1" customWidth="1"/>
    <col min="10005" max="10005" width="12.33203125" style="371" bestFit="1" customWidth="1"/>
    <col min="10006" max="10006" width="10.77734375" style="371" bestFit="1" customWidth="1"/>
    <col min="10007" max="10240" width="9.6640625" style="371"/>
    <col min="10241" max="10241" width="33.88671875" style="371" customWidth="1"/>
    <col min="10242" max="10242" width="9.44140625" style="371" customWidth="1"/>
    <col min="10243" max="10243" width="11.88671875" style="371" customWidth="1"/>
    <col min="10244" max="10244" width="0.77734375" style="371" customWidth="1"/>
    <col min="10245" max="10245" width="11" style="371" customWidth="1"/>
    <col min="10246" max="10246" width="1.33203125" style="371" customWidth="1"/>
    <col min="10247" max="10247" width="10.109375" style="371" customWidth="1"/>
    <col min="10248" max="10248" width="2.21875" style="371" customWidth="1"/>
    <col min="10249" max="10249" width="13.44140625" style="371" customWidth="1"/>
    <col min="10250" max="10250" width="1.88671875" style="371" customWidth="1"/>
    <col min="10251" max="10251" width="8.77734375" style="371" customWidth="1"/>
    <col min="10252" max="10252" width="1.109375" style="371" customWidth="1"/>
    <col min="10253" max="10253" width="9.44140625" style="371" bestFit="1" customWidth="1"/>
    <col min="10254" max="10254" width="1.33203125" style="371" customWidth="1"/>
    <col min="10255" max="10255" width="15.77734375" style="371" customWidth="1"/>
    <col min="10256" max="10256" width="1.6640625" style="371" customWidth="1"/>
    <col min="10257" max="10257" width="14.109375" style="371" customWidth="1"/>
    <col min="10258" max="10258" width="2" style="371" customWidth="1"/>
    <col min="10259" max="10259" width="13.21875" style="371" customWidth="1"/>
    <col min="10260" max="10260" width="10.109375" style="371" bestFit="1" customWidth="1"/>
    <col min="10261" max="10261" width="12.33203125" style="371" bestFit="1" customWidth="1"/>
    <col min="10262" max="10262" width="10.77734375" style="371" bestFit="1" customWidth="1"/>
    <col min="10263" max="10496" width="9.6640625" style="371"/>
    <col min="10497" max="10497" width="33.88671875" style="371" customWidth="1"/>
    <col min="10498" max="10498" width="9.44140625" style="371" customWidth="1"/>
    <col min="10499" max="10499" width="11.88671875" style="371" customWidth="1"/>
    <col min="10500" max="10500" width="0.77734375" style="371" customWidth="1"/>
    <col min="10501" max="10501" width="11" style="371" customWidth="1"/>
    <col min="10502" max="10502" width="1.33203125" style="371" customWidth="1"/>
    <col min="10503" max="10503" width="10.109375" style="371" customWidth="1"/>
    <col min="10504" max="10504" width="2.21875" style="371" customWidth="1"/>
    <col min="10505" max="10505" width="13.44140625" style="371" customWidth="1"/>
    <col min="10506" max="10506" width="1.88671875" style="371" customWidth="1"/>
    <col min="10507" max="10507" width="8.77734375" style="371" customWidth="1"/>
    <col min="10508" max="10508" width="1.109375" style="371" customWidth="1"/>
    <col min="10509" max="10509" width="9.44140625" style="371" bestFit="1" customWidth="1"/>
    <col min="10510" max="10510" width="1.33203125" style="371" customWidth="1"/>
    <col min="10511" max="10511" width="15.77734375" style="371" customWidth="1"/>
    <col min="10512" max="10512" width="1.6640625" style="371" customWidth="1"/>
    <col min="10513" max="10513" width="14.109375" style="371" customWidth="1"/>
    <col min="10514" max="10514" width="2" style="371" customWidth="1"/>
    <col min="10515" max="10515" width="13.21875" style="371" customWidth="1"/>
    <col min="10516" max="10516" width="10.109375" style="371" bestFit="1" customWidth="1"/>
    <col min="10517" max="10517" width="12.33203125" style="371" bestFit="1" customWidth="1"/>
    <col min="10518" max="10518" width="10.77734375" style="371" bestFit="1" customWidth="1"/>
    <col min="10519" max="10752" width="9.6640625" style="371"/>
    <col min="10753" max="10753" width="33.88671875" style="371" customWidth="1"/>
    <col min="10754" max="10754" width="9.44140625" style="371" customWidth="1"/>
    <col min="10755" max="10755" width="11.88671875" style="371" customWidth="1"/>
    <col min="10756" max="10756" width="0.77734375" style="371" customWidth="1"/>
    <col min="10757" max="10757" width="11" style="371" customWidth="1"/>
    <col min="10758" max="10758" width="1.33203125" style="371" customWidth="1"/>
    <col min="10759" max="10759" width="10.109375" style="371" customWidth="1"/>
    <col min="10760" max="10760" width="2.21875" style="371" customWidth="1"/>
    <col min="10761" max="10761" width="13.44140625" style="371" customWidth="1"/>
    <col min="10762" max="10762" width="1.88671875" style="371" customWidth="1"/>
    <col min="10763" max="10763" width="8.77734375" style="371" customWidth="1"/>
    <col min="10764" max="10764" width="1.109375" style="371" customWidth="1"/>
    <col min="10765" max="10765" width="9.44140625" style="371" bestFit="1" customWidth="1"/>
    <col min="10766" max="10766" width="1.33203125" style="371" customWidth="1"/>
    <col min="10767" max="10767" width="15.77734375" style="371" customWidth="1"/>
    <col min="10768" max="10768" width="1.6640625" style="371" customWidth="1"/>
    <col min="10769" max="10769" width="14.109375" style="371" customWidth="1"/>
    <col min="10770" max="10770" width="2" style="371" customWidth="1"/>
    <col min="10771" max="10771" width="13.21875" style="371" customWidth="1"/>
    <col min="10772" max="10772" width="10.109375" style="371" bestFit="1" customWidth="1"/>
    <col min="10773" max="10773" width="12.33203125" style="371" bestFit="1" customWidth="1"/>
    <col min="10774" max="10774" width="10.77734375" style="371" bestFit="1" customWidth="1"/>
    <col min="10775" max="11008" width="9.6640625" style="371"/>
    <col min="11009" max="11009" width="33.88671875" style="371" customWidth="1"/>
    <col min="11010" max="11010" width="9.44140625" style="371" customWidth="1"/>
    <col min="11011" max="11011" width="11.88671875" style="371" customWidth="1"/>
    <col min="11012" max="11012" width="0.77734375" style="371" customWidth="1"/>
    <col min="11013" max="11013" width="11" style="371" customWidth="1"/>
    <col min="11014" max="11014" width="1.33203125" style="371" customWidth="1"/>
    <col min="11015" max="11015" width="10.109375" style="371" customWidth="1"/>
    <col min="11016" max="11016" width="2.21875" style="371" customWidth="1"/>
    <col min="11017" max="11017" width="13.44140625" style="371" customWidth="1"/>
    <col min="11018" max="11018" width="1.88671875" style="371" customWidth="1"/>
    <col min="11019" max="11019" width="8.77734375" style="371" customWidth="1"/>
    <col min="11020" max="11020" width="1.109375" style="371" customWidth="1"/>
    <col min="11021" max="11021" width="9.44140625" style="371" bestFit="1" customWidth="1"/>
    <col min="11022" max="11022" width="1.33203125" style="371" customWidth="1"/>
    <col min="11023" max="11023" width="15.77734375" style="371" customWidth="1"/>
    <col min="11024" max="11024" width="1.6640625" style="371" customWidth="1"/>
    <col min="11025" max="11025" width="14.109375" style="371" customWidth="1"/>
    <col min="11026" max="11026" width="2" style="371" customWidth="1"/>
    <col min="11027" max="11027" width="13.21875" style="371" customWidth="1"/>
    <col min="11028" max="11028" width="10.109375" style="371" bestFit="1" customWidth="1"/>
    <col min="11029" max="11029" width="12.33203125" style="371" bestFit="1" customWidth="1"/>
    <col min="11030" max="11030" width="10.77734375" style="371" bestFit="1" customWidth="1"/>
    <col min="11031" max="11264" width="9.6640625" style="371"/>
    <col min="11265" max="11265" width="33.88671875" style="371" customWidth="1"/>
    <col min="11266" max="11266" width="9.44140625" style="371" customWidth="1"/>
    <col min="11267" max="11267" width="11.88671875" style="371" customWidth="1"/>
    <col min="11268" max="11268" width="0.77734375" style="371" customWidth="1"/>
    <col min="11269" max="11269" width="11" style="371" customWidth="1"/>
    <col min="11270" max="11270" width="1.33203125" style="371" customWidth="1"/>
    <col min="11271" max="11271" width="10.109375" style="371" customWidth="1"/>
    <col min="11272" max="11272" width="2.21875" style="371" customWidth="1"/>
    <col min="11273" max="11273" width="13.44140625" style="371" customWidth="1"/>
    <col min="11274" max="11274" width="1.88671875" style="371" customWidth="1"/>
    <col min="11275" max="11275" width="8.77734375" style="371" customWidth="1"/>
    <col min="11276" max="11276" width="1.109375" style="371" customWidth="1"/>
    <col min="11277" max="11277" width="9.44140625" style="371" bestFit="1" customWidth="1"/>
    <col min="11278" max="11278" width="1.33203125" style="371" customWidth="1"/>
    <col min="11279" max="11279" width="15.77734375" style="371" customWidth="1"/>
    <col min="11280" max="11280" width="1.6640625" style="371" customWidth="1"/>
    <col min="11281" max="11281" width="14.109375" style="371" customWidth="1"/>
    <col min="11282" max="11282" width="2" style="371" customWidth="1"/>
    <col min="11283" max="11283" width="13.21875" style="371" customWidth="1"/>
    <col min="11284" max="11284" width="10.109375" style="371" bestFit="1" customWidth="1"/>
    <col min="11285" max="11285" width="12.33203125" style="371" bestFit="1" customWidth="1"/>
    <col min="11286" max="11286" width="10.77734375" style="371" bestFit="1" customWidth="1"/>
    <col min="11287" max="11520" width="9.6640625" style="371"/>
    <col min="11521" max="11521" width="33.88671875" style="371" customWidth="1"/>
    <col min="11522" max="11522" width="9.44140625" style="371" customWidth="1"/>
    <col min="11523" max="11523" width="11.88671875" style="371" customWidth="1"/>
    <col min="11524" max="11524" width="0.77734375" style="371" customWidth="1"/>
    <col min="11525" max="11525" width="11" style="371" customWidth="1"/>
    <col min="11526" max="11526" width="1.33203125" style="371" customWidth="1"/>
    <col min="11527" max="11527" width="10.109375" style="371" customWidth="1"/>
    <col min="11528" max="11528" width="2.21875" style="371" customWidth="1"/>
    <col min="11529" max="11529" width="13.44140625" style="371" customWidth="1"/>
    <col min="11530" max="11530" width="1.88671875" style="371" customWidth="1"/>
    <col min="11531" max="11531" width="8.77734375" style="371" customWidth="1"/>
    <col min="11532" max="11532" width="1.109375" style="371" customWidth="1"/>
    <col min="11533" max="11533" width="9.44140625" style="371" bestFit="1" customWidth="1"/>
    <col min="11534" max="11534" width="1.33203125" style="371" customWidth="1"/>
    <col min="11535" max="11535" width="15.77734375" style="371" customWidth="1"/>
    <col min="11536" max="11536" width="1.6640625" style="371" customWidth="1"/>
    <col min="11537" max="11537" width="14.109375" style="371" customWidth="1"/>
    <col min="11538" max="11538" width="2" style="371" customWidth="1"/>
    <col min="11539" max="11539" width="13.21875" style="371" customWidth="1"/>
    <col min="11540" max="11540" width="10.109375" style="371" bestFit="1" customWidth="1"/>
    <col min="11541" max="11541" width="12.33203125" style="371" bestFit="1" customWidth="1"/>
    <col min="11542" max="11542" width="10.77734375" style="371" bestFit="1" customWidth="1"/>
    <col min="11543" max="11776" width="9.6640625" style="371"/>
    <col min="11777" max="11777" width="33.88671875" style="371" customWidth="1"/>
    <col min="11778" max="11778" width="9.44140625" style="371" customWidth="1"/>
    <col min="11779" max="11779" width="11.88671875" style="371" customWidth="1"/>
    <col min="11780" max="11780" width="0.77734375" style="371" customWidth="1"/>
    <col min="11781" max="11781" width="11" style="371" customWidth="1"/>
    <col min="11782" max="11782" width="1.33203125" style="371" customWidth="1"/>
    <col min="11783" max="11783" width="10.109375" style="371" customWidth="1"/>
    <col min="11784" max="11784" width="2.21875" style="371" customWidth="1"/>
    <col min="11785" max="11785" width="13.44140625" style="371" customWidth="1"/>
    <col min="11786" max="11786" width="1.88671875" style="371" customWidth="1"/>
    <col min="11787" max="11787" width="8.77734375" style="371" customWidth="1"/>
    <col min="11788" max="11788" width="1.109375" style="371" customWidth="1"/>
    <col min="11789" max="11789" width="9.44140625" style="371" bestFit="1" customWidth="1"/>
    <col min="11790" max="11790" width="1.33203125" style="371" customWidth="1"/>
    <col min="11791" max="11791" width="15.77734375" style="371" customWidth="1"/>
    <col min="11792" max="11792" width="1.6640625" style="371" customWidth="1"/>
    <col min="11793" max="11793" width="14.109375" style="371" customWidth="1"/>
    <col min="11794" max="11794" width="2" style="371" customWidth="1"/>
    <col min="11795" max="11795" width="13.21875" style="371" customWidth="1"/>
    <col min="11796" max="11796" width="10.109375" style="371" bestFit="1" customWidth="1"/>
    <col min="11797" max="11797" width="12.33203125" style="371" bestFit="1" customWidth="1"/>
    <col min="11798" max="11798" width="10.77734375" style="371" bestFit="1" customWidth="1"/>
    <col min="11799" max="12032" width="9.6640625" style="371"/>
    <col min="12033" max="12033" width="33.88671875" style="371" customWidth="1"/>
    <col min="12034" max="12034" width="9.44140625" style="371" customWidth="1"/>
    <col min="12035" max="12035" width="11.88671875" style="371" customWidth="1"/>
    <col min="12036" max="12036" width="0.77734375" style="371" customWidth="1"/>
    <col min="12037" max="12037" width="11" style="371" customWidth="1"/>
    <col min="12038" max="12038" width="1.33203125" style="371" customWidth="1"/>
    <col min="12039" max="12039" width="10.109375" style="371" customWidth="1"/>
    <col min="12040" max="12040" width="2.21875" style="371" customWidth="1"/>
    <col min="12041" max="12041" width="13.44140625" style="371" customWidth="1"/>
    <col min="12042" max="12042" width="1.88671875" style="371" customWidth="1"/>
    <col min="12043" max="12043" width="8.77734375" style="371" customWidth="1"/>
    <col min="12044" max="12044" width="1.109375" style="371" customWidth="1"/>
    <col min="12045" max="12045" width="9.44140625" style="371" bestFit="1" customWidth="1"/>
    <col min="12046" max="12046" width="1.33203125" style="371" customWidth="1"/>
    <col min="12047" max="12047" width="15.77734375" style="371" customWidth="1"/>
    <col min="12048" max="12048" width="1.6640625" style="371" customWidth="1"/>
    <col min="12049" max="12049" width="14.109375" style="371" customWidth="1"/>
    <col min="12050" max="12050" width="2" style="371" customWidth="1"/>
    <col min="12051" max="12051" width="13.21875" style="371" customWidth="1"/>
    <col min="12052" max="12052" width="10.109375" style="371" bestFit="1" customWidth="1"/>
    <col min="12053" max="12053" width="12.33203125" style="371" bestFit="1" customWidth="1"/>
    <col min="12054" max="12054" width="10.77734375" style="371" bestFit="1" customWidth="1"/>
    <col min="12055" max="12288" width="9.6640625" style="371"/>
    <col min="12289" max="12289" width="33.88671875" style="371" customWidth="1"/>
    <col min="12290" max="12290" width="9.44140625" style="371" customWidth="1"/>
    <col min="12291" max="12291" width="11.88671875" style="371" customWidth="1"/>
    <col min="12292" max="12292" width="0.77734375" style="371" customWidth="1"/>
    <col min="12293" max="12293" width="11" style="371" customWidth="1"/>
    <col min="12294" max="12294" width="1.33203125" style="371" customWidth="1"/>
    <col min="12295" max="12295" width="10.109375" style="371" customWidth="1"/>
    <col min="12296" max="12296" width="2.21875" style="371" customWidth="1"/>
    <col min="12297" max="12297" width="13.44140625" style="371" customWidth="1"/>
    <col min="12298" max="12298" width="1.88671875" style="371" customWidth="1"/>
    <col min="12299" max="12299" width="8.77734375" style="371" customWidth="1"/>
    <col min="12300" max="12300" width="1.109375" style="371" customWidth="1"/>
    <col min="12301" max="12301" width="9.44140625" style="371" bestFit="1" customWidth="1"/>
    <col min="12302" max="12302" width="1.33203125" style="371" customWidth="1"/>
    <col min="12303" max="12303" width="15.77734375" style="371" customWidth="1"/>
    <col min="12304" max="12304" width="1.6640625" style="371" customWidth="1"/>
    <col min="12305" max="12305" width="14.109375" style="371" customWidth="1"/>
    <col min="12306" max="12306" width="2" style="371" customWidth="1"/>
    <col min="12307" max="12307" width="13.21875" style="371" customWidth="1"/>
    <col min="12308" max="12308" width="10.109375" style="371" bestFit="1" customWidth="1"/>
    <col min="12309" max="12309" width="12.33203125" style="371" bestFit="1" customWidth="1"/>
    <col min="12310" max="12310" width="10.77734375" style="371" bestFit="1" customWidth="1"/>
    <col min="12311" max="12544" width="9.6640625" style="371"/>
    <col min="12545" max="12545" width="33.88671875" style="371" customWidth="1"/>
    <col min="12546" max="12546" width="9.44140625" style="371" customWidth="1"/>
    <col min="12547" max="12547" width="11.88671875" style="371" customWidth="1"/>
    <col min="12548" max="12548" width="0.77734375" style="371" customWidth="1"/>
    <col min="12549" max="12549" width="11" style="371" customWidth="1"/>
    <col min="12550" max="12550" width="1.33203125" style="371" customWidth="1"/>
    <col min="12551" max="12551" width="10.109375" style="371" customWidth="1"/>
    <col min="12552" max="12552" width="2.21875" style="371" customWidth="1"/>
    <col min="12553" max="12553" width="13.44140625" style="371" customWidth="1"/>
    <col min="12554" max="12554" width="1.88671875" style="371" customWidth="1"/>
    <col min="12555" max="12555" width="8.77734375" style="371" customWidth="1"/>
    <col min="12556" max="12556" width="1.109375" style="371" customWidth="1"/>
    <col min="12557" max="12557" width="9.44140625" style="371" bestFit="1" customWidth="1"/>
    <col min="12558" max="12558" width="1.33203125" style="371" customWidth="1"/>
    <col min="12559" max="12559" width="15.77734375" style="371" customWidth="1"/>
    <col min="12560" max="12560" width="1.6640625" style="371" customWidth="1"/>
    <col min="12561" max="12561" width="14.109375" style="371" customWidth="1"/>
    <col min="12562" max="12562" width="2" style="371" customWidth="1"/>
    <col min="12563" max="12563" width="13.21875" style="371" customWidth="1"/>
    <col min="12564" max="12564" width="10.109375" style="371" bestFit="1" customWidth="1"/>
    <col min="12565" max="12565" width="12.33203125" style="371" bestFit="1" customWidth="1"/>
    <col min="12566" max="12566" width="10.77734375" style="371" bestFit="1" customWidth="1"/>
    <col min="12567" max="12800" width="9.6640625" style="371"/>
    <col min="12801" max="12801" width="33.88671875" style="371" customWidth="1"/>
    <col min="12802" max="12802" width="9.44140625" style="371" customWidth="1"/>
    <col min="12803" max="12803" width="11.88671875" style="371" customWidth="1"/>
    <col min="12804" max="12804" width="0.77734375" style="371" customWidth="1"/>
    <col min="12805" max="12805" width="11" style="371" customWidth="1"/>
    <col min="12806" max="12806" width="1.33203125" style="371" customWidth="1"/>
    <col min="12807" max="12807" width="10.109375" style="371" customWidth="1"/>
    <col min="12808" max="12808" width="2.21875" style="371" customWidth="1"/>
    <col min="12809" max="12809" width="13.44140625" style="371" customWidth="1"/>
    <col min="12810" max="12810" width="1.88671875" style="371" customWidth="1"/>
    <col min="12811" max="12811" width="8.77734375" style="371" customWidth="1"/>
    <col min="12812" max="12812" width="1.109375" style="371" customWidth="1"/>
    <col min="12813" max="12813" width="9.44140625" style="371" bestFit="1" customWidth="1"/>
    <col min="12814" max="12814" width="1.33203125" style="371" customWidth="1"/>
    <col min="12815" max="12815" width="15.77734375" style="371" customWidth="1"/>
    <col min="12816" max="12816" width="1.6640625" style="371" customWidth="1"/>
    <col min="12817" max="12817" width="14.109375" style="371" customWidth="1"/>
    <col min="12818" max="12818" width="2" style="371" customWidth="1"/>
    <col min="12819" max="12819" width="13.21875" style="371" customWidth="1"/>
    <col min="12820" max="12820" width="10.109375" style="371" bestFit="1" customWidth="1"/>
    <col min="12821" max="12821" width="12.33203125" style="371" bestFit="1" customWidth="1"/>
    <col min="12822" max="12822" width="10.77734375" style="371" bestFit="1" customWidth="1"/>
    <col min="12823" max="13056" width="9.6640625" style="371"/>
    <col min="13057" max="13057" width="33.88671875" style="371" customWidth="1"/>
    <col min="13058" max="13058" width="9.44140625" style="371" customWidth="1"/>
    <col min="13059" max="13059" width="11.88671875" style="371" customWidth="1"/>
    <col min="13060" max="13060" width="0.77734375" style="371" customWidth="1"/>
    <col min="13061" max="13061" width="11" style="371" customWidth="1"/>
    <col min="13062" max="13062" width="1.33203125" style="371" customWidth="1"/>
    <col min="13063" max="13063" width="10.109375" style="371" customWidth="1"/>
    <col min="13064" max="13064" width="2.21875" style="371" customWidth="1"/>
    <col min="13065" max="13065" width="13.44140625" style="371" customWidth="1"/>
    <col min="13066" max="13066" width="1.88671875" style="371" customWidth="1"/>
    <col min="13067" max="13067" width="8.77734375" style="371" customWidth="1"/>
    <col min="13068" max="13068" width="1.109375" style="371" customWidth="1"/>
    <col min="13069" max="13069" width="9.44140625" style="371" bestFit="1" customWidth="1"/>
    <col min="13070" max="13070" width="1.33203125" style="371" customWidth="1"/>
    <col min="13071" max="13071" width="15.77734375" style="371" customWidth="1"/>
    <col min="13072" max="13072" width="1.6640625" style="371" customWidth="1"/>
    <col min="13073" max="13073" width="14.109375" style="371" customWidth="1"/>
    <col min="13074" max="13074" width="2" style="371" customWidth="1"/>
    <col min="13075" max="13075" width="13.21875" style="371" customWidth="1"/>
    <col min="13076" max="13076" width="10.109375" style="371" bestFit="1" customWidth="1"/>
    <col min="13077" max="13077" width="12.33203125" style="371" bestFit="1" customWidth="1"/>
    <col min="13078" max="13078" width="10.77734375" style="371" bestFit="1" customWidth="1"/>
    <col min="13079" max="13312" width="9.6640625" style="371"/>
    <col min="13313" max="13313" width="33.88671875" style="371" customWidth="1"/>
    <col min="13314" max="13314" width="9.44140625" style="371" customWidth="1"/>
    <col min="13315" max="13315" width="11.88671875" style="371" customWidth="1"/>
    <col min="13316" max="13316" width="0.77734375" style="371" customWidth="1"/>
    <col min="13317" max="13317" width="11" style="371" customWidth="1"/>
    <col min="13318" max="13318" width="1.33203125" style="371" customWidth="1"/>
    <col min="13319" max="13319" width="10.109375" style="371" customWidth="1"/>
    <col min="13320" max="13320" width="2.21875" style="371" customWidth="1"/>
    <col min="13321" max="13321" width="13.44140625" style="371" customWidth="1"/>
    <col min="13322" max="13322" width="1.88671875" style="371" customWidth="1"/>
    <col min="13323" max="13323" width="8.77734375" style="371" customWidth="1"/>
    <col min="13324" max="13324" width="1.109375" style="371" customWidth="1"/>
    <col min="13325" max="13325" width="9.44140625" style="371" bestFit="1" customWidth="1"/>
    <col min="13326" max="13326" width="1.33203125" style="371" customWidth="1"/>
    <col min="13327" max="13327" width="15.77734375" style="371" customWidth="1"/>
    <col min="13328" max="13328" width="1.6640625" style="371" customWidth="1"/>
    <col min="13329" max="13329" width="14.109375" style="371" customWidth="1"/>
    <col min="13330" max="13330" width="2" style="371" customWidth="1"/>
    <col min="13331" max="13331" width="13.21875" style="371" customWidth="1"/>
    <col min="13332" max="13332" width="10.109375" style="371" bestFit="1" customWidth="1"/>
    <col min="13333" max="13333" width="12.33203125" style="371" bestFit="1" customWidth="1"/>
    <col min="13334" max="13334" width="10.77734375" style="371" bestFit="1" customWidth="1"/>
    <col min="13335" max="13568" width="9.6640625" style="371"/>
    <col min="13569" max="13569" width="33.88671875" style="371" customWidth="1"/>
    <col min="13570" max="13570" width="9.44140625" style="371" customWidth="1"/>
    <col min="13571" max="13571" width="11.88671875" style="371" customWidth="1"/>
    <col min="13572" max="13572" width="0.77734375" style="371" customWidth="1"/>
    <col min="13573" max="13573" width="11" style="371" customWidth="1"/>
    <col min="13574" max="13574" width="1.33203125" style="371" customWidth="1"/>
    <col min="13575" max="13575" width="10.109375" style="371" customWidth="1"/>
    <col min="13576" max="13576" width="2.21875" style="371" customWidth="1"/>
    <col min="13577" max="13577" width="13.44140625" style="371" customWidth="1"/>
    <col min="13578" max="13578" width="1.88671875" style="371" customWidth="1"/>
    <col min="13579" max="13579" width="8.77734375" style="371" customWidth="1"/>
    <col min="13580" max="13580" width="1.109375" style="371" customWidth="1"/>
    <col min="13581" max="13581" width="9.44140625" style="371" bestFit="1" customWidth="1"/>
    <col min="13582" max="13582" width="1.33203125" style="371" customWidth="1"/>
    <col min="13583" max="13583" width="15.77734375" style="371" customWidth="1"/>
    <col min="13584" max="13584" width="1.6640625" style="371" customWidth="1"/>
    <col min="13585" max="13585" width="14.109375" style="371" customWidth="1"/>
    <col min="13586" max="13586" width="2" style="371" customWidth="1"/>
    <col min="13587" max="13587" width="13.21875" style="371" customWidth="1"/>
    <col min="13588" max="13588" width="10.109375" style="371" bestFit="1" customWidth="1"/>
    <col min="13589" max="13589" width="12.33203125" style="371" bestFit="1" customWidth="1"/>
    <col min="13590" max="13590" width="10.77734375" style="371" bestFit="1" customWidth="1"/>
    <col min="13591" max="13824" width="9.6640625" style="371"/>
    <col min="13825" max="13825" width="33.88671875" style="371" customWidth="1"/>
    <col min="13826" max="13826" width="9.44140625" style="371" customWidth="1"/>
    <col min="13827" max="13827" width="11.88671875" style="371" customWidth="1"/>
    <col min="13828" max="13828" width="0.77734375" style="371" customWidth="1"/>
    <col min="13829" max="13829" width="11" style="371" customWidth="1"/>
    <col min="13830" max="13830" width="1.33203125" style="371" customWidth="1"/>
    <col min="13831" max="13831" width="10.109375" style="371" customWidth="1"/>
    <col min="13832" max="13832" width="2.21875" style="371" customWidth="1"/>
    <col min="13833" max="13833" width="13.44140625" style="371" customWidth="1"/>
    <col min="13834" max="13834" width="1.88671875" style="371" customWidth="1"/>
    <col min="13835" max="13835" width="8.77734375" style="371" customWidth="1"/>
    <col min="13836" max="13836" width="1.109375" style="371" customWidth="1"/>
    <col min="13837" max="13837" width="9.44140625" style="371" bestFit="1" customWidth="1"/>
    <col min="13838" max="13838" width="1.33203125" style="371" customWidth="1"/>
    <col min="13839" max="13839" width="15.77734375" style="371" customWidth="1"/>
    <col min="13840" max="13840" width="1.6640625" style="371" customWidth="1"/>
    <col min="13841" max="13841" width="14.109375" style="371" customWidth="1"/>
    <col min="13842" max="13842" width="2" style="371" customWidth="1"/>
    <col min="13843" max="13843" width="13.21875" style="371" customWidth="1"/>
    <col min="13844" max="13844" width="10.109375" style="371" bestFit="1" customWidth="1"/>
    <col min="13845" max="13845" width="12.33203125" style="371" bestFit="1" customWidth="1"/>
    <col min="13846" max="13846" width="10.77734375" style="371" bestFit="1" customWidth="1"/>
    <col min="13847" max="14080" width="9.6640625" style="371"/>
    <col min="14081" max="14081" width="33.88671875" style="371" customWidth="1"/>
    <col min="14082" max="14082" width="9.44140625" style="371" customWidth="1"/>
    <col min="14083" max="14083" width="11.88671875" style="371" customWidth="1"/>
    <col min="14084" max="14084" width="0.77734375" style="371" customWidth="1"/>
    <col min="14085" max="14085" width="11" style="371" customWidth="1"/>
    <col min="14086" max="14086" width="1.33203125" style="371" customWidth="1"/>
    <col min="14087" max="14087" width="10.109375" style="371" customWidth="1"/>
    <col min="14088" max="14088" width="2.21875" style="371" customWidth="1"/>
    <col min="14089" max="14089" width="13.44140625" style="371" customWidth="1"/>
    <col min="14090" max="14090" width="1.88671875" style="371" customWidth="1"/>
    <col min="14091" max="14091" width="8.77734375" style="371" customWidth="1"/>
    <col min="14092" max="14092" width="1.109375" style="371" customWidth="1"/>
    <col min="14093" max="14093" width="9.44140625" style="371" bestFit="1" customWidth="1"/>
    <col min="14094" max="14094" width="1.33203125" style="371" customWidth="1"/>
    <col min="14095" max="14095" width="15.77734375" style="371" customWidth="1"/>
    <col min="14096" max="14096" width="1.6640625" style="371" customWidth="1"/>
    <col min="14097" max="14097" width="14.109375" style="371" customWidth="1"/>
    <col min="14098" max="14098" width="2" style="371" customWidth="1"/>
    <col min="14099" max="14099" width="13.21875" style="371" customWidth="1"/>
    <col min="14100" max="14100" width="10.109375" style="371" bestFit="1" customWidth="1"/>
    <col min="14101" max="14101" width="12.33203125" style="371" bestFit="1" customWidth="1"/>
    <col min="14102" max="14102" width="10.77734375" style="371" bestFit="1" customWidth="1"/>
    <col min="14103" max="14336" width="9.6640625" style="371"/>
    <col min="14337" max="14337" width="33.88671875" style="371" customWidth="1"/>
    <col min="14338" max="14338" width="9.44140625" style="371" customWidth="1"/>
    <col min="14339" max="14339" width="11.88671875" style="371" customWidth="1"/>
    <col min="14340" max="14340" width="0.77734375" style="371" customWidth="1"/>
    <col min="14341" max="14341" width="11" style="371" customWidth="1"/>
    <col min="14342" max="14342" width="1.33203125" style="371" customWidth="1"/>
    <col min="14343" max="14343" width="10.109375" style="371" customWidth="1"/>
    <col min="14344" max="14344" width="2.21875" style="371" customWidth="1"/>
    <col min="14345" max="14345" width="13.44140625" style="371" customWidth="1"/>
    <col min="14346" max="14346" width="1.88671875" style="371" customWidth="1"/>
    <col min="14347" max="14347" width="8.77734375" style="371" customWidth="1"/>
    <col min="14348" max="14348" width="1.109375" style="371" customWidth="1"/>
    <col min="14349" max="14349" width="9.44140625" style="371" bestFit="1" customWidth="1"/>
    <col min="14350" max="14350" width="1.33203125" style="371" customWidth="1"/>
    <col min="14351" max="14351" width="15.77734375" style="371" customWidth="1"/>
    <col min="14352" max="14352" width="1.6640625" style="371" customWidth="1"/>
    <col min="14353" max="14353" width="14.109375" style="371" customWidth="1"/>
    <col min="14354" max="14354" width="2" style="371" customWidth="1"/>
    <col min="14355" max="14355" width="13.21875" style="371" customWidth="1"/>
    <col min="14356" max="14356" width="10.109375" style="371" bestFit="1" customWidth="1"/>
    <col min="14357" max="14357" width="12.33203125" style="371" bestFit="1" customWidth="1"/>
    <col min="14358" max="14358" width="10.77734375" style="371" bestFit="1" customWidth="1"/>
    <col min="14359" max="14592" width="9.6640625" style="371"/>
    <col min="14593" max="14593" width="33.88671875" style="371" customWidth="1"/>
    <col min="14594" max="14594" width="9.44140625" style="371" customWidth="1"/>
    <col min="14595" max="14595" width="11.88671875" style="371" customWidth="1"/>
    <col min="14596" max="14596" width="0.77734375" style="371" customWidth="1"/>
    <col min="14597" max="14597" width="11" style="371" customWidth="1"/>
    <col min="14598" max="14598" width="1.33203125" style="371" customWidth="1"/>
    <col min="14599" max="14599" width="10.109375" style="371" customWidth="1"/>
    <col min="14600" max="14600" width="2.21875" style="371" customWidth="1"/>
    <col min="14601" max="14601" width="13.44140625" style="371" customWidth="1"/>
    <col min="14602" max="14602" width="1.88671875" style="371" customWidth="1"/>
    <col min="14603" max="14603" width="8.77734375" style="371" customWidth="1"/>
    <col min="14604" max="14604" width="1.109375" style="371" customWidth="1"/>
    <col min="14605" max="14605" width="9.44140625" style="371" bestFit="1" customWidth="1"/>
    <col min="14606" max="14606" width="1.33203125" style="371" customWidth="1"/>
    <col min="14607" max="14607" width="15.77734375" style="371" customWidth="1"/>
    <col min="14608" max="14608" width="1.6640625" style="371" customWidth="1"/>
    <col min="14609" max="14609" width="14.109375" style="371" customWidth="1"/>
    <col min="14610" max="14610" width="2" style="371" customWidth="1"/>
    <col min="14611" max="14611" width="13.21875" style="371" customWidth="1"/>
    <col min="14612" max="14612" width="10.109375" style="371" bestFit="1" customWidth="1"/>
    <col min="14613" max="14613" width="12.33203125" style="371" bestFit="1" customWidth="1"/>
    <col min="14614" max="14614" width="10.77734375" style="371" bestFit="1" customWidth="1"/>
    <col min="14615" max="14848" width="9.6640625" style="371"/>
    <col min="14849" max="14849" width="33.88671875" style="371" customWidth="1"/>
    <col min="14850" max="14850" width="9.44140625" style="371" customWidth="1"/>
    <col min="14851" max="14851" width="11.88671875" style="371" customWidth="1"/>
    <col min="14852" max="14852" width="0.77734375" style="371" customWidth="1"/>
    <col min="14853" max="14853" width="11" style="371" customWidth="1"/>
    <col min="14854" max="14854" width="1.33203125" style="371" customWidth="1"/>
    <col min="14855" max="14855" width="10.109375" style="371" customWidth="1"/>
    <col min="14856" max="14856" width="2.21875" style="371" customWidth="1"/>
    <col min="14857" max="14857" width="13.44140625" style="371" customWidth="1"/>
    <col min="14858" max="14858" width="1.88671875" style="371" customWidth="1"/>
    <col min="14859" max="14859" width="8.77734375" style="371" customWidth="1"/>
    <col min="14860" max="14860" width="1.109375" style="371" customWidth="1"/>
    <col min="14861" max="14861" width="9.44140625" style="371" bestFit="1" customWidth="1"/>
    <col min="14862" max="14862" width="1.33203125" style="371" customWidth="1"/>
    <col min="14863" max="14863" width="15.77734375" style="371" customWidth="1"/>
    <col min="14864" max="14864" width="1.6640625" style="371" customWidth="1"/>
    <col min="14865" max="14865" width="14.109375" style="371" customWidth="1"/>
    <col min="14866" max="14866" width="2" style="371" customWidth="1"/>
    <col min="14867" max="14867" width="13.21875" style="371" customWidth="1"/>
    <col min="14868" max="14868" width="10.109375" style="371" bestFit="1" customWidth="1"/>
    <col min="14869" max="14869" width="12.33203125" style="371" bestFit="1" customWidth="1"/>
    <col min="14870" max="14870" width="10.77734375" style="371" bestFit="1" customWidth="1"/>
    <col min="14871" max="15104" width="9.6640625" style="371"/>
    <col min="15105" max="15105" width="33.88671875" style="371" customWidth="1"/>
    <col min="15106" max="15106" width="9.44140625" style="371" customWidth="1"/>
    <col min="15107" max="15107" width="11.88671875" style="371" customWidth="1"/>
    <col min="15108" max="15108" width="0.77734375" style="371" customWidth="1"/>
    <col min="15109" max="15109" width="11" style="371" customWidth="1"/>
    <col min="15110" max="15110" width="1.33203125" style="371" customWidth="1"/>
    <col min="15111" max="15111" width="10.109375" style="371" customWidth="1"/>
    <col min="15112" max="15112" width="2.21875" style="371" customWidth="1"/>
    <col min="15113" max="15113" width="13.44140625" style="371" customWidth="1"/>
    <col min="15114" max="15114" width="1.88671875" style="371" customWidth="1"/>
    <col min="15115" max="15115" width="8.77734375" style="371" customWidth="1"/>
    <col min="15116" max="15116" width="1.109375" style="371" customWidth="1"/>
    <col min="15117" max="15117" width="9.44140625" style="371" bestFit="1" customWidth="1"/>
    <col min="15118" max="15118" width="1.33203125" style="371" customWidth="1"/>
    <col min="15119" max="15119" width="15.77734375" style="371" customWidth="1"/>
    <col min="15120" max="15120" width="1.6640625" style="371" customWidth="1"/>
    <col min="15121" max="15121" width="14.109375" style="371" customWidth="1"/>
    <col min="15122" max="15122" width="2" style="371" customWidth="1"/>
    <col min="15123" max="15123" width="13.21875" style="371" customWidth="1"/>
    <col min="15124" max="15124" width="10.109375" style="371" bestFit="1" customWidth="1"/>
    <col min="15125" max="15125" width="12.33203125" style="371" bestFit="1" customWidth="1"/>
    <col min="15126" max="15126" width="10.77734375" style="371" bestFit="1" customWidth="1"/>
    <col min="15127" max="15360" width="9.6640625" style="371"/>
    <col min="15361" max="15361" width="33.88671875" style="371" customWidth="1"/>
    <col min="15362" max="15362" width="9.44140625" style="371" customWidth="1"/>
    <col min="15363" max="15363" width="11.88671875" style="371" customWidth="1"/>
    <col min="15364" max="15364" width="0.77734375" style="371" customWidth="1"/>
    <col min="15365" max="15365" width="11" style="371" customWidth="1"/>
    <col min="15366" max="15366" width="1.33203125" style="371" customWidth="1"/>
    <col min="15367" max="15367" width="10.109375" style="371" customWidth="1"/>
    <col min="15368" max="15368" width="2.21875" style="371" customWidth="1"/>
    <col min="15369" max="15369" width="13.44140625" style="371" customWidth="1"/>
    <col min="15370" max="15370" width="1.88671875" style="371" customWidth="1"/>
    <col min="15371" max="15371" width="8.77734375" style="371" customWidth="1"/>
    <col min="15372" max="15372" width="1.109375" style="371" customWidth="1"/>
    <col min="15373" max="15373" width="9.44140625" style="371" bestFit="1" customWidth="1"/>
    <col min="15374" max="15374" width="1.33203125" style="371" customWidth="1"/>
    <col min="15375" max="15375" width="15.77734375" style="371" customWidth="1"/>
    <col min="15376" max="15376" width="1.6640625" style="371" customWidth="1"/>
    <col min="15377" max="15377" width="14.109375" style="371" customWidth="1"/>
    <col min="15378" max="15378" width="2" style="371" customWidth="1"/>
    <col min="15379" max="15379" width="13.21875" style="371" customWidth="1"/>
    <col min="15380" max="15380" width="10.109375" style="371" bestFit="1" customWidth="1"/>
    <col min="15381" max="15381" width="12.33203125" style="371" bestFit="1" customWidth="1"/>
    <col min="15382" max="15382" width="10.77734375" style="371" bestFit="1" customWidth="1"/>
    <col min="15383" max="15616" width="9.6640625" style="371"/>
    <col min="15617" max="15617" width="33.88671875" style="371" customWidth="1"/>
    <col min="15618" max="15618" width="9.44140625" style="371" customWidth="1"/>
    <col min="15619" max="15619" width="11.88671875" style="371" customWidth="1"/>
    <col min="15620" max="15620" width="0.77734375" style="371" customWidth="1"/>
    <col min="15621" max="15621" width="11" style="371" customWidth="1"/>
    <col min="15622" max="15622" width="1.33203125" style="371" customWidth="1"/>
    <col min="15623" max="15623" width="10.109375" style="371" customWidth="1"/>
    <col min="15624" max="15624" width="2.21875" style="371" customWidth="1"/>
    <col min="15625" max="15625" width="13.44140625" style="371" customWidth="1"/>
    <col min="15626" max="15626" width="1.88671875" style="371" customWidth="1"/>
    <col min="15627" max="15627" width="8.77734375" style="371" customWidth="1"/>
    <col min="15628" max="15628" width="1.109375" style="371" customWidth="1"/>
    <col min="15629" max="15629" width="9.44140625" style="371" bestFit="1" customWidth="1"/>
    <col min="15630" max="15630" width="1.33203125" style="371" customWidth="1"/>
    <col min="15631" max="15631" width="15.77734375" style="371" customWidth="1"/>
    <col min="15632" max="15632" width="1.6640625" style="371" customWidth="1"/>
    <col min="15633" max="15633" width="14.109375" style="371" customWidth="1"/>
    <col min="15634" max="15634" width="2" style="371" customWidth="1"/>
    <col min="15635" max="15635" width="13.21875" style="371" customWidth="1"/>
    <col min="15636" max="15636" width="10.109375" style="371" bestFit="1" customWidth="1"/>
    <col min="15637" max="15637" width="12.33203125" style="371" bestFit="1" customWidth="1"/>
    <col min="15638" max="15638" width="10.77734375" style="371" bestFit="1" customWidth="1"/>
    <col min="15639" max="15872" width="9.6640625" style="371"/>
    <col min="15873" max="15873" width="33.88671875" style="371" customWidth="1"/>
    <col min="15874" max="15874" width="9.44140625" style="371" customWidth="1"/>
    <col min="15875" max="15875" width="11.88671875" style="371" customWidth="1"/>
    <col min="15876" max="15876" width="0.77734375" style="371" customWidth="1"/>
    <col min="15877" max="15877" width="11" style="371" customWidth="1"/>
    <col min="15878" max="15878" width="1.33203125" style="371" customWidth="1"/>
    <col min="15879" max="15879" width="10.109375" style="371" customWidth="1"/>
    <col min="15880" max="15880" width="2.21875" style="371" customWidth="1"/>
    <col min="15881" max="15881" width="13.44140625" style="371" customWidth="1"/>
    <col min="15882" max="15882" width="1.88671875" style="371" customWidth="1"/>
    <col min="15883" max="15883" width="8.77734375" style="371" customWidth="1"/>
    <col min="15884" max="15884" width="1.109375" style="371" customWidth="1"/>
    <col min="15885" max="15885" width="9.44140625" style="371" bestFit="1" customWidth="1"/>
    <col min="15886" max="15886" width="1.33203125" style="371" customWidth="1"/>
    <col min="15887" max="15887" width="15.77734375" style="371" customWidth="1"/>
    <col min="15888" max="15888" width="1.6640625" style="371" customWidth="1"/>
    <col min="15889" max="15889" width="14.109375" style="371" customWidth="1"/>
    <col min="15890" max="15890" width="2" style="371" customWidth="1"/>
    <col min="15891" max="15891" width="13.21875" style="371" customWidth="1"/>
    <col min="15892" max="15892" width="10.109375" style="371" bestFit="1" customWidth="1"/>
    <col min="15893" max="15893" width="12.33203125" style="371" bestFit="1" customWidth="1"/>
    <col min="15894" max="15894" width="10.77734375" style="371" bestFit="1" customWidth="1"/>
    <col min="15895" max="16128" width="9.6640625" style="371"/>
    <col min="16129" max="16129" width="33.88671875" style="371" customWidth="1"/>
    <col min="16130" max="16130" width="9.44140625" style="371" customWidth="1"/>
    <col min="16131" max="16131" width="11.88671875" style="371" customWidth="1"/>
    <col min="16132" max="16132" width="0.77734375" style="371" customWidth="1"/>
    <col min="16133" max="16133" width="11" style="371" customWidth="1"/>
    <col min="16134" max="16134" width="1.33203125" style="371" customWidth="1"/>
    <col min="16135" max="16135" width="10.109375" style="371" customWidth="1"/>
    <col min="16136" max="16136" width="2.21875" style="371" customWidth="1"/>
    <col min="16137" max="16137" width="13.44140625" style="371" customWidth="1"/>
    <col min="16138" max="16138" width="1.88671875" style="371" customWidth="1"/>
    <col min="16139" max="16139" width="8.77734375" style="371" customWidth="1"/>
    <col min="16140" max="16140" width="1.109375" style="371" customWidth="1"/>
    <col min="16141" max="16141" width="9.44140625" style="371" bestFit="1" customWidth="1"/>
    <col min="16142" max="16142" width="1.33203125" style="371" customWidth="1"/>
    <col min="16143" max="16143" width="15.77734375" style="371" customWidth="1"/>
    <col min="16144" max="16144" width="1.6640625" style="371" customWidth="1"/>
    <col min="16145" max="16145" width="14.109375" style="371" customWidth="1"/>
    <col min="16146" max="16146" width="2" style="371" customWidth="1"/>
    <col min="16147" max="16147" width="13.21875" style="371" customWidth="1"/>
    <col min="16148" max="16148" width="10.109375" style="371" bestFit="1" customWidth="1"/>
    <col min="16149" max="16149" width="12.33203125" style="371" bestFit="1" customWidth="1"/>
    <col min="16150" max="16150" width="10.77734375" style="371" bestFit="1" customWidth="1"/>
    <col min="16151" max="16384" width="9.6640625" style="371"/>
  </cols>
  <sheetData>
    <row r="1" spans="1:28" ht="58.95" customHeight="1" x14ac:dyDescent="0.35">
      <c r="Q1" s="508" t="s">
        <v>0</v>
      </c>
      <c r="R1" s="502"/>
      <c r="S1" s="502"/>
    </row>
    <row r="2" spans="1:28" ht="52.5" customHeight="1" x14ac:dyDescent="0.4">
      <c r="A2" s="478" t="s">
        <v>254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80"/>
      <c r="P2" s="479"/>
      <c r="Q2" s="480"/>
      <c r="R2" s="479"/>
      <c r="S2" s="479"/>
      <c r="T2" s="489"/>
    </row>
    <row r="3" spans="1:28" ht="24.6" customHeight="1" thickBot="1" x14ac:dyDescent="0.45">
      <c r="A3" s="490" t="s">
        <v>249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6"/>
      <c r="P3" s="375"/>
      <c r="Q3" s="376"/>
      <c r="R3" s="375"/>
      <c r="S3" s="375"/>
    </row>
    <row r="4" spans="1:28" ht="24" customHeight="1" thickTop="1" x14ac:dyDescent="0.35">
      <c r="A4" s="377" t="s">
        <v>122</v>
      </c>
      <c r="B4" s="378" t="s">
        <v>123</v>
      </c>
      <c r="C4" s="378"/>
      <c r="D4" s="377"/>
      <c r="E4" s="377" t="s">
        <v>124</v>
      </c>
      <c r="F4" s="377"/>
      <c r="G4" s="377" t="s">
        <v>125</v>
      </c>
      <c r="H4" s="377"/>
      <c r="I4" s="377" t="s">
        <v>126</v>
      </c>
      <c r="J4" s="377"/>
      <c r="K4" s="378" t="s">
        <v>187</v>
      </c>
      <c r="L4" s="378"/>
      <c r="M4" s="378"/>
      <c r="N4" s="377"/>
      <c r="O4" s="377" t="s">
        <v>128</v>
      </c>
      <c r="P4" s="377"/>
      <c r="Q4" s="377" t="s">
        <v>129</v>
      </c>
      <c r="R4" s="377"/>
      <c r="S4" s="377" t="s">
        <v>130</v>
      </c>
    </row>
    <row r="5" spans="1:28" ht="19.95" customHeight="1" x14ac:dyDescent="0.3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8" t="s">
        <v>202</v>
      </c>
      <c r="L5" s="379"/>
      <c r="M5" s="379"/>
      <c r="N5" s="377"/>
      <c r="O5" s="377"/>
      <c r="P5" s="377"/>
      <c r="Q5" s="377"/>
      <c r="R5" s="377"/>
      <c r="S5" s="377"/>
    </row>
    <row r="6" spans="1:28" s="353" customFormat="1" ht="58.2" customHeight="1" thickBot="1" x14ac:dyDescent="0.3">
      <c r="A6" s="476" t="s">
        <v>203</v>
      </c>
      <c r="B6" s="509" t="s">
        <v>190</v>
      </c>
      <c r="C6" s="510"/>
      <c r="D6" s="348"/>
      <c r="E6" s="476" t="s">
        <v>204</v>
      </c>
      <c r="F6" s="348"/>
      <c r="G6" s="476" t="s">
        <v>205</v>
      </c>
      <c r="H6" s="348"/>
      <c r="I6" s="476" t="s">
        <v>206</v>
      </c>
      <c r="J6" s="348"/>
      <c r="K6" s="349" t="s">
        <v>7</v>
      </c>
      <c r="L6" s="348"/>
      <c r="M6" s="476" t="s">
        <v>8</v>
      </c>
      <c r="N6" s="348"/>
      <c r="O6" s="350" t="s">
        <v>207</v>
      </c>
      <c r="P6" s="348"/>
      <c r="Q6" s="350" t="s">
        <v>208</v>
      </c>
      <c r="R6" s="348"/>
      <c r="S6" s="351" t="s">
        <v>209</v>
      </c>
      <c r="T6" s="352"/>
    </row>
    <row r="7" spans="1:28" s="353" customFormat="1" ht="15" customHeight="1" x14ac:dyDescent="0.25">
      <c r="A7" s="370" t="s">
        <v>12</v>
      </c>
      <c r="O7" s="354"/>
      <c r="Q7" s="354"/>
      <c r="T7" s="352"/>
    </row>
    <row r="8" spans="1:28" s="353" customFormat="1" ht="15" customHeight="1" x14ac:dyDescent="0.25">
      <c r="A8" s="353" t="s">
        <v>182</v>
      </c>
      <c r="B8" s="353" t="s">
        <v>183</v>
      </c>
      <c r="C8" s="355" t="s">
        <v>15</v>
      </c>
      <c r="E8" s="353">
        <v>1000</v>
      </c>
      <c r="G8" s="356">
        <v>0</v>
      </c>
      <c r="I8" s="356">
        <f>E8-G8</f>
        <v>1000</v>
      </c>
      <c r="K8" s="357">
        <f>ROUND(IF(I8&lt;&gt;0,((O8/I8)/10),0),3)</f>
        <v>2.6829999999999998</v>
      </c>
      <c r="M8" s="357">
        <f>ROUND(IF(I8&lt;&gt;0,((Q8/I8)/10),0),3)</f>
        <v>2.786</v>
      </c>
      <c r="O8" s="354">
        <v>26830</v>
      </c>
      <c r="Q8" s="354">
        <v>27863</v>
      </c>
      <c r="S8" s="354">
        <v>1033</v>
      </c>
      <c r="T8" s="352"/>
    </row>
    <row r="9" spans="1:28" s="353" customFormat="1" ht="20.100000000000001" customHeight="1" x14ac:dyDescent="0.25">
      <c r="A9" s="353" t="s">
        <v>16</v>
      </c>
      <c r="B9" s="353" t="s">
        <v>183</v>
      </c>
      <c r="C9" s="358" t="s">
        <v>85</v>
      </c>
      <c r="E9" s="356">
        <v>930</v>
      </c>
      <c r="G9" s="356">
        <v>0</v>
      </c>
      <c r="I9" s="356">
        <f>E9-G9</f>
        <v>930</v>
      </c>
      <c r="K9" s="357">
        <f>ROUND(IF(I9&lt;&gt;0,((O9/I9)/10),0),3)</f>
        <v>2.9489999999999998</v>
      </c>
      <c r="M9" s="357">
        <f>ROUND(IF(I9&lt;&gt;0,((Q9/I9)/10),0),3)</f>
        <v>3.2440000000000002</v>
      </c>
      <c r="O9" s="359">
        <v>27424.53</v>
      </c>
      <c r="Q9" s="359">
        <v>30170</v>
      </c>
      <c r="S9" s="354">
        <v>2745.47</v>
      </c>
      <c r="T9" s="352"/>
    </row>
    <row r="10" spans="1:28" s="353" customFormat="1" ht="20.100000000000001" customHeight="1" thickBot="1" x14ac:dyDescent="0.3">
      <c r="A10" s="370" t="s">
        <v>18</v>
      </c>
      <c r="E10" s="380">
        <f>SUM(E8:E9)</f>
        <v>1930</v>
      </c>
      <c r="F10" s="370"/>
      <c r="G10" s="380">
        <f>SUM(G8:G9)</f>
        <v>0</v>
      </c>
      <c r="H10" s="370"/>
      <c r="I10" s="380">
        <f>SUM(I8:I9)</f>
        <v>1930</v>
      </c>
      <c r="J10" s="370"/>
      <c r="K10" s="381">
        <f>ROUND(IF(I10&lt;&gt;0,((O10/I10)/10),0),3)</f>
        <v>2.8109999999999999</v>
      </c>
      <c r="L10" s="370"/>
      <c r="M10" s="381">
        <f>ROUND(IF(I10&lt;&gt;0,((Q10/I10)/10),0),3)</f>
        <v>3.0070000000000001</v>
      </c>
      <c r="N10" s="370"/>
      <c r="O10" s="382">
        <f>SUM(O8:O9)</f>
        <v>54254.53</v>
      </c>
      <c r="P10" s="370"/>
      <c r="Q10" s="382">
        <f>SUM(Q8:Q9)</f>
        <v>58033</v>
      </c>
      <c r="R10" s="370"/>
      <c r="S10" s="382">
        <f>SUM(S8:S9)</f>
        <v>3778.47</v>
      </c>
      <c r="T10" s="352"/>
    </row>
    <row r="11" spans="1:28" s="353" customFormat="1" ht="18" customHeight="1" thickTop="1" x14ac:dyDescent="0.25">
      <c r="T11" s="352"/>
    </row>
    <row r="12" spans="1:28" s="353" customFormat="1" ht="18" customHeight="1" x14ac:dyDescent="0.25">
      <c r="A12" s="383" t="s">
        <v>19</v>
      </c>
      <c r="O12" s="354"/>
      <c r="Q12" s="354"/>
      <c r="T12" s="352"/>
    </row>
    <row r="13" spans="1:28" s="353" customFormat="1" ht="20.100000000000001" customHeight="1" x14ac:dyDescent="0.25">
      <c r="A13" s="353" t="s">
        <v>20</v>
      </c>
      <c r="B13" s="353" t="s">
        <v>183</v>
      </c>
      <c r="C13" s="355" t="s">
        <v>15</v>
      </c>
      <c r="E13" s="353">
        <v>3280</v>
      </c>
      <c r="G13" s="353">
        <v>0</v>
      </c>
      <c r="I13" s="356">
        <f>E13-G13</f>
        <v>3280</v>
      </c>
      <c r="K13" s="357">
        <f>ROUND(IF(I13&lt;&gt;0,((O13/I13)/10),0),3)</f>
        <v>2.12</v>
      </c>
      <c r="M13" s="357">
        <f>ROUND(IF(I13&lt;&gt;0,((Q13/I13)/10),0),3)</f>
        <v>2.3319999999999999</v>
      </c>
      <c r="O13" s="359">
        <v>69527.05</v>
      </c>
      <c r="Q13" s="367">
        <v>76479.760000000009</v>
      </c>
      <c r="S13" s="354">
        <v>2948.29</v>
      </c>
      <c r="T13" s="384"/>
      <c r="U13" s="354"/>
    </row>
    <row r="14" spans="1:28" s="353" customFormat="1" ht="6" customHeight="1" x14ac:dyDescent="0.25">
      <c r="C14" s="355"/>
      <c r="G14" s="356"/>
      <c r="I14" s="356"/>
      <c r="K14" s="357"/>
      <c r="M14" s="357"/>
      <c r="O14" s="359"/>
      <c r="Q14" s="359"/>
      <c r="S14" s="354"/>
      <c r="T14" s="352"/>
      <c r="U14" s="385"/>
      <c r="V14" s="385"/>
      <c r="W14" s="385"/>
      <c r="X14" s="386"/>
      <c r="Y14" s="385"/>
      <c r="Z14" s="385"/>
    </row>
    <row r="15" spans="1:28" s="353" customFormat="1" ht="20.100000000000001" hidden="1" customHeight="1" x14ac:dyDescent="0.25">
      <c r="A15" s="353" t="s">
        <v>28</v>
      </c>
      <c r="C15" s="355" t="s">
        <v>87</v>
      </c>
      <c r="G15" s="356">
        <v>0</v>
      </c>
      <c r="I15" s="356">
        <f>E15-G15</f>
        <v>0</v>
      </c>
      <c r="K15" s="357">
        <f>ROUND(IF(I15&lt;&gt;0,((O15/I15)/10),0),3)</f>
        <v>0</v>
      </c>
      <c r="M15" s="357">
        <f>ROUND(IF(I15&lt;&gt;0,((Q15/I15)/10),0),3)</f>
        <v>0</v>
      </c>
      <c r="O15" s="359"/>
      <c r="Q15" s="359"/>
      <c r="S15" s="354"/>
      <c r="T15" s="352"/>
      <c r="U15" s="385"/>
      <c r="V15" s="385"/>
      <c r="W15" s="385"/>
      <c r="X15" s="386"/>
      <c r="Y15" s="385"/>
      <c r="Z15" s="385"/>
    </row>
    <row r="16" spans="1:28" s="353" customFormat="1" ht="5.25" hidden="1" customHeight="1" x14ac:dyDescent="0.25">
      <c r="C16" s="355"/>
      <c r="E16" s="356"/>
      <c r="G16" s="356"/>
      <c r="I16" s="356"/>
      <c r="K16" s="357"/>
      <c r="M16" s="357"/>
      <c r="O16" s="359"/>
      <c r="P16" s="354"/>
      <c r="Q16" s="359"/>
      <c r="R16" s="354"/>
      <c r="S16" s="359"/>
      <c r="T16" s="352"/>
      <c r="U16" s="354"/>
      <c r="V16" s="354"/>
      <c r="W16" s="354"/>
      <c r="X16" s="354"/>
      <c r="Y16" s="354"/>
      <c r="Z16" s="354"/>
      <c r="AA16" s="354"/>
      <c r="AB16" s="354"/>
    </row>
    <row r="17" spans="1:28" s="353" customFormat="1" ht="20.100000000000001" hidden="1" customHeight="1" x14ac:dyDescent="0.25">
      <c r="A17" s="353" t="s">
        <v>33</v>
      </c>
      <c r="C17" s="355" t="s">
        <v>87</v>
      </c>
      <c r="E17" s="360"/>
      <c r="G17" s="356">
        <v>0</v>
      </c>
      <c r="I17" s="356">
        <f>E17-G17</f>
        <v>0</v>
      </c>
      <c r="K17" s="357">
        <f>ROUND(IF(I17&lt;&gt;0,((O17/I17)/10),0),3)</f>
        <v>0</v>
      </c>
      <c r="M17" s="357">
        <f>ROUND(IF(I17&lt;&gt;0,((Q17/I17)/10),0),3)</f>
        <v>0</v>
      </c>
      <c r="O17" s="359"/>
      <c r="P17" s="359"/>
      <c r="Q17" s="359"/>
      <c r="R17" s="361"/>
      <c r="S17" s="359"/>
      <c r="T17" s="352"/>
      <c r="U17" s="385"/>
      <c r="V17" s="385"/>
      <c r="W17" s="385"/>
      <c r="X17" s="386"/>
      <c r="Y17" s="385"/>
      <c r="Z17" s="385"/>
    </row>
    <row r="18" spans="1:28" s="353" customFormat="1" ht="5.25" hidden="1" customHeight="1" x14ac:dyDescent="0.25">
      <c r="C18" s="355"/>
      <c r="E18" s="360"/>
      <c r="G18" s="356"/>
      <c r="I18" s="356"/>
      <c r="K18" s="357"/>
      <c r="M18" s="357"/>
      <c r="O18" s="359"/>
      <c r="P18" s="354"/>
      <c r="Q18" s="359"/>
      <c r="R18" s="354"/>
      <c r="S18" s="359"/>
      <c r="T18" s="352"/>
      <c r="U18" s="354"/>
      <c r="V18" s="354"/>
      <c r="W18" s="354"/>
      <c r="X18" s="354"/>
      <c r="Y18" s="354"/>
      <c r="Z18" s="354"/>
      <c r="AA18" s="354"/>
      <c r="AB18" s="354"/>
    </row>
    <row r="19" spans="1:28" s="353" customFormat="1" ht="20.100000000000001" hidden="1" customHeight="1" x14ac:dyDescent="0.25">
      <c r="A19" s="353" t="s">
        <v>165</v>
      </c>
      <c r="C19" s="355" t="s">
        <v>87</v>
      </c>
      <c r="E19" s="362"/>
      <c r="G19" s="356">
        <v>0</v>
      </c>
      <c r="I19" s="356">
        <f>E19-G19</f>
        <v>0</v>
      </c>
      <c r="K19" s="357">
        <f>ROUND(IF(I19&lt;&gt;0,((O19/I19)/10),0),3)</f>
        <v>0</v>
      </c>
      <c r="M19" s="357">
        <f>ROUND(IF(I19&lt;&gt;0,((Q19/I19)/10),0),3)</f>
        <v>0</v>
      </c>
      <c r="O19" s="359"/>
      <c r="Q19" s="359"/>
      <c r="S19" s="354"/>
      <c r="T19" s="352"/>
      <c r="U19" s="385"/>
      <c r="V19" s="385"/>
      <c r="W19" s="385"/>
      <c r="X19" s="386"/>
      <c r="Y19" s="385"/>
      <c r="Z19" s="385"/>
    </row>
    <row r="20" spans="1:28" s="353" customFormat="1" ht="5.25" hidden="1" customHeight="1" x14ac:dyDescent="0.25">
      <c r="C20" s="355"/>
      <c r="E20" s="360"/>
      <c r="G20" s="356"/>
      <c r="I20" s="356"/>
      <c r="K20" s="357"/>
      <c r="M20" s="357"/>
      <c r="O20" s="359"/>
      <c r="P20" s="354"/>
      <c r="Q20" s="359"/>
      <c r="R20" s="354"/>
      <c r="S20" s="359"/>
      <c r="T20" s="352"/>
      <c r="U20" s="354"/>
      <c r="V20" s="354"/>
      <c r="W20" s="354"/>
      <c r="X20" s="354"/>
      <c r="Y20" s="354"/>
      <c r="Z20" s="354"/>
      <c r="AA20" s="354"/>
      <c r="AB20" s="354"/>
    </row>
    <row r="21" spans="1:28" s="353" customFormat="1" ht="20.100000000000001" hidden="1" customHeight="1" x14ac:dyDescent="0.25">
      <c r="A21" s="353" t="s">
        <v>245</v>
      </c>
      <c r="C21" s="355" t="s">
        <v>87</v>
      </c>
      <c r="E21" s="362"/>
      <c r="G21" s="356">
        <v>0</v>
      </c>
      <c r="I21" s="356">
        <f>E21-G21</f>
        <v>0</v>
      </c>
      <c r="K21" s="357">
        <f>ROUND(IF(I21&lt;&gt;0,((O21/I21)/10),0),3)</f>
        <v>0</v>
      </c>
      <c r="M21" s="357">
        <f>ROUND(IF(I21&lt;&gt;0,((Q21/I21)/10),0),3)</f>
        <v>0</v>
      </c>
      <c r="O21" s="369"/>
      <c r="Q21" s="369"/>
      <c r="S21" s="369"/>
      <c r="T21" s="352"/>
      <c r="U21" s="385"/>
      <c r="V21" s="385"/>
      <c r="W21" s="385"/>
      <c r="X21" s="386"/>
      <c r="Y21" s="385"/>
      <c r="Z21" s="385"/>
    </row>
    <row r="22" spans="1:28" s="353" customFormat="1" ht="5.25" hidden="1" customHeight="1" x14ac:dyDescent="0.25">
      <c r="C22" s="355"/>
      <c r="E22" s="360"/>
      <c r="G22" s="356"/>
      <c r="I22" s="356"/>
      <c r="K22" s="357"/>
      <c r="M22" s="357"/>
      <c r="O22" s="367"/>
      <c r="P22" s="354"/>
      <c r="Q22" s="367"/>
      <c r="R22" s="354"/>
      <c r="S22" s="367"/>
      <c r="T22" s="352"/>
      <c r="U22" s="354"/>
      <c r="V22" s="354"/>
      <c r="W22" s="354"/>
      <c r="X22" s="354"/>
      <c r="Y22" s="354"/>
      <c r="Z22" s="354"/>
      <c r="AA22" s="354"/>
      <c r="AB22" s="354"/>
    </row>
    <row r="23" spans="1:28" s="353" customFormat="1" ht="20.100000000000001" hidden="1" customHeight="1" x14ac:dyDescent="0.25">
      <c r="A23" s="353" t="s">
        <v>139</v>
      </c>
      <c r="C23" s="355" t="s">
        <v>87</v>
      </c>
      <c r="E23" s="362"/>
      <c r="G23" s="356">
        <v>0</v>
      </c>
      <c r="I23" s="356">
        <f>E23-G23</f>
        <v>0</v>
      </c>
      <c r="K23" s="357">
        <f>ROUND(IF(I23&lt;&gt;0,((O23/I23)/10),0),3)</f>
        <v>0</v>
      </c>
      <c r="M23" s="357">
        <f>ROUND(IF(I23&lt;&gt;0,((Q23/I23)/10),0),3)</f>
        <v>0</v>
      </c>
      <c r="O23" s="369"/>
      <c r="Q23" s="369"/>
      <c r="S23" s="369"/>
      <c r="T23" s="352"/>
      <c r="U23" s="385"/>
      <c r="V23" s="385"/>
      <c r="W23" s="385"/>
      <c r="X23" s="386"/>
      <c r="Y23" s="385"/>
      <c r="Z23" s="385"/>
    </row>
    <row r="24" spans="1:28" s="353" customFormat="1" ht="5.25" hidden="1" customHeight="1" x14ac:dyDescent="0.25">
      <c r="C24" s="355"/>
      <c r="E24" s="360"/>
      <c r="G24" s="356"/>
      <c r="I24" s="356"/>
      <c r="K24" s="357"/>
      <c r="M24" s="357"/>
      <c r="O24" s="367"/>
      <c r="P24" s="354"/>
      <c r="Q24" s="367"/>
      <c r="R24" s="354"/>
      <c r="S24" s="367"/>
      <c r="T24" s="352"/>
      <c r="U24" s="354"/>
      <c r="V24" s="354"/>
      <c r="W24" s="354"/>
      <c r="X24" s="354"/>
      <c r="Y24" s="354"/>
      <c r="Z24" s="354"/>
      <c r="AA24" s="354"/>
      <c r="AB24" s="354"/>
    </row>
    <row r="25" spans="1:28" s="353" customFormat="1" ht="20.100000000000001" hidden="1" customHeight="1" x14ac:dyDescent="0.25">
      <c r="A25" s="353" t="s">
        <v>34</v>
      </c>
      <c r="C25" s="355" t="s">
        <v>87</v>
      </c>
      <c r="E25" s="362"/>
      <c r="G25" s="356">
        <v>0</v>
      </c>
      <c r="I25" s="356">
        <f>E25-G25</f>
        <v>0</v>
      </c>
      <c r="K25" s="357">
        <f>ROUND(IF(I25&lt;&gt;0,((O25/I25)/10),0),3)</f>
        <v>0</v>
      </c>
      <c r="M25" s="357">
        <f>ROUND(IF(I25&lt;&gt;0,((Q25/I25)/10),0),3)</f>
        <v>0</v>
      </c>
      <c r="O25" s="369"/>
      <c r="Q25" s="369"/>
      <c r="S25" s="369"/>
      <c r="T25" s="352"/>
      <c r="U25" s="385"/>
      <c r="V25" s="385"/>
      <c r="W25" s="385"/>
      <c r="X25" s="386"/>
      <c r="Y25" s="385"/>
      <c r="Z25" s="385"/>
    </row>
    <row r="26" spans="1:28" s="353" customFormat="1" ht="5.25" hidden="1" customHeight="1" x14ac:dyDescent="0.25">
      <c r="C26" s="355"/>
      <c r="E26" s="360"/>
      <c r="G26" s="356"/>
      <c r="I26" s="356"/>
      <c r="K26" s="357"/>
      <c r="M26" s="357"/>
      <c r="O26" s="367"/>
      <c r="P26" s="354"/>
      <c r="Q26" s="367"/>
      <c r="R26" s="354"/>
      <c r="S26" s="367"/>
      <c r="T26" s="352"/>
      <c r="U26" s="354"/>
      <c r="V26" s="354"/>
      <c r="W26" s="354"/>
      <c r="X26" s="354"/>
      <c r="Y26" s="354"/>
      <c r="Z26" s="354"/>
      <c r="AA26" s="354"/>
      <c r="AB26" s="354"/>
    </row>
    <row r="27" spans="1:28" s="353" customFormat="1" ht="20.100000000000001" hidden="1" customHeight="1" x14ac:dyDescent="0.25">
      <c r="A27" s="353" t="s">
        <v>37</v>
      </c>
      <c r="C27" s="355" t="s">
        <v>87</v>
      </c>
      <c r="E27" s="362"/>
      <c r="G27" s="356">
        <v>0</v>
      </c>
      <c r="I27" s="356">
        <f>E27-G27</f>
        <v>0</v>
      </c>
      <c r="K27" s="357">
        <f>ROUND(IF(I27&lt;&gt;0,((O27/I27)/10),0),3)</f>
        <v>0</v>
      </c>
      <c r="M27" s="357">
        <f>ROUND(IF(I27&lt;&gt;0,((Q27/I27)/10),0),3)</f>
        <v>0</v>
      </c>
      <c r="O27" s="369"/>
      <c r="Q27" s="369"/>
      <c r="S27" s="369"/>
      <c r="T27" s="352"/>
      <c r="U27" s="385"/>
      <c r="V27" s="385"/>
      <c r="W27" s="385"/>
      <c r="X27" s="386"/>
      <c r="Y27" s="385"/>
      <c r="Z27" s="385"/>
    </row>
    <row r="28" spans="1:28" s="353" customFormat="1" ht="5.25" hidden="1" customHeight="1" x14ac:dyDescent="0.25">
      <c r="C28" s="355"/>
      <c r="E28" s="356"/>
      <c r="G28" s="356"/>
      <c r="I28" s="356"/>
      <c r="K28" s="357"/>
      <c r="M28" s="357"/>
      <c r="O28" s="359"/>
      <c r="P28" s="354"/>
      <c r="Q28" s="359"/>
      <c r="R28" s="354"/>
      <c r="S28" s="359"/>
      <c r="T28" s="352"/>
      <c r="U28" s="354"/>
      <c r="V28" s="354"/>
      <c r="W28" s="354"/>
      <c r="X28" s="354"/>
      <c r="Y28" s="354"/>
      <c r="Z28" s="354"/>
      <c r="AA28" s="354"/>
      <c r="AB28" s="354"/>
    </row>
    <row r="29" spans="1:28" s="353" customFormat="1" ht="20.100000000000001" hidden="1" customHeight="1" x14ac:dyDescent="0.25">
      <c r="A29" s="353" t="s">
        <v>25</v>
      </c>
      <c r="C29" s="355" t="s">
        <v>87</v>
      </c>
      <c r="G29" s="356">
        <v>0</v>
      </c>
      <c r="I29" s="356">
        <f>E29-G29</f>
        <v>0</v>
      </c>
      <c r="K29" s="357">
        <f>ROUND(IF(I29&lt;&gt;0,((O29/I29)/10),0),3)</f>
        <v>0</v>
      </c>
      <c r="M29" s="357">
        <f>ROUND(IF(I29&lt;&gt;0,((Q29/I29)/10),0),3)</f>
        <v>0</v>
      </c>
      <c r="O29" s="354"/>
      <c r="Q29" s="354"/>
      <c r="S29" s="354"/>
      <c r="T29" s="352"/>
      <c r="U29" s="385"/>
      <c r="V29" s="385"/>
      <c r="W29" s="385"/>
      <c r="X29" s="386"/>
      <c r="Y29" s="385"/>
      <c r="Z29" s="385"/>
    </row>
    <row r="30" spans="1:28" s="353" customFormat="1" ht="5.25" hidden="1" customHeight="1" x14ac:dyDescent="0.25">
      <c r="C30" s="355"/>
      <c r="E30" s="356"/>
      <c r="G30" s="356"/>
      <c r="I30" s="356"/>
      <c r="K30" s="357"/>
      <c r="M30" s="357"/>
      <c r="O30" s="359"/>
      <c r="P30" s="354"/>
      <c r="Q30" s="359"/>
      <c r="R30" s="354"/>
      <c r="S30" s="359"/>
      <c r="T30" s="352"/>
      <c r="U30" s="354"/>
      <c r="V30" s="354"/>
      <c r="W30" s="354"/>
      <c r="X30" s="354"/>
      <c r="Y30" s="354"/>
      <c r="Z30" s="354"/>
      <c r="AA30" s="354"/>
      <c r="AB30" s="354"/>
    </row>
    <row r="31" spans="1:28" s="353" customFormat="1" ht="20.100000000000001" hidden="1" customHeight="1" x14ac:dyDescent="0.25">
      <c r="A31" s="353" t="s">
        <v>166</v>
      </c>
      <c r="C31" s="355" t="s">
        <v>87</v>
      </c>
      <c r="G31" s="356">
        <v>0</v>
      </c>
      <c r="I31" s="356">
        <f>E31-G31</f>
        <v>0</v>
      </c>
      <c r="K31" s="357">
        <f>ROUND(IF(I31&lt;&gt;0,((O31/I31)/10),0),3)</f>
        <v>0</v>
      </c>
      <c r="M31" s="357">
        <f>ROUND(IF(I31&lt;&gt;0,((Q31/I31)/10),0),3)</f>
        <v>0</v>
      </c>
      <c r="O31" s="354"/>
      <c r="Q31" s="354"/>
      <c r="S31" s="354"/>
      <c r="T31" s="352"/>
      <c r="U31" s="385"/>
      <c r="V31" s="385"/>
      <c r="W31" s="385"/>
      <c r="X31" s="386"/>
      <c r="Y31" s="385"/>
      <c r="Z31" s="385"/>
    </row>
    <row r="32" spans="1:28" s="353" customFormat="1" ht="5.25" hidden="1" customHeight="1" x14ac:dyDescent="0.25">
      <c r="C32" s="355"/>
      <c r="E32" s="356"/>
      <c r="G32" s="356"/>
      <c r="I32" s="356"/>
      <c r="K32" s="357"/>
      <c r="M32" s="357"/>
      <c r="O32" s="359"/>
      <c r="P32" s="354"/>
      <c r="Q32" s="359"/>
      <c r="R32" s="354"/>
      <c r="S32" s="359"/>
      <c r="T32" s="352"/>
      <c r="U32" s="354"/>
      <c r="V32" s="354"/>
      <c r="W32" s="354"/>
      <c r="X32" s="354"/>
      <c r="Y32" s="354"/>
      <c r="Z32" s="354"/>
      <c r="AA32" s="354"/>
      <c r="AB32" s="354"/>
    </row>
    <row r="33" spans="1:28" s="353" customFormat="1" ht="20.100000000000001" hidden="1" customHeight="1" x14ac:dyDescent="0.25">
      <c r="A33" s="353" t="s">
        <v>116</v>
      </c>
      <c r="C33" s="355" t="s">
        <v>87</v>
      </c>
      <c r="G33" s="356">
        <v>0</v>
      </c>
      <c r="I33" s="356">
        <f>E33-G33</f>
        <v>0</v>
      </c>
      <c r="K33" s="357">
        <f>ROUND(IF(I33&lt;&gt;0,((O33/I33)/10),0),3)</f>
        <v>0</v>
      </c>
      <c r="M33" s="357">
        <f>ROUND(IF(I33&lt;&gt;0,((Q33/I33)/10),0),3)</f>
        <v>0</v>
      </c>
      <c r="O33" s="354"/>
      <c r="Q33" s="354"/>
      <c r="S33" s="354"/>
      <c r="T33" s="352"/>
      <c r="U33" s="385"/>
      <c r="V33" s="385"/>
      <c r="W33" s="385"/>
      <c r="X33" s="386"/>
      <c r="Y33" s="385"/>
      <c r="Z33" s="385"/>
    </row>
    <row r="34" spans="1:28" s="353" customFormat="1" ht="5.25" hidden="1" customHeight="1" x14ac:dyDescent="0.25">
      <c r="C34" s="355"/>
      <c r="E34" s="356"/>
      <c r="G34" s="356"/>
      <c r="I34" s="356"/>
      <c r="K34" s="357"/>
      <c r="M34" s="357"/>
      <c r="O34" s="359"/>
      <c r="P34" s="354"/>
      <c r="Q34" s="359"/>
      <c r="R34" s="354"/>
      <c r="S34" s="359"/>
      <c r="T34" s="352"/>
      <c r="U34" s="354"/>
      <c r="V34" s="354"/>
      <c r="W34" s="354"/>
      <c r="X34" s="354"/>
      <c r="Y34" s="354"/>
      <c r="Z34" s="354"/>
      <c r="AA34" s="354"/>
      <c r="AB34" s="354"/>
    </row>
    <row r="35" spans="1:28" s="353" customFormat="1" ht="19.5" hidden="1" customHeight="1" x14ac:dyDescent="0.25">
      <c r="A35" s="353" t="s">
        <v>245</v>
      </c>
      <c r="C35" s="355" t="s">
        <v>93</v>
      </c>
      <c r="G35" s="356">
        <v>0</v>
      </c>
      <c r="I35" s="356">
        <f>E35-G35</f>
        <v>0</v>
      </c>
      <c r="K35" s="357">
        <f>ROUND(IF(I35&lt;&gt;0,((O35/I35)/10),0),3)</f>
        <v>0</v>
      </c>
      <c r="M35" s="357">
        <f>ROUND(IF(I35&lt;&gt;0,((Q35/I35)/10),0),3)</f>
        <v>0</v>
      </c>
      <c r="O35" s="354"/>
      <c r="P35" s="354"/>
      <c r="Q35" s="354"/>
      <c r="R35" s="354"/>
      <c r="S35" s="354"/>
      <c r="T35" s="352"/>
      <c r="U35" s="385"/>
      <c r="V35" s="385"/>
      <c r="W35" s="385"/>
      <c r="X35" s="386"/>
      <c r="Y35" s="385"/>
      <c r="Z35" s="385"/>
    </row>
    <row r="36" spans="1:28" s="353" customFormat="1" ht="5.25" hidden="1" customHeight="1" x14ac:dyDescent="0.25">
      <c r="C36" s="355"/>
      <c r="E36" s="356"/>
      <c r="G36" s="356"/>
      <c r="I36" s="356"/>
      <c r="K36" s="357"/>
      <c r="M36" s="357"/>
      <c r="O36" s="359"/>
      <c r="P36" s="354"/>
      <c r="Q36" s="359"/>
      <c r="R36" s="354"/>
      <c r="S36" s="359"/>
      <c r="T36" s="352"/>
      <c r="U36" s="354"/>
      <c r="V36" s="354"/>
      <c r="W36" s="354"/>
      <c r="X36" s="354"/>
      <c r="Y36" s="354"/>
      <c r="Z36" s="354"/>
      <c r="AA36" s="354"/>
      <c r="AB36" s="354"/>
    </row>
    <row r="37" spans="1:28" s="353" customFormat="1" ht="19.5" hidden="1" customHeight="1" x14ac:dyDescent="0.25">
      <c r="A37" s="353" t="s">
        <v>28</v>
      </c>
      <c r="C37" s="355" t="s">
        <v>93</v>
      </c>
      <c r="G37" s="356">
        <v>0</v>
      </c>
      <c r="I37" s="356">
        <f>E37-G37</f>
        <v>0</v>
      </c>
      <c r="K37" s="357">
        <f>ROUND(IF(I37&lt;&gt;0,((O37/I37)/10),0),3)</f>
        <v>0</v>
      </c>
      <c r="M37" s="357">
        <f>ROUND(IF(I37&lt;&gt;0,((Q37/I37)/10),0),3)</f>
        <v>0</v>
      </c>
      <c r="O37" s="354"/>
      <c r="P37" s="354"/>
      <c r="Q37" s="354"/>
      <c r="R37" s="354"/>
      <c r="S37" s="354"/>
      <c r="T37" s="352"/>
      <c r="U37" s="385"/>
      <c r="V37" s="385"/>
      <c r="W37" s="385"/>
      <c r="X37" s="386"/>
      <c r="Y37" s="385"/>
      <c r="Z37" s="385"/>
    </row>
    <row r="38" spans="1:28" s="353" customFormat="1" ht="5.25" hidden="1" customHeight="1" x14ac:dyDescent="0.25">
      <c r="C38" s="355"/>
      <c r="E38" s="356"/>
      <c r="G38" s="356"/>
      <c r="I38" s="356"/>
      <c r="K38" s="357"/>
      <c r="M38" s="357"/>
      <c r="O38" s="359"/>
      <c r="P38" s="354"/>
      <c r="Q38" s="359"/>
      <c r="R38" s="354"/>
      <c r="S38" s="359"/>
      <c r="T38" s="352"/>
      <c r="U38" s="354"/>
      <c r="V38" s="354"/>
      <c r="W38" s="354"/>
      <c r="X38" s="354"/>
      <c r="Y38" s="354"/>
      <c r="Z38" s="354"/>
      <c r="AA38" s="354"/>
      <c r="AB38" s="354"/>
    </row>
    <row r="39" spans="1:28" s="353" customFormat="1" ht="19.5" hidden="1" customHeight="1" x14ac:dyDescent="0.25">
      <c r="A39" s="353" t="s">
        <v>33</v>
      </c>
      <c r="C39" s="355" t="s">
        <v>93</v>
      </c>
      <c r="G39" s="356">
        <v>0</v>
      </c>
      <c r="I39" s="356">
        <f>E39-G39</f>
        <v>0</v>
      </c>
      <c r="K39" s="357">
        <f>ROUND(IF(I39&lt;&gt;0,((O39/I39)/10),0),3)</f>
        <v>0</v>
      </c>
      <c r="M39" s="357">
        <f>ROUND(IF(I39&lt;&gt;0,((Q39/I39)/10),0),3)</f>
        <v>0</v>
      </c>
      <c r="O39" s="354"/>
      <c r="P39" s="354"/>
      <c r="Q39" s="354"/>
      <c r="R39" s="354"/>
      <c r="S39" s="354"/>
      <c r="T39" s="352"/>
      <c r="U39" s="385"/>
      <c r="V39" s="385"/>
      <c r="W39" s="385"/>
      <c r="X39" s="386"/>
      <c r="Y39" s="385"/>
      <c r="Z39" s="385"/>
    </row>
    <row r="40" spans="1:28" s="353" customFormat="1" ht="5.25" hidden="1" customHeight="1" x14ac:dyDescent="0.25">
      <c r="C40" s="355"/>
      <c r="E40" s="356"/>
      <c r="G40" s="356"/>
      <c r="I40" s="356"/>
      <c r="K40" s="357"/>
      <c r="M40" s="357"/>
      <c r="O40" s="359"/>
      <c r="P40" s="354"/>
      <c r="Q40" s="359"/>
      <c r="R40" s="354"/>
      <c r="S40" s="359"/>
      <c r="T40" s="352"/>
      <c r="U40" s="354"/>
      <c r="V40" s="354"/>
      <c r="W40" s="354"/>
      <c r="X40" s="354"/>
      <c r="Y40" s="354"/>
      <c r="Z40" s="354"/>
      <c r="AA40" s="354"/>
      <c r="AB40" s="354"/>
    </row>
    <row r="41" spans="1:28" s="353" customFormat="1" ht="20.100000000000001" hidden="1" customHeight="1" x14ac:dyDescent="0.25">
      <c r="A41" s="353" t="s">
        <v>139</v>
      </c>
      <c r="C41" s="355" t="s">
        <v>93</v>
      </c>
      <c r="G41" s="356">
        <v>0</v>
      </c>
      <c r="I41" s="356">
        <f>E41-G41</f>
        <v>0</v>
      </c>
      <c r="K41" s="357">
        <f>ROUND(IF(I41&lt;&gt;0,((O41/I41)/10),0),3)</f>
        <v>0</v>
      </c>
      <c r="M41" s="357">
        <f>ROUND(IF(I41&lt;&gt;0,((Q41/I41)/10),0),3)</f>
        <v>0</v>
      </c>
      <c r="O41" s="354"/>
      <c r="P41" s="354"/>
      <c r="Q41" s="354"/>
      <c r="R41" s="354"/>
      <c r="S41" s="354"/>
      <c r="T41" s="352"/>
      <c r="U41" s="385"/>
      <c r="V41" s="385"/>
      <c r="W41" s="385"/>
      <c r="X41" s="386"/>
      <c r="Y41" s="385"/>
      <c r="Z41" s="385"/>
    </row>
    <row r="42" spans="1:28" s="353" customFormat="1" ht="5.25" hidden="1" customHeight="1" x14ac:dyDescent="0.25">
      <c r="C42" s="355"/>
      <c r="E42" s="356"/>
      <c r="G42" s="356"/>
      <c r="I42" s="356"/>
      <c r="K42" s="357"/>
      <c r="M42" s="357"/>
      <c r="O42" s="359"/>
      <c r="P42" s="354"/>
      <c r="Q42" s="359"/>
      <c r="R42" s="354"/>
      <c r="S42" s="359"/>
      <c r="T42" s="352"/>
      <c r="U42" s="354"/>
      <c r="V42" s="354"/>
      <c r="W42" s="354"/>
      <c r="X42" s="354"/>
      <c r="Y42" s="354"/>
      <c r="Z42" s="354"/>
      <c r="AA42" s="354"/>
      <c r="AB42" s="354"/>
    </row>
    <row r="43" spans="1:28" s="353" customFormat="1" ht="20.100000000000001" hidden="1" customHeight="1" x14ac:dyDescent="0.25">
      <c r="A43" s="353" t="s">
        <v>34</v>
      </c>
      <c r="C43" s="355" t="s">
        <v>93</v>
      </c>
      <c r="G43" s="356">
        <v>0</v>
      </c>
      <c r="I43" s="356">
        <f>E43-G43</f>
        <v>0</v>
      </c>
      <c r="K43" s="357">
        <f>ROUND(IF(I43&lt;&gt;0,((O43/I43)/10),0),3)</f>
        <v>0</v>
      </c>
      <c r="M43" s="357">
        <f>ROUND(IF(I43&lt;&gt;0,((Q43/I43)/10),0),3)</f>
        <v>0</v>
      </c>
      <c r="O43" s="354"/>
      <c r="P43" s="354"/>
      <c r="Q43" s="354"/>
      <c r="R43" s="354"/>
      <c r="S43" s="354"/>
      <c r="T43" s="352"/>
      <c r="U43" s="385"/>
      <c r="V43" s="385"/>
      <c r="W43" s="385"/>
      <c r="X43" s="386"/>
      <c r="Y43" s="385"/>
      <c r="Z43" s="385"/>
    </row>
    <row r="44" spans="1:28" s="353" customFormat="1" ht="5.25" hidden="1" customHeight="1" x14ac:dyDescent="0.25">
      <c r="C44" s="355"/>
      <c r="E44" s="356"/>
      <c r="G44" s="356"/>
      <c r="I44" s="356"/>
      <c r="K44" s="357"/>
      <c r="M44" s="357"/>
      <c r="O44" s="359"/>
      <c r="P44" s="354"/>
      <c r="Q44" s="359"/>
      <c r="R44" s="354"/>
      <c r="S44" s="359"/>
      <c r="T44" s="352"/>
      <c r="U44" s="354"/>
      <c r="V44" s="354"/>
      <c r="W44" s="354"/>
      <c r="X44" s="354"/>
      <c r="Y44" s="354"/>
      <c r="Z44" s="354"/>
      <c r="AA44" s="354"/>
      <c r="AB44" s="354"/>
    </row>
    <row r="45" spans="1:28" s="353" customFormat="1" ht="20.100000000000001" hidden="1" customHeight="1" x14ac:dyDescent="0.25">
      <c r="A45" s="353" t="s">
        <v>37</v>
      </c>
      <c r="C45" s="355" t="s">
        <v>93</v>
      </c>
      <c r="G45" s="356">
        <v>0</v>
      </c>
      <c r="I45" s="356">
        <f>E45-G45</f>
        <v>0</v>
      </c>
      <c r="K45" s="357">
        <f>ROUND(IF(I45&lt;&gt;0,((O45/I45)/10),0),3)</f>
        <v>0</v>
      </c>
      <c r="M45" s="357">
        <f>ROUND(IF(I45&lt;&gt;0,((Q45/I45)/10),0),3)</f>
        <v>0</v>
      </c>
      <c r="O45" s="354"/>
      <c r="P45" s="354"/>
      <c r="Q45" s="354"/>
      <c r="R45" s="354"/>
      <c r="S45" s="354"/>
      <c r="T45" s="352"/>
      <c r="U45" s="385"/>
      <c r="V45" s="385"/>
      <c r="W45" s="385"/>
      <c r="X45" s="386"/>
      <c r="Y45" s="385"/>
      <c r="Z45" s="385"/>
    </row>
    <row r="46" spans="1:28" s="353" customFormat="1" ht="5.25" hidden="1" customHeight="1" x14ac:dyDescent="0.25">
      <c r="C46" s="355"/>
      <c r="E46" s="356"/>
      <c r="G46" s="356"/>
      <c r="I46" s="356"/>
      <c r="K46" s="357"/>
      <c r="M46" s="357"/>
      <c r="O46" s="359"/>
      <c r="P46" s="354"/>
      <c r="Q46" s="359"/>
      <c r="R46" s="354"/>
      <c r="S46" s="359"/>
      <c r="T46" s="352"/>
      <c r="U46" s="354"/>
      <c r="V46" s="354"/>
      <c r="W46" s="354"/>
      <c r="X46" s="354"/>
      <c r="Y46" s="354"/>
      <c r="Z46" s="354"/>
      <c r="AA46" s="354"/>
      <c r="AB46" s="354"/>
    </row>
    <row r="47" spans="1:28" s="353" customFormat="1" ht="20.100000000000001" hidden="1" customHeight="1" x14ac:dyDescent="0.25">
      <c r="A47" s="353" t="s">
        <v>25</v>
      </c>
      <c r="C47" s="355" t="s">
        <v>93</v>
      </c>
      <c r="G47" s="356">
        <v>0</v>
      </c>
      <c r="I47" s="356">
        <f>E47-G47</f>
        <v>0</v>
      </c>
      <c r="K47" s="357">
        <f>ROUND(IF(I47&lt;&gt;0,((O47/I47)/10),0),3)</f>
        <v>0</v>
      </c>
      <c r="M47" s="357">
        <f>ROUND(IF(I47&lt;&gt;0,((Q47/I47)/10),0),3)</f>
        <v>0</v>
      </c>
      <c r="O47" s="354"/>
      <c r="P47" s="354"/>
      <c r="Q47" s="354"/>
      <c r="R47" s="354"/>
      <c r="S47" s="354"/>
      <c r="T47" s="352"/>
      <c r="U47" s="385"/>
      <c r="V47" s="385"/>
      <c r="W47" s="385"/>
      <c r="X47" s="386"/>
      <c r="Y47" s="385"/>
      <c r="Z47" s="385"/>
    </row>
    <row r="48" spans="1:28" s="353" customFormat="1" ht="5.25" hidden="1" customHeight="1" x14ac:dyDescent="0.25">
      <c r="C48" s="355"/>
      <c r="E48" s="356"/>
      <c r="G48" s="356"/>
      <c r="I48" s="356"/>
      <c r="K48" s="357"/>
      <c r="M48" s="357"/>
      <c r="O48" s="359"/>
      <c r="P48" s="354"/>
      <c r="Q48" s="359"/>
      <c r="R48" s="354"/>
      <c r="S48" s="359"/>
      <c r="T48" s="352"/>
      <c r="U48" s="354"/>
      <c r="V48" s="354"/>
      <c r="W48" s="354"/>
      <c r="X48" s="354"/>
      <c r="Y48" s="354"/>
      <c r="Z48" s="354"/>
      <c r="AA48" s="354"/>
      <c r="AB48" s="354"/>
    </row>
    <row r="49" spans="1:28" s="353" customFormat="1" ht="20.100000000000001" hidden="1" customHeight="1" x14ac:dyDescent="0.25">
      <c r="A49" s="353" t="s">
        <v>22</v>
      </c>
      <c r="C49" s="355" t="s">
        <v>23</v>
      </c>
      <c r="E49" s="356"/>
      <c r="G49" s="356">
        <v>0</v>
      </c>
      <c r="I49" s="356">
        <f>E49-G49</f>
        <v>0</v>
      </c>
      <c r="K49" s="357">
        <f>ROUND(IF(I49&lt;&gt;0,((O49/I49)/10),0),3)</f>
        <v>0</v>
      </c>
      <c r="M49" s="357">
        <f>ROUND(IF(I49&lt;&gt;0,((Q49/I49)/10),0),3)</f>
        <v>0</v>
      </c>
      <c r="O49" s="359"/>
      <c r="P49" s="354"/>
      <c r="Q49" s="359"/>
      <c r="R49" s="354"/>
      <c r="S49" s="359"/>
      <c r="T49" s="352"/>
      <c r="U49" s="354"/>
      <c r="V49" s="354"/>
      <c r="W49" s="354"/>
      <c r="X49" s="354"/>
      <c r="Y49" s="354"/>
      <c r="Z49" s="354"/>
      <c r="AA49" s="354"/>
      <c r="AB49" s="354"/>
    </row>
    <row r="50" spans="1:28" s="353" customFormat="1" ht="5.25" hidden="1" customHeight="1" x14ac:dyDescent="0.25">
      <c r="C50" s="355"/>
      <c r="E50" s="356"/>
      <c r="G50" s="356"/>
      <c r="I50" s="356"/>
      <c r="K50" s="357"/>
      <c r="M50" s="357"/>
      <c r="O50" s="359"/>
      <c r="P50" s="354"/>
      <c r="Q50" s="359"/>
      <c r="R50" s="354"/>
      <c r="S50" s="359"/>
      <c r="T50" s="352"/>
      <c r="U50" s="354"/>
      <c r="V50" s="354"/>
      <c r="W50" s="354"/>
      <c r="X50" s="354"/>
      <c r="Y50" s="354"/>
      <c r="Z50" s="354"/>
      <c r="AA50" s="354"/>
      <c r="AB50" s="354"/>
    </row>
    <row r="51" spans="1:28" s="353" customFormat="1" ht="20.100000000000001" hidden="1" customHeight="1" x14ac:dyDescent="0.25">
      <c r="A51" s="353" t="s">
        <v>24</v>
      </c>
      <c r="C51" s="355" t="s">
        <v>23</v>
      </c>
      <c r="E51" s="356"/>
      <c r="G51" s="356">
        <v>0</v>
      </c>
      <c r="I51" s="356">
        <f>E51-G51</f>
        <v>0</v>
      </c>
      <c r="K51" s="357">
        <f>ROUND(IF(I51&lt;&gt;0,((O51/I51)/10),0),3)</f>
        <v>0</v>
      </c>
      <c r="M51" s="357">
        <f>ROUND(IF(I51&lt;&gt;0,((Q51/I51)/10),0),3)</f>
        <v>0</v>
      </c>
      <c r="O51" s="359"/>
      <c r="P51" s="354"/>
      <c r="Q51" s="359"/>
      <c r="R51" s="354"/>
      <c r="S51" s="359"/>
      <c r="T51" s="359"/>
      <c r="U51" s="354"/>
      <c r="V51" s="354"/>
      <c r="W51" s="354"/>
      <c r="X51" s="354"/>
      <c r="Y51" s="354"/>
      <c r="Z51" s="354"/>
      <c r="AA51" s="354"/>
      <c r="AB51" s="354"/>
    </row>
    <row r="52" spans="1:28" s="353" customFormat="1" ht="5.25" hidden="1" customHeight="1" x14ac:dyDescent="0.25">
      <c r="C52" s="355"/>
      <c r="E52" s="356"/>
      <c r="G52" s="356"/>
      <c r="I52" s="356"/>
      <c r="K52" s="357"/>
      <c r="M52" s="357"/>
      <c r="O52" s="359"/>
      <c r="P52" s="354"/>
      <c r="Q52" s="359"/>
      <c r="R52" s="354"/>
      <c r="S52" s="359"/>
      <c r="T52" s="352"/>
      <c r="U52" s="354"/>
      <c r="V52" s="354"/>
      <c r="W52" s="354"/>
      <c r="X52" s="354"/>
      <c r="Y52" s="354"/>
      <c r="Z52" s="354"/>
      <c r="AA52" s="354"/>
      <c r="AB52" s="354"/>
    </row>
    <row r="53" spans="1:28" s="353" customFormat="1" ht="20.100000000000001" hidden="1" customHeight="1" x14ac:dyDescent="0.25">
      <c r="A53" s="353" t="s">
        <v>184</v>
      </c>
      <c r="B53" s="363"/>
      <c r="C53" s="355" t="s">
        <v>23</v>
      </c>
      <c r="D53" s="363"/>
      <c r="E53" s="356"/>
      <c r="F53" s="363"/>
      <c r="G53" s="356">
        <v>0</v>
      </c>
      <c r="H53" s="363"/>
      <c r="I53" s="356">
        <f>E53-G53</f>
        <v>0</v>
      </c>
      <c r="J53" s="363"/>
      <c r="K53" s="357">
        <f>ROUND(IF(I53&lt;&gt;0,((O53/I53)/10),0),3)</f>
        <v>0</v>
      </c>
      <c r="M53" s="357">
        <f>ROUND(IF(I53&lt;&gt;0,((Q53/I53)/10),0),3)</f>
        <v>0</v>
      </c>
      <c r="N53" s="363"/>
      <c r="O53" s="359"/>
      <c r="P53" s="359"/>
      <c r="Q53" s="359"/>
      <c r="R53" s="368"/>
      <c r="S53" s="359"/>
      <c r="T53" s="359"/>
      <c r="U53" s="354"/>
      <c r="V53" s="354"/>
      <c r="W53" s="354"/>
      <c r="X53" s="354"/>
      <c r="Y53" s="354"/>
      <c r="Z53" s="354"/>
      <c r="AA53" s="354"/>
      <c r="AB53" s="354"/>
    </row>
    <row r="54" spans="1:28" s="353" customFormat="1" ht="6.75" hidden="1" customHeight="1" x14ac:dyDescent="0.25">
      <c r="C54" s="355"/>
      <c r="E54" s="356"/>
      <c r="G54" s="356"/>
      <c r="I54" s="356"/>
      <c r="K54" s="357"/>
      <c r="M54" s="357"/>
      <c r="O54" s="359"/>
      <c r="P54" s="354"/>
      <c r="Q54" s="359"/>
      <c r="R54" s="354"/>
      <c r="S54" s="359"/>
      <c r="T54" s="352"/>
      <c r="U54" s="354"/>
      <c r="V54" s="354"/>
      <c r="W54" s="354"/>
      <c r="X54" s="354"/>
      <c r="Y54" s="354"/>
      <c r="Z54" s="354"/>
      <c r="AA54" s="354"/>
      <c r="AB54" s="354"/>
    </row>
    <row r="55" spans="1:28" s="353" customFormat="1" ht="20.100000000000001" hidden="1" customHeight="1" x14ac:dyDescent="0.25">
      <c r="A55" s="353" t="s">
        <v>22</v>
      </c>
      <c r="B55" s="363"/>
      <c r="C55" s="355" t="s">
        <v>23</v>
      </c>
      <c r="D55" s="363"/>
      <c r="E55" s="356"/>
      <c r="G55" s="356">
        <v>0</v>
      </c>
      <c r="I55" s="356">
        <f>E55-G55</f>
        <v>0</v>
      </c>
      <c r="K55" s="357">
        <f>ROUND(IF(I55&lt;&gt;0,((O55/I55)/10),0),3)</f>
        <v>0</v>
      </c>
      <c r="M55" s="357">
        <f>ROUND(IF(I55&lt;&gt;0,((Q55/I55)/10),0),3)</f>
        <v>0</v>
      </c>
      <c r="O55" s="359"/>
      <c r="P55" s="354"/>
      <c r="Q55" s="359"/>
      <c r="R55" s="354"/>
      <c r="S55" s="359"/>
      <c r="T55" s="384"/>
      <c r="U55" s="354"/>
      <c r="V55" s="354"/>
      <c r="W55" s="354"/>
      <c r="X55" s="354"/>
      <c r="Y55" s="354"/>
      <c r="Z55" s="354"/>
      <c r="AA55" s="354"/>
      <c r="AB55" s="354"/>
    </row>
    <row r="56" spans="1:28" s="353" customFormat="1" ht="8.25" hidden="1" customHeight="1" x14ac:dyDescent="0.25">
      <c r="C56" s="355"/>
      <c r="E56" s="356"/>
      <c r="G56" s="356"/>
      <c r="I56" s="356"/>
      <c r="K56" s="357"/>
      <c r="M56" s="357"/>
      <c r="O56" s="359"/>
      <c r="P56" s="354"/>
      <c r="Q56" s="359"/>
      <c r="R56" s="354"/>
      <c r="S56" s="359"/>
      <c r="T56" s="352"/>
      <c r="U56" s="354"/>
      <c r="V56" s="354"/>
      <c r="W56" s="354"/>
      <c r="X56" s="354"/>
      <c r="Y56" s="354"/>
      <c r="Z56" s="354"/>
      <c r="AA56" s="354"/>
      <c r="AB56" s="354"/>
    </row>
    <row r="57" spans="1:28" s="353" customFormat="1" ht="20.100000000000001" hidden="1" customHeight="1" x14ac:dyDescent="0.25">
      <c r="A57" s="353" t="s">
        <v>26</v>
      </c>
      <c r="B57" s="363"/>
      <c r="C57" s="355" t="s">
        <v>23</v>
      </c>
      <c r="D57" s="363"/>
      <c r="E57" s="356"/>
      <c r="G57" s="356">
        <v>0</v>
      </c>
      <c r="I57" s="356">
        <f>E57-G57</f>
        <v>0</v>
      </c>
      <c r="K57" s="357">
        <f>ROUND(IF(I57&lt;&gt;0,((O57/I57)/10),0),3)</f>
        <v>0</v>
      </c>
      <c r="M57" s="357">
        <f>ROUND(IF(I57&lt;&gt;0,((Q57/I57)/10),0),3)</f>
        <v>0</v>
      </c>
      <c r="O57" s="359"/>
      <c r="P57" s="359"/>
      <c r="Q57" s="359"/>
      <c r="R57" s="361"/>
      <c r="S57" s="359"/>
      <c r="T57" s="384"/>
      <c r="U57" s="354"/>
      <c r="V57" s="354"/>
      <c r="W57" s="354"/>
      <c r="X57" s="354"/>
      <c r="Y57" s="354"/>
      <c r="Z57" s="354"/>
      <c r="AA57" s="354"/>
      <c r="AB57" s="354"/>
    </row>
    <row r="58" spans="1:28" s="353" customFormat="1" ht="5.25" hidden="1" customHeight="1" x14ac:dyDescent="0.25">
      <c r="C58" s="355"/>
      <c r="E58" s="356"/>
      <c r="G58" s="356"/>
      <c r="I58" s="356"/>
      <c r="K58" s="357"/>
      <c r="M58" s="357"/>
      <c r="O58" s="359"/>
      <c r="P58" s="354"/>
      <c r="Q58" s="359"/>
      <c r="R58" s="354"/>
      <c r="S58" s="359"/>
      <c r="T58" s="352"/>
      <c r="U58" s="354"/>
      <c r="V58" s="354"/>
      <c r="W58" s="354"/>
      <c r="X58" s="354"/>
      <c r="Y58" s="354"/>
      <c r="Z58" s="354"/>
      <c r="AA58" s="354"/>
      <c r="AB58" s="354"/>
    </row>
    <row r="59" spans="1:28" s="353" customFormat="1" ht="20.100000000000001" hidden="1" customHeight="1" x14ac:dyDescent="0.25">
      <c r="A59" s="353" t="s">
        <v>28</v>
      </c>
      <c r="B59" s="363"/>
      <c r="C59" s="355" t="s">
        <v>23</v>
      </c>
      <c r="D59" s="363"/>
      <c r="G59" s="356">
        <v>0</v>
      </c>
      <c r="I59" s="356">
        <f>E59-G59</f>
        <v>0</v>
      </c>
      <c r="K59" s="357">
        <f>ROUND(IF(I59&lt;&gt;0,((O59/I59)/10),0),3)</f>
        <v>0</v>
      </c>
      <c r="M59" s="357">
        <f>ROUND(IF(I59&lt;&gt;0,((Q59/I59)/10),0),3)</f>
        <v>0</v>
      </c>
      <c r="O59" s="354"/>
      <c r="P59" s="354"/>
      <c r="Q59" s="354"/>
      <c r="R59" s="354"/>
      <c r="S59" s="354"/>
      <c r="T59" s="352"/>
      <c r="U59" s="359"/>
      <c r="V59" s="354"/>
      <c r="W59" s="354"/>
      <c r="X59" s="354"/>
      <c r="Y59" s="354"/>
      <c r="Z59" s="354"/>
      <c r="AA59" s="354"/>
      <c r="AB59" s="354"/>
    </row>
    <row r="60" spans="1:28" s="353" customFormat="1" ht="5.25" hidden="1" customHeight="1" x14ac:dyDescent="0.25">
      <c r="C60" s="355"/>
      <c r="E60" s="356"/>
      <c r="G60" s="356"/>
      <c r="I60" s="356"/>
      <c r="K60" s="357"/>
      <c r="M60" s="357"/>
      <c r="O60" s="359"/>
      <c r="P60" s="354"/>
      <c r="Q60" s="359"/>
      <c r="R60" s="354"/>
      <c r="S60" s="359"/>
      <c r="T60" s="352"/>
      <c r="U60" s="354"/>
      <c r="V60" s="354"/>
      <c r="W60" s="354"/>
      <c r="X60" s="354"/>
      <c r="Y60" s="354"/>
      <c r="Z60" s="354"/>
      <c r="AA60" s="354"/>
      <c r="AB60" s="354"/>
    </row>
    <row r="61" spans="1:28" s="353" customFormat="1" ht="20.100000000000001" customHeight="1" x14ac:dyDescent="0.25">
      <c r="A61" s="353" t="s">
        <v>245</v>
      </c>
      <c r="B61" s="363"/>
      <c r="C61" s="355" t="s">
        <v>23</v>
      </c>
      <c r="D61" s="363"/>
      <c r="E61" s="356">
        <v>150</v>
      </c>
      <c r="G61" s="356">
        <v>0</v>
      </c>
      <c r="I61" s="356">
        <f>E61-G61</f>
        <v>150</v>
      </c>
      <c r="K61" s="357">
        <f>ROUND(IF(I61&lt;&gt;0,((O61/I61)/10),0),3)</f>
        <v>2.1019999999999999</v>
      </c>
      <c r="M61" s="357">
        <f>ROUND(IF(I61&lt;&gt;0,((Q61/I61)/10),0),3)</f>
        <v>3.0139999999999998</v>
      </c>
      <c r="O61" s="359">
        <v>3153</v>
      </c>
      <c r="P61" s="359"/>
      <c r="Q61" s="359">
        <v>4520.26</v>
      </c>
      <c r="R61" s="361"/>
      <c r="S61" s="359">
        <v>957.76</v>
      </c>
      <c r="T61" s="352"/>
      <c r="U61" s="354"/>
      <c r="V61" s="354"/>
      <c r="W61" s="354"/>
      <c r="X61" s="354"/>
      <c r="Y61" s="354"/>
      <c r="Z61" s="354"/>
      <c r="AA61" s="354"/>
      <c r="AB61" s="354"/>
    </row>
    <row r="62" spans="1:28" s="353" customFormat="1" ht="5.25" customHeight="1" x14ac:dyDescent="0.25">
      <c r="C62" s="355"/>
      <c r="E62" s="356"/>
      <c r="G62" s="356"/>
      <c r="I62" s="356"/>
      <c r="K62" s="357"/>
      <c r="M62" s="357"/>
      <c r="O62" s="359"/>
      <c r="P62" s="354"/>
      <c r="Q62" s="359"/>
      <c r="R62" s="354"/>
      <c r="S62" s="359"/>
      <c r="T62" s="352"/>
      <c r="U62" s="354"/>
      <c r="V62" s="354"/>
      <c r="W62" s="354"/>
      <c r="X62" s="354"/>
      <c r="Y62" s="354"/>
      <c r="Z62" s="354"/>
      <c r="AA62" s="354"/>
      <c r="AB62" s="354"/>
    </row>
    <row r="63" spans="1:28" s="353" customFormat="1" ht="20.100000000000001" hidden="1" customHeight="1" x14ac:dyDescent="0.25">
      <c r="A63" s="353" t="s">
        <v>25</v>
      </c>
      <c r="B63" s="363"/>
      <c r="C63" s="355" t="s">
        <v>23</v>
      </c>
      <c r="D63" s="363"/>
      <c r="E63" s="356"/>
      <c r="G63" s="356">
        <v>0</v>
      </c>
      <c r="I63" s="356">
        <f>E63-G63</f>
        <v>0</v>
      </c>
      <c r="K63" s="357">
        <f>ROUND(IF(I63&lt;&gt;0,((O63/I63)/10),0),3)</f>
        <v>0</v>
      </c>
      <c r="M63" s="357">
        <f>ROUND(IF(I63&lt;&gt;0,((Q63/I63)/10),0),3)</f>
        <v>0</v>
      </c>
      <c r="O63" s="359"/>
      <c r="P63" s="354"/>
      <c r="Q63" s="359"/>
      <c r="R63" s="354"/>
      <c r="S63" s="359"/>
      <c r="T63" s="352"/>
      <c r="U63" s="354"/>
      <c r="V63" s="354"/>
      <c r="W63" s="354"/>
      <c r="X63" s="354"/>
      <c r="Y63" s="354"/>
      <c r="Z63" s="354"/>
      <c r="AA63" s="354"/>
      <c r="AB63" s="354"/>
    </row>
    <row r="64" spans="1:28" s="353" customFormat="1" ht="5.25" hidden="1" customHeight="1" x14ac:dyDescent="0.25">
      <c r="C64" s="355"/>
      <c r="E64" s="356"/>
      <c r="G64" s="356"/>
      <c r="I64" s="356"/>
      <c r="K64" s="357"/>
      <c r="M64" s="357"/>
      <c r="O64" s="359"/>
      <c r="P64" s="354"/>
      <c r="Q64" s="359"/>
      <c r="R64" s="354"/>
      <c r="S64" s="359"/>
      <c r="T64" s="352"/>
      <c r="U64" s="354"/>
      <c r="V64" s="354"/>
      <c r="W64" s="354"/>
      <c r="X64" s="354"/>
      <c r="Y64" s="354"/>
      <c r="Z64" s="354"/>
      <c r="AA64" s="354"/>
      <c r="AB64" s="354"/>
    </row>
    <row r="65" spans="1:28" s="353" customFormat="1" ht="20.100000000000001" hidden="1" customHeight="1" x14ac:dyDescent="0.25">
      <c r="A65" s="353" t="s">
        <v>30</v>
      </c>
      <c r="B65" s="363"/>
      <c r="C65" s="355" t="s">
        <v>23</v>
      </c>
      <c r="D65" s="363"/>
      <c r="E65" s="356"/>
      <c r="G65" s="356">
        <v>0</v>
      </c>
      <c r="I65" s="356">
        <f>E65-G65</f>
        <v>0</v>
      </c>
      <c r="K65" s="357">
        <f t="shared" ref="K65:K79" si="0">ROUND(IF(I65&lt;&gt;0,((O65/I65)/10),0),3)</f>
        <v>0</v>
      </c>
      <c r="M65" s="357">
        <f t="shared" ref="M65:M79" si="1">ROUND(IF(I65&lt;&gt;0,((Q65/I65)/10),0),3)</f>
        <v>0</v>
      </c>
      <c r="O65" s="359"/>
      <c r="P65" s="354"/>
      <c r="Q65" s="359"/>
      <c r="R65" s="354"/>
      <c r="S65" s="359"/>
      <c r="T65" s="352"/>
      <c r="U65" s="354"/>
      <c r="V65" s="354"/>
      <c r="W65" s="354"/>
      <c r="X65" s="354"/>
      <c r="Y65" s="354"/>
      <c r="Z65" s="354"/>
      <c r="AA65" s="354"/>
      <c r="AB65" s="354"/>
    </row>
    <row r="66" spans="1:28" s="353" customFormat="1" ht="5.25" hidden="1" customHeight="1" x14ac:dyDescent="0.25">
      <c r="C66" s="355"/>
      <c r="E66" s="356"/>
      <c r="G66" s="356"/>
      <c r="I66" s="356"/>
      <c r="K66" s="357"/>
      <c r="M66" s="357"/>
      <c r="O66" s="359"/>
      <c r="P66" s="354"/>
      <c r="Q66" s="359"/>
      <c r="R66" s="354"/>
      <c r="S66" s="359"/>
      <c r="T66" s="352"/>
      <c r="U66" s="354"/>
      <c r="V66" s="354"/>
      <c r="W66" s="354"/>
      <c r="X66" s="354"/>
      <c r="Y66" s="354"/>
      <c r="Z66" s="354"/>
      <c r="AA66" s="354"/>
      <c r="AB66" s="354"/>
    </row>
    <row r="67" spans="1:28" s="353" customFormat="1" ht="20.100000000000001" customHeight="1" x14ac:dyDescent="0.25">
      <c r="A67" s="353" t="s">
        <v>31</v>
      </c>
      <c r="B67" s="363"/>
      <c r="C67" s="355" t="s">
        <v>23</v>
      </c>
      <c r="D67" s="363"/>
      <c r="E67" s="356">
        <v>1250</v>
      </c>
      <c r="G67" s="356">
        <v>0</v>
      </c>
      <c r="I67" s="356">
        <f>E67-G67</f>
        <v>1250</v>
      </c>
      <c r="K67" s="357">
        <f t="shared" si="0"/>
        <v>2.7759999999999998</v>
      </c>
      <c r="M67" s="357">
        <f t="shared" si="1"/>
        <v>3.9209999999999998</v>
      </c>
      <c r="O67" s="359">
        <v>34696.5</v>
      </c>
      <c r="P67" s="354"/>
      <c r="Q67" s="359">
        <v>49011.03</v>
      </c>
      <c r="R67" s="354"/>
      <c r="S67" s="359">
        <v>18174.03</v>
      </c>
      <c r="T67" s="352"/>
      <c r="U67" s="354"/>
      <c r="V67" s="354"/>
      <c r="W67" s="354"/>
      <c r="X67" s="354"/>
      <c r="Y67" s="354"/>
      <c r="Z67" s="354"/>
      <c r="AA67" s="354"/>
      <c r="AB67" s="354"/>
    </row>
    <row r="68" spans="1:28" s="353" customFormat="1" ht="5.25" customHeight="1" x14ac:dyDescent="0.25">
      <c r="C68" s="355"/>
      <c r="E68" s="356"/>
      <c r="G68" s="356"/>
      <c r="I68" s="356"/>
      <c r="K68" s="357"/>
      <c r="M68" s="357"/>
      <c r="O68" s="359"/>
      <c r="P68" s="354"/>
      <c r="Q68" s="359"/>
      <c r="R68" s="354"/>
      <c r="S68" s="359"/>
      <c r="T68" s="352"/>
      <c r="U68" s="354"/>
      <c r="V68" s="354"/>
      <c r="W68" s="354"/>
      <c r="X68" s="354"/>
      <c r="Y68" s="354"/>
      <c r="Z68" s="354"/>
      <c r="AA68" s="354"/>
      <c r="AB68" s="354"/>
    </row>
    <row r="69" spans="1:28" s="353" customFormat="1" ht="20.100000000000001" hidden="1" customHeight="1" x14ac:dyDescent="0.25">
      <c r="A69" s="353" t="s">
        <v>33</v>
      </c>
      <c r="B69" s="363"/>
      <c r="C69" s="355" t="s">
        <v>23</v>
      </c>
      <c r="D69" s="363"/>
      <c r="E69" s="356"/>
      <c r="G69" s="356">
        <v>0</v>
      </c>
      <c r="I69" s="356">
        <f>E69-G69</f>
        <v>0</v>
      </c>
      <c r="K69" s="357">
        <f t="shared" si="0"/>
        <v>0</v>
      </c>
      <c r="M69" s="357">
        <f t="shared" si="1"/>
        <v>0</v>
      </c>
      <c r="O69" s="359"/>
      <c r="P69" s="359"/>
      <c r="Q69" s="359"/>
      <c r="R69" s="361"/>
      <c r="S69" s="359"/>
      <c r="T69" s="352"/>
      <c r="U69" s="359"/>
      <c r="V69" s="354"/>
      <c r="W69" s="354"/>
      <c r="X69" s="354"/>
      <c r="Y69" s="354"/>
      <c r="Z69" s="354"/>
      <c r="AA69" s="354"/>
      <c r="AB69" s="354"/>
    </row>
    <row r="70" spans="1:28" s="353" customFormat="1" ht="5.25" hidden="1" customHeight="1" x14ac:dyDescent="0.25">
      <c r="C70" s="355"/>
      <c r="E70" s="356"/>
      <c r="G70" s="356"/>
      <c r="I70" s="356"/>
      <c r="K70" s="357"/>
      <c r="M70" s="357"/>
      <c r="O70" s="359"/>
      <c r="P70" s="354"/>
      <c r="Q70" s="359"/>
      <c r="R70" s="354"/>
      <c r="S70" s="359"/>
      <c r="T70" s="352"/>
      <c r="U70" s="354"/>
      <c r="V70" s="354"/>
      <c r="W70" s="354"/>
      <c r="X70" s="354"/>
      <c r="Y70" s="354"/>
      <c r="Z70" s="354"/>
      <c r="AA70" s="354"/>
      <c r="AB70" s="354"/>
    </row>
    <row r="71" spans="1:28" s="353" customFormat="1" ht="20.100000000000001" customHeight="1" x14ac:dyDescent="0.25">
      <c r="A71" s="353" t="s">
        <v>34</v>
      </c>
      <c r="B71" s="363"/>
      <c r="C71" s="355" t="s">
        <v>23</v>
      </c>
      <c r="D71" s="363"/>
      <c r="E71" s="356">
        <v>80</v>
      </c>
      <c r="G71" s="356">
        <v>0</v>
      </c>
      <c r="I71" s="356">
        <f>E71-G71</f>
        <v>80</v>
      </c>
      <c r="K71" s="357">
        <f t="shared" si="0"/>
        <v>2.218</v>
      </c>
      <c r="M71" s="357">
        <f t="shared" si="1"/>
        <v>3.2050000000000001</v>
      </c>
      <c r="O71" s="359">
        <v>1774.4</v>
      </c>
      <c r="P71" s="359"/>
      <c r="Q71" s="359">
        <v>2564.23</v>
      </c>
      <c r="R71" s="361"/>
      <c r="S71" s="359">
        <v>571.42999999999995</v>
      </c>
      <c r="T71" s="352"/>
      <c r="U71" s="354"/>
      <c r="V71" s="354"/>
      <c r="W71" s="354"/>
      <c r="X71" s="354"/>
      <c r="Y71" s="354"/>
      <c r="Z71" s="354"/>
      <c r="AA71" s="354"/>
      <c r="AB71" s="354"/>
    </row>
    <row r="72" spans="1:28" s="353" customFormat="1" ht="5.25" customHeight="1" x14ac:dyDescent="0.25">
      <c r="C72" s="355"/>
      <c r="E72" s="356"/>
      <c r="G72" s="356"/>
      <c r="I72" s="356"/>
      <c r="K72" s="357"/>
      <c r="M72" s="357"/>
      <c r="O72" s="359"/>
      <c r="P72" s="354"/>
      <c r="Q72" s="359"/>
      <c r="R72" s="354"/>
      <c r="S72" s="359"/>
      <c r="T72" s="352"/>
      <c r="U72" s="354"/>
      <c r="V72" s="354"/>
      <c r="W72" s="354"/>
      <c r="X72" s="354"/>
      <c r="Y72" s="354"/>
      <c r="Z72" s="354"/>
      <c r="AA72" s="354"/>
      <c r="AB72" s="354"/>
    </row>
    <row r="73" spans="1:28" s="353" customFormat="1" ht="20.100000000000001" hidden="1" customHeight="1" x14ac:dyDescent="0.25">
      <c r="A73" s="353" t="s">
        <v>68</v>
      </c>
      <c r="B73" s="363"/>
      <c r="C73" s="355" t="s">
        <v>23</v>
      </c>
      <c r="D73" s="363"/>
      <c r="E73" s="356"/>
      <c r="G73" s="356">
        <v>0</v>
      </c>
      <c r="I73" s="356">
        <f>E73-G73</f>
        <v>0</v>
      </c>
      <c r="K73" s="357">
        <f t="shared" si="0"/>
        <v>0</v>
      </c>
      <c r="M73" s="357">
        <f t="shared" si="1"/>
        <v>0</v>
      </c>
      <c r="O73" s="359"/>
      <c r="P73" s="354"/>
      <c r="Q73" s="359"/>
      <c r="R73" s="354"/>
      <c r="S73" s="359"/>
      <c r="T73" s="352"/>
      <c r="U73" s="359"/>
      <c r="V73" s="354"/>
      <c r="W73" s="354"/>
      <c r="X73" s="354"/>
      <c r="Y73" s="354"/>
      <c r="Z73" s="354"/>
      <c r="AA73" s="354"/>
      <c r="AB73" s="354"/>
    </row>
    <row r="74" spans="1:28" s="353" customFormat="1" ht="4.5" hidden="1" customHeight="1" x14ac:dyDescent="0.25">
      <c r="C74" s="355"/>
      <c r="E74" s="356"/>
      <c r="G74" s="356"/>
      <c r="I74" s="356"/>
      <c r="K74" s="357"/>
      <c r="M74" s="357"/>
      <c r="O74" s="359"/>
      <c r="P74" s="354"/>
      <c r="Q74" s="359"/>
      <c r="R74" s="354"/>
      <c r="S74" s="359"/>
      <c r="T74" s="352"/>
      <c r="U74" s="354"/>
      <c r="V74" s="354"/>
      <c r="W74" s="354"/>
      <c r="X74" s="354"/>
      <c r="Y74" s="354"/>
      <c r="Z74" s="354"/>
      <c r="AA74" s="354"/>
      <c r="AB74" s="354"/>
    </row>
    <row r="75" spans="1:28" s="362" customFormat="1" ht="20.100000000000001" hidden="1" customHeight="1" x14ac:dyDescent="0.25">
      <c r="A75" s="362" t="s">
        <v>35</v>
      </c>
      <c r="B75" s="364"/>
      <c r="C75" s="365" t="s">
        <v>23</v>
      </c>
      <c r="D75" s="364"/>
      <c r="E75" s="360"/>
      <c r="G75" s="360">
        <v>0</v>
      </c>
      <c r="I75" s="360">
        <f>E75-G75</f>
        <v>0</v>
      </c>
      <c r="K75" s="366">
        <f>ROUND(IF(I75&lt;&gt;0,((O75/I75)/10),0),3)</f>
        <v>0</v>
      </c>
      <c r="M75" s="366">
        <f>ROUND(IF(I75&lt;&gt;0,((Q75/I75)/10),0),3)</f>
        <v>0</v>
      </c>
      <c r="O75" s="367"/>
      <c r="P75" s="367"/>
      <c r="Q75" s="367"/>
      <c r="R75" s="368"/>
      <c r="S75" s="367"/>
      <c r="T75" s="388"/>
      <c r="U75" s="369"/>
      <c r="V75" s="369"/>
      <c r="W75" s="369"/>
      <c r="X75" s="369"/>
      <c r="Y75" s="369"/>
      <c r="Z75" s="369"/>
      <c r="AA75" s="369"/>
      <c r="AB75" s="369"/>
    </row>
    <row r="76" spans="1:28" s="353" customFormat="1" ht="5.25" hidden="1" customHeight="1" x14ac:dyDescent="0.25">
      <c r="C76" s="355"/>
      <c r="E76" s="356"/>
      <c r="G76" s="356"/>
      <c r="I76" s="356"/>
      <c r="K76" s="357"/>
      <c r="M76" s="357"/>
      <c r="O76" s="359"/>
      <c r="P76" s="354"/>
      <c r="Q76" s="359"/>
      <c r="R76" s="354"/>
      <c r="S76" s="359"/>
      <c r="T76" s="352"/>
      <c r="U76" s="354"/>
      <c r="V76" s="354"/>
      <c r="W76" s="354"/>
      <c r="X76" s="354"/>
      <c r="Y76" s="354"/>
      <c r="Z76" s="354"/>
      <c r="AA76" s="354"/>
      <c r="AB76" s="354"/>
    </row>
    <row r="77" spans="1:28" s="353" customFormat="1" ht="20.100000000000001" customHeight="1" x14ac:dyDescent="0.25">
      <c r="A77" s="353" t="s">
        <v>37</v>
      </c>
      <c r="B77" s="363"/>
      <c r="C77" s="355" t="s">
        <v>23</v>
      </c>
      <c r="D77" s="363"/>
      <c r="E77" s="356">
        <v>152</v>
      </c>
      <c r="G77" s="356">
        <v>0</v>
      </c>
      <c r="I77" s="356">
        <f>E77-G77</f>
        <v>152</v>
      </c>
      <c r="K77" s="357">
        <f t="shared" si="0"/>
        <v>2.0449999999999999</v>
      </c>
      <c r="M77" s="357">
        <f t="shared" si="1"/>
        <v>3.13</v>
      </c>
      <c r="O77" s="359">
        <v>3108.2</v>
      </c>
      <c r="P77" s="359"/>
      <c r="Q77" s="359">
        <v>4756.88</v>
      </c>
      <c r="R77" s="361"/>
      <c r="S77" s="359">
        <v>1233.72</v>
      </c>
      <c r="T77" s="384"/>
      <c r="U77" s="354"/>
      <c r="V77" s="354"/>
      <c r="W77" s="354"/>
      <c r="X77" s="354"/>
      <c r="Y77" s="354"/>
      <c r="Z77" s="354"/>
      <c r="AA77" s="354"/>
      <c r="AB77" s="354"/>
    </row>
    <row r="78" spans="1:28" s="353" customFormat="1" ht="5.25" customHeight="1" x14ac:dyDescent="0.25">
      <c r="C78" s="355"/>
      <c r="E78" s="356"/>
      <c r="G78" s="356"/>
      <c r="I78" s="356"/>
      <c r="K78" s="357"/>
      <c r="M78" s="357"/>
      <c r="O78" s="359"/>
      <c r="P78" s="354"/>
      <c r="Q78" s="359"/>
      <c r="R78" s="354"/>
      <c r="S78" s="359"/>
      <c r="T78" s="352"/>
      <c r="U78" s="354"/>
      <c r="V78" s="354"/>
      <c r="W78" s="354"/>
      <c r="X78" s="354"/>
      <c r="Y78" s="354"/>
      <c r="Z78" s="354"/>
      <c r="AA78" s="354"/>
      <c r="AB78" s="354"/>
    </row>
    <row r="79" spans="1:28" s="353" customFormat="1" ht="20.100000000000001" hidden="1" customHeight="1" x14ac:dyDescent="0.25">
      <c r="A79" s="353" t="s">
        <v>36</v>
      </c>
      <c r="B79" s="363"/>
      <c r="C79" s="355" t="s">
        <v>23</v>
      </c>
      <c r="D79" s="363"/>
      <c r="E79" s="356"/>
      <c r="G79" s="356">
        <v>0</v>
      </c>
      <c r="I79" s="356">
        <f>E79-G79</f>
        <v>0</v>
      </c>
      <c r="K79" s="357">
        <f t="shared" si="0"/>
        <v>0</v>
      </c>
      <c r="M79" s="357">
        <f t="shared" si="1"/>
        <v>0</v>
      </c>
      <c r="O79" s="359"/>
      <c r="P79" s="359"/>
      <c r="Q79" s="359"/>
      <c r="R79" s="361"/>
      <c r="S79" s="359"/>
      <c r="T79" s="352"/>
      <c r="U79" s="359"/>
      <c r="V79" s="354"/>
      <c r="W79" s="354"/>
      <c r="X79" s="354"/>
      <c r="Y79" s="354"/>
      <c r="Z79" s="354"/>
      <c r="AA79" s="354"/>
      <c r="AB79" s="354"/>
    </row>
    <row r="80" spans="1:28" s="353" customFormat="1" ht="5.25" hidden="1" customHeight="1" x14ac:dyDescent="0.25">
      <c r="C80" s="355"/>
      <c r="E80" s="356"/>
      <c r="G80" s="356"/>
      <c r="I80" s="356"/>
      <c r="K80" s="357"/>
      <c r="M80" s="357"/>
      <c r="O80" s="359"/>
      <c r="P80" s="354"/>
      <c r="Q80" s="359"/>
      <c r="R80" s="354"/>
      <c r="S80" s="359"/>
      <c r="T80" s="352"/>
      <c r="U80" s="354"/>
      <c r="V80" s="354"/>
      <c r="W80" s="354"/>
      <c r="X80" s="354"/>
      <c r="Y80" s="354"/>
      <c r="Z80" s="354"/>
      <c r="AA80" s="354"/>
      <c r="AB80" s="354"/>
    </row>
    <row r="81" spans="1:28" s="353" customFormat="1" ht="20.100000000000001" customHeight="1" x14ac:dyDescent="0.25">
      <c r="A81" s="353" t="s">
        <v>140</v>
      </c>
      <c r="B81" s="363"/>
      <c r="C81" s="355" t="s">
        <v>23</v>
      </c>
      <c r="D81" s="363"/>
      <c r="E81" s="356">
        <v>145</v>
      </c>
      <c r="G81" s="356">
        <v>0</v>
      </c>
      <c r="I81" s="356">
        <f>E81-G81</f>
        <v>145</v>
      </c>
      <c r="K81" s="357">
        <f>ROUND(IF(I81&lt;&gt;0,((O81/I81)/10),0),3)</f>
        <v>2.37</v>
      </c>
      <c r="M81" s="357">
        <f>ROUND(IF(I81&lt;&gt;0,((Q81/I81)/10),0),3)</f>
        <v>3.5990000000000002</v>
      </c>
      <c r="O81" s="359">
        <v>3435.9</v>
      </c>
      <c r="P81" s="359"/>
      <c r="Q81" s="359">
        <v>5218.0700000000006</v>
      </c>
      <c r="R81" s="361"/>
      <c r="S81" s="359">
        <v>1396.82</v>
      </c>
      <c r="T81" s="352"/>
      <c r="U81" s="359"/>
      <c r="V81" s="354"/>
      <c r="W81" s="354"/>
      <c r="X81" s="354"/>
      <c r="Y81" s="354"/>
      <c r="Z81" s="354"/>
      <c r="AA81" s="354"/>
      <c r="AB81" s="354"/>
    </row>
    <row r="82" spans="1:28" s="353" customFormat="1" ht="5.25" customHeight="1" x14ac:dyDescent="0.25">
      <c r="C82" s="355"/>
      <c r="E82" s="356"/>
      <c r="G82" s="356"/>
      <c r="I82" s="356"/>
      <c r="K82" s="357"/>
      <c r="M82" s="357"/>
      <c r="O82" s="359"/>
      <c r="P82" s="354"/>
      <c r="Q82" s="359"/>
      <c r="R82" s="354"/>
      <c r="S82" s="359"/>
      <c r="T82" s="352"/>
      <c r="U82" s="354"/>
      <c r="V82" s="354"/>
      <c r="W82" s="354"/>
      <c r="X82" s="354"/>
      <c r="Y82" s="354"/>
      <c r="Z82" s="354"/>
      <c r="AA82" s="354"/>
      <c r="AB82" s="354"/>
    </row>
    <row r="83" spans="1:28" s="353" customFormat="1" ht="20.100000000000001" hidden="1" customHeight="1" x14ac:dyDescent="0.25">
      <c r="A83" s="362" t="s">
        <v>29</v>
      </c>
      <c r="B83" s="363"/>
      <c r="C83" s="355" t="s">
        <v>23</v>
      </c>
      <c r="D83" s="363"/>
      <c r="E83" s="356"/>
      <c r="G83" s="356">
        <v>0</v>
      </c>
      <c r="I83" s="356">
        <f>E83-G83</f>
        <v>0</v>
      </c>
      <c r="K83" s="357">
        <f>ROUND(IF(I83&lt;&gt;0,((O83/I83)/10),0),3)</f>
        <v>0</v>
      </c>
      <c r="M83" s="357">
        <f>ROUND(IF(I83&lt;&gt;0,((Q83/I83)/10),0),3)</f>
        <v>0</v>
      </c>
      <c r="O83" s="359"/>
      <c r="P83" s="354"/>
      <c r="Q83" s="359"/>
      <c r="R83" s="369"/>
      <c r="S83" s="359"/>
      <c r="T83" s="352"/>
      <c r="U83" s="354"/>
      <c r="V83" s="354"/>
      <c r="W83" s="354"/>
      <c r="X83" s="354"/>
      <c r="Y83" s="354"/>
      <c r="Z83" s="354"/>
      <c r="AA83" s="354"/>
      <c r="AB83" s="354"/>
    </row>
    <row r="84" spans="1:28" s="353" customFormat="1" ht="5.25" hidden="1" customHeight="1" x14ac:dyDescent="0.25">
      <c r="C84" s="355"/>
      <c r="E84" s="356"/>
      <c r="G84" s="356"/>
      <c r="I84" s="356"/>
      <c r="K84" s="357"/>
      <c r="M84" s="357"/>
      <c r="O84" s="359"/>
      <c r="P84" s="354"/>
      <c r="Q84" s="359"/>
      <c r="R84" s="354"/>
      <c r="S84" s="359"/>
      <c r="T84" s="352"/>
      <c r="U84" s="354"/>
      <c r="V84" s="354"/>
      <c r="W84" s="354"/>
      <c r="X84" s="354"/>
      <c r="Y84" s="354"/>
      <c r="Z84" s="354"/>
      <c r="AA84" s="354"/>
      <c r="AB84" s="354"/>
    </row>
    <row r="85" spans="1:28" s="353" customFormat="1" ht="20.100000000000001" customHeight="1" x14ac:dyDescent="0.25">
      <c r="A85" s="353" t="s">
        <v>141</v>
      </c>
      <c r="B85" s="363"/>
      <c r="C85" s="355" t="s">
        <v>23</v>
      </c>
      <c r="D85" s="363"/>
      <c r="E85" s="356">
        <v>70</v>
      </c>
      <c r="G85" s="356">
        <v>0</v>
      </c>
      <c r="I85" s="356">
        <f>E85-G85</f>
        <v>70</v>
      </c>
      <c r="K85" s="357">
        <f>ROUND(IF(I85&lt;&gt;0,((O85/I85)/10),0),3)</f>
        <v>2.4289999999999998</v>
      </c>
      <c r="M85" s="357">
        <f>ROUND(IF(I85&lt;&gt;0,((Q85/I85)/10),0),3)</f>
        <v>3.5990000000000002</v>
      </c>
      <c r="O85" s="359">
        <v>1700.3</v>
      </c>
      <c r="P85" s="354"/>
      <c r="Q85" s="359">
        <v>2519.1899999999996</v>
      </c>
      <c r="R85" s="354"/>
      <c r="S85" s="359">
        <v>573.19000000000005</v>
      </c>
      <c r="T85" s="352"/>
      <c r="U85" s="354"/>
      <c r="V85" s="354"/>
      <c r="W85" s="354"/>
      <c r="X85" s="354"/>
      <c r="Y85" s="354"/>
      <c r="Z85" s="354"/>
      <c r="AA85" s="354"/>
      <c r="AB85" s="354"/>
    </row>
    <row r="86" spans="1:28" s="353" customFormat="1" ht="5.25" customHeight="1" x14ac:dyDescent="0.25">
      <c r="C86" s="355"/>
      <c r="E86" s="356"/>
      <c r="G86" s="356"/>
      <c r="I86" s="356"/>
      <c r="K86" s="357"/>
      <c r="M86" s="357"/>
      <c r="O86" s="359"/>
      <c r="P86" s="354"/>
      <c r="Q86" s="359"/>
      <c r="R86" s="354"/>
      <c r="S86" s="359"/>
      <c r="T86" s="352"/>
      <c r="U86" s="354"/>
      <c r="V86" s="354"/>
      <c r="W86" s="354"/>
      <c r="X86" s="354"/>
      <c r="Y86" s="354"/>
      <c r="Z86" s="354"/>
      <c r="AA86" s="354"/>
      <c r="AB86" s="354"/>
    </row>
    <row r="87" spans="1:28" s="353" customFormat="1" ht="20.100000000000001" hidden="1" customHeight="1" x14ac:dyDescent="0.25">
      <c r="A87" s="353" t="s">
        <v>185</v>
      </c>
      <c r="B87" s="363"/>
      <c r="C87" s="355" t="s">
        <v>23</v>
      </c>
      <c r="D87" s="363"/>
      <c r="E87" s="356"/>
      <c r="G87" s="356">
        <v>0</v>
      </c>
      <c r="I87" s="356">
        <f>E87-G87</f>
        <v>0</v>
      </c>
      <c r="K87" s="357">
        <f>ROUND(IF(I87&lt;&gt;0,((O87/I87)/10),0),3)</f>
        <v>0</v>
      </c>
      <c r="M87" s="357">
        <f>ROUND(IF(I87&lt;&gt;0,((Q87/I87)/10),0),3)</f>
        <v>0</v>
      </c>
      <c r="O87" s="359"/>
      <c r="P87" s="354"/>
      <c r="Q87" s="359"/>
      <c r="R87" s="354"/>
      <c r="S87" s="359"/>
      <c r="T87" s="352"/>
      <c r="U87" s="354"/>
      <c r="V87" s="354"/>
      <c r="W87" s="354"/>
      <c r="X87" s="354"/>
      <c r="Y87" s="354"/>
      <c r="Z87" s="354"/>
      <c r="AA87" s="354"/>
      <c r="AB87" s="354"/>
    </row>
    <row r="88" spans="1:28" s="353" customFormat="1" ht="5.25" hidden="1" customHeight="1" x14ac:dyDescent="0.25">
      <c r="C88" s="355"/>
      <c r="E88" s="356"/>
      <c r="G88" s="356"/>
      <c r="I88" s="356"/>
      <c r="K88" s="357"/>
      <c r="M88" s="357"/>
      <c r="O88" s="359"/>
      <c r="P88" s="354"/>
      <c r="Q88" s="359"/>
      <c r="R88" s="354"/>
      <c r="S88" s="359"/>
      <c r="T88" s="352"/>
      <c r="U88" s="354"/>
      <c r="V88" s="354"/>
      <c r="W88" s="354"/>
      <c r="X88" s="354"/>
      <c r="Y88" s="354"/>
      <c r="Z88" s="354"/>
      <c r="AA88" s="354"/>
      <c r="AB88" s="354"/>
    </row>
    <row r="89" spans="1:28" s="353" customFormat="1" ht="20.100000000000001" hidden="1" customHeight="1" x14ac:dyDescent="0.25">
      <c r="A89" s="353" t="s">
        <v>116</v>
      </c>
      <c r="B89" s="363"/>
      <c r="C89" s="355" t="s">
        <v>23</v>
      </c>
      <c r="D89" s="363"/>
      <c r="E89" s="356"/>
      <c r="G89" s="356">
        <v>0</v>
      </c>
      <c r="I89" s="356">
        <f>E89-G89</f>
        <v>0</v>
      </c>
      <c r="K89" s="357">
        <f>ROUND(IF(I89&lt;&gt;0,((O89/I89)/10),0),3)</f>
        <v>0</v>
      </c>
      <c r="M89" s="357">
        <f>ROUND(IF(I89&lt;&gt;0,((Q89/I89)/10),0),3)</f>
        <v>0</v>
      </c>
      <c r="O89" s="359"/>
      <c r="P89" s="354"/>
      <c r="Q89" s="359"/>
      <c r="R89" s="354"/>
      <c r="S89" s="359"/>
      <c r="T89" s="352"/>
      <c r="U89" s="354"/>
      <c r="V89" s="354"/>
      <c r="W89" s="354"/>
      <c r="X89" s="354"/>
      <c r="Y89" s="354"/>
      <c r="Z89" s="354"/>
      <c r="AA89" s="354"/>
      <c r="AB89" s="354"/>
    </row>
    <row r="90" spans="1:28" s="353" customFormat="1" ht="5.25" hidden="1" customHeight="1" x14ac:dyDescent="0.25">
      <c r="C90" s="355"/>
      <c r="E90" s="356"/>
      <c r="G90" s="356"/>
      <c r="I90" s="356"/>
      <c r="K90" s="357"/>
      <c r="M90" s="357"/>
      <c r="O90" s="359"/>
      <c r="P90" s="354"/>
      <c r="Q90" s="359"/>
      <c r="R90" s="354"/>
      <c r="S90" s="359"/>
      <c r="T90" s="352"/>
      <c r="U90" s="354"/>
      <c r="V90" s="354"/>
      <c r="W90" s="354"/>
      <c r="X90" s="354"/>
      <c r="Y90" s="354"/>
      <c r="Z90" s="354"/>
      <c r="AA90" s="354"/>
      <c r="AB90" s="354"/>
    </row>
    <row r="91" spans="1:28" s="353" customFormat="1" ht="20.100000000000001" hidden="1" customHeight="1" x14ac:dyDescent="0.25">
      <c r="A91" s="353" t="s">
        <v>34</v>
      </c>
      <c r="B91" s="363"/>
      <c r="C91" s="84" t="s">
        <v>106</v>
      </c>
      <c r="D91" s="363"/>
      <c r="E91" s="356"/>
      <c r="G91" s="356">
        <v>0</v>
      </c>
      <c r="I91" s="356">
        <f>E91-G91</f>
        <v>0</v>
      </c>
      <c r="K91" s="357">
        <f>ROUND(IF(I91&lt;&gt;0,((O91/I91)/10),0),3)</f>
        <v>0</v>
      </c>
      <c r="M91" s="357">
        <f>ROUND(IF(I91&lt;&gt;0,((Q91/I91)/10),0),3)</f>
        <v>0</v>
      </c>
      <c r="O91" s="367"/>
      <c r="P91" s="362"/>
      <c r="Q91" s="367"/>
      <c r="R91" s="362"/>
      <c r="S91" s="367"/>
      <c r="T91" s="384"/>
      <c r="U91" s="354"/>
      <c r="V91" s="354"/>
      <c r="W91" s="354"/>
      <c r="X91" s="354"/>
      <c r="Y91" s="354"/>
    </row>
    <row r="92" spans="1:28" s="353" customFormat="1" ht="20.100000000000001" hidden="1" customHeight="1" x14ac:dyDescent="0.25">
      <c r="A92" s="353" t="s">
        <v>167</v>
      </c>
      <c r="B92" s="363"/>
      <c r="C92" s="84" t="s">
        <v>106</v>
      </c>
      <c r="D92" s="363"/>
      <c r="E92" s="356"/>
      <c r="G92" s="356">
        <v>0</v>
      </c>
      <c r="I92" s="356">
        <f>E92-G92</f>
        <v>0</v>
      </c>
      <c r="K92" s="357">
        <f>ROUND(IF(I92&lt;&gt;0,((O92/I92)/10),0),3)</f>
        <v>0</v>
      </c>
      <c r="M92" s="357">
        <f>ROUND(IF(I92&lt;&gt;0,((Q92/I92)/10),0),3)</f>
        <v>0</v>
      </c>
      <c r="O92" s="367"/>
      <c r="P92" s="362"/>
      <c r="Q92" s="367"/>
      <c r="R92" s="362"/>
      <c r="S92" s="367"/>
      <c r="T92" s="384"/>
      <c r="U92" s="354"/>
      <c r="V92" s="354"/>
      <c r="W92" s="354"/>
      <c r="X92" s="354"/>
      <c r="Y92" s="354"/>
    </row>
    <row r="93" spans="1:28" s="353" customFormat="1" ht="20.100000000000001" customHeight="1" x14ac:dyDescent="0.25">
      <c r="A93" s="389" t="s">
        <v>40</v>
      </c>
      <c r="B93" s="363"/>
      <c r="C93" s="355" t="s">
        <v>15</v>
      </c>
      <c r="D93" s="363"/>
      <c r="E93" s="356"/>
      <c r="G93" s="356"/>
      <c r="I93" s="356"/>
      <c r="K93" s="357"/>
      <c r="M93" s="357"/>
      <c r="O93" s="390"/>
      <c r="P93" s="352"/>
      <c r="Q93" s="390"/>
      <c r="R93" s="392"/>
      <c r="S93" s="393">
        <v>-589.65800000000002</v>
      </c>
      <c r="T93" s="384"/>
      <c r="U93" s="354"/>
      <c r="V93" s="354"/>
      <c r="W93" s="354"/>
      <c r="X93" s="354"/>
      <c r="AB93" s="354"/>
    </row>
    <row r="94" spans="1:28" s="353" customFormat="1" ht="20.100000000000001" customHeight="1" x14ac:dyDescent="0.25">
      <c r="A94" s="389" t="s">
        <v>40</v>
      </c>
      <c r="B94" s="363"/>
      <c r="C94" s="355" t="s">
        <v>87</v>
      </c>
      <c r="D94" s="363"/>
      <c r="E94" s="356"/>
      <c r="G94" s="356"/>
      <c r="I94" s="356"/>
      <c r="K94" s="357"/>
      <c r="M94" s="357"/>
      <c r="O94" s="390"/>
      <c r="P94" s="352"/>
      <c r="Q94" s="390"/>
      <c r="R94" s="392"/>
      <c r="S94" s="393">
        <v>0</v>
      </c>
      <c r="T94" s="384"/>
      <c r="U94" s="354"/>
      <c r="V94" s="354"/>
      <c r="W94" s="354"/>
      <c r="X94" s="354"/>
      <c r="AB94" s="354"/>
    </row>
    <row r="95" spans="1:28" s="353" customFormat="1" ht="20.100000000000001" customHeight="1" x14ac:dyDescent="0.25">
      <c r="A95" s="389" t="s">
        <v>40</v>
      </c>
      <c r="B95" s="363"/>
      <c r="C95" s="355" t="s">
        <v>93</v>
      </c>
      <c r="D95" s="363"/>
      <c r="E95" s="356"/>
      <c r="G95" s="356"/>
      <c r="I95" s="356"/>
      <c r="K95" s="357"/>
      <c r="M95" s="357"/>
      <c r="O95" s="390"/>
      <c r="P95" s="352"/>
      <c r="Q95" s="390"/>
      <c r="R95" s="392"/>
      <c r="S95" s="393">
        <v>0</v>
      </c>
      <c r="T95" s="384"/>
      <c r="U95" s="354"/>
      <c r="V95" s="354"/>
      <c r="W95" s="354"/>
      <c r="X95" s="354"/>
      <c r="AB95" s="354"/>
    </row>
    <row r="96" spans="1:28" s="353" customFormat="1" ht="20.100000000000001" customHeight="1" x14ac:dyDescent="0.25">
      <c r="A96" s="389" t="s">
        <v>40</v>
      </c>
      <c r="B96" s="363"/>
      <c r="C96" s="355" t="s">
        <v>23</v>
      </c>
      <c r="D96" s="363"/>
      <c r="E96" s="394"/>
      <c r="F96" s="395"/>
      <c r="G96" s="394"/>
      <c r="H96" s="395"/>
      <c r="I96" s="394"/>
      <c r="J96" s="395"/>
      <c r="K96" s="396"/>
      <c r="L96" s="395"/>
      <c r="M96" s="396"/>
      <c r="N96" s="395"/>
      <c r="O96" s="397"/>
      <c r="P96" s="395"/>
      <c r="Q96" s="397"/>
      <c r="R96" s="398"/>
      <c r="S96" s="399">
        <v>-4581.3900000000003</v>
      </c>
      <c r="T96" s="384"/>
      <c r="U96" s="354"/>
      <c r="V96" s="354"/>
      <c r="W96" s="354"/>
      <c r="X96" s="354"/>
    </row>
    <row r="97" spans="1:24" s="370" customFormat="1" ht="20.100000000000001" customHeight="1" x14ac:dyDescent="0.25">
      <c r="A97" s="400" t="s">
        <v>142</v>
      </c>
      <c r="B97" s="401"/>
      <c r="D97" s="401"/>
      <c r="E97" s="402">
        <f>SUM(E13:E96)</f>
        <v>5127</v>
      </c>
      <c r="G97" s="402">
        <f>SUM(G13:G96)</f>
        <v>0</v>
      </c>
      <c r="I97" s="403">
        <f>E97-G97</f>
        <v>5127</v>
      </c>
      <c r="K97" s="404">
        <f>ROUND(IF(I97&lt;&gt;0,((O97/I97)/10),0),3)</f>
        <v>2.29</v>
      </c>
      <c r="M97" s="404">
        <f>ROUND(IF(I97&lt;&gt;0,((Q97/I97)/10),0),3)</f>
        <v>2.83</v>
      </c>
      <c r="O97" s="405">
        <f>SUM(O13:O96)</f>
        <v>117395.34999999999</v>
      </c>
      <c r="Q97" s="405">
        <f>SUM(Q13:Q96)</f>
        <v>145069.42000000001</v>
      </c>
      <c r="R97" s="401"/>
      <c r="S97" s="405">
        <f>SUM(S13:S96)</f>
        <v>20684.191999999999</v>
      </c>
      <c r="T97" s="406"/>
      <c r="U97" s="407"/>
      <c r="V97" s="407"/>
      <c r="W97" s="407"/>
      <c r="X97" s="407"/>
    </row>
    <row r="98" spans="1:24" s="370" customFormat="1" ht="13.2" customHeight="1" x14ac:dyDescent="0.25">
      <c r="A98" s="400"/>
      <c r="B98" s="401"/>
      <c r="D98" s="401"/>
      <c r="E98" s="402"/>
      <c r="G98" s="402"/>
      <c r="I98" s="403"/>
      <c r="K98" s="404"/>
      <c r="M98" s="404"/>
      <c r="O98" s="405"/>
      <c r="Q98" s="405"/>
      <c r="R98" s="401"/>
      <c r="S98" s="405"/>
      <c r="T98" s="406"/>
      <c r="U98" s="407"/>
      <c r="V98" s="407"/>
      <c r="W98" s="407"/>
      <c r="X98" s="407"/>
    </row>
    <row r="99" spans="1:24" s="353" customFormat="1" ht="18" customHeight="1" x14ac:dyDescent="0.25">
      <c r="A99" s="466" t="s">
        <v>227</v>
      </c>
      <c r="B99" s="467"/>
      <c r="D99" s="468"/>
      <c r="F99" s="468"/>
      <c r="H99" s="468"/>
      <c r="J99" s="468"/>
      <c r="L99" s="468"/>
      <c r="N99" s="468"/>
      <c r="O99" s="384"/>
      <c r="P99" s="468"/>
      <c r="Q99" s="384"/>
      <c r="R99" s="468"/>
      <c r="U99" s="354"/>
      <c r="V99" s="354"/>
      <c r="W99" s="354"/>
      <c r="X99" s="354"/>
    </row>
    <row r="100" spans="1:24" s="353" customFormat="1" ht="18" customHeight="1" x14ac:dyDescent="0.25">
      <c r="A100" s="353" t="s">
        <v>20</v>
      </c>
      <c r="B100" s="483" t="s">
        <v>255</v>
      </c>
      <c r="C100" s="355" t="s">
        <v>15</v>
      </c>
      <c r="D100" s="468"/>
      <c r="E100" s="353">
        <v>-1776</v>
      </c>
      <c r="F100" s="468"/>
      <c r="G100" s="353">
        <v>0</v>
      </c>
      <c r="H100" s="468"/>
      <c r="I100" s="356">
        <f>E100-G100</f>
        <v>-1776</v>
      </c>
      <c r="K100" s="357">
        <f>ROUND(IF(I100&lt;&gt;0,((O100/I100)/10),0),3)</f>
        <v>2.1339999999999999</v>
      </c>
      <c r="M100" s="357">
        <f>ROUND(IF(I100&lt;&gt;0,((Q100/I100)/10),0),3)</f>
        <v>2.3479999999999999</v>
      </c>
      <c r="N100" s="468"/>
      <c r="O100" s="484">
        <v>-37906.120000000003</v>
      </c>
      <c r="P100" s="485"/>
      <c r="Q100" s="484">
        <v>-41696.730000000003</v>
      </c>
      <c r="R100" s="468"/>
      <c r="S100" s="354">
        <v>-1488.42</v>
      </c>
      <c r="U100" s="354"/>
      <c r="V100" s="354"/>
      <c r="W100" s="354"/>
      <c r="X100" s="354"/>
    </row>
    <row r="101" spans="1:24" s="353" customFormat="1" ht="18" customHeight="1" x14ac:dyDescent="0.25">
      <c r="A101" s="353" t="s">
        <v>20</v>
      </c>
      <c r="B101" s="483" t="s">
        <v>255</v>
      </c>
      <c r="C101" s="355" t="s">
        <v>15</v>
      </c>
      <c r="D101" s="468"/>
      <c r="E101" s="394">
        <v>1776</v>
      </c>
      <c r="F101" s="395"/>
      <c r="G101" s="394">
        <v>0</v>
      </c>
      <c r="H101" s="395"/>
      <c r="I101" s="394">
        <f>E101-G101</f>
        <v>1776</v>
      </c>
      <c r="J101" s="395"/>
      <c r="K101" s="396">
        <f>ROUND(IF(I101&lt;&gt;0,((O101/I101)/10),0),3)</f>
        <v>2.282</v>
      </c>
      <c r="L101" s="395"/>
      <c r="M101" s="396">
        <f>ROUND(IF(I101&lt;&gt;0,((Q101/I101)/10),0),3)</f>
        <v>2.5110000000000001</v>
      </c>
      <c r="N101" s="395"/>
      <c r="O101" s="397">
        <v>40534.700000000004</v>
      </c>
      <c r="P101" s="395"/>
      <c r="Q101" s="397">
        <v>44588.170000000006</v>
      </c>
      <c r="R101" s="398"/>
      <c r="S101" s="399">
        <v>1488.42</v>
      </c>
      <c r="U101" s="354"/>
      <c r="V101" s="354"/>
      <c r="W101" s="354"/>
      <c r="X101" s="354"/>
    </row>
    <row r="102" spans="1:24" s="353" customFormat="1" ht="18" customHeight="1" x14ac:dyDescent="0.25">
      <c r="A102" s="400" t="s">
        <v>247</v>
      </c>
      <c r="B102" s="363"/>
      <c r="C102" s="355"/>
      <c r="D102" s="468"/>
      <c r="E102" s="370">
        <f>SUM(E100:E101)</f>
        <v>0</v>
      </c>
      <c r="F102" s="469"/>
      <c r="G102" s="370">
        <f>SUM(G100:G101)</f>
        <v>0</v>
      </c>
      <c r="H102" s="469"/>
      <c r="I102" s="403">
        <f>E102-G102</f>
        <v>0</v>
      </c>
      <c r="J102" s="370"/>
      <c r="K102" s="404">
        <f>ROUND(IF(I102&lt;&gt;0,((O102/I102)/10),0),3)</f>
        <v>0</v>
      </c>
      <c r="L102" s="370"/>
      <c r="M102" s="404">
        <f>ROUND(IF(I102&lt;&gt;0,((Q102/I102)/10),0),3)</f>
        <v>0</v>
      </c>
      <c r="N102" s="469"/>
      <c r="O102" s="407">
        <f>SUM(O100:O101)</f>
        <v>2628.5800000000017</v>
      </c>
      <c r="P102" s="469"/>
      <c r="Q102" s="407">
        <f>SUM(Q100:Q101)</f>
        <v>2891.4400000000023</v>
      </c>
      <c r="R102" s="469"/>
      <c r="S102" s="407">
        <f>SUM(S100:S101)</f>
        <v>0</v>
      </c>
      <c r="U102" s="354"/>
      <c r="V102" s="354"/>
      <c r="W102" s="354"/>
      <c r="X102" s="354"/>
    </row>
    <row r="103" spans="1:24" s="353" customFormat="1" ht="18" customHeight="1" x14ac:dyDescent="0.25">
      <c r="A103" s="389"/>
      <c r="B103" s="331"/>
      <c r="C103" s="355"/>
      <c r="D103" s="468"/>
      <c r="E103" s="408"/>
      <c r="F103" s="469"/>
      <c r="G103" s="408"/>
      <c r="H103" s="370"/>
      <c r="I103" s="408"/>
      <c r="J103" s="370"/>
      <c r="K103" s="404"/>
      <c r="L103" s="370"/>
      <c r="M103" s="404"/>
      <c r="N103" s="469"/>
      <c r="O103" s="486"/>
      <c r="P103" s="471"/>
      <c r="Q103" s="486"/>
      <c r="R103" s="469"/>
      <c r="S103" s="470"/>
      <c r="T103" s="354"/>
      <c r="U103" s="354"/>
      <c r="V103" s="354"/>
      <c r="W103" s="354"/>
      <c r="X103" s="354"/>
    </row>
    <row r="104" spans="1:24" s="353" customFormat="1" ht="20.100000000000001" customHeight="1" x14ac:dyDescent="0.25">
      <c r="A104" s="353" t="s">
        <v>44</v>
      </c>
      <c r="E104" s="356">
        <f>E13+E93+E102</f>
        <v>3280</v>
      </c>
      <c r="G104" s="356">
        <f>G13+G93+G102</f>
        <v>0</v>
      </c>
      <c r="I104" s="356">
        <f>E104-G104</f>
        <v>3280</v>
      </c>
      <c r="K104" s="357">
        <f t="shared" ref="K104:K109" si="2">ROUND(IF(I104&lt;&gt;0,((O104/I104)/10),0),3)</f>
        <v>2.2000000000000002</v>
      </c>
      <c r="M104" s="357">
        <f t="shared" ref="M104:M109" si="3">ROUND(IF(I104&lt;&gt;0,((Q104/I104)/10),0),3)</f>
        <v>2.42</v>
      </c>
      <c r="O104" s="359">
        <f>O13+O93+O102</f>
        <v>72155.63</v>
      </c>
      <c r="P104" s="359"/>
      <c r="Q104" s="359">
        <f>Q13+Q93+Q102</f>
        <v>79371.200000000012</v>
      </c>
      <c r="S104" s="359">
        <f>S13+S93+S102</f>
        <v>2358.6320000000001</v>
      </c>
      <c r="T104" s="384"/>
      <c r="U104" s="409"/>
      <c r="V104" s="395"/>
      <c r="W104" s="395"/>
    </row>
    <row r="105" spans="1:24" s="353" customFormat="1" ht="20.100000000000001" customHeight="1" x14ac:dyDescent="0.25">
      <c r="A105" s="353" t="s">
        <v>107</v>
      </c>
      <c r="E105" s="356">
        <f>SUM(E15:E33)+E94</f>
        <v>0</v>
      </c>
      <c r="G105" s="356">
        <f>SUM(G15:G33)+G94</f>
        <v>0</v>
      </c>
      <c r="I105" s="356">
        <f>E105-G105</f>
        <v>0</v>
      </c>
      <c r="K105" s="357">
        <f t="shared" si="2"/>
        <v>0</v>
      </c>
      <c r="M105" s="357">
        <f t="shared" si="3"/>
        <v>0</v>
      </c>
      <c r="O105" s="359">
        <f>SUM(O15:O33)+O94</f>
        <v>0</v>
      </c>
      <c r="P105" s="354"/>
      <c r="Q105" s="359">
        <f>SUM(Q15:Q33)+Q94</f>
        <v>0</v>
      </c>
      <c r="R105" s="354"/>
      <c r="S105" s="359">
        <f>SUM(S15:S33)+S94</f>
        <v>0</v>
      </c>
      <c r="T105" s="384"/>
      <c r="U105" s="409"/>
      <c r="V105" s="395"/>
      <c r="W105" s="395"/>
    </row>
    <row r="106" spans="1:24" s="353" customFormat="1" ht="20.100000000000001" customHeight="1" x14ac:dyDescent="0.25">
      <c r="A106" s="353" t="s">
        <v>108</v>
      </c>
      <c r="E106" s="356">
        <f>SUM(E35:E47)+E95</f>
        <v>0</v>
      </c>
      <c r="G106" s="356">
        <f>SUM(G35:G47)+G95</f>
        <v>0</v>
      </c>
      <c r="I106" s="356">
        <f>E106-G106</f>
        <v>0</v>
      </c>
      <c r="K106" s="357">
        <f t="shared" si="2"/>
        <v>0</v>
      </c>
      <c r="M106" s="357">
        <f t="shared" si="3"/>
        <v>0</v>
      </c>
      <c r="O106" s="359">
        <f>SUM(O35:O47)+O95</f>
        <v>0</v>
      </c>
      <c r="P106" s="354"/>
      <c r="Q106" s="359">
        <f>SUM(Q35:Q47)+Q95</f>
        <v>0</v>
      </c>
      <c r="R106" s="354"/>
      <c r="S106" s="359">
        <f>SUM(S35:S47)+S95</f>
        <v>0</v>
      </c>
      <c r="T106" s="384"/>
      <c r="U106" s="409"/>
      <c r="V106" s="395"/>
      <c r="W106" s="395"/>
    </row>
    <row r="107" spans="1:24" s="353" customFormat="1" ht="20.100000000000001" customHeight="1" x14ac:dyDescent="0.25">
      <c r="A107" s="355" t="s">
        <v>46</v>
      </c>
      <c r="E107" s="395">
        <f>SUM(E49:E89)+E96</f>
        <v>1847</v>
      </c>
      <c r="F107" s="395"/>
      <c r="G107" s="395">
        <f>SUM(G49:G89)+G96</f>
        <v>0</v>
      </c>
      <c r="H107" s="395"/>
      <c r="I107" s="395">
        <f>E107-G107</f>
        <v>1847</v>
      </c>
      <c r="J107" s="395"/>
      <c r="K107" s="357">
        <f t="shared" si="2"/>
        <v>2.5920000000000001</v>
      </c>
      <c r="M107" s="357">
        <f t="shared" si="3"/>
        <v>3.714</v>
      </c>
      <c r="N107" s="395"/>
      <c r="O107" s="410">
        <f>SUM(O49:O89)+O96</f>
        <v>47868.3</v>
      </c>
      <c r="P107" s="410"/>
      <c r="Q107" s="410">
        <f>SUM(Q49:Q89)+Q96</f>
        <v>68589.66</v>
      </c>
      <c r="R107" s="410"/>
      <c r="S107" s="410">
        <f>SUM(S49:S89)+S96</f>
        <v>18325.559999999998</v>
      </c>
      <c r="T107" s="384"/>
      <c r="U107" s="409"/>
      <c r="V107" s="395"/>
      <c r="W107" s="395"/>
    </row>
    <row r="108" spans="1:24" s="353" customFormat="1" ht="20.100000000000001" customHeight="1" x14ac:dyDescent="0.25">
      <c r="A108" s="355" t="s">
        <v>109</v>
      </c>
      <c r="E108" s="395">
        <f>E91+E92</f>
        <v>0</v>
      </c>
      <c r="F108" s="395"/>
      <c r="G108" s="395">
        <f>G91+G92</f>
        <v>0</v>
      </c>
      <c r="H108" s="395"/>
      <c r="I108" s="395">
        <f>E108-G108</f>
        <v>0</v>
      </c>
      <c r="J108" s="395"/>
      <c r="K108" s="357">
        <f t="shared" si="2"/>
        <v>0</v>
      </c>
      <c r="M108" s="357">
        <f t="shared" si="3"/>
        <v>0</v>
      </c>
      <c r="N108" s="395"/>
      <c r="O108" s="410">
        <f>O91+O92</f>
        <v>0</v>
      </c>
      <c r="P108" s="410"/>
      <c r="Q108" s="410">
        <f>Q91+Q92</f>
        <v>0</v>
      </c>
      <c r="R108" s="410"/>
      <c r="S108" s="410">
        <f>S91+S92</f>
        <v>0</v>
      </c>
      <c r="T108" s="384"/>
      <c r="U108" s="409"/>
      <c r="V108" s="395"/>
      <c r="W108" s="395"/>
    </row>
    <row r="109" spans="1:24" s="370" customFormat="1" ht="20.100000000000001" customHeight="1" thickBot="1" x14ac:dyDescent="0.3">
      <c r="A109" s="370" t="s">
        <v>47</v>
      </c>
      <c r="E109" s="380">
        <f>SUM(E104:E108)</f>
        <v>5127</v>
      </c>
      <c r="G109" s="380">
        <f>SUM(G104:G108)</f>
        <v>0</v>
      </c>
      <c r="I109" s="380">
        <f>SUM(I104:I108)</f>
        <v>5127</v>
      </c>
      <c r="K109" s="381">
        <f t="shared" si="2"/>
        <v>2.3410000000000002</v>
      </c>
      <c r="M109" s="381">
        <f t="shared" si="3"/>
        <v>2.8860000000000001</v>
      </c>
      <c r="O109" s="382">
        <f>SUM(O104:O108)</f>
        <v>120023.93000000001</v>
      </c>
      <c r="P109" s="407"/>
      <c r="Q109" s="413">
        <f>SUM(Q104:Q108)</f>
        <v>147960.86000000002</v>
      </c>
      <c r="S109" s="382">
        <f>SUM(S104:S108)</f>
        <v>20684.191999999999</v>
      </c>
      <c r="T109" s="406"/>
      <c r="U109" s="409"/>
      <c r="V109" s="414"/>
      <c r="W109" s="408"/>
    </row>
    <row r="110" spans="1:24" s="353" customFormat="1" ht="18" customHeight="1" thickTop="1" x14ac:dyDescent="0.25">
      <c r="O110" s="390"/>
      <c r="Q110" s="359"/>
      <c r="S110" s="359"/>
      <c r="T110" s="384"/>
      <c r="U110" s="410"/>
      <c r="V110" s="395"/>
      <c r="W110" s="395"/>
    </row>
    <row r="111" spans="1:24" s="353" customFormat="1" ht="18" customHeight="1" x14ac:dyDescent="0.25">
      <c r="A111" s="370" t="s">
        <v>230</v>
      </c>
      <c r="O111" s="354"/>
      <c r="Q111" s="354"/>
      <c r="S111" s="354"/>
      <c r="T111" s="352"/>
      <c r="U111" s="354"/>
    </row>
    <row r="112" spans="1:24" s="353" customFormat="1" ht="20.100000000000001" customHeight="1" x14ac:dyDescent="0.25">
      <c r="A112" s="416" t="s">
        <v>48</v>
      </c>
      <c r="E112" s="356">
        <f>E109-E10</f>
        <v>3197</v>
      </c>
      <c r="G112" s="356">
        <f>G109-G10</f>
        <v>0</v>
      </c>
      <c r="I112" s="356">
        <f>I109-I10</f>
        <v>3197</v>
      </c>
      <c r="K112" s="357">
        <f>K109-K10</f>
        <v>-0.46999999999999975</v>
      </c>
      <c r="M112" s="357">
        <f>M109-M10</f>
        <v>-0.121</v>
      </c>
      <c r="O112" s="359">
        <f>O109-O10</f>
        <v>65769.400000000009</v>
      </c>
      <c r="Q112" s="359">
        <f>Q109-Q10</f>
        <v>89927.860000000015</v>
      </c>
      <c r="S112" s="359">
        <f>S109-S10</f>
        <v>16905.721999999998</v>
      </c>
      <c r="T112" s="352"/>
      <c r="U112" s="354"/>
    </row>
    <row r="113" spans="1:21" s="353" customFormat="1" ht="20.100000000000001" customHeight="1" x14ac:dyDescent="0.25">
      <c r="A113" s="416" t="s">
        <v>49</v>
      </c>
      <c r="E113" s="417">
        <f>IF(E10&lt;&gt;0,(E112/E10))</f>
        <v>1.6564766839378238</v>
      </c>
      <c r="G113" s="417">
        <f>IF(G10=0,0,(G112/G10))</f>
        <v>0</v>
      </c>
      <c r="I113" s="417">
        <f>IF(I10&lt;&gt;0,(I112/I10))</f>
        <v>1.6564766839378238</v>
      </c>
      <c r="K113" s="417">
        <f>IF(K10&lt;&gt;0,(K112/K10))</f>
        <v>-0.16720028459622902</v>
      </c>
      <c r="M113" s="417">
        <f>IF(M10&lt;&gt;0,(M112/M10))</f>
        <v>-4.0239441303624869E-2</v>
      </c>
      <c r="O113" s="417">
        <f>IF(O10&lt;&gt;0,(O112/O10))</f>
        <v>1.2122379458452595</v>
      </c>
      <c r="Q113" s="417">
        <f>IF(Q10&lt;&gt;0,(Q112/Q10))</f>
        <v>1.5495986766150296</v>
      </c>
      <c r="S113" s="417">
        <f>IF(S10&lt;&gt;0,(S112/S10))</f>
        <v>4.4742242230320732</v>
      </c>
      <c r="T113" s="352"/>
      <c r="U113" s="354"/>
    </row>
    <row r="114" spans="1:21" s="353" customFormat="1" ht="18" customHeight="1" x14ac:dyDescent="0.25">
      <c r="E114" s="418"/>
      <c r="G114" s="418"/>
      <c r="I114" s="418"/>
      <c r="K114" s="419"/>
      <c r="M114" s="419"/>
      <c r="O114" s="418"/>
      <c r="Q114" s="418"/>
      <c r="S114" s="418"/>
      <c r="T114" s="352"/>
    </row>
    <row r="115" spans="1:21" s="353" customFormat="1" ht="18" customHeight="1" x14ac:dyDescent="0.25">
      <c r="A115" s="370" t="s">
        <v>231</v>
      </c>
      <c r="O115" s="354"/>
      <c r="Q115" s="354"/>
      <c r="S115" s="354"/>
      <c r="T115" s="352"/>
    </row>
    <row r="116" spans="1:21" s="353" customFormat="1" ht="20.100000000000001" customHeight="1" x14ac:dyDescent="0.25">
      <c r="A116" s="416" t="s">
        <v>232</v>
      </c>
      <c r="E116" s="356">
        <v>207341</v>
      </c>
      <c r="F116" s="356"/>
      <c r="G116" s="356">
        <v>0</v>
      </c>
      <c r="H116" s="356"/>
      <c r="I116" s="356">
        <f>E116-G116</f>
        <v>207341</v>
      </c>
      <c r="K116" s="357">
        <f>ROUND(IF(I116&lt;&gt;0,((O116/I116)/10),0),3)</f>
        <v>2.3820000000000001</v>
      </c>
      <c r="M116" s="357">
        <f>ROUND(IF(I116&lt;&gt;0,((Q116/I116)/10),0),3)</f>
        <v>3.3279999999999998</v>
      </c>
      <c r="O116" s="359">
        <v>4939563.99</v>
      </c>
      <c r="P116" s="354"/>
      <c r="Q116" s="359">
        <v>6900977.3600000013</v>
      </c>
      <c r="R116" s="354"/>
      <c r="S116" s="359">
        <v>1523601.0720000002</v>
      </c>
      <c r="T116" s="352"/>
      <c r="U116" s="354"/>
    </row>
    <row r="117" spans="1:21" s="353" customFormat="1" ht="20.100000000000001" customHeight="1" x14ac:dyDescent="0.25">
      <c r="A117" s="416" t="s">
        <v>233</v>
      </c>
      <c r="E117" s="356">
        <v>17400</v>
      </c>
      <c r="F117" s="356"/>
      <c r="G117" s="356">
        <v>0</v>
      </c>
      <c r="I117" s="356">
        <f>E117-G117</f>
        <v>17400</v>
      </c>
      <c r="K117" s="357">
        <f>ROUND(IF(I117&lt;&gt;0,((O117/I117)/10),0),3)</f>
        <v>2.843</v>
      </c>
      <c r="M117" s="357">
        <f>ROUND(IF(I117&lt;&gt;0,((Q117/I117)/10),0),3)</f>
        <v>3.0470000000000002</v>
      </c>
      <c r="O117" s="359">
        <v>494704.20000000007</v>
      </c>
      <c r="P117" s="354"/>
      <c r="Q117" s="359">
        <v>530204</v>
      </c>
      <c r="R117" s="354"/>
      <c r="S117" s="359">
        <v>35499.800000000003</v>
      </c>
      <c r="T117" s="352"/>
    </row>
    <row r="118" spans="1:21" s="353" customFormat="1" ht="20.100000000000001" customHeight="1" x14ac:dyDescent="0.25">
      <c r="A118" s="416" t="s">
        <v>48</v>
      </c>
      <c r="E118" s="356">
        <f>E116-E117</f>
        <v>189941</v>
      </c>
      <c r="G118" s="356">
        <f>G116-G117</f>
        <v>0</v>
      </c>
      <c r="I118" s="356">
        <f>I116-I117</f>
        <v>189941</v>
      </c>
      <c r="K118" s="357">
        <f>K116-K117</f>
        <v>-0.46099999999999985</v>
      </c>
      <c r="M118" s="357">
        <f>M116-M117</f>
        <v>0.28099999999999969</v>
      </c>
      <c r="O118" s="359">
        <f>O116-O117</f>
        <v>4444859.79</v>
      </c>
      <c r="Q118" s="359">
        <f>Q116-Q117</f>
        <v>6370773.3600000013</v>
      </c>
      <c r="S118" s="359">
        <f>S116-S117</f>
        <v>1488101.2720000001</v>
      </c>
      <c r="T118" s="352"/>
    </row>
    <row r="119" spans="1:21" s="353" customFormat="1" ht="20.100000000000001" customHeight="1" x14ac:dyDescent="0.25">
      <c r="A119" s="416" t="s">
        <v>49</v>
      </c>
      <c r="E119" s="417">
        <f>IF(E117&lt;&gt;0,(E118/E117))</f>
        <v>10.916149425287356</v>
      </c>
      <c r="G119" s="417">
        <f>IF(G117=0,0,(G118/G117))</f>
        <v>0</v>
      </c>
      <c r="I119" s="417">
        <f>IF(I117&lt;&gt;0,(I118/I117))</f>
        <v>10.916149425287356</v>
      </c>
      <c r="K119" s="417">
        <f>IF(K117&lt;&gt;0,(K118/K117))</f>
        <v>-0.1621526556454449</v>
      </c>
      <c r="M119" s="417">
        <f>IF(M117&lt;&gt;0,(M118/M117))</f>
        <v>9.2221857564817752E-2</v>
      </c>
      <c r="O119" s="417">
        <f>IF(O117&lt;&gt;0,(O118/O117))</f>
        <v>8.9848838760616943</v>
      </c>
      <c r="Q119" s="417">
        <f>IF(Q117&lt;&gt;0,(Q118/Q117))</f>
        <v>12.015702182556151</v>
      </c>
      <c r="S119" s="417">
        <f>IF(S117&lt;&gt;0,(S118/S117))</f>
        <v>41.918581851165357</v>
      </c>
      <c r="T119" s="352"/>
    </row>
    <row r="120" spans="1:21" s="353" customFormat="1" ht="10.5" customHeight="1" x14ac:dyDescent="0.25">
      <c r="E120" s="418"/>
      <c r="G120" s="418"/>
      <c r="I120" s="418"/>
      <c r="K120" s="419"/>
      <c r="M120" s="419"/>
      <c r="O120" s="418"/>
      <c r="Q120" s="418"/>
      <c r="S120" s="418"/>
      <c r="T120" s="352"/>
    </row>
    <row r="121" spans="1:21" s="353" customFormat="1" ht="18" customHeight="1" x14ac:dyDescent="0.25">
      <c r="A121" s="487"/>
      <c r="E121" s="418"/>
      <c r="G121" s="418"/>
      <c r="I121" s="418"/>
      <c r="K121" s="419"/>
      <c r="M121" s="419"/>
      <c r="O121" s="488"/>
      <c r="Q121" s="488"/>
      <c r="S121" s="488"/>
      <c r="T121" s="352"/>
    </row>
    <row r="122" spans="1:21" s="353" customFormat="1" ht="12.75" customHeight="1" x14ac:dyDescent="0.25">
      <c r="A122" s="355"/>
      <c r="O122" s="354"/>
      <c r="Q122" s="354"/>
      <c r="T122" s="352"/>
    </row>
    <row r="123" spans="1:21" s="420" customFormat="1" ht="15" x14ac:dyDescent="0.25">
      <c r="E123" s="421"/>
      <c r="F123" s="421"/>
      <c r="G123" s="421"/>
      <c r="H123" s="421"/>
      <c r="I123" s="421"/>
      <c r="J123" s="421"/>
      <c r="K123" s="357"/>
      <c r="L123" s="353"/>
      <c r="M123" s="357"/>
      <c r="N123" s="421"/>
      <c r="O123" s="421"/>
      <c r="P123" s="421"/>
      <c r="Q123" s="421"/>
      <c r="R123" s="421"/>
      <c r="S123" s="421"/>
      <c r="T123" s="422"/>
    </row>
    <row r="124" spans="1:21" s="420" customFormat="1" ht="15" x14ac:dyDescent="0.25">
      <c r="E124" s="421"/>
      <c r="F124" s="421"/>
      <c r="G124" s="421"/>
      <c r="H124" s="421"/>
      <c r="I124" s="421"/>
      <c r="J124" s="421"/>
      <c r="K124" s="357"/>
      <c r="L124" s="353"/>
      <c r="M124" s="357"/>
      <c r="N124" s="421"/>
      <c r="O124" s="421"/>
      <c r="P124" s="421"/>
      <c r="Q124" s="421"/>
      <c r="R124" s="421"/>
      <c r="S124" s="421"/>
      <c r="T124" s="422"/>
    </row>
    <row r="125" spans="1:21" s="420" customFormat="1" ht="15" x14ac:dyDescent="0.25">
      <c r="O125" s="423"/>
      <c r="Q125" s="423"/>
      <c r="T125" s="422"/>
    </row>
  </sheetData>
  <mergeCells count="2">
    <mergeCell ref="Q1:S1"/>
    <mergeCell ref="B6:C6"/>
  </mergeCells>
  <pageMargins left="0.7" right="0.7" top="0.75" bottom="0.75" header="0.3" footer="0.3"/>
  <pageSetup scale="55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C49CD-7511-4EB8-B5FD-D9DF12C22A3A}">
  <sheetPr>
    <pageSetUpPr fitToPage="1"/>
  </sheetPr>
  <dimension ref="A1:AO326"/>
  <sheetViews>
    <sheetView showGridLines="0" tabSelected="1" workbookViewId="0"/>
  </sheetViews>
  <sheetFormatPr defaultColWidth="9.6640625" defaultRowHeight="20.399999999999999" x14ac:dyDescent="0.35"/>
  <cols>
    <col min="1" max="1" width="28" style="76" customWidth="1"/>
    <col min="2" max="2" width="12.21875" style="76" customWidth="1"/>
    <col min="3" max="3" width="11" style="76" customWidth="1"/>
    <col min="4" max="4" width="14.21875" style="76" bestFit="1" customWidth="1"/>
    <col min="5" max="5" width="1.33203125" style="76" customWidth="1"/>
    <col min="6" max="6" width="10.88671875" style="76" customWidth="1"/>
    <col min="7" max="7" width="1.33203125" style="76" customWidth="1"/>
    <col min="8" max="8" width="11.21875" style="76" customWidth="1"/>
    <col min="9" max="9" width="1.33203125" style="76" customWidth="1"/>
    <col min="10" max="10" width="13.6640625" style="76" customWidth="1"/>
    <col min="11" max="11" width="1.88671875" style="76" customWidth="1"/>
    <col min="12" max="12" width="15.77734375" style="76" bestFit="1" customWidth="1"/>
    <col min="13" max="13" width="1.88671875" style="76" customWidth="1"/>
    <col min="14" max="14" width="8.88671875" style="76" customWidth="1"/>
    <col min="15" max="15" width="1.88671875" style="76" customWidth="1"/>
    <col min="16" max="16" width="13.21875" style="77" customWidth="1"/>
    <col min="17" max="17" width="1.88671875" style="76" customWidth="1"/>
    <col min="18" max="18" width="13.6640625" style="77" customWidth="1"/>
    <col min="19" max="19" width="15.6640625" style="76" customWidth="1"/>
    <col min="20" max="20" width="9.21875" style="76" customWidth="1"/>
    <col min="21" max="22" width="15.6640625" style="76" customWidth="1"/>
    <col min="23" max="23" width="10.6640625" style="76" customWidth="1"/>
    <col min="24" max="24" width="1.6640625" style="76" customWidth="1"/>
    <col min="25" max="25" width="10.6640625" style="76" customWidth="1"/>
    <col min="26" max="26" width="1.6640625" style="76" customWidth="1"/>
    <col min="27" max="27" width="10.6640625" style="76" customWidth="1"/>
    <col min="28" max="28" width="1.6640625" style="76" customWidth="1"/>
    <col min="29" max="29" width="10.6640625" style="76" customWidth="1"/>
    <col min="30" max="30" width="1.6640625" style="76" customWidth="1"/>
    <col min="31" max="31" width="10.6640625" style="76" customWidth="1"/>
    <col min="32" max="32" width="1.6640625" style="76" customWidth="1"/>
    <col min="33" max="33" width="11.6640625" style="76" customWidth="1"/>
    <col min="34" max="34" width="9.6640625" style="76"/>
    <col min="35" max="35" width="18.6640625" style="76" customWidth="1"/>
    <col min="36" max="38" width="9.6640625" style="76"/>
    <col min="39" max="39" width="5.6640625" style="76" customWidth="1"/>
    <col min="40" max="41" width="12.6640625" style="76" customWidth="1"/>
    <col min="42" max="256" width="9.6640625" style="76"/>
    <col min="257" max="257" width="28" style="76" customWidth="1"/>
    <col min="258" max="258" width="12.21875" style="76" customWidth="1"/>
    <col min="259" max="259" width="11" style="76" customWidth="1"/>
    <col min="260" max="260" width="14.21875" style="76" bestFit="1" customWidth="1"/>
    <col min="261" max="261" width="1.33203125" style="76" customWidth="1"/>
    <col min="262" max="262" width="10.88671875" style="76" customWidth="1"/>
    <col min="263" max="263" width="1.33203125" style="76" customWidth="1"/>
    <col min="264" max="264" width="11.21875" style="76" customWidth="1"/>
    <col min="265" max="265" width="1.33203125" style="76" customWidth="1"/>
    <col min="266" max="266" width="13.6640625" style="76" customWidth="1"/>
    <col min="267" max="267" width="1.88671875" style="76" customWidth="1"/>
    <col min="268" max="268" width="15.77734375" style="76" bestFit="1" customWidth="1"/>
    <col min="269" max="269" width="1.88671875" style="76" customWidth="1"/>
    <col min="270" max="270" width="8.88671875" style="76" customWidth="1"/>
    <col min="271" max="271" width="1.88671875" style="76" customWidth="1"/>
    <col min="272" max="272" width="13.21875" style="76" customWidth="1"/>
    <col min="273" max="273" width="1.88671875" style="76" customWidth="1"/>
    <col min="274" max="274" width="13.6640625" style="76" customWidth="1"/>
    <col min="275" max="275" width="15.6640625" style="76" customWidth="1"/>
    <col min="276" max="276" width="9.21875" style="76" customWidth="1"/>
    <col min="277" max="278" width="15.6640625" style="76" customWidth="1"/>
    <col min="279" max="279" width="10.6640625" style="76" customWidth="1"/>
    <col min="280" max="280" width="1.6640625" style="76" customWidth="1"/>
    <col min="281" max="281" width="10.6640625" style="76" customWidth="1"/>
    <col min="282" max="282" width="1.6640625" style="76" customWidth="1"/>
    <col min="283" max="283" width="10.6640625" style="76" customWidth="1"/>
    <col min="284" max="284" width="1.6640625" style="76" customWidth="1"/>
    <col min="285" max="285" width="10.6640625" style="76" customWidth="1"/>
    <col min="286" max="286" width="1.6640625" style="76" customWidth="1"/>
    <col min="287" max="287" width="10.6640625" style="76" customWidth="1"/>
    <col min="288" max="288" width="1.6640625" style="76" customWidth="1"/>
    <col min="289" max="289" width="11.6640625" style="76" customWidth="1"/>
    <col min="290" max="290" width="9.6640625" style="76"/>
    <col min="291" max="291" width="18.6640625" style="76" customWidth="1"/>
    <col min="292" max="294" width="9.6640625" style="76"/>
    <col min="295" max="295" width="5.6640625" style="76" customWidth="1"/>
    <col min="296" max="297" width="12.6640625" style="76" customWidth="1"/>
    <col min="298" max="512" width="9.6640625" style="76"/>
    <col min="513" max="513" width="28" style="76" customWidth="1"/>
    <col min="514" max="514" width="12.21875" style="76" customWidth="1"/>
    <col min="515" max="515" width="11" style="76" customWidth="1"/>
    <col min="516" max="516" width="14.21875" style="76" bestFit="1" customWidth="1"/>
    <col min="517" max="517" width="1.33203125" style="76" customWidth="1"/>
    <col min="518" max="518" width="10.88671875" style="76" customWidth="1"/>
    <col min="519" max="519" width="1.33203125" style="76" customWidth="1"/>
    <col min="520" max="520" width="11.21875" style="76" customWidth="1"/>
    <col min="521" max="521" width="1.33203125" style="76" customWidth="1"/>
    <col min="522" max="522" width="13.6640625" style="76" customWidth="1"/>
    <col min="523" max="523" width="1.88671875" style="76" customWidth="1"/>
    <col min="524" max="524" width="15.77734375" style="76" bestFit="1" customWidth="1"/>
    <col min="525" max="525" width="1.88671875" style="76" customWidth="1"/>
    <col min="526" max="526" width="8.88671875" style="76" customWidth="1"/>
    <col min="527" max="527" width="1.88671875" style="76" customWidth="1"/>
    <col min="528" max="528" width="13.21875" style="76" customWidth="1"/>
    <col min="529" max="529" width="1.88671875" style="76" customWidth="1"/>
    <col min="530" max="530" width="13.6640625" style="76" customWidth="1"/>
    <col min="531" max="531" width="15.6640625" style="76" customWidth="1"/>
    <col min="532" max="532" width="9.21875" style="76" customWidth="1"/>
    <col min="533" max="534" width="15.6640625" style="76" customWidth="1"/>
    <col min="535" max="535" width="10.6640625" style="76" customWidth="1"/>
    <col min="536" max="536" width="1.6640625" style="76" customWidth="1"/>
    <col min="537" max="537" width="10.6640625" style="76" customWidth="1"/>
    <col min="538" max="538" width="1.6640625" style="76" customWidth="1"/>
    <col min="539" max="539" width="10.6640625" style="76" customWidth="1"/>
    <col min="540" max="540" width="1.6640625" style="76" customWidth="1"/>
    <col min="541" max="541" width="10.6640625" style="76" customWidth="1"/>
    <col min="542" max="542" width="1.6640625" style="76" customWidth="1"/>
    <col min="543" max="543" width="10.6640625" style="76" customWidth="1"/>
    <col min="544" max="544" width="1.6640625" style="76" customWidth="1"/>
    <col min="545" max="545" width="11.6640625" style="76" customWidth="1"/>
    <col min="546" max="546" width="9.6640625" style="76"/>
    <col min="547" max="547" width="18.6640625" style="76" customWidth="1"/>
    <col min="548" max="550" width="9.6640625" style="76"/>
    <col min="551" max="551" width="5.6640625" style="76" customWidth="1"/>
    <col min="552" max="553" width="12.6640625" style="76" customWidth="1"/>
    <col min="554" max="768" width="9.6640625" style="76"/>
    <col min="769" max="769" width="28" style="76" customWidth="1"/>
    <col min="770" max="770" width="12.21875" style="76" customWidth="1"/>
    <col min="771" max="771" width="11" style="76" customWidth="1"/>
    <col min="772" max="772" width="14.21875" style="76" bestFit="1" customWidth="1"/>
    <col min="773" max="773" width="1.33203125" style="76" customWidth="1"/>
    <col min="774" max="774" width="10.88671875" style="76" customWidth="1"/>
    <col min="775" max="775" width="1.33203125" style="76" customWidth="1"/>
    <col min="776" max="776" width="11.21875" style="76" customWidth="1"/>
    <col min="777" max="777" width="1.33203125" style="76" customWidth="1"/>
    <col min="778" max="778" width="13.6640625" style="76" customWidth="1"/>
    <col min="779" max="779" width="1.88671875" style="76" customWidth="1"/>
    <col min="780" max="780" width="15.77734375" style="76" bestFit="1" customWidth="1"/>
    <col min="781" max="781" width="1.88671875" style="76" customWidth="1"/>
    <col min="782" max="782" width="8.88671875" style="76" customWidth="1"/>
    <col min="783" max="783" width="1.88671875" style="76" customWidth="1"/>
    <col min="784" max="784" width="13.21875" style="76" customWidth="1"/>
    <col min="785" max="785" width="1.88671875" style="76" customWidth="1"/>
    <col min="786" max="786" width="13.6640625" style="76" customWidth="1"/>
    <col min="787" max="787" width="15.6640625" style="76" customWidth="1"/>
    <col min="788" max="788" width="9.21875" style="76" customWidth="1"/>
    <col min="789" max="790" width="15.6640625" style="76" customWidth="1"/>
    <col min="791" max="791" width="10.6640625" style="76" customWidth="1"/>
    <col min="792" max="792" width="1.6640625" style="76" customWidth="1"/>
    <col min="793" max="793" width="10.6640625" style="76" customWidth="1"/>
    <col min="794" max="794" width="1.6640625" style="76" customWidth="1"/>
    <col min="795" max="795" width="10.6640625" style="76" customWidth="1"/>
    <col min="796" max="796" width="1.6640625" style="76" customWidth="1"/>
    <col min="797" max="797" width="10.6640625" style="76" customWidth="1"/>
    <col min="798" max="798" width="1.6640625" style="76" customWidth="1"/>
    <col min="799" max="799" width="10.6640625" style="76" customWidth="1"/>
    <col min="800" max="800" width="1.6640625" style="76" customWidth="1"/>
    <col min="801" max="801" width="11.6640625" style="76" customWidth="1"/>
    <col min="802" max="802" width="9.6640625" style="76"/>
    <col min="803" max="803" width="18.6640625" style="76" customWidth="1"/>
    <col min="804" max="806" width="9.6640625" style="76"/>
    <col min="807" max="807" width="5.6640625" style="76" customWidth="1"/>
    <col min="808" max="809" width="12.6640625" style="76" customWidth="1"/>
    <col min="810" max="1024" width="9.6640625" style="76"/>
    <col min="1025" max="1025" width="28" style="76" customWidth="1"/>
    <col min="1026" max="1026" width="12.21875" style="76" customWidth="1"/>
    <col min="1027" max="1027" width="11" style="76" customWidth="1"/>
    <col min="1028" max="1028" width="14.21875" style="76" bestFit="1" customWidth="1"/>
    <col min="1029" max="1029" width="1.33203125" style="76" customWidth="1"/>
    <col min="1030" max="1030" width="10.88671875" style="76" customWidth="1"/>
    <col min="1031" max="1031" width="1.33203125" style="76" customWidth="1"/>
    <col min="1032" max="1032" width="11.21875" style="76" customWidth="1"/>
    <col min="1033" max="1033" width="1.33203125" style="76" customWidth="1"/>
    <col min="1034" max="1034" width="13.6640625" style="76" customWidth="1"/>
    <col min="1035" max="1035" width="1.88671875" style="76" customWidth="1"/>
    <col min="1036" max="1036" width="15.77734375" style="76" bestFit="1" customWidth="1"/>
    <col min="1037" max="1037" width="1.88671875" style="76" customWidth="1"/>
    <col min="1038" max="1038" width="8.88671875" style="76" customWidth="1"/>
    <col min="1039" max="1039" width="1.88671875" style="76" customWidth="1"/>
    <col min="1040" max="1040" width="13.21875" style="76" customWidth="1"/>
    <col min="1041" max="1041" width="1.88671875" style="76" customWidth="1"/>
    <col min="1042" max="1042" width="13.6640625" style="76" customWidth="1"/>
    <col min="1043" max="1043" width="15.6640625" style="76" customWidth="1"/>
    <col min="1044" max="1044" width="9.21875" style="76" customWidth="1"/>
    <col min="1045" max="1046" width="15.6640625" style="76" customWidth="1"/>
    <col min="1047" max="1047" width="10.6640625" style="76" customWidth="1"/>
    <col min="1048" max="1048" width="1.6640625" style="76" customWidth="1"/>
    <col min="1049" max="1049" width="10.6640625" style="76" customWidth="1"/>
    <col min="1050" max="1050" width="1.6640625" style="76" customWidth="1"/>
    <col min="1051" max="1051" width="10.6640625" style="76" customWidth="1"/>
    <col min="1052" max="1052" width="1.6640625" style="76" customWidth="1"/>
    <col min="1053" max="1053" width="10.6640625" style="76" customWidth="1"/>
    <col min="1054" max="1054" width="1.6640625" style="76" customWidth="1"/>
    <col min="1055" max="1055" width="10.6640625" style="76" customWidth="1"/>
    <col min="1056" max="1056" width="1.6640625" style="76" customWidth="1"/>
    <col min="1057" max="1057" width="11.6640625" style="76" customWidth="1"/>
    <col min="1058" max="1058" width="9.6640625" style="76"/>
    <col min="1059" max="1059" width="18.6640625" style="76" customWidth="1"/>
    <col min="1060" max="1062" width="9.6640625" style="76"/>
    <col min="1063" max="1063" width="5.6640625" style="76" customWidth="1"/>
    <col min="1064" max="1065" width="12.6640625" style="76" customWidth="1"/>
    <col min="1066" max="1280" width="9.6640625" style="76"/>
    <col min="1281" max="1281" width="28" style="76" customWidth="1"/>
    <col min="1282" max="1282" width="12.21875" style="76" customWidth="1"/>
    <col min="1283" max="1283" width="11" style="76" customWidth="1"/>
    <col min="1284" max="1284" width="14.21875" style="76" bestFit="1" customWidth="1"/>
    <col min="1285" max="1285" width="1.33203125" style="76" customWidth="1"/>
    <col min="1286" max="1286" width="10.88671875" style="76" customWidth="1"/>
    <col min="1287" max="1287" width="1.33203125" style="76" customWidth="1"/>
    <col min="1288" max="1288" width="11.21875" style="76" customWidth="1"/>
    <col min="1289" max="1289" width="1.33203125" style="76" customWidth="1"/>
    <col min="1290" max="1290" width="13.6640625" style="76" customWidth="1"/>
    <col min="1291" max="1291" width="1.88671875" style="76" customWidth="1"/>
    <col min="1292" max="1292" width="15.77734375" style="76" bestFit="1" customWidth="1"/>
    <col min="1293" max="1293" width="1.88671875" style="76" customWidth="1"/>
    <col min="1294" max="1294" width="8.88671875" style="76" customWidth="1"/>
    <col min="1295" max="1295" width="1.88671875" style="76" customWidth="1"/>
    <col min="1296" max="1296" width="13.21875" style="76" customWidth="1"/>
    <col min="1297" max="1297" width="1.88671875" style="76" customWidth="1"/>
    <col min="1298" max="1298" width="13.6640625" style="76" customWidth="1"/>
    <col min="1299" max="1299" width="15.6640625" style="76" customWidth="1"/>
    <col min="1300" max="1300" width="9.21875" style="76" customWidth="1"/>
    <col min="1301" max="1302" width="15.6640625" style="76" customWidth="1"/>
    <col min="1303" max="1303" width="10.6640625" style="76" customWidth="1"/>
    <col min="1304" max="1304" width="1.6640625" style="76" customWidth="1"/>
    <col min="1305" max="1305" width="10.6640625" style="76" customWidth="1"/>
    <col min="1306" max="1306" width="1.6640625" style="76" customWidth="1"/>
    <col min="1307" max="1307" width="10.6640625" style="76" customWidth="1"/>
    <col min="1308" max="1308" width="1.6640625" style="76" customWidth="1"/>
    <col min="1309" max="1309" width="10.6640625" style="76" customWidth="1"/>
    <col min="1310" max="1310" width="1.6640625" style="76" customWidth="1"/>
    <col min="1311" max="1311" width="10.6640625" style="76" customWidth="1"/>
    <col min="1312" max="1312" width="1.6640625" style="76" customWidth="1"/>
    <col min="1313" max="1313" width="11.6640625" style="76" customWidth="1"/>
    <col min="1314" max="1314" width="9.6640625" style="76"/>
    <col min="1315" max="1315" width="18.6640625" style="76" customWidth="1"/>
    <col min="1316" max="1318" width="9.6640625" style="76"/>
    <col min="1319" max="1319" width="5.6640625" style="76" customWidth="1"/>
    <col min="1320" max="1321" width="12.6640625" style="76" customWidth="1"/>
    <col min="1322" max="1536" width="9.6640625" style="76"/>
    <col min="1537" max="1537" width="28" style="76" customWidth="1"/>
    <col min="1538" max="1538" width="12.21875" style="76" customWidth="1"/>
    <col min="1539" max="1539" width="11" style="76" customWidth="1"/>
    <col min="1540" max="1540" width="14.21875" style="76" bestFit="1" customWidth="1"/>
    <col min="1541" max="1541" width="1.33203125" style="76" customWidth="1"/>
    <col min="1542" max="1542" width="10.88671875" style="76" customWidth="1"/>
    <col min="1543" max="1543" width="1.33203125" style="76" customWidth="1"/>
    <col min="1544" max="1544" width="11.21875" style="76" customWidth="1"/>
    <col min="1545" max="1545" width="1.33203125" style="76" customWidth="1"/>
    <col min="1546" max="1546" width="13.6640625" style="76" customWidth="1"/>
    <col min="1547" max="1547" width="1.88671875" style="76" customWidth="1"/>
    <col min="1548" max="1548" width="15.77734375" style="76" bestFit="1" customWidth="1"/>
    <col min="1549" max="1549" width="1.88671875" style="76" customWidth="1"/>
    <col min="1550" max="1550" width="8.88671875" style="76" customWidth="1"/>
    <col min="1551" max="1551" width="1.88671875" style="76" customWidth="1"/>
    <col min="1552" max="1552" width="13.21875" style="76" customWidth="1"/>
    <col min="1553" max="1553" width="1.88671875" style="76" customWidth="1"/>
    <col min="1554" max="1554" width="13.6640625" style="76" customWidth="1"/>
    <col min="1555" max="1555" width="15.6640625" style="76" customWidth="1"/>
    <col min="1556" max="1556" width="9.21875" style="76" customWidth="1"/>
    <col min="1557" max="1558" width="15.6640625" style="76" customWidth="1"/>
    <col min="1559" max="1559" width="10.6640625" style="76" customWidth="1"/>
    <col min="1560" max="1560" width="1.6640625" style="76" customWidth="1"/>
    <col min="1561" max="1561" width="10.6640625" style="76" customWidth="1"/>
    <col min="1562" max="1562" width="1.6640625" style="76" customWidth="1"/>
    <col min="1563" max="1563" width="10.6640625" style="76" customWidth="1"/>
    <col min="1564" max="1564" width="1.6640625" style="76" customWidth="1"/>
    <col min="1565" max="1565" width="10.6640625" style="76" customWidth="1"/>
    <col min="1566" max="1566" width="1.6640625" style="76" customWidth="1"/>
    <col min="1567" max="1567" width="10.6640625" style="76" customWidth="1"/>
    <col min="1568" max="1568" width="1.6640625" style="76" customWidth="1"/>
    <col min="1569" max="1569" width="11.6640625" style="76" customWidth="1"/>
    <col min="1570" max="1570" width="9.6640625" style="76"/>
    <col min="1571" max="1571" width="18.6640625" style="76" customWidth="1"/>
    <col min="1572" max="1574" width="9.6640625" style="76"/>
    <col min="1575" max="1575" width="5.6640625" style="76" customWidth="1"/>
    <col min="1576" max="1577" width="12.6640625" style="76" customWidth="1"/>
    <col min="1578" max="1792" width="9.6640625" style="76"/>
    <col min="1793" max="1793" width="28" style="76" customWidth="1"/>
    <col min="1794" max="1794" width="12.21875" style="76" customWidth="1"/>
    <col min="1795" max="1795" width="11" style="76" customWidth="1"/>
    <col min="1796" max="1796" width="14.21875" style="76" bestFit="1" customWidth="1"/>
    <col min="1797" max="1797" width="1.33203125" style="76" customWidth="1"/>
    <col min="1798" max="1798" width="10.88671875" style="76" customWidth="1"/>
    <col min="1799" max="1799" width="1.33203125" style="76" customWidth="1"/>
    <col min="1800" max="1800" width="11.21875" style="76" customWidth="1"/>
    <col min="1801" max="1801" width="1.33203125" style="76" customWidth="1"/>
    <col min="1802" max="1802" width="13.6640625" style="76" customWidth="1"/>
    <col min="1803" max="1803" width="1.88671875" style="76" customWidth="1"/>
    <col min="1804" max="1804" width="15.77734375" style="76" bestFit="1" customWidth="1"/>
    <col min="1805" max="1805" width="1.88671875" style="76" customWidth="1"/>
    <col min="1806" max="1806" width="8.88671875" style="76" customWidth="1"/>
    <col min="1807" max="1807" width="1.88671875" style="76" customWidth="1"/>
    <col min="1808" max="1808" width="13.21875" style="76" customWidth="1"/>
    <col min="1809" max="1809" width="1.88671875" style="76" customWidth="1"/>
    <col min="1810" max="1810" width="13.6640625" style="76" customWidth="1"/>
    <col min="1811" max="1811" width="15.6640625" style="76" customWidth="1"/>
    <col min="1812" max="1812" width="9.21875" style="76" customWidth="1"/>
    <col min="1813" max="1814" width="15.6640625" style="76" customWidth="1"/>
    <col min="1815" max="1815" width="10.6640625" style="76" customWidth="1"/>
    <col min="1816" max="1816" width="1.6640625" style="76" customWidth="1"/>
    <col min="1817" max="1817" width="10.6640625" style="76" customWidth="1"/>
    <col min="1818" max="1818" width="1.6640625" style="76" customWidth="1"/>
    <col min="1819" max="1819" width="10.6640625" style="76" customWidth="1"/>
    <col min="1820" max="1820" width="1.6640625" style="76" customWidth="1"/>
    <col min="1821" max="1821" width="10.6640625" style="76" customWidth="1"/>
    <col min="1822" max="1822" width="1.6640625" style="76" customWidth="1"/>
    <col min="1823" max="1823" width="10.6640625" style="76" customWidth="1"/>
    <col min="1824" max="1824" width="1.6640625" style="76" customWidth="1"/>
    <col min="1825" max="1825" width="11.6640625" style="76" customWidth="1"/>
    <col min="1826" max="1826" width="9.6640625" style="76"/>
    <col min="1827" max="1827" width="18.6640625" style="76" customWidth="1"/>
    <col min="1828" max="1830" width="9.6640625" style="76"/>
    <col min="1831" max="1831" width="5.6640625" style="76" customWidth="1"/>
    <col min="1832" max="1833" width="12.6640625" style="76" customWidth="1"/>
    <col min="1834" max="2048" width="9.6640625" style="76"/>
    <col min="2049" max="2049" width="28" style="76" customWidth="1"/>
    <col min="2050" max="2050" width="12.21875" style="76" customWidth="1"/>
    <col min="2051" max="2051" width="11" style="76" customWidth="1"/>
    <col min="2052" max="2052" width="14.21875" style="76" bestFit="1" customWidth="1"/>
    <col min="2053" max="2053" width="1.33203125" style="76" customWidth="1"/>
    <col min="2054" max="2054" width="10.88671875" style="76" customWidth="1"/>
    <col min="2055" max="2055" width="1.33203125" style="76" customWidth="1"/>
    <col min="2056" max="2056" width="11.21875" style="76" customWidth="1"/>
    <col min="2057" max="2057" width="1.33203125" style="76" customWidth="1"/>
    <col min="2058" max="2058" width="13.6640625" style="76" customWidth="1"/>
    <col min="2059" max="2059" width="1.88671875" style="76" customWidth="1"/>
    <col min="2060" max="2060" width="15.77734375" style="76" bestFit="1" customWidth="1"/>
    <col min="2061" max="2061" width="1.88671875" style="76" customWidth="1"/>
    <col min="2062" max="2062" width="8.88671875" style="76" customWidth="1"/>
    <col min="2063" max="2063" width="1.88671875" style="76" customWidth="1"/>
    <col min="2064" max="2064" width="13.21875" style="76" customWidth="1"/>
    <col min="2065" max="2065" width="1.88671875" style="76" customWidth="1"/>
    <col min="2066" max="2066" width="13.6640625" style="76" customWidth="1"/>
    <col min="2067" max="2067" width="15.6640625" style="76" customWidth="1"/>
    <col min="2068" max="2068" width="9.21875" style="76" customWidth="1"/>
    <col min="2069" max="2070" width="15.6640625" style="76" customWidth="1"/>
    <col min="2071" max="2071" width="10.6640625" style="76" customWidth="1"/>
    <col min="2072" max="2072" width="1.6640625" style="76" customWidth="1"/>
    <col min="2073" max="2073" width="10.6640625" style="76" customWidth="1"/>
    <col min="2074" max="2074" width="1.6640625" style="76" customWidth="1"/>
    <col min="2075" max="2075" width="10.6640625" style="76" customWidth="1"/>
    <col min="2076" max="2076" width="1.6640625" style="76" customWidth="1"/>
    <col min="2077" max="2077" width="10.6640625" style="76" customWidth="1"/>
    <col min="2078" max="2078" width="1.6640625" style="76" customWidth="1"/>
    <col min="2079" max="2079" width="10.6640625" style="76" customWidth="1"/>
    <col min="2080" max="2080" width="1.6640625" style="76" customWidth="1"/>
    <col min="2081" max="2081" width="11.6640625" style="76" customWidth="1"/>
    <col min="2082" max="2082" width="9.6640625" style="76"/>
    <col min="2083" max="2083" width="18.6640625" style="76" customWidth="1"/>
    <col min="2084" max="2086" width="9.6640625" style="76"/>
    <col min="2087" max="2087" width="5.6640625" style="76" customWidth="1"/>
    <col min="2088" max="2089" width="12.6640625" style="76" customWidth="1"/>
    <col min="2090" max="2304" width="9.6640625" style="76"/>
    <col min="2305" max="2305" width="28" style="76" customWidth="1"/>
    <col min="2306" max="2306" width="12.21875" style="76" customWidth="1"/>
    <col min="2307" max="2307" width="11" style="76" customWidth="1"/>
    <col min="2308" max="2308" width="14.21875" style="76" bestFit="1" customWidth="1"/>
    <col min="2309" max="2309" width="1.33203125" style="76" customWidth="1"/>
    <col min="2310" max="2310" width="10.88671875" style="76" customWidth="1"/>
    <col min="2311" max="2311" width="1.33203125" style="76" customWidth="1"/>
    <col min="2312" max="2312" width="11.21875" style="76" customWidth="1"/>
    <col min="2313" max="2313" width="1.33203125" style="76" customWidth="1"/>
    <col min="2314" max="2314" width="13.6640625" style="76" customWidth="1"/>
    <col min="2315" max="2315" width="1.88671875" style="76" customWidth="1"/>
    <col min="2316" max="2316" width="15.77734375" style="76" bestFit="1" customWidth="1"/>
    <col min="2317" max="2317" width="1.88671875" style="76" customWidth="1"/>
    <col min="2318" max="2318" width="8.88671875" style="76" customWidth="1"/>
    <col min="2319" max="2319" width="1.88671875" style="76" customWidth="1"/>
    <col min="2320" max="2320" width="13.21875" style="76" customWidth="1"/>
    <col min="2321" max="2321" width="1.88671875" style="76" customWidth="1"/>
    <col min="2322" max="2322" width="13.6640625" style="76" customWidth="1"/>
    <col min="2323" max="2323" width="15.6640625" style="76" customWidth="1"/>
    <col min="2324" max="2324" width="9.21875" style="76" customWidth="1"/>
    <col min="2325" max="2326" width="15.6640625" style="76" customWidth="1"/>
    <col min="2327" max="2327" width="10.6640625" style="76" customWidth="1"/>
    <col min="2328" max="2328" width="1.6640625" style="76" customWidth="1"/>
    <col min="2329" max="2329" width="10.6640625" style="76" customWidth="1"/>
    <col min="2330" max="2330" width="1.6640625" style="76" customWidth="1"/>
    <col min="2331" max="2331" width="10.6640625" style="76" customWidth="1"/>
    <col min="2332" max="2332" width="1.6640625" style="76" customWidth="1"/>
    <col min="2333" max="2333" width="10.6640625" style="76" customWidth="1"/>
    <col min="2334" max="2334" width="1.6640625" style="76" customWidth="1"/>
    <col min="2335" max="2335" width="10.6640625" style="76" customWidth="1"/>
    <col min="2336" max="2336" width="1.6640625" style="76" customWidth="1"/>
    <col min="2337" max="2337" width="11.6640625" style="76" customWidth="1"/>
    <col min="2338" max="2338" width="9.6640625" style="76"/>
    <col min="2339" max="2339" width="18.6640625" style="76" customWidth="1"/>
    <col min="2340" max="2342" width="9.6640625" style="76"/>
    <col min="2343" max="2343" width="5.6640625" style="76" customWidth="1"/>
    <col min="2344" max="2345" width="12.6640625" style="76" customWidth="1"/>
    <col min="2346" max="2560" width="9.6640625" style="76"/>
    <col min="2561" max="2561" width="28" style="76" customWidth="1"/>
    <col min="2562" max="2562" width="12.21875" style="76" customWidth="1"/>
    <col min="2563" max="2563" width="11" style="76" customWidth="1"/>
    <col min="2564" max="2564" width="14.21875" style="76" bestFit="1" customWidth="1"/>
    <col min="2565" max="2565" width="1.33203125" style="76" customWidth="1"/>
    <col min="2566" max="2566" width="10.88671875" style="76" customWidth="1"/>
    <col min="2567" max="2567" width="1.33203125" style="76" customWidth="1"/>
    <col min="2568" max="2568" width="11.21875" style="76" customWidth="1"/>
    <col min="2569" max="2569" width="1.33203125" style="76" customWidth="1"/>
    <col min="2570" max="2570" width="13.6640625" style="76" customWidth="1"/>
    <col min="2571" max="2571" width="1.88671875" style="76" customWidth="1"/>
    <col min="2572" max="2572" width="15.77734375" style="76" bestFit="1" customWidth="1"/>
    <col min="2573" max="2573" width="1.88671875" style="76" customWidth="1"/>
    <col min="2574" max="2574" width="8.88671875" style="76" customWidth="1"/>
    <col min="2575" max="2575" width="1.88671875" style="76" customWidth="1"/>
    <col min="2576" max="2576" width="13.21875" style="76" customWidth="1"/>
    <col min="2577" max="2577" width="1.88671875" style="76" customWidth="1"/>
    <col min="2578" max="2578" width="13.6640625" style="76" customWidth="1"/>
    <col min="2579" max="2579" width="15.6640625" style="76" customWidth="1"/>
    <col min="2580" max="2580" width="9.21875" style="76" customWidth="1"/>
    <col min="2581" max="2582" width="15.6640625" style="76" customWidth="1"/>
    <col min="2583" max="2583" width="10.6640625" style="76" customWidth="1"/>
    <col min="2584" max="2584" width="1.6640625" style="76" customWidth="1"/>
    <col min="2585" max="2585" width="10.6640625" style="76" customWidth="1"/>
    <col min="2586" max="2586" width="1.6640625" style="76" customWidth="1"/>
    <col min="2587" max="2587" width="10.6640625" style="76" customWidth="1"/>
    <col min="2588" max="2588" width="1.6640625" style="76" customWidth="1"/>
    <col min="2589" max="2589" width="10.6640625" style="76" customWidth="1"/>
    <col min="2590" max="2590" width="1.6640625" style="76" customWidth="1"/>
    <col min="2591" max="2591" width="10.6640625" style="76" customWidth="1"/>
    <col min="2592" max="2592" width="1.6640625" style="76" customWidth="1"/>
    <col min="2593" max="2593" width="11.6640625" style="76" customWidth="1"/>
    <col min="2594" max="2594" width="9.6640625" style="76"/>
    <col min="2595" max="2595" width="18.6640625" style="76" customWidth="1"/>
    <col min="2596" max="2598" width="9.6640625" style="76"/>
    <col min="2599" max="2599" width="5.6640625" style="76" customWidth="1"/>
    <col min="2600" max="2601" width="12.6640625" style="76" customWidth="1"/>
    <col min="2602" max="2816" width="9.6640625" style="76"/>
    <col min="2817" max="2817" width="28" style="76" customWidth="1"/>
    <col min="2818" max="2818" width="12.21875" style="76" customWidth="1"/>
    <col min="2819" max="2819" width="11" style="76" customWidth="1"/>
    <col min="2820" max="2820" width="14.21875" style="76" bestFit="1" customWidth="1"/>
    <col min="2821" max="2821" width="1.33203125" style="76" customWidth="1"/>
    <col min="2822" max="2822" width="10.88671875" style="76" customWidth="1"/>
    <col min="2823" max="2823" width="1.33203125" style="76" customWidth="1"/>
    <col min="2824" max="2824" width="11.21875" style="76" customWidth="1"/>
    <col min="2825" max="2825" width="1.33203125" style="76" customWidth="1"/>
    <col min="2826" max="2826" width="13.6640625" style="76" customWidth="1"/>
    <col min="2827" max="2827" width="1.88671875" style="76" customWidth="1"/>
    <col min="2828" max="2828" width="15.77734375" style="76" bestFit="1" customWidth="1"/>
    <col min="2829" max="2829" width="1.88671875" style="76" customWidth="1"/>
    <col min="2830" max="2830" width="8.88671875" style="76" customWidth="1"/>
    <col min="2831" max="2831" width="1.88671875" style="76" customWidth="1"/>
    <col min="2832" max="2832" width="13.21875" style="76" customWidth="1"/>
    <col min="2833" max="2833" width="1.88671875" style="76" customWidth="1"/>
    <col min="2834" max="2834" width="13.6640625" style="76" customWidth="1"/>
    <col min="2835" max="2835" width="15.6640625" style="76" customWidth="1"/>
    <col min="2836" max="2836" width="9.21875" style="76" customWidth="1"/>
    <col min="2837" max="2838" width="15.6640625" style="76" customWidth="1"/>
    <col min="2839" max="2839" width="10.6640625" style="76" customWidth="1"/>
    <col min="2840" max="2840" width="1.6640625" style="76" customWidth="1"/>
    <col min="2841" max="2841" width="10.6640625" style="76" customWidth="1"/>
    <col min="2842" max="2842" width="1.6640625" style="76" customWidth="1"/>
    <col min="2843" max="2843" width="10.6640625" style="76" customWidth="1"/>
    <col min="2844" max="2844" width="1.6640625" style="76" customWidth="1"/>
    <col min="2845" max="2845" width="10.6640625" style="76" customWidth="1"/>
    <col min="2846" max="2846" width="1.6640625" style="76" customWidth="1"/>
    <col min="2847" max="2847" width="10.6640625" style="76" customWidth="1"/>
    <col min="2848" max="2848" width="1.6640625" style="76" customWidth="1"/>
    <col min="2849" max="2849" width="11.6640625" style="76" customWidth="1"/>
    <col min="2850" max="2850" width="9.6640625" style="76"/>
    <col min="2851" max="2851" width="18.6640625" style="76" customWidth="1"/>
    <col min="2852" max="2854" width="9.6640625" style="76"/>
    <col min="2855" max="2855" width="5.6640625" style="76" customWidth="1"/>
    <col min="2856" max="2857" width="12.6640625" style="76" customWidth="1"/>
    <col min="2858" max="3072" width="9.6640625" style="76"/>
    <col min="3073" max="3073" width="28" style="76" customWidth="1"/>
    <col min="3074" max="3074" width="12.21875" style="76" customWidth="1"/>
    <col min="3075" max="3075" width="11" style="76" customWidth="1"/>
    <col min="3076" max="3076" width="14.21875" style="76" bestFit="1" customWidth="1"/>
    <col min="3077" max="3077" width="1.33203125" style="76" customWidth="1"/>
    <col min="3078" max="3078" width="10.88671875" style="76" customWidth="1"/>
    <col min="3079" max="3079" width="1.33203125" style="76" customWidth="1"/>
    <col min="3080" max="3080" width="11.21875" style="76" customWidth="1"/>
    <col min="3081" max="3081" width="1.33203125" style="76" customWidth="1"/>
    <col min="3082" max="3082" width="13.6640625" style="76" customWidth="1"/>
    <col min="3083" max="3083" width="1.88671875" style="76" customWidth="1"/>
    <col min="3084" max="3084" width="15.77734375" style="76" bestFit="1" customWidth="1"/>
    <col min="3085" max="3085" width="1.88671875" style="76" customWidth="1"/>
    <col min="3086" max="3086" width="8.88671875" style="76" customWidth="1"/>
    <col min="3087" max="3087" width="1.88671875" style="76" customWidth="1"/>
    <col min="3088" max="3088" width="13.21875" style="76" customWidth="1"/>
    <col min="3089" max="3089" width="1.88671875" style="76" customWidth="1"/>
    <col min="3090" max="3090" width="13.6640625" style="76" customWidth="1"/>
    <col min="3091" max="3091" width="15.6640625" style="76" customWidth="1"/>
    <col min="3092" max="3092" width="9.21875" style="76" customWidth="1"/>
    <col min="3093" max="3094" width="15.6640625" style="76" customWidth="1"/>
    <col min="3095" max="3095" width="10.6640625" style="76" customWidth="1"/>
    <col min="3096" max="3096" width="1.6640625" style="76" customWidth="1"/>
    <col min="3097" max="3097" width="10.6640625" style="76" customWidth="1"/>
    <col min="3098" max="3098" width="1.6640625" style="76" customWidth="1"/>
    <col min="3099" max="3099" width="10.6640625" style="76" customWidth="1"/>
    <col min="3100" max="3100" width="1.6640625" style="76" customWidth="1"/>
    <col min="3101" max="3101" width="10.6640625" style="76" customWidth="1"/>
    <col min="3102" max="3102" width="1.6640625" style="76" customWidth="1"/>
    <col min="3103" max="3103" width="10.6640625" style="76" customWidth="1"/>
    <col min="3104" max="3104" width="1.6640625" style="76" customWidth="1"/>
    <col min="3105" max="3105" width="11.6640625" style="76" customWidth="1"/>
    <col min="3106" max="3106" width="9.6640625" style="76"/>
    <col min="3107" max="3107" width="18.6640625" style="76" customWidth="1"/>
    <col min="3108" max="3110" width="9.6640625" style="76"/>
    <col min="3111" max="3111" width="5.6640625" style="76" customWidth="1"/>
    <col min="3112" max="3113" width="12.6640625" style="76" customWidth="1"/>
    <col min="3114" max="3328" width="9.6640625" style="76"/>
    <col min="3329" max="3329" width="28" style="76" customWidth="1"/>
    <col min="3330" max="3330" width="12.21875" style="76" customWidth="1"/>
    <col min="3331" max="3331" width="11" style="76" customWidth="1"/>
    <col min="3332" max="3332" width="14.21875" style="76" bestFit="1" customWidth="1"/>
    <col min="3333" max="3333" width="1.33203125" style="76" customWidth="1"/>
    <col min="3334" max="3334" width="10.88671875" style="76" customWidth="1"/>
    <col min="3335" max="3335" width="1.33203125" style="76" customWidth="1"/>
    <col min="3336" max="3336" width="11.21875" style="76" customWidth="1"/>
    <col min="3337" max="3337" width="1.33203125" style="76" customWidth="1"/>
    <col min="3338" max="3338" width="13.6640625" style="76" customWidth="1"/>
    <col min="3339" max="3339" width="1.88671875" style="76" customWidth="1"/>
    <col min="3340" max="3340" width="15.77734375" style="76" bestFit="1" customWidth="1"/>
    <col min="3341" max="3341" width="1.88671875" style="76" customWidth="1"/>
    <col min="3342" max="3342" width="8.88671875" style="76" customWidth="1"/>
    <col min="3343" max="3343" width="1.88671875" style="76" customWidth="1"/>
    <col min="3344" max="3344" width="13.21875" style="76" customWidth="1"/>
    <col min="3345" max="3345" width="1.88671875" style="76" customWidth="1"/>
    <col min="3346" max="3346" width="13.6640625" style="76" customWidth="1"/>
    <col min="3347" max="3347" width="15.6640625" style="76" customWidth="1"/>
    <col min="3348" max="3348" width="9.21875" style="76" customWidth="1"/>
    <col min="3349" max="3350" width="15.6640625" style="76" customWidth="1"/>
    <col min="3351" max="3351" width="10.6640625" style="76" customWidth="1"/>
    <col min="3352" max="3352" width="1.6640625" style="76" customWidth="1"/>
    <col min="3353" max="3353" width="10.6640625" style="76" customWidth="1"/>
    <col min="3354" max="3354" width="1.6640625" style="76" customWidth="1"/>
    <col min="3355" max="3355" width="10.6640625" style="76" customWidth="1"/>
    <col min="3356" max="3356" width="1.6640625" style="76" customWidth="1"/>
    <col min="3357" max="3357" width="10.6640625" style="76" customWidth="1"/>
    <col min="3358" max="3358" width="1.6640625" style="76" customWidth="1"/>
    <col min="3359" max="3359" width="10.6640625" style="76" customWidth="1"/>
    <col min="3360" max="3360" width="1.6640625" style="76" customWidth="1"/>
    <col min="3361" max="3361" width="11.6640625" style="76" customWidth="1"/>
    <col min="3362" max="3362" width="9.6640625" style="76"/>
    <col min="3363" max="3363" width="18.6640625" style="76" customWidth="1"/>
    <col min="3364" max="3366" width="9.6640625" style="76"/>
    <col min="3367" max="3367" width="5.6640625" style="76" customWidth="1"/>
    <col min="3368" max="3369" width="12.6640625" style="76" customWidth="1"/>
    <col min="3370" max="3584" width="9.6640625" style="76"/>
    <col min="3585" max="3585" width="28" style="76" customWidth="1"/>
    <col min="3586" max="3586" width="12.21875" style="76" customWidth="1"/>
    <col min="3587" max="3587" width="11" style="76" customWidth="1"/>
    <col min="3588" max="3588" width="14.21875" style="76" bestFit="1" customWidth="1"/>
    <col min="3589" max="3589" width="1.33203125" style="76" customWidth="1"/>
    <col min="3590" max="3590" width="10.88671875" style="76" customWidth="1"/>
    <col min="3591" max="3591" width="1.33203125" style="76" customWidth="1"/>
    <col min="3592" max="3592" width="11.21875" style="76" customWidth="1"/>
    <col min="3593" max="3593" width="1.33203125" style="76" customWidth="1"/>
    <col min="3594" max="3594" width="13.6640625" style="76" customWidth="1"/>
    <col min="3595" max="3595" width="1.88671875" style="76" customWidth="1"/>
    <col min="3596" max="3596" width="15.77734375" style="76" bestFit="1" customWidth="1"/>
    <col min="3597" max="3597" width="1.88671875" style="76" customWidth="1"/>
    <col min="3598" max="3598" width="8.88671875" style="76" customWidth="1"/>
    <col min="3599" max="3599" width="1.88671875" style="76" customWidth="1"/>
    <col min="3600" max="3600" width="13.21875" style="76" customWidth="1"/>
    <col min="3601" max="3601" width="1.88671875" style="76" customWidth="1"/>
    <col min="3602" max="3602" width="13.6640625" style="76" customWidth="1"/>
    <col min="3603" max="3603" width="15.6640625" style="76" customWidth="1"/>
    <col min="3604" max="3604" width="9.21875" style="76" customWidth="1"/>
    <col min="3605" max="3606" width="15.6640625" style="76" customWidth="1"/>
    <col min="3607" max="3607" width="10.6640625" style="76" customWidth="1"/>
    <col min="3608" max="3608" width="1.6640625" style="76" customWidth="1"/>
    <col min="3609" max="3609" width="10.6640625" style="76" customWidth="1"/>
    <col min="3610" max="3610" width="1.6640625" style="76" customWidth="1"/>
    <col min="3611" max="3611" width="10.6640625" style="76" customWidth="1"/>
    <col min="3612" max="3612" width="1.6640625" style="76" customWidth="1"/>
    <col min="3613" max="3613" width="10.6640625" style="76" customWidth="1"/>
    <col min="3614" max="3614" width="1.6640625" style="76" customWidth="1"/>
    <col min="3615" max="3615" width="10.6640625" style="76" customWidth="1"/>
    <col min="3616" max="3616" width="1.6640625" style="76" customWidth="1"/>
    <col min="3617" max="3617" width="11.6640625" style="76" customWidth="1"/>
    <col min="3618" max="3618" width="9.6640625" style="76"/>
    <col min="3619" max="3619" width="18.6640625" style="76" customWidth="1"/>
    <col min="3620" max="3622" width="9.6640625" style="76"/>
    <col min="3623" max="3623" width="5.6640625" style="76" customWidth="1"/>
    <col min="3624" max="3625" width="12.6640625" style="76" customWidth="1"/>
    <col min="3626" max="3840" width="9.6640625" style="76"/>
    <col min="3841" max="3841" width="28" style="76" customWidth="1"/>
    <col min="3842" max="3842" width="12.21875" style="76" customWidth="1"/>
    <col min="3843" max="3843" width="11" style="76" customWidth="1"/>
    <col min="3844" max="3844" width="14.21875" style="76" bestFit="1" customWidth="1"/>
    <col min="3845" max="3845" width="1.33203125" style="76" customWidth="1"/>
    <col min="3846" max="3846" width="10.88671875" style="76" customWidth="1"/>
    <col min="3847" max="3847" width="1.33203125" style="76" customWidth="1"/>
    <col min="3848" max="3848" width="11.21875" style="76" customWidth="1"/>
    <col min="3849" max="3849" width="1.33203125" style="76" customWidth="1"/>
    <col min="3850" max="3850" width="13.6640625" style="76" customWidth="1"/>
    <col min="3851" max="3851" width="1.88671875" style="76" customWidth="1"/>
    <col min="3852" max="3852" width="15.77734375" style="76" bestFit="1" customWidth="1"/>
    <col min="3853" max="3853" width="1.88671875" style="76" customWidth="1"/>
    <col min="3854" max="3854" width="8.88671875" style="76" customWidth="1"/>
    <col min="3855" max="3855" width="1.88671875" style="76" customWidth="1"/>
    <col min="3856" max="3856" width="13.21875" style="76" customWidth="1"/>
    <col min="3857" max="3857" width="1.88671875" style="76" customWidth="1"/>
    <col min="3858" max="3858" width="13.6640625" style="76" customWidth="1"/>
    <col min="3859" max="3859" width="15.6640625" style="76" customWidth="1"/>
    <col min="3860" max="3860" width="9.21875" style="76" customWidth="1"/>
    <col min="3861" max="3862" width="15.6640625" style="76" customWidth="1"/>
    <col min="3863" max="3863" width="10.6640625" style="76" customWidth="1"/>
    <col min="3864" max="3864" width="1.6640625" style="76" customWidth="1"/>
    <col min="3865" max="3865" width="10.6640625" style="76" customWidth="1"/>
    <col min="3866" max="3866" width="1.6640625" style="76" customWidth="1"/>
    <col min="3867" max="3867" width="10.6640625" style="76" customWidth="1"/>
    <col min="3868" max="3868" width="1.6640625" style="76" customWidth="1"/>
    <col min="3869" max="3869" width="10.6640625" style="76" customWidth="1"/>
    <col min="3870" max="3870" width="1.6640625" style="76" customWidth="1"/>
    <col min="3871" max="3871" width="10.6640625" style="76" customWidth="1"/>
    <col min="3872" max="3872" width="1.6640625" style="76" customWidth="1"/>
    <col min="3873" max="3873" width="11.6640625" style="76" customWidth="1"/>
    <col min="3874" max="3874" width="9.6640625" style="76"/>
    <col min="3875" max="3875" width="18.6640625" style="76" customWidth="1"/>
    <col min="3876" max="3878" width="9.6640625" style="76"/>
    <col min="3879" max="3879" width="5.6640625" style="76" customWidth="1"/>
    <col min="3880" max="3881" width="12.6640625" style="76" customWidth="1"/>
    <col min="3882" max="4096" width="9.6640625" style="76"/>
    <col min="4097" max="4097" width="28" style="76" customWidth="1"/>
    <col min="4098" max="4098" width="12.21875" style="76" customWidth="1"/>
    <col min="4099" max="4099" width="11" style="76" customWidth="1"/>
    <col min="4100" max="4100" width="14.21875" style="76" bestFit="1" customWidth="1"/>
    <col min="4101" max="4101" width="1.33203125" style="76" customWidth="1"/>
    <col min="4102" max="4102" width="10.88671875" style="76" customWidth="1"/>
    <col min="4103" max="4103" width="1.33203125" style="76" customWidth="1"/>
    <col min="4104" max="4104" width="11.21875" style="76" customWidth="1"/>
    <col min="4105" max="4105" width="1.33203125" style="76" customWidth="1"/>
    <col min="4106" max="4106" width="13.6640625" style="76" customWidth="1"/>
    <col min="4107" max="4107" width="1.88671875" style="76" customWidth="1"/>
    <col min="4108" max="4108" width="15.77734375" style="76" bestFit="1" customWidth="1"/>
    <col min="4109" max="4109" width="1.88671875" style="76" customWidth="1"/>
    <col min="4110" max="4110" width="8.88671875" style="76" customWidth="1"/>
    <col min="4111" max="4111" width="1.88671875" style="76" customWidth="1"/>
    <col min="4112" max="4112" width="13.21875" style="76" customWidth="1"/>
    <col min="4113" max="4113" width="1.88671875" style="76" customWidth="1"/>
    <col min="4114" max="4114" width="13.6640625" style="76" customWidth="1"/>
    <col min="4115" max="4115" width="15.6640625" style="76" customWidth="1"/>
    <col min="4116" max="4116" width="9.21875" style="76" customWidth="1"/>
    <col min="4117" max="4118" width="15.6640625" style="76" customWidth="1"/>
    <col min="4119" max="4119" width="10.6640625" style="76" customWidth="1"/>
    <col min="4120" max="4120" width="1.6640625" style="76" customWidth="1"/>
    <col min="4121" max="4121" width="10.6640625" style="76" customWidth="1"/>
    <col min="4122" max="4122" width="1.6640625" style="76" customWidth="1"/>
    <col min="4123" max="4123" width="10.6640625" style="76" customWidth="1"/>
    <col min="4124" max="4124" width="1.6640625" style="76" customWidth="1"/>
    <col min="4125" max="4125" width="10.6640625" style="76" customWidth="1"/>
    <col min="4126" max="4126" width="1.6640625" style="76" customWidth="1"/>
    <col min="4127" max="4127" width="10.6640625" style="76" customWidth="1"/>
    <col min="4128" max="4128" width="1.6640625" style="76" customWidth="1"/>
    <col min="4129" max="4129" width="11.6640625" style="76" customWidth="1"/>
    <col min="4130" max="4130" width="9.6640625" style="76"/>
    <col min="4131" max="4131" width="18.6640625" style="76" customWidth="1"/>
    <col min="4132" max="4134" width="9.6640625" style="76"/>
    <col min="4135" max="4135" width="5.6640625" style="76" customWidth="1"/>
    <col min="4136" max="4137" width="12.6640625" style="76" customWidth="1"/>
    <col min="4138" max="4352" width="9.6640625" style="76"/>
    <col min="4353" max="4353" width="28" style="76" customWidth="1"/>
    <col min="4354" max="4354" width="12.21875" style="76" customWidth="1"/>
    <col min="4355" max="4355" width="11" style="76" customWidth="1"/>
    <col min="4356" max="4356" width="14.21875" style="76" bestFit="1" customWidth="1"/>
    <col min="4357" max="4357" width="1.33203125" style="76" customWidth="1"/>
    <col min="4358" max="4358" width="10.88671875" style="76" customWidth="1"/>
    <col min="4359" max="4359" width="1.33203125" style="76" customWidth="1"/>
    <col min="4360" max="4360" width="11.21875" style="76" customWidth="1"/>
    <col min="4361" max="4361" width="1.33203125" style="76" customWidth="1"/>
    <col min="4362" max="4362" width="13.6640625" style="76" customWidth="1"/>
    <col min="4363" max="4363" width="1.88671875" style="76" customWidth="1"/>
    <col min="4364" max="4364" width="15.77734375" style="76" bestFit="1" customWidth="1"/>
    <col min="4365" max="4365" width="1.88671875" style="76" customWidth="1"/>
    <col min="4366" max="4366" width="8.88671875" style="76" customWidth="1"/>
    <col min="4367" max="4367" width="1.88671875" style="76" customWidth="1"/>
    <col min="4368" max="4368" width="13.21875" style="76" customWidth="1"/>
    <col min="4369" max="4369" width="1.88671875" style="76" customWidth="1"/>
    <col min="4370" max="4370" width="13.6640625" style="76" customWidth="1"/>
    <col min="4371" max="4371" width="15.6640625" style="76" customWidth="1"/>
    <col min="4372" max="4372" width="9.21875" style="76" customWidth="1"/>
    <col min="4373" max="4374" width="15.6640625" style="76" customWidth="1"/>
    <col min="4375" max="4375" width="10.6640625" style="76" customWidth="1"/>
    <col min="4376" max="4376" width="1.6640625" style="76" customWidth="1"/>
    <col min="4377" max="4377" width="10.6640625" style="76" customWidth="1"/>
    <col min="4378" max="4378" width="1.6640625" style="76" customWidth="1"/>
    <col min="4379" max="4379" width="10.6640625" style="76" customWidth="1"/>
    <col min="4380" max="4380" width="1.6640625" style="76" customWidth="1"/>
    <col min="4381" max="4381" width="10.6640625" style="76" customWidth="1"/>
    <col min="4382" max="4382" width="1.6640625" style="76" customWidth="1"/>
    <col min="4383" max="4383" width="10.6640625" style="76" customWidth="1"/>
    <col min="4384" max="4384" width="1.6640625" style="76" customWidth="1"/>
    <col min="4385" max="4385" width="11.6640625" style="76" customWidth="1"/>
    <col min="4386" max="4386" width="9.6640625" style="76"/>
    <col min="4387" max="4387" width="18.6640625" style="76" customWidth="1"/>
    <col min="4388" max="4390" width="9.6640625" style="76"/>
    <col min="4391" max="4391" width="5.6640625" style="76" customWidth="1"/>
    <col min="4392" max="4393" width="12.6640625" style="76" customWidth="1"/>
    <col min="4394" max="4608" width="9.6640625" style="76"/>
    <col min="4609" max="4609" width="28" style="76" customWidth="1"/>
    <col min="4610" max="4610" width="12.21875" style="76" customWidth="1"/>
    <col min="4611" max="4611" width="11" style="76" customWidth="1"/>
    <col min="4612" max="4612" width="14.21875" style="76" bestFit="1" customWidth="1"/>
    <col min="4613" max="4613" width="1.33203125" style="76" customWidth="1"/>
    <col min="4614" max="4614" width="10.88671875" style="76" customWidth="1"/>
    <col min="4615" max="4615" width="1.33203125" style="76" customWidth="1"/>
    <col min="4616" max="4616" width="11.21875" style="76" customWidth="1"/>
    <col min="4617" max="4617" width="1.33203125" style="76" customWidth="1"/>
    <col min="4618" max="4618" width="13.6640625" style="76" customWidth="1"/>
    <col min="4619" max="4619" width="1.88671875" style="76" customWidth="1"/>
    <col min="4620" max="4620" width="15.77734375" style="76" bestFit="1" customWidth="1"/>
    <col min="4621" max="4621" width="1.88671875" style="76" customWidth="1"/>
    <col min="4622" max="4622" width="8.88671875" style="76" customWidth="1"/>
    <col min="4623" max="4623" width="1.88671875" style="76" customWidth="1"/>
    <col min="4624" max="4624" width="13.21875" style="76" customWidth="1"/>
    <col min="4625" max="4625" width="1.88671875" style="76" customWidth="1"/>
    <col min="4626" max="4626" width="13.6640625" style="76" customWidth="1"/>
    <col min="4627" max="4627" width="15.6640625" style="76" customWidth="1"/>
    <col min="4628" max="4628" width="9.21875" style="76" customWidth="1"/>
    <col min="4629" max="4630" width="15.6640625" style="76" customWidth="1"/>
    <col min="4631" max="4631" width="10.6640625" style="76" customWidth="1"/>
    <col min="4632" max="4632" width="1.6640625" style="76" customWidth="1"/>
    <col min="4633" max="4633" width="10.6640625" style="76" customWidth="1"/>
    <col min="4634" max="4634" width="1.6640625" style="76" customWidth="1"/>
    <col min="4635" max="4635" width="10.6640625" style="76" customWidth="1"/>
    <col min="4636" max="4636" width="1.6640625" style="76" customWidth="1"/>
    <col min="4637" max="4637" width="10.6640625" style="76" customWidth="1"/>
    <col min="4638" max="4638" width="1.6640625" style="76" customWidth="1"/>
    <col min="4639" max="4639" width="10.6640625" style="76" customWidth="1"/>
    <col min="4640" max="4640" width="1.6640625" style="76" customWidth="1"/>
    <col min="4641" max="4641" width="11.6640625" style="76" customWidth="1"/>
    <col min="4642" max="4642" width="9.6640625" style="76"/>
    <col min="4643" max="4643" width="18.6640625" style="76" customWidth="1"/>
    <col min="4644" max="4646" width="9.6640625" style="76"/>
    <col min="4647" max="4647" width="5.6640625" style="76" customWidth="1"/>
    <col min="4648" max="4649" width="12.6640625" style="76" customWidth="1"/>
    <col min="4650" max="4864" width="9.6640625" style="76"/>
    <col min="4865" max="4865" width="28" style="76" customWidth="1"/>
    <col min="4866" max="4866" width="12.21875" style="76" customWidth="1"/>
    <col min="4867" max="4867" width="11" style="76" customWidth="1"/>
    <col min="4868" max="4868" width="14.21875" style="76" bestFit="1" customWidth="1"/>
    <col min="4869" max="4869" width="1.33203125" style="76" customWidth="1"/>
    <col min="4870" max="4870" width="10.88671875" style="76" customWidth="1"/>
    <col min="4871" max="4871" width="1.33203125" style="76" customWidth="1"/>
    <col min="4872" max="4872" width="11.21875" style="76" customWidth="1"/>
    <col min="4873" max="4873" width="1.33203125" style="76" customWidth="1"/>
    <col min="4874" max="4874" width="13.6640625" style="76" customWidth="1"/>
    <col min="4875" max="4875" width="1.88671875" style="76" customWidth="1"/>
    <col min="4876" max="4876" width="15.77734375" style="76" bestFit="1" customWidth="1"/>
    <col min="4877" max="4877" width="1.88671875" style="76" customWidth="1"/>
    <col min="4878" max="4878" width="8.88671875" style="76" customWidth="1"/>
    <col min="4879" max="4879" width="1.88671875" style="76" customWidth="1"/>
    <col min="4880" max="4880" width="13.21875" style="76" customWidth="1"/>
    <col min="4881" max="4881" width="1.88671875" style="76" customWidth="1"/>
    <col min="4882" max="4882" width="13.6640625" style="76" customWidth="1"/>
    <col min="4883" max="4883" width="15.6640625" style="76" customWidth="1"/>
    <col min="4884" max="4884" width="9.21875" style="76" customWidth="1"/>
    <col min="4885" max="4886" width="15.6640625" style="76" customWidth="1"/>
    <col min="4887" max="4887" width="10.6640625" style="76" customWidth="1"/>
    <col min="4888" max="4888" width="1.6640625" style="76" customWidth="1"/>
    <col min="4889" max="4889" width="10.6640625" style="76" customWidth="1"/>
    <col min="4890" max="4890" width="1.6640625" style="76" customWidth="1"/>
    <col min="4891" max="4891" width="10.6640625" style="76" customWidth="1"/>
    <col min="4892" max="4892" width="1.6640625" style="76" customWidth="1"/>
    <col min="4893" max="4893" width="10.6640625" style="76" customWidth="1"/>
    <col min="4894" max="4894" width="1.6640625" style="76" customWidth="1"/>
    <col min="4895" max="4895" width="10.6640625" style="76" customWidth="1"/>
    <col min="4896" max="4896" width="1.6640625" style="76" customWidth="1"/>
    <col min="4897" max="4897" width="11.6640625" style="76" customWidth="1"/>
    <col min="4898" max="4898" width="9.6640625" style="76"/>
    <col min="4899" max="4899" width="18.6640625" style="76" customWidth="1"/>
    <col min="4900" max="4902" width="9.6640625" style="76"/>
    <col min="4903" max="4903" width="5.6640625" style="76" customWidth="1"/>
    <col min="4904" max="4905" width="12.6640625" style="76" customWidth="1"/>
    <col min="4906" max="5120" width="9.6640625" style="76"/>
    <col min="5121" max="5121" width="28" style="76" customWidth="1"/>
    <col min="5122" max="5122" width="12.21875" style="76" customWidth="1"/>
    <col min="5123" max="5123" width="11" style="76" customWidth="1"/>
    <col min="5124" max="5124" width="14.21875" style="76" bestFit="1" customWidth="1"/>
    <col min="5125" max="5125" width="1.33203125" style="76" customWidth="1"/>
    <col min="5126" max="5126" width="10.88671875" style="76" customWidth="1"/>
    <col min="5127" max="5127" width="1.33203125" style="76" customWidth="1"/>
    <col min="5128" max="5128" width="11.21875" style="76" customWidth="1"/>
    <col min="5129" max="5129" width="1.33203125" style="76" customWidth="1"/>
    <col min="5130" max="5130" width="13.6640625" style="76" customWidth="1"/>
    <col min="5131" max="5131" width="1.88671875" style="76" customWidth="1"/>
    <col min="5132" max="5132" width="15.77734375" style="76" bestFit="1" customWidth="1"/>
    <col min="5133" max="5133" width="1.88671875" style="76" customWidth="1"/>
    <col min="5134" max="5134" width="8.88671875" style="76" customWidth="1"/>
    <col min="5135" max="5135" width="1.88671875" style="76" customWidth="1"/>
    <col min="5136" max="5136" width="13.21875" style="76" customWidth="1"/>
    <col min="5137" max="5137" width="1.88671875" style="76" customWidth="1"/>
    <col min="5138" max="5138" width="13.6640625" style="76" customWidth="1"/>
    <col min="5139" max="5139" width="15.6640625" style="76" customWidth="1"/>
    <col min="5140" max="5140" width="9.21875" style="76" customWidth="1"/>
    <col min="5141" max="5142" width="15.6640625" style="76" customWidth="1"/>
    <col min="5143" max="5143" width="10.6640625" style="76" customWidth="1"/>
    <col min="5144" max="5144" width="1.6640625" style="76" customWidth="1"/>
    <col min="5145" max="5145" width="10.6640625" style="76" customWidth="1"/>
    <col min="5146" max="5146" width="1.6640625" style="76" customWidth="1"/>
    <col min="5147" max="5147" width="10.6640625" style="76" customWidth="1"/>
    <col min="5148" max="5148" width="1.6640625" style="76" customWidth="1"/>
    <col min="5149" max="5149" width="10.6640625" style="76" customWidth="1"/>
    <col min="5150" max="5150" width="1.6640625" style="76" customWidth="1"/>
    <col min="5151" max="5151" width="10.6640625" style="76" customWidth="1"/>
    <col min="5152" max="5152" width="1.6640625" style="76" customWidth="1"/>
    <col min="5153" max="5153" width="11.6640625" style="76" customWidth="1"/>
    <col min="5154" max="5154" width="9.6640625" style="76"/>
    <col min="5155" max="5155" width="18.6640625" style="76" customWidth="1"/>
    <col min="5156" max="5158" width="9.6640625" style="76"/>
    <col min="5159" max="5159" width="5.6640625" style="76" customWidth="1"/>
    <col min="5160" max="5161" width="12.6640625" style="76" customWidth="1"/>
    <col min="5162" max="5376" width="9.6640625" style="76"/>
    <col min="5377" max="5377" width="28" style="76" customWidth="1"/>
    <col min="5378" max="5378" width="12.21875" style="76" customWidth="1"/>
    <col min="5379" max="5379" width="11" style="76" customWidth="1"/>
    <col min="5380" max="5380" width="14.21875" style="76" bestFit="1" customWidth="1"/>
    <col min="5381" max="5381" width="1.33203125" style="76" customWidth="1"/>
    <col min="5382" max="5382" width="10.88671875" style="76" customWidth="1"/>
    <col min="5383" max="5383" width="1.33203125" style="76" customWidth="1"/>
    <col min="5384" max="5384" width="11.21875" style="76" customWidth="1"/>
    <col min="5385" max="5385" width="1.33203125" style="76" customWidth="1"/>
    <col min="5386" max="5386" width="13.6640625" style="76" customWidth="1"/>
    <col min="5387" max="5387" width="1.88671875" style="76" customWidth="1"/>
    <col min="5388" max="5388" width="15.77734375" style="76" bestFit="1" customWidth="1"/>
    <col min="5389" max="5389" width="1.88671875" style="76" customWidth="1"/>
    <col min="5390" max="5390" width="8.88671875" style="76" customWidth="1"/>
    <col min="5391" max="5391" width="1.88671875" style="76" customWidth="1"/>
    <col min="5392" max="5392" width="13.21875" style="76" customWidth="1"/>
    <col min="5393" max="5393" width="1.88671875" style="76" customWidth="1"/>
    <col min="5394" max="5394" width="13.6640625" style="76" customWidth="1"/>
    <col min="5395" max="5395" width="15.6640625" style="76" customWidth="1"/>
    <col min="5396" max="5396" width="9.21875" style="76" customWidth="1"/>
    <col min="5397" max="5398" width="15.6640625" style="76" customWidth="1"/>
    <col min="5399" max="5399" width="10.6640625" style="76" customWidth="1"/>
    <col min="5400" max="5400" width="1.6640625" style="76" customWidth="1"/>
    <col min="5401" max="5401" width="10.6640625" style="76" customWidth="1"/>
    <col min="5402" max="5402" width="1.6640625" style="76" customWidth="1"/>
    <col min="5403" max="5403" width="10.6640625" style="76" customWidth="1"/>
    <col min="5404" max="5404" width="1.6640625" style="76" customWidth="1"/>
    <col min="5405" max="5405" width="10.6640625" style="76" customWidth="1"/>
    <col min="5406" max="5406" width="1.6640625" style="76" customWidth="1"/>
    <col min="5407" max="5407" width="10.6640625" style="76" customWidth="1"/>
    <col min="5408" max="5408" width="1.6640625" style="76" customWidth="1"/>
    <col min="5409" max="5409" width="11.6640625" style="76" customWidth="1"/>
    <col min="5410" max="5410" width="9.6640625" style="76"/>
    <col min="5411" max="5411" width="18.6640625" style="76" customWidth="1"/>
    <col min="5412" max="5414" width="9.6640625" style="76"/>
    <col min="5415" max="5415" width="5.6640625" style="76" customWidth="1"/>
    <col min="5416" max="5417" width="12.6640625" style="76" customWidth="1"/>
    <col min="5418" max="5632" width="9.6640625" style="76"/>
    <col min="5633" max="5633" width="28" style="76" customWidth="1"/>
    <col min="5634" max="5634" width="12.21875" style="76" customWidth="1"/>
    <col min="5635" max="5635" width="11" style="76" customWidth="1"/>
    <col min="5636" max="5636" width="14.21875" style="76" bestFit="1" customWidth="1"/>
    <col min="5637" max="5637" width="1.33203125" style="76" customWidth="1"/>
    <col min="5638" max="5638" width="10.88671875" style="76" customWidth="1"/>
    <col min="5639" max="5639" width="1.33203125" style="76" customWidth="1"/>
    <col min="5640" max="5640" width="11.21875" style="76" customWidth="1"/>
    <col min="5641" max="5641" width="1.33203125" style="76" customWidth="1"/>
    <col min="5642" max="5642" width="13.6640625" style="76" customWidth="1"/>
    <col min="5643" max="5643" width="1.88671875" style="76" customWidth="1"/>
    <col min="5644" max="5644" width="15.77734375" style="76" bestFit="1" customWidth="1"/>
    <col min="5645" max="5645" width="1.88671875" style="76" customWidth="1"/>
    <col min="5646" max="5646" width="8.88671875" style="76" customWidth="1"/>
    <col min="5647" max="5647" width="1.88671875" style="76" customWidth="1"/>
    <col min="5648" max="5648" width="13.21875" style="76" customWidth="1"/>
    <col min="5649" max="5649" width="1.88671875" style="76" customWidth="1"/>
    <col min="5650" max="5650" width="13.6640625" style="76" customWidth="1"/>
    <col min="5651" max="5651" width="15.6640625" style="76" customWidth="1"/>
    <col min="5652" max="5652" width="9.21875" style="76" customWidth="1"/>
    <col min="5653" max="5654" width="15.6640625" style="76" customWidth="1"/>
    <col min="5655" max="5655" width="10.6640625" style="76" customWidth="1"/>
    <col min="5656" max="5656" width="1.6640625" style="76" customWidth="1"/>
    <col min="5657" max="5657" width="10.6640625" style="76" customWidth="1"/>
    <col min="5658" max="5658" width="1.6640625" style="76" customWidth="1"/>
    <col min="5659" max="5659" width="10.6640625" style="76" customWidth="1"/>
    <col min="5660" max="5660" width="1.6640625" style="76" customWidth="1"/>
    <col min="5661" max="5661" width="10.6640625" style="76" customWidth="1"/>
    <col min="5662" max="5662" width="1.6640625" style="76" customWidth="1"/>
    <col min="5663" max="5663" width="10.6640625" style="76" customWidth="1"/>
    <col min="5664" max="5664" width="1.6640625" style="76" customWidth="1"/>
    <col min="5665" max="5665" width="11.6640625" style="76" customWidth="1"/>
    <col min="5666" max="5666" width="9.6640625" style="76"/>
    <col min="5667" max="5667" width="18.6640625" style="76" customWidth="1"/>
    <col min="5668" max="5670" width="9.6640625" style="76"/>
    <col min="5671" max="5671" width="5.6640625" style="76" customWidth="1"/>
    <col min="5672" max="5673" width="12.6640625" style="76" customWidth="1"/>
    <col min="5674" max="5888" width="9.6640625" style="76"/>
    <col min="5889" max="5889" width="28" style="76" customWidth="1"/>
    <col min="5890" max="5890" width="12.21875" style="76" customWidth="1"/>
    <col min="5891" max="5891" width="11" style="76" customWidth="1"/>
    <col min="5892" max="5892" width="14.21875" style="76" bestFit="1" customWidth="1"/>
    <col min="5893" max="5893" width="1.33203125" style="76" customWidth="1"/>
    <col min="5894" max="5894" width="10.88671875" style="76" customWidth="1"/>
    <col min="5895" max="5895" width="1.33203125" style="76" customWidth="1"/>
    <col min="5896" max="5896" width="11.21875" style="76" customWidth="1"/>
    <col min="5897" max="5897" width="1.33203125" style="76" customWidth="1"/>
    <col min="5898" max="5898" width="13.6640625" style="76" customWidth="1"/>
    <col min="5899" max="5899" width="1.88671875" style="76" customWidth="1"/>
    <col min="5900" max="5900" width="15.77734375" style="76" bestFit="1" customWidth="1"/>
    <col min="5901" max="5901" width="1.88671875" style="76" customWidth="1"/>
    <col min="5902" max="5902" width="8.88671875" style="76" customWidth="1"/>
    <col min="5903" max="5903" width="1.88671875" style="76" customWidth="1"/>
    <col min="5904" max="5904" width="13.21875" style="76" customWidth="1"/>
    <col min="5905" max="5905" width="1.88671875" style="76" customWidth="1"/>
    <col min="5906" max="5906" width="13.6640625" style="76" customWidth="1"/>
    <col min="5907" max="5907" width="15.6640625" style="76" customWidth="1"/>
    <col min="5908" max="5908" width="9.21875" style="76" customWidth="1"/>
    <col min="5909" max="5910" width="15.6640625" style="76" customWidth="1"/>
    <col min="5911" max="5911" width="10.6640625" style="76" customWidth="1"/>
    <col min="5912" max="5912" width="1.6640625" style="76" customWidth="1"/>
    <col min="5913" max="5913" width="10.6640625" style="76" customWidth="1"/>
    <col min="5914" max="5914" width="1.6640625" style="76" customWidth="1"/>
    <col min="5915" max="5915" width="10.6640625" style="76" customWidth="1"/>
    <col min="5916" max="5916" width="1.6640625" style="76" customWidth="1"/>
    <col min="5917" max="5917" width="10.6640625" style="76" customWidth="1"/>
    <col min="5918" max="5918" width="1.6640625" style="76" customWidth="1"/>
    <col min="5919" max="5919" width="10.6640625" style="76" customWidth="1"/>
    <col min="5920" max="5920" width="1.6640625" style="76" customWidth="1"/>
    <col min="5921" max="5921" width="11.6640625" style="76" customWidth="1"/>
    <col min="5922" max="5922" width="9.6640625" style="76"/>
    <col min="5923" max="5923" width="18.6640625" style="76" customWidth="1"/>
    <col min="5924" max="5926" width="9.6640625" style="76"/>
    <col min="5927" max="5927" width="5.6640625" style="76" customWidth="1"/>
    <col min="5928" max="5929" width="12.6640625" style="76" customWidth="1"/>
    <col min="5930" max="6144" width="9.6640625" style="76"/>
    <col min="6145" max="6145" width="28" style="76" customWidth="1"/>
    <col min="6146" max="6146" width="12.21875" style="76" customWidth="1"/>
    <col min="6147" max="6147" width="11" style="76" customWidth="1"/>
    <col min="6148" max="6148" width="14.21875" style="76" bestFit="1" customWidth="1"/>
    <col min="6149" max="6149" width="1.33203125" style="76" customWidth="1"/>
    <col min="6150" max="6150" width="10.88671875" style="76" customWidth="1"/>
    <col min="6151" max="6151" width="1.33203125" style="76" customWidth="1"/>
    <col min="6152" max="6152" width="11.21875" style="76" customWidth="1"/>
    <col min="6153" max="6153" width="1.33203125" style="76" customWidth="1"/>
    <col min="6154" max="6154" width="13.6640625" style="76" customWidth="1"/>
    <col min="6155" max="6155" width="1.88671875" style="76" customWidth="1"/>
    <col min="6156" max="6156" width="15.77734375" style="76" bestFit="1" customWidth="1"/>
    <col min="6157" max="6157" width="1.88671875" style="76" customWidth="1"/>
    <col min="6158" max="6158" width="8.88671875" style="76" customWidth="1"/>
    <col min="6159" max="6159" width="1.88671875" style="76" customWidth="1"/>
    <col min="6160" max="6160" width="13.21875" style="76" customWidth="1"/>
    <col min="6161" max="6161" width="1.88671875" style="76" customWidth="1"/>
    <col min="6162" max="6162" width="13.6640625" style="76" customWidth="1"/>
    <col min="6163" max="6163" width="15.6640625" style="76" customWidth="1"/>
    <col min="6164" max="6164" width="9.21875" style="76" customWidth="1"/>
    <col min="6165" max="6166" width="15.6640625" style="76" customWidth="1"/>
    <col min="6167" max="6167" width="10.6640625" style="76" customWidth="1"/>
    <col min="6168" max="6168" width="1.6640625" style="76" customWidth="1"/>
    <col min="6169" max="6169" width="10.6640625" style="76" customWidth="1"/>
    <col min="6170" max="6170" width="1.6640625" style="76" customWidth="1"/>
    <col min="6171" max="6171" width="10.6640625" style="76" customWidth="1"/>
    <col min="6172" max="6172" width="1.6640625" style="76" customWidth="1"/>
    <col min="6173" max="6173" width="10.6640625" style="76" customWidth="1"/>
    <col min="6174" max="6174" width="1.6640625" style="76" customWidth="1"/>
    <col min="6175" max="6175" width="10.6640625" style="76" customWidth="1"/>
    <col min="6176" max="6176" width="1.6640625" style="76" customWidth="1"/>
    <col min="6177" max="6177" width="11.6640625" style="76" customWidth="1"/>
    <col min="6178" max="6178" width="9.6640625" style="76"/>
    <col min="6179" max="6179" width="18.6640625" style="76" customWidth="1"/>
    <col min="6180" max="6182" width="9.6640625" style="76"/>
    <col min="6183" max="6183" width="5.6640625" style="76" customWidth="1"/>
    <col min="6184" max="6185" width="12.6640625" style="76" customWidth="1"/>
    <col min="6186" max="6400" width="9.6640625" style="76"/>
    <col min="6401" max="6401" width="28" style="76" customWidth="1"/>
    <col min="6402" max="6402" width="12.21875" style="76" customWidth="1"/>
    <col min="6403" max="6403" width="11" style="76" customWidth="1"/>
    <col min="6404" max="6404" width="14.21875" style="76" bestFit="1" customWidth="1"/>
    <col min="6405" max="6405" width="1.33203125" style="76" customWidth="1"/>
    <col min="6406" max="6406" width="10.88671875" style="76" customWidth="1"/>
    <col min="6407" max="6407" width="1.33203125" style="76" customWidth="1"/>
    <col min="6408" max="6408" width="11.21875" style="76" customWidth="1"/>
    <col min="6409" max="6409" width="1.33203125" style="76" customWidth="1"/>
    <col min="6410" max="6410" width="13.6640625" style="76" customWidth="1"/>
    <col min="6411" max="6411" width="1.88671875" style="76" customWidth="1"/>
    <col min="6412" max="6412" width="15.77734375" style="76" bestFit="1" customWidth="1"/>
    <col min="6413" max="6413" width="1.88671875" style="76" customWidth="1"/>
    <col min="6414" max="6414" width="8.88671875" style="76" customWidth="1"/>
    <col min="6415" max="6415" width="1.88671875" style="76" customWidth="1"/>
    <col min="6416" max="6416" width="13.21875" style="76" customWidth="1"/>
    <col min="6417" max="6417" width="1.88671875" style="76" customWidth="1"/>
    <col min="6418" max="6418" width="13.6640625" style="76" customWidth="1"/>
    <col min="6419" max="6419" width="15.6640625" style="76" customWidth="1"/>
    <col min="6420" max="6420" width="9.21875" style="76" customWidth="1"/>
    <col min="6421" max="6422" width="15.6640625" style="76" customWidth="1"/>
    <col min="6423" max="6423" width="10.6640625" style="76" customWidth="1"/>
    <col min="6424" max="6424" width="1.6640625" style="76" customWidth="1"/>
    <col min="6425" max="6425" width="10.6640625" style="76" customWidth="1"/>
    <col min="6426" max="6426" width="1.6640625" style="76" customWidth="1"/>
    <col min="6427" max="6427" width="10.6640625" style="76" customWidth="1"/>
    <col min="6428" max="6428" width="1.6640625" style="76" customWidth="1"/>
    <col min="6429" max="6429" width="10.6640625" style="76" customWidth="1"/>
    <col min="6430" max="6430" width="1.6640625" style="76" customWidth="1"/>
    <col min="6431" max="6431" width="10.6640625" style="76" customWidth="1"/>
    <col min="6432" max="6432" width="1.6640625" style="76" customWidth="1"/>
    <col min="6433" max="6433" width="11.6640625" style="76" customWidth="1"/>
    <col min="6434" max="6434" width="9.6640625" style="76"/>
    <col min="6435" max="6435" width="18.6640625" style="76" customWidth="1"/>
    <col min="6436" max="6438" width="9.6640625" style="76"/>
    <col min="6439" max="6439" width="5.6640625" style="76" customWidth="1"/>
    <col min="6440" max="6441" width="12.6640625" style="76" customWidth="1"/>
    <col min="6442" max="6656" width="9.6640625" style="76"/>
    <col min="6657" max="6657" width="28" style="76" customWidth="1"/>
    <col min="6658" max="6658" width="12.21875" style="76" customWidth="1"/>
    <col min="6659" max="6659" width="11" style="76" customWidth="1"/>
    <col min="6660" max="6660" width="14.21875" style="76" bestFit="1" customWidth="1"/>
    <col min="6661" max="6661" width="1.33203125" style="76" customWidth="1"/>
    <col min="6662" max="6662" width="10.88671875" style="76" customWidth="1"/>
    <col min="6663" max="6663" width="1.33203125" style="76" customWidth="1"/>
    <col min="6664" max="6664" width="11.21875" style="76" customWidth="1"/>
    <col min="6665" max="6665" width="1.33203125" style="76" customWidth="1"/>
    <col min="6666" max="6666" width="13.6640625" style="76" customWidth="1"/>
    <col min="6667" max="6667" width="1.88671875" style="76" customWidth="1"/>
    <col min="6668" max="6668" width="15.77734375" style="76" bestFit="1" customWidth="1"/>
    <col min="6669" max="6669" width="1.88671875" style="76" customWidth="1"/>
    <col min="6670" max="6670" width="8.88671875" style="76" customWidth="1"/>
    <col min="6671" max="6671" width="1.88671875" style="76" customWidth="1"/>
    <col min="6672" max="6672" width="13.21875" style="76" customWidth="1"/>
    <col min="6673" max="6673" width="1.88671875" style="76" customWidth="1"/>
    <col min="6674" max="6674" width="13.6640625" style="76" customWidth="1"/>
    <col min="6675" max="6675" width="15.6640625" style="76" customWidth="1"/>
    <col min="6676" max="6676" width="9.21875" style="76" customWidth="1"/>
    <col min="6677" max="6678" width="15.6640625" style="76" customWidth="1"/>
    <col min="6679" max="6679" width="10.6640625" style="76" customWidth="1"/>
    <col min="6680" max="6680" width="1.6640625" style="76" customWidth="1"/>
    <col min="6681" max="6681" width="10.6640625" style="76" customWidth="1"/>
    <col min="6682" max="6682" width="1.6640625" style="76" customWidth="1"/>
    <col min="6683" max="6683" width="10.6640625" style="76" customWidth="1"/>
    <col min="6684" max="6684" width="1.6640625" style="76" customWidth="1"/>
    <col min="6685" max="6685" width="10.6640625" style="76" customWidth="1"/>
    <col min="6686" max="6686" width="1.6640625" style="76" customWidth="1"/>
    <col min="6687" max="6687" width="10.6640625" style="76" customWidth="1"/>
    <col min="6688" max="6688" width="1.6640625" style="76" customWidth="1"/>
    <col min="6689" max="6689" width="11.6640625" style="76" customWidth="1"/>
    <col min="6690" max="6690" width="9.6640625" style="76"/>
    <col min="6691" max="6691" width="18.6640625" style="76" customWidth="1"/>
    <col min="6692" max="6694" width="9.6640625" style="76"/>
    <col min="6695" max="6695" width="5.6640625" style="76" customWidth="1"/>
    <col min="6696" max="6697" width="12.6640625" style="76" customWidth="1"/>
    <col min="6698" max="6912" width="9.6640625" style="76"/>
    <col min="6913" max="6913" width="28" style="76" customWidth="1"/>
    <col min="6914" max="6914" width="12.21875" style="76" customWidth="1"/>
    <col min="6915" max="6915" width="11" style="76" customWidth="1"/>
    <col min="6916" max="6916" width="14.21875" style="76" bestFit="1" customWidth="1"/>
    <col min="6917" max="6917" width="1.33203125" style="76" customWidth="1"/>
    <col min="6918" max="6918" width="10.88671875" style="76" customWidth="1"/>
    <col min="6919" max="6919" width="1.33203125" style="76" customWidth="1"/>
    <col min="6920" max="6920" width="11.21875" style="76" customWidth="1"/>
    <col min="6921" max="6921" width="1.33203125" style="76" customWidth="1"/>
    <col min="6922" max="6922" width="13.6640625" style="76" customWidth="1"/>
    <col min="6923" max="6923" width="1.88671875" style="76" customWidth="1"/>
    <col min="6924" max="6924" width="15.77734375" style="76" bestFit="1" customWidth="1"/>
    <col min="6925" max="6925" width="1.88671875" style="76" customWidth="1"/>
    <col min="6926" max="6926" width="8.88671875" style="76" customWidth="1"/>
    <col min="6927" max="6927" width="1.88671875" style="76" customWidth="1"/>
    <col min="6928" max="6928" width="13.21875" style="76" customWidth="1"/>
    <col min="6929" max="6929" width="1.88671875" style="76" customWidth="1"/>
    <col min="6930" max="6930" width="13.6640625" style="76" customWidth="1"/>
    <col min="6931" max="6931" width="15.6640625" style="76" customWidth="1"/>
    <col min="6932" max="6932" width="9.21875" style="76" customWidth="1"/>
    <col min="6933" max="6934" width="15.6640625" style="76" customWidth="1"/>
    <col min="6935" max="6935" width="10.6640625" style="76" customWidth="1"/>
    <col min="6936" max="6936" width="1.6640625" style="76" customWidth="1"/>
    <col min="6937" max="6937" width="10.6640625" style="76" customWidth="1"/>
    <col min="6938" max="6938" width="1.6640625" style="76" customWidth="1"/>
    <col min="6939" max="6939" width="10.6640625" style="76" customWidth="1"/>
    <col min="6940" max="6940" width="1.6640625" style="76" customWidth="1"/>
    <col min="6941" max="6941" width="10.6640625" style="76" customWidth="1"/>
    <col min="6942" max="6942" width="1.6640625" style="76" customWidth="1"/>
    <col min="6943" max="6943" width="10.6640625" style="76" customWidth="1"/>
    <col min="6944" max="6944" width="1.6640625" style="76" customWidth="1"/>
    <col min="6945" max="6945" width="11.6640625" style="76" customWidth="1"/>
    <col min="6946" max="6946" width="9.6640625" style="76"/>
    <col min="6947" max="6947" width="18.6640625" style="76" customWidth="1"/>
    <col min="6948" max="6950" width="9.6640625" style="76"/>
    <col min="6951" max="6951" width="5.6640625" style="76" customWidth="1"/>
    <col min="6952" max="6953" width="12.6640625" style="76" customWidth="1"/>
    <col min="6954" max="7168" width="9.6640625" style="76"/>
    <col min="7169" max="7169" width="28" style="76" customWidth="1"/>
    <col min="7170" max="7170" width="12.21875" style="76" customWidth="1"/>
    <col min="7171" max="7171" width="11" style="76" customWidth="1"/>
    <col min="7172" max="7172" width="14.21875" style="76" bestFit="1" customWidth="1"/>
    <col min="7173" max="7173" width="1.33203125" style="76" customWidth="1"/>
    <col min="7174" max="7174" width="10.88671875" style="76" customWidth="1"/>
    <col min="7175" max="7175" width="1.33203125" style="76" customWidth="1"/>
    <col min="7176" max="7176" width="11.21875" style="76" customWidth="1"/>
    <col min="7177" max="7177" width="1.33203125" style="76" customWidth="1"/>
    <col min="7178" max="7178" width="13.6640625" style="76" customWidth="1"/>
    <col min="7179" max="7179" width="1.88671875" style="76" customWidth="1"/>
    <col min="7180" max="7180" width="15.77734375" style="76" bestFit="1" customWidth="1"/>
    <col min="7181" max="7181" width="1.88671875" style="76" customWidth="1"/>
    <col min="7182" max="7182" width="8.88671875" style="76" customWidth="1"/>
    <col min="7183" max="7183" width="1.88671875" style="76" customWidth="1"/>
    <col min="7184" max="7184" width="13.21875" style="76" customWidth="1"/>
    <col min="7185" max="7185" width="1.88671875" style="76" customWidth="1"/>
    <col min="7186" max="7186" width="13.6640625" style="76" customWidth="1"/>
    <col min="7187" max="7187" width="15.6640625" style="76" customWidth="1"/>
    <col min="7188" max="7188" width="9.21875" style="76" customWidth="1"/>
    <col min="7189" max="7190" width="15.6640625" style="76" customWidth="1"/>
    <col min="7191" max="7191" width="10.6640625" style="76" customWidth="1"/>
    <col min="7192" max="7192" width="1.6640625" style="76" customWidth="1"/>
    <col min="7193" max="7193" width="10.6640625" style="76" customWidth="1"/>
    <col min="7194" max="7194" width="1.6640625" style="76" customWidth="1"/>
    <col min="7195" max="7195" width="10.6640625" style="76" customWidth="1"/>
    <col min="7196" max="7196" width="1.6640625" style="76" customWidth="1"/>
    <col min="7197" max="7197" width="10.6640625" style="76" customWidth="1"/>
    <col min="7198" max="7198" width="1.6640625" style="76" customWidth="1"/>
    <col min="7199" max="7199" width="10.6640625" style="76" customWidth="1"/>
    <col min="7200" max="7200" width="1.6640625" style="76" customWidth="1"/>
    <col min="7201" max="7201" width="11.6640625" style="76" customWidth="1"/>
    <col min="7202" max="7202" width="9.6640625" style="76"/>
    <col min="7203" max="7203" width="18.6640625" style="76" customWidth="1"/>
    <col min="7204" max="7206" width="9.6640625" style="76"/>
    <col min="7207" max="7207" width="5.6640625" style="76" customWidth="1"/>
    <col min="7208" max="7209" width="12.6640625" style="76" customWidth="1"/>
    <col min="7210" max="7424" width="9.6640625" style="76"/>
    <col min="7425" max="7425" width="28" style="76" customWidth="1"/>
    <col min="7426" max="7426" width="12.21875" style="76" customWidth="1"/>
    <col min="7427" max="7427" width="11" style="76" customWidth="1"/>
    <col min="7428" max="7428" width="14.21875" style="76" bestFit="1" customWidth="1"/>
    <col min="7429" max="7429" width="1.33203125" style="76" customWidth="1"/>
    <col min="7430" max="7430" width="10.88671875" style="76" customWidth="1"/>
    <col min="7431" max="7431" width="1.33203125" style="76" customWidth="1"/>
    <col min="7432" max="7432" width="11.21875" style="76" customWidth="1"/>
    <col min="7433" max="7433" width="1.33203125" style="76" customWidth="1"/>
    <col min="7434" max="7434" width="13.6640625" style="76" customWidth="1"/>
    <col min="7435" max="7435" width="1.88671875" style="76" customWidth="1"/>
    <col min="7436" max="7436" width="15.77734375" style="76" bestFit="1" customWidth="1"/>
    <col min="7437" max="7437" width="1.88671875" style="76" customWidth="1"/>
    <col min="7438" max="7438" width="8.88671875" style="76" customWidth="1"/>
    <col min="7439" max="7439" width="1.88671875" style="76" customWidth="1"/>
    <col min="7440" max="7440" width="13.21875" style="76" customWidth="1"/>
    <col min="7441" max="7441" width="1.88671875" style="76" customWidth="1"/>
    <col min="7442" max="7442" width="13.6640625" style="76" customWidth="1"/>
    <col min="7443" max="7443" width="15.6640625" style="76" customWidth="1"/>
    <col min="7444" max="7444" width="9.21875" style="76" customWidth="1"/>
    <col min="7445" max="7446" width="15.6640625" style="76" customWidth="1"/>
    <col min="7447" max="7447" width="10.6640625" style="76" customWidth="1"/>
    <col min="7448" max="7448" width="1.6640625" style="76" customWidth="1"/>
    <col min="7449" max="7449" width="10.6640625" style="76" customWidth="1"/>
    <col min="7450" max="7450" width="1.6640625" style="76" customWidth="1"/>
    <col min="7451" max="7451" width="10.6640625" style="76" customWidth="1"/>
    <col min="7452" max="7452" width="1.6640625" style="76" customWidth="1"/>
    <col min="7453" max="7453" width="10.6640625" style="76" customWidth="1"/>
    <col min="7454" max="7454" width="1.6640625" style="76" customWidth="1"/>
    <col min="7455" max="7455" width="10.6640625" style="76" customWidth="1"/>
    <col min="7456" max="7456" width="1.6640625" style="76" customWidth="1"/>
    <col min="7457" max="7457" width="11.6640625" style="76" customWidth="1"/>
    <col min="7458" max="7458" width="9.6640625" style="76"/>
    <col min="7459" max="7459" width="18.6640625" style="76" customWidth="1"/>
    <col min="7460" max="7462" width="9.6640625" style="76"/>
    <col min="7463" max="7463" width="5.6640625" style="76" customWidth="1"/>
    <col min="7464" max="7465" width="12.6640625" style="76" customWidth="1"/>
    <col min="7466" max="7680" width="9.6640625" style="76"/>
    <col min="7681" max="7681" width="28" style="76" customWidth="1"/>
    <col min="7682" max="7682" width="12.21875" style="76" customWidth="1"/>
    <col min="7683" max="7683" width="11" style="76" customWidth="1"/>
    <col min="7684" max="7684" width="14.21875" style="76" bestFit="1" customWidth="1"/>
    <col min="7685" max="7685" width="1.33203125" style="76" customWidth="1"/>
    <col min="7686" max="7686" width="10.88671875" style="76" customWidth="1"/>
    <col min="7687" max="7687" width="1.33203125" style="76" customWidth="1"/>
    <col min="7688" max="7688" width="11.21875" style="76" customWidth="1"/>
    <col min="7689" max="7689" width="1.33203125" style="76" customWidth="1"/>
    <col min="7690" max="7690" width="13.6640625" style="76" customWidth="1"/>
    <col min="7691" max="7691" width="1.88671875" style="76" customWidth="1"/>
    <col min="7692" max="7692" width="15.77734375" style="76" bestFit="1" customWidth="1"/>
    <col min="7693" max="7693" width="1.88671875" style="76" customWidth="1"/>
    <col min="7694" max="7694" width="8.88671875" style="76" customWidth="1"/>
    <col min="7695" max="7695" width="1.88671875" style="76" customWidth="1"/>
    <col min="7696" max="7696" width="13.21875" style="76" customWidth="1"/>
    <col min="7697" max="7697" width="1.88671875" style="76" customWidth="1"/>
    <col min="7698" max="7698" width="13.6640625" style="76" customWidth="1"/>
    <col min="7699" max="7699" width="15.6640625" style="76" customWidth="1"/>
    <col min="7700" max="7700" width="9.21875" style="76" customWidth="1"/>
    <col min="7701" max="7702" width="15.6640625" style="76" customWidth="1"/>
    <col min="7703" max="7703" width="10.6640625" style="76" customWidth="1"/>
    <col min="7704" max="7704" width="1.6640625" style="76" customWidth="1"/>
    <col min="7705" max="7705" width="10.6640625" style="76" customWidth="1"/>
    <col min="7706" max="7706" width="1.6640625" style="76" customWidth="1"/>
    <col min="7707" max="7707" width="10.6640625" style="76" customWidth="1"/>
    <col min="7708" max="7708" width="1.6640625" style="76" customWidth="1"/>
    <col min="7709" max="7709" width="10.6640625" style="76" customWidth="1"/>
    <col min="7710" max="7710" width="1.6640625" style="76" customWidth="1"/>
    <col min="7711" max="7711" width="10.6640625" style="76" customWidth="1"/>
    <col min="7712" max="7712" width="1.6640625" style="76" customWidth="1"/>
    <col min="7713" max="7713" width="11.6640625" style="76" customWidth="1"/>
    <col min="7714" max="7714" width="9.6640625" style="76"/>
    <col min="7715" max="7715" width="18.6640625" style="76" customWidth="1"/>
    <col min="7716" max="7718" width="9.6640625" style="76"/>
    <col min="7719" max="7719" width="5.6640625" style="76" customWidth="1"/>
    <col min="7720" max="7721" width="12.6640625" style="76" customWidth="1"/>
    <col min="7722" max="7936" width="9.6640625" style="76"/>
    <col min="7937" max="7937" width="28" style="76" customWidth="1"/>
    <col min="7938" max="7938" width="12.21875" style="76" customWidth="1"/>
    <col min="7939" max="7939" width="11" style="76" customWidth="1"/>
    <col min="7940" max="7940" width="14.21875" style="76" bestFit="1" customWidth="1"/>
    <col min="7941" max="7941" width="1.33203125" style="76" customWidth="1"/>
    <col min="7942" max="7942" width="10.88671875" style="76" customWidth="1"/>
    <col min="7943" max="7943" width="1.33203125" style="76" customWidth="1"/>
    <col min="7944" max="7944" width="11.21875" style="76" customWidth="1"/>
    <col min="7945" max="7945" width="1.33203125" style="76" customWidth="1"/>
    <col min="7946" max="7946" width="13.6640625" style="76" customWidth="1"/>
    <col min="7947" max="7947" width="1.88671875" style="76" customWidth="1"/>
    <col min="7948" max="7948" width="15.77734375" style="76" bestFit="1" customWidth="1"/>
    <col min="7949" max="7949" width="1.88671875" style="76" customWidth="1"/>
    <col min="7950" max="7950" width="8.88671875" style="76" customWidth="1"/>
    <col min="7951" max="7951" width="1.88671875" style="76" customWidth="1"/>
    <col min="7952" max="7952" width="13.21875" style="76" customWidth="1"/>
    <col min="7953" max="7953" width="1.88671875" style="76" customWidth="1"/>
    <col min="7954" max="7954" width="13.6640625" style="76" customWidth="1"/>
    <col min="7955" max="7955" width="15.6640625" style="76" customWidth="1"/>
    <col min="7956" max="7956" width="9.21875" style="76" customWidth="1"/>
    <col min="7957" max="7958" width="15.6640625" style="76" customWidth="1"/>
    <col min="7959" max="7959" width="10.6640625" style="76" customWidth="1"/>
    <col min="7960" max="7960" width="1.6640625" style="76" customWidth="1"/>
    <col min="7961" max="7961" width="10.6640625" style="76" customWidth="1"/>
    <col min="7962" max="7962" width="1.6640625" style="76" customWidth="1"/>
    <col min="7963" max="7963" width="10.6640625" style="76" customWidth="1"/>
    <col min="7964" max="7964" width="1.6640625" style="76" customWidth="1"/>
    <col min="7965" max="7965" width="10.6640625" style="76" customWidth="1"/>
    <col min="7966" max="7966" width="1.6640625" style="76" customWidth="1"/>
    <col min="7967" max="7967" width="10.6640625" style="76" customWidth="1"/>
    <col min="7968" max="7968" width="1.6640625" style="76" customWidth="1"/>
    <col min="7969" max="7969" width="11.6640625" style="76" customWidth="1"/>
    <col min="7970" max="7970" width="9.6640625" style="76"/>
    <col min="7971" max="7971" width="18.6640625" style="76" customWidth="1"/>
    <col min="7972" max="7974" width="9.6640625" style="76"/>
    <col min="7975" max="7975" width="5.6640625" style="76" customWidth="1"/>
    <col min="7976" max="7977" width="12.6640625" style="76" customWidth="1"/>
    <col min="7978" max="8192" width="9.6640625" style="76"/>
    <col min="8193" max="8193" width="28" style="76" customWidth="1"/>
    <col min="8194" max="8194" width="12.21875" style="76" customWidth="1"/>
    <col min="8195" max="8195" width="11" style="76" customWidth="1"/>
    <col min="8196" max="8196" width="14.21875" style="76" bestFit="1" customWidth="1"/>
    <col min="8197" max="8197" width="1.33203125" style="76" customWidth="1"/>
    <col min="8198" max="8198" width="10.88671875" style="76" customWidth="1"/>
    <col min="8199" max="8199" width="1.33203125" style="76" customWidth="1"/>
    <col min="8200" max="8200" width="11.21875" style="76" customWidth="1"/>
    <col min="8201" max="8201" width="1.33203125" style="76" customWidth="1"/>
    <col min="8202" max="8202" width="13.6640625" style="76" customWidth="1"/>
    <col min="8203" max="8203" width="1.88671875" style="76" customWidth="1"/>
    <col min="8204" max="8204" width="15.77734375" style="76" bestFit="1" customWidth="1"/>
    <col min="8205" max="8205" width="1.88671875" style="76" customWidth="1"/>
    <col min="8206" max="8206" width="8.88671875" style="76" customWidth="1"/>
    <col min="8207" max="8207" width="1.88671875" style="76" customWidth="1"/>
    <col min="8208" max="8208" width="13.21875" style="76" customWidth="1"/>
    <col min="8209" max="8209" width="1.88671875" style="76" customWidth="1"/>
    <col min="8210" max="8210" width="13.6640625" style="76" customWidth="1"/>
    <col min="8211" max="8211" width="15.6640625" style="76" customWidth="1"/>
    <col min="8212" max="8212" width="9.21875" style="76" customWidth="1"/>
    <col min="8213" max="8214" width="15.6640625" style="76" customWidth="1"/>
    <col min="8215" max="8215" width="10.6640625" style="76" customWidth="1"/>
    <col min="8216" max="8216" width="1.6640625" style="76" customWidth="1"/>
    <col min="8217" max="8217" width="10.6640625" style="76" customWidth="1"/>
    <col min="8218" max="8218" width="1.6640625" style="76" customWidth="1"/>
    <col min="8219" max="8219" width="10.6640625" style="76" customWidth="1"/>
    <col min="8220" max="8220" width="1.6640625" style="76" customWidth="1"/>
    <col min="8221" max="8221" width="10.6640625" style="76" customWidth="1"/>
    <col min="8222" max="8222" width="1.6640625" style="76" customWidth="1"/>
    <col min="8223" max="8223" width="10.6640625" style="76" customWidth="1"/>
    <col min="8224" max="8224" width="1.6640625" style="76" customWidth="1"/>
    <col min="8225" max="8225" width="11.6640625" style="76" customWidth="1"/>
    <col min="8226" max="8226" width="9.6640625" style="76"/>
    <col min="8227" max="8227" width="18.6640625" style="76" customWidth="1"/>
    <col min="8228" max="8230" width="9.6640625" style="76"/>
    <col min="8231" max="8231" width="5.6640625" style="76" customWidth="1"/>
    <col min="8232" max="8233" width="12.6640625" style="76" customWidth="1"/>
    <col min="8234" max="8448" width="9.6640625" style="76"/>
    <col min="8449" max="8449" width="28" style="76" customWidth="1"/>
    <col min="8450" max="8450" width="12.21875" style="76" customWidth="1"/>
    <col min="8451" max="8451" width="11" style="76" customWidth="1"/>
    <col min="8452" max="8452" width="14.21875" style="76" bestFit="1" customWidth="1"/>
    <col min="8453" max="8453" width="1.33203125" style="76" customWidth="1"/>
    <col min="8454" max="8454" width="10.88671875" style="76" customWidth="1"/>
    <col min="8455" max="8455" width="1.33203125" style="76" customWidth="1"/>
    <col min="8456" max="8456" width="11.21875" style="76" customWidth="1"/>
    <col min="8457" max="8457" width="1.33203125" style="76" customWidth="1"/>
    <col min="8458" max="8458" width="13.6640625" style="76" customWidth="1"/>
    <col min="8459" max="8459" width="1.88671875" style="76" customWidth="1"/>
    <col min="8460" max="8460" width="15.77734375" style="76" bestFit="1" customWidth="1"/>
    <col min="8461" max="8461" width="1.88671875" style="76" customWidth="1"/>
    <col min="8462" max="8462" width="8.88671875" style="76" customWidth="1"/>
    <col min="8463" max="8463" width="1.88671875" style="76" customWidth="1"/>
    <col min="8464" max="8464" width="13.21875" style="76" customWidth="1"/>
    <col min="8465" max="8465" width="1.88671875" style="76" customWidth="1"/>
    <col min="8466" max="8466" width="13.6640625" style="76" customWidth="1"/>
    <col min="8467" max="8467" width="15.6640625" style="76" customWidth="1"/>
    <col min="8468" max="8468" width="9.21875" style="76" customWidth="1"/>
    <col min="8469" max="8470" width="15.6640625" style="76" customWidth="1"/>
    <col min="8471" max="8471" width="10.6640625" style="76" customWidth="1"/>
    <col min="8472" max="8472" width="1.6640625" style="76" customWidth="1"/>
    <col min="8473" max="8473" width="10.6640625" style="76" customWidth="1"/>
    <col min="8474" max="8474" width="1.6640625" style="76" customWidth="1"/>
    <col min="8475" max="8475" width="10.6640625" style="76" customWidth="1"/>
    <col min="8476" max="8476" width="1.6640625" style="76" customWidth="1"/>
    <col min="8477" max="8477" width="10.6640625" style="76" customWidth="1"/>
    <col min="8478" max="8478" width="1.6640625" style="76" customWidth="1"/>
    <col min="8479" max="8479" width="10.6640625" style="76" customWidth="1"/>
    <col min="8480" max="8480" width="1.6640625" style="76" customWidth="1"/>
    <col min="8481" max="8481" width="11.6640625" style="76" customWidth="1"/>
    <col min="8482" max="8482" width="9.6640625" style="76"/>
    <col min="8483" max="8483" width="18.6640625" style="76" customWidth="1"/>
    <col min="8484" max="8486" width="9.6640625" style="76"/>
    <col min="8487" max="8487" width="5.6640625" style="76" customWidth="1"/>
    <col min="8488" max="8489" width="12.6640625" style="76" customWidth="1"/>
    <col min="8490" max="8704" width="9.6640625" style="76"/>
    <col min="8705" max="8705" width="28" style="76" customWidth="1"/>
    <col min="8706" max="8706" width="12.21875" style="76" customWidth="1"/>
    <col min="8707" max="8707" width="11" style="76" customWidth="1"/>
    <col min="8708" max="8708" width="14.21875" style="76" bestFit="1" customWidth="1"/>
    <col min="8709" max="8709" width="1.33203125" style="76" customWidth="1"/>
    <col min="8710" max="8710" width="10.88671875" style="76" customWidth="1"/>
    <col min="8711" max="8711" width="1.33203125" style="76" customWidth="1"/>
    <col min="8712" max="8712" width="11.21875" style="76" customWidth="1"/>
    <col min="8713" max="8713" width="1.33203125" style="76" customWidth="1"/>
    <col min="8714" max="8714" width="13.6640625" style="76" customWidth="1"/>
    <col min="8715" max="8715" width="1.88671875" style="76" customWidth="1"/>
    <col min="8716" max="8716" width="15.77734375" style="76" bestFit="1" customWidth="1"/>
    <col min="8717" max="8717" width="1.88671875" style="76" customWidth="1"/>
    <col min="8718" max="8718" width="8.88671875" style="76" customWidth="1"/>
    <col min="8719" max="8719" width="1.88671875" style="76" customWidth="1"/>
    <col min="8720" max="8720" width="13.21875" style="76" customWidth="1"/>
    <col min="8721" max="8721" width="1.88671875" style="76" customWidth="1"/>
    <col min="8722" max="8722" width="13.6640625" style="76" customWidth="1"/>
    <col min="8723" max="8723" width="15.6640625" style="76" customWidth="1"/>
    <col min="8724" max="8724" width="9.21875" style="76" customWidth="1"/>
    <col min="8725" max="8726" width="15.6640625" style="76" customWidth="1"/>
    <col min="8727" max="8727" width="10.6640625" style="76" customWidth="1"/>
    <col min="8728" max="8728" width="1.6640625" style="76" customWidth="1"/>
    <col min="8729" max="8729" width="10.6640625" style="76" customWidth="1"/>
    <col min="8730" max="8730" width="1.6640625" style="76" customWidth="1"/>
    <col min="8731" max="8731" width="10.6640625" style="76" customWidth="1"/>
    <col min="8732" max="8732" width="1.6640625" style="76" customWidth="1"/>
    <col min="8733" max="8733" width="10.6640625" style="76" customWidth="1"/>
    <col min="8734" max="8734" width="1.6640625" style="76" customWidth="1"/>
    <col min="8735" max="8735" width="10.6640625" style="76" customWidth="1"/>
    <col min="8736" max="8736" width="1.6640625" style="76" customWidth="1"/>
    <col min="8737" max="8737" width="11.6640625" style="76" customWidth="1"/>
    <col min="8738" max="8738" width="9.6640625" style="76"/>
    <col min="8739" max="8739" width="18.6640625" style="76" customWidth="1"/>
    <col min="8740" max="8742" width="9.6640625" style="76"/>
    <col min="8743" max="8743" width="5.6640625" style="76" customWidth="1"/>
    <col min="8744" max="8745" width="12.6640625" style="76" customWidth="1"/>
    <col min="8746" max="8960" width="9.6640625" style="76"/>
    <col min="8961" max="8961" width="28" style="76" customWidth="1"/>
    <col min="8962" max="8962" width="12.21875" style="76" customWidth="1"/>
    <col min="8963" max="8963" width="11" style="76" customWidth="1"/>
    <col min="8964" max="8964" width="14.21875" style="76" bestFit="1" customWidth="1"/>
    <col min="8965" max="8965" width="1.33203125" style="76" customWidth="1"/>
    <col min="8966" max="8966" width="10.88671875" style="76" customWidth="1"/>
    <col min="8967" max="8967" width="1.33203125" style="76" customWidth="1"/>
    <col min="8968" max="8968" width="11.21875" style="76" customWidth="1"/>
    <col min="8969" max="8969" width="1.33203125" style="76" customWidth="1"/>
    <col min="8970" max="8970" width="13.6640625" style="76" customWidth="1"/>
    <col min="8971" max="8971" width="1.88671875" style="76" customWidth="1"/>
    <col min="8972" max="8972" width="15.77734375" style="76" bestFit="1" customWidth="1"/>
    <col min="8973" max="8973" width="1.88671875" style="76" customWidth="1"/>
    <col min="8974" max="8974" width="8.88671875" style="76" customWidth="1"/>
    <col min="8975" max="8975" width="1.88671875" style="76" customWidth="1"/>
    <col min="8976" max="8976" width="13.21875" style="76" customWidth="1"/>
    <col min="8977" max="8977" width="1.88671875" style="76" customWidth="1"/>
    <col min="8978" max="8978" width="13.6640625" style="76" customWidth="1"/>
    <col min="8979" max="8979" width="15.6640625" style="76" customWidth="1"/>
    <col min="8980" max="8980" width="9.21875" style="76" customWidth="1"/>
    <col min="8981" max="8982" width="15.6640625" style="76" customWidth="1"/>
    <col min="8983" max="8983" width="10.6640625" style="76" customWidth="1"/>
    <col min="8984" max="8984" width="1.6640625" style="76" customWidth="1"/>
    <col min="8985" max="8985" width="10.6640625" style="76" customWidth="1"/>
    <col min="8986" max="8986" width="1.6640625" style="76" customWidth="1"/>
    <col min="8987" max="8987" width="10.6640625" style="76" customWidth="1"/>
    <col min="8988" max="8988" width="1.6640625" style="76" customWidth="1"/>
    <col min="8989" max="8989" width="10.6640625" style="76" customWidth="1"/>
    <col min="8990" max="8990" width="1.6640625" style="76" customWidth="1"/>
    <col min="8991" max="8991" width="10.6640625" style="76" customWidth="1"/>
    <col min="8992" max="8992" width="1.6640625" style="76" customWidth="1"/>
    <col min="8993" max="8993" width="11.6640625" style="76" customWidth="1"/>
    <col min="8994" max="8994" width="9.6640625" style="76"/>
    <col min="8995" max="8995" width="18.6640625" style="76" customWidth="1"/>
    <col min="8996" max="8998" width="9.6640625" style="76"/>
    <col min="8999" max="8999" width="5.6640625" style="76" customWidth="1"/>
    <col min="9000" max="9001" width="12.6640625" style="76" customWidth="1"/>
    <col min="9002" max="9216" width="9.6640625" style="76"/>
    <col min="9217" max="9217" width="28" style="76" customWidth="1"/>
    <col min="9218" max="9218" width="12.21875" style="76" customWidth="1"/>
    <col min="9219" max="9219" width="11" style="76" customWidth="1"/>
    <col min="9220" max="9220" width="14.21875" style="76" bestFit="1" customWidth="1"/>
    <col min="9221" max="9221" width="1.33203125" style="76" customWidth="1"/>
    <col min="9222" max="9222" width="10.88671875" style="76" customWidth="1"/>
    <col min="9223" max="9223" width="1.33203125" style="76" customWidth="1"/>
    <col min="9224" max="9224" width="11.21875" style="76" customWidth="1"/>
    <col min="9225" max="9225" width="1.33203125" style="76" customWidth="1"/>
    <col min="9226" max="9226" width="13.6640625" style="76" customWidth="1"/>
    <col min="9227" max="9227" width="1.88671875" style="76" customWidth="1"/>
    <col min="9228" max="9228" width="15.77734375" style="76" bestFit="1" customWidth="1"/>
    <col min="9229" max="9229" width="1.88671875" style="76" customWidth="1"/>
    <col min="9230" max="9230" width="8.88671875" style="76" customWidth="1"/>
    <col min="9231" max="9231" width="1.88671875" style="76" customWidth="1"/>
    <col min="9232" max="9232" width="13.21875" style="76" customWidth="1"/>
    <col min="9233" max="9233" width="1.88671875" style="76" customWidth="1"/>
    <col min="9234" max="9234" width="13.6640625" style="76" customWidth="1"/>
    <col min="9235" max="9235" width="15.6640625" style="76" customWidth="1"/>
    <col min="9236" max="9236" width="9.21875" style="76" customWidth="1"/>
    <col min="9237" max="9238" width="15.6640625" style="76" customWidth="1"/>
    <col min="9239" max="9239" width="10.6640625" style="76" customWidth="1"/>
    <col min="9240" max="9240" width="1.6640625" style="76" customWidth="1"/>
    <col min="9241" max="9241" width="10.6640625" style="76" customWidth="1"/>
    <col min="9242" max="9242" width="1.6640625" style="76" customWidth="1"/>
    <col min="9243" max="9243" width="10.6640625" style="76" customWidth="1"/>
    <col min="9244" max="9244" width="1.6640625" style="76" customWidth="1"/>
    <col min="9245" max="9245" width="10.6640625" style="76" customWidth="1"/>
    <col min="9246" max="9246" width="1.6640625" style="76" customWidth="1"/>
    <col min="9247" max="9247" width="10.6640625" style="76" customWidth="1"/>
    <col min="9248" max="9248" width="1.6640625" style="76" customWidth="1"/>
    <col min="9249" max="9249" width="11.6640625" style="76" customWidth="1"/>
    <col min="9250" max="9250" width="9.6640625" style="76"/>
    <col min="9251" max="9251" width="18.6640625" style="76" customWidth="1"/>
    <col min="9252" max="9254" width="9.6640625" style="76"/>
    <col min="9255" max="9255" width="5.6640625" style="76" customWidth="1"/>
    <col min="9256" max="9257" width="12.6640625" style="76" customWidth="1"/>
    <col min="9258" max="9472" width="9.6640625" style="76"/>
    <col min="9473" max="9473" width="28" style="76" customWidth="1"/>
    <col min="9474" max="9474" width="12.21875" style="76" customWidth="1"/>
    <col min="9475" max="9475" width="11" style="76" customWidth="1"/>
    <col min="9476" max="9476" width="14.21875" style="76" bestFit="1" customWidth="1"/>
    <col min="9477" max="9477" width="1.33203125" style="76" customWidth="1"/>
    <col min="9478" max="9478" width="10.88671875" style="76" customWidth="1"/>
    <col min="9479" max="9479" width="1.33203125" style="76" customWidth="1"/>
    <col min="9480" max="9480" width="11.21875" style="76" customWidth="1"/>
    <col min="9481" max="9481" width="1.33203125" style="76" customWidth="1"/>
    <col min="9482" max="9482" width="13.6640625" style="76" customWidth="1"/>
    <col min="9483" max="9483" width="1.88671875" style="76" customWidth="1"/>
    <col min="9484" max="9484" width="15.77734375" style="76" bestFit="1" customWidth="1"/>
    <col min="9485" max="9485" width="1.88671875" style="76" customWidth="1"/>
    <col min="9486" max="9486" width="8.88671875" style="76" customWidth="1"/>
    <col min="9487" max="9487" width="1.88671875" style="76" customWidth="1"/>
    <col min="9488" max="9488" width="13.21875" style="76" customWidth="1"/>
    <col min="9489" max="9489" width="1.88671875" style="76" customWidth="1"/>
    <col min="9490" max="9490" width="13.6640625" style="76" customWidth="1"/>
    <col min="9491" max="9491" width="15.6640625" style="76" customWidth="1"/>
    <col min="9492" max="9492" width="9.21875" style="76" customWidth="1"/>
    <col min="9493" max="9494" width="15.6640625" style="76" customWidth="1"/>
    <col min="9495" max="9495" width="10.6640625" style="76" customWidth="1"/>
    <col min="9496" max="9496" width="1.6640625" style="76" customWidth="1"/>
    <col min="9497" max="9497" width="10.6640625" style="76" customWidth="1"/>
    <col min="9498" max="9498" width="1.6640625" style="76" customWidth="1"/>
    <col min="9499" max="9499" width="10.6640625" style="76" customWidth="1"/>
    <col min="9500" max="9500" width="1.6640625" style="76" customWidth="1"/>
    <col min="9501" max="9501" width="10.6640625" style="76" customWidth="1"/>
    <col min="9502" max="9502" width="1.6640625" style="76" customWidth="1"/>
    <col min="9503" max="9503" width="10.6640625" style="76" customWidth="1"/>
    <col min="9504" max="9504" width="1.6640625" style="76" customWidth="1"/>
    <col min="9505" max="9505" width="11.6640625" style="76" customWidth="1"/>
    <col min="9506" max="9506" width="9.6640625" style="76"/>
    <col min="9507" max="9507" width="18.6640625" style="76" customWidth="1"/>
    <col min="9508" max="9510" width="9.6640625" style="76"/>
    <col min="9511" max="9511" width="5.6640625" style="76" customWidth="1"/>
    <col min="9512" max="9513" width="12.6640625" style="76" customWidth="1"/>
    <col min="9514" max="9728" width="9.6640625" style="76"/>
    <col min="9729" max="9729" width="28" style="76" customWidth="1"/>
    <col min="9730" max="9730" width="12.21875" style="76" customWidth="1"/>
    <col min="9731" max="9731" width="11" style="76" customWidth="1"/>
    <col min="9732" max="9732" width="14.21875" style="76" bestFit="1" customWidth="1"/>
    <col min="9733" max="9733" width="1.33203125" style="76" customWidth="1"/>
    <col min="9734" max="9734" width="10.88671875" style="76" customWidth="1"/>
    <col min="9735" max="9735" width="1.33203125" style="76" customWidth="1"/>
    <col min="9736" max="9736" width="11.21875" style="76" customWidth="1"/>
    <col min="9737" max="9737" width="1.33203125" style="76" customWidth="1"/>
    <col min="9738" max="9738" width="13.6640625" style="76" customWidth="1"/>
    <col min="9739" max="9739" width="1.88671875" style="76" customWidth="1"/>
    <col min="9740" max="9740" width="15.77734375" style="76" bestFit="1" customWidth="1"/>
    <col min="9741" max="9741" width="1.88671875" style="76" customWidth="1"/>
    <col min="9742" max="9742" width="8.88671875" style="76" customWidth="1"/>
    <col min="9743" max="9743" width="1.88671875" style="76" customWidth="1"/>
    <col min="9744" max="9744" width="13.21875" style="76" customWidth="1"/>
    <col min="9745" max="9745" width="1.88671875" style="76" customWidth="1"/>
    <col min="9746" max="9746" width="13.6640625" style="76" customWidth="1"/>
    <col min="9747" max="9747" width="15.6640625" style="76" customWidth="1"/>
    <col min="9748" max="9748" width="9.21875" style="76" customWidth="1"/>
    <col min="9749" max="9750" width="15.6640625" style="76" customWidth="1"/>
    <col min="9751" max="9751" width="10.6640625" style="76" customWidth="1"/>
    <col min="9752" max="9752" width="1.6640625" style="76" customWidth="1"/>
    <col min="9753" max="9753" width="10.6640625" style="76" customWidth="1"/>
    <col min="9754" max="9754" width="1.6640625" style="76" customWidth="1"/>
    <col min="9755" max="9755" width="10.6640625" style="76" customWidth="1"/>
    <col min="9756" max="9756" width="1.6640625" style="76" customWidth="1"/>
    <col min="9757" max="9757" width="10.6640625" style="76" customWidth="1"/>
    <col min="9758" max="9758" width="1.6640625" style="76" customWidth="1"/>
    <col min="9759" max="9759" width="10.6640625" style="76" customWidth="1"/>
    <col min="9760" max="9760" width="1.6640625" style="76" customWidth="1"/>
    <col min="9761" max="9761" width="11.6640625" style="76" customWidth="1"/>
    <col min="9762" max="9762" width="9.6640625" style="76"/>
    <col min="9763" max="9763" width="18.6640625" style="76" customWidth="1"/>
    <col min="9764" max="9766" width="9.6640625" style="76"/>
    <col min="9767" max="9767" width="5.6640625" style="76" customWidth="1"/>
    <col min="9768" max="9769" width="12.6640625" style="76" customWidth="1"/>
    <col min="9770" max="9984" width="9.6640625" style="76"/>
    <col min="9985" max="9985" width="28" style="76" customWidth="1"/>
    <col min="9986" max="9986" width="12.21875" style="76" customWidth="1"/>
    <col min="9987" max="9987" width="11" style="76" customWidth="1"/>
    <col min="9988" max="9988" width="14.21875" style="76" bestFit="1" customWidth="1"/>
    <col min="9989" max="9989" width="1.33203125" style="76" customWidth="1"/>
    <col min="9990" max="9990" width="10.88671875" style="76" customWidth="1"/>
    <col min="9991" max="9991" width="1.33203125" style="76" customWidth="1"/>
    <col min="9992" max="9992" width="11.21875" style="76" customWidth="1"/>
    <col min="9993" max="9993" width="1.33203125" style="76" customWidth="1"/>
    <col min="9994" max="9994" width="13.6640625" style="76" customWidth="1"/>
    <col min="9995" max="9995" width="1.88671875" style="76" customWidth="1"/>
    <col min="9996" max="9996" width="15.77734375" style="76" bestFit="1" customWidth="1"/>
    <col min="9997" max="9997" width="1.88671875" style="76" customWidth="1"/>
    <col min="9998" max="9998" width="8.88671875" style="76" customWidth="1"/>
    <col min="9999" max="9999" width="1.88671875" style="76" customWidth="1"/>
    <col min="10000" max="10000" width="13.21875" style="76" customWidth="1"/>
    <col min="10001" max="10001" width="1.88671875" style="76" customWidth="1"/>
    <col min="10002" max="10002" width="13.6640625" style="76" customWidth="1"/>
    <col min="10003" max="10003" width="15.6640625" style="76" customWidth="1"/>
    <col min="10004" max="10004" width="9.21875" style="76" customWidth="1"/>
    <col min="10005" max="10006" width="15.6640625" style="76" customWidth="1"/>
    <col min="10007" max="10007" width="10.6640625" style="76" customWidth="1"/>
    <col min="10008" max="10008" width="1.6640625" style="76" customWidth="1"/>
    <col min="10009" max="10009" width="10.6640625" style="76" customWidth="1"/>
    <col min="10010" max="10010" width="1.6640625" style="76" customWidth="1"/>
    <col min="10011" max="10011" width="10.6640625" style="76" customWidth="1"/>
    <col min="10012" max="10012" width="1.6640625" style="76" customWidth="1"/>
    <col min="10013" max="10013" width="10.6640625" style="76" customWidth="1"/>
    <col min="10014" max="10014" width="1.6640625" style="76" customWidth="1"/>
    <col min="10015" max="10015" width="10.6640625" style="76" customWidth="1"/>
    <col min="10016" max="10016" width="1.6640625" style="76" customWidth="1"/>
    <col min="10017" max="10017" width="11.6640625" style="76" customWidth="1"/>
    <col min="10018" max="10018" width="9.6640625" style="76"/>
    <col min="10019" max="10019" width="18.6640625" style="76" customWidth="1"/>
    <col min="10020" max="10022" width="9.6640625" style="76"/>
    <col min="10023" max="10023" width="5.6640625" style="76" customWidth="1"/>
    <col min="10024" max="10025" width="12.6640625" style="76" customWidth="1"/>
    <col min="10026" max="10240" width="9.6640625" style="76"/>
    <col min="10241" max="10241" width="28" style="76" customWidth="1"/>
    <col min="10242" max="10242" width="12.21875" style="76" customWidth="1"/>
    <col min="10243" max="10243" width="11" style="76" customWidth="1"/>
    <col min="10244" max="10244" width="14.21875" style="76" bestFit="1" customWidth="1"/>
    <col min="10245" max="10245" width="1.33203125" style="76" customWidth="1"/>
    <col min="10246" max="10246" width="10.88671875" style="76" customWidth="1"/>
    <col min="10247" max="10247" width="1.33203125" style="76" customWidth="1"/>
    <col min="10248" max="10248" width="11.21875" style="76" customWidth="1"/>
    <col min="10249" max="10249" width="1.33203125" style="76" customWidth="1"/>
    <col min="10250" max="10250" width="13.6640625" style="76" customWidth="1"/>
    <col min="10251" max="10251" width="1.88671875" style="76" customWidth="1"/>
    <col min="10252" max="10252" width="15.77734375" style="76" bestFit="1" customWidth="1"/>
    <col min="10253" max="10253" width="1.88671875" style="76" customWidth="1"/>
    <col min="10254" max="10254" width="8.88671875" style="76" customWidth="1"/>
    <col min="10255" max="10255" width="1.88671875" style="76" customWidth="1"/>
    <col min="10256" max="10256" width="13.21875" style="76" customWidth="1"/>
    <col min="10257" max="10257" width="1.88671875" style="76" customWidth="1"/>
    <col min="10258" max="10258" width="13.6640625" style="76" customWidth="1"/>
    <col min="10259" max="10259" width="15.6640625" style="76" customWidth="1"/>
    <col min="10260" max="10260" width="9.21875" style="76" customWidth="1"/>
    <col min="10261" max="10262" width="15.6640625" style="76" customWidth="1"/>
    <col min="10263" max="10263" width="10.6640625" style="76" customWidth="1"/>
    <col min="10264" max="10264" width="1.6640625" style="76" customWidth="1"/>
    <col min="10265" max="10265" width="10.6640625" style="76" customWidth="1"/>
    <col min="10266" max="10266" width="1.6640625" style="76" customWidth="1"/>
    <col min="10267" max="10267" width="10.6640625" style="76" customWidth="1"/>
    <col min="10268" max="10268" width="1.6640625" style="76" customWidth="1"/>
    <col min="10269" max="10269" width="10.6640625" style="76" customWidth="1"/>
    <col min="10270" max="10270" width="1.6640625" style="76" customWidth="1"/>
    <col min="10271" max="10271" width="10.6640625" style="76" customWidth="1"/>
    <col min="10272" max="10272" width="1.6640625" style="76" customWidth="1"/>
    <col min="10273" max="10273" width="11.6640625" style="76" customWidth="1"/>
    <col min="10274" max="10274" width="9.6640625" style="76"/>
    <col min="10275" max="10275" width="18.6640625" style="76" customWidth="1"/>
    <col min="10276" max="10278" width="9.6640625" style="76"/>
    <col min="10279" max="10279" width="5.6640625" style="76" customWidth="1"/>
    <col min="10280" max="10281" width="12.6640625" style="76" customWidth="1"/>
    <col min="10282" max="10496" width="9.6640625" style="76"/>
    <col min="10497" max="10497" width="28" style="76" customWidth="1"/>
    <col min="10498" max="10498" width="12.21875" style="76" customWidth="1"/>
    <col min="10499" max="10499" width="11" style="76" customWidth="1"/>
    <col min="10500" max="10500" width="14.21875" style="76" bestFit="1" customWidth="1"/>
    <col min="10501" max="10501" width="1.33203125" style="76" customWidth="1"/>
    <col min="10502" max="10502" width="10.88671875" style="76" customWidth="1"/>
    <col min="10503" max="10503" width="1.33203125" style="76" customWidth="1"/>
    <col min="10504" max="10504" width="11.21875" style="76" customWidth="1"/>
    <col min="10505" max="10505" width="1.33203125" style="76" customWidth="1"/>
    <col min="10506" max="10506" width="13.6640625" style="76" customWidth="1"/>
    <col min="10507" max="10507" width="1.88671875" style="76" customWidth="1"/>
    <col min="10508" max="10508" width="15.77734375" style="76" bestFit="1" customWidth="1"/>
    <col min="10509" max="10509" width="1.88671875" style="76" customWidth="1"/>
    <col min="10510" max="10510" width="8.88671875" style="76" customWidth="1"/>
    <col min="10511" max="10511" width="1.88671875" style="76" customWidth="1"/>
    <col min="10512" max="10512" width="13.21875" style="76" customWidth="1"/>
    <col min="10513" max="10513" width="1.88671875" style="76" customWidth="1"/>
    <col min="10514" max="10514" width="13.6640625" style="76" customWidth="1"/>
    <col min="10515" max="10515" width="15.6640625" style="76" customWidth="1"/>
    <col min="10516" max="10516" width="9.21875" style="76" customWidth="1"/>
    <col min="10517" max="10518" width="15.6640625" style="76" customWidth="1"/>
    <col min="10519" max="10519" width="10.6640625" style="76" customWidth="1"/>
    <col min="10520" max="10520" width="1.6640625" style="76" customWidth="1"/>
    <col min="10521" max="10521" width="10.6640625" style="76" customWidth="1"/>
    <col min="10522" max="10522" width="1.6640625" style="76" customWidth="1"/>
    <col min="10523" max="10523" width="10.6640625" style="76" customWidth="1"/>
    <col min="10524" max="10524" width="1.6640625" style="76" customWidth="1"/>
    <col min="10525" max="10525" width="10.6640625" style="76" customWidth="1"/>
    <col min="10526" max="10526" width="1.6640625" style="76" customWidth="1"/>
    <col min="10527" max="10527" width="10.6640625" style="76" customWidth="1"/>
    <col min="10528" max="10528" width="1.6640625" style="76" customWidth="1"/>
    <col min="10529" max="10529" width="11.6640625" style="76" customWidth="1"/>
    <col min="10530" max="10530" width="9.6640625" style="76"/>
    <col min="10531" max="10531" width="18.6640625" style="76" customWidth="1"/>
    <col min="10532" max="10534" width="9.6640625" style="76"/>
    <col min="10535" max="10535" width="5.6640625" style="76" customWidth="1"/>
    <col min="10536" max="10537" width="12.6640625" style="76" customWidth="1"/>
    <col min="10538" max="10752" width="9.6640625" style="76"/>
    <col min="10753" max="10753" width="28" style="76" customWidth="1"/>
    <col min="10754" max="10754" width="12.21875" style="76" customWidth="1"/>
    <col min="10755" max="10755" width="11" style="76" customWidth="1"/>
    <col min="10756" max="10756" width="14.21875" style="76" bestFit="1" customWidth="1"/>
    <col min="10757" max="10757" width="1.33203125" style="76" customWidth="1"/>
    <col min="10758" max="10758" width="10.88671875" style="76" customWidth="1"/>
    <col min="10759" max="10759" width="1.33203125" style="76" customWidth="1"/>
    <col min="10760" max="10760" width="11.21875" style="76" customWidth="1"/>
    <col min="10761" max="10761" width="1.33203125" style="76" customWidth="1"/>
    <col min="10762" max="10762" width="13.6640625" style="76" customWidth="1"/>
    <col min="10763" max="10763" width="1.88671875" style="76" customWidth="1"/>
    <col min="10764" max="10764" width="15.77734375" style="76" bestFit="1" customWidth="1"/>
    <col min="10765" max="10765" width="1.88671875" style="76" customWidth="1"/>
    <col min="10766" max="10766" width="8.88671875" style="76" customWidth="1"/>
    <col min="10767" max="10767" width="1.88671875" style="76" customWidth="1"/>
    <col min="10768" max="10768" width="13.21875" style="76" customWidth="1"/>
    <col min="10769" max="10769" width="1.88671875" style="76" customWidth="1"/>
    <col min="10770" max="10770" width="13.6640625" style="76" customWidth="1"/>
    <col min="10771" max="10771" width="15.6640625" style="76" customWidth="1"/>
    <col min="10772" max="10772" width="9.21875" style="76" customWidth="1"/>
    <col min="10773" max="10774" width="15.6640625" style="76" customWidth="1"/>
    <col min="10775" max="10775" width="10.6640625" style="76" customWidth="1"/>
    <col min="10776" max="10776" width="1.6640625" style="76" customWidth="1"/>
    <col min="10777" max="10777" width="10.6640625" style="76" customWidth="1"/>
    <col min="10778" max="10778" width="1.6640625" style="76" customWidth="1"/>
    <col min="10779" max="10779" width="10.6640625" style="76" customWidth="1"/>
    <col min="10780" max="10780" width="1.6640625" style="76" customWidth="1"/>
    <col min="10781" max="10781" width="10.6640625" style="76" customWidth="1"/>
    <col min="10782" max="10782" width="1.6640625" style="76" customWidth="1"/>
    <col min="10783" max="10783" width="10.6640625" style="76" customWidth="1"/>
    <col min="10784" max="10784" width="1.6640625" style="76" customWidth="1"/>
    <col min="10785" max="10785" width="11.6640625" style="76" customWidth="1"/>
    <col min="10786" max="10786" width="9.6640625" style="76"/>
    <col min="10787" max="10787" width="18.6640625" style="76" customWidth="1"/>
    <col min="10788" max="10790" width="9.6640625" style="76"/>
    <col min="10791" max="10791" width="5.6640625" style="76" customWidth="1"/>
    <col min="10792" max="10793" width="12.6640625" style="76" customWidth="1"/>
    <col min="10794" max="11008" width="9.6640625" style="76"/>
    <col min="11009" max="11009" width="28" style="76" customWidth="1"/>
    <col min="11010" max="11010" width="12.21875" style="76" customWidth="1"/>
    <col min="11011" max="11011" width="11" style="76" customWidth="1"/>
    <col min="11012" max="11012" width="14.21875" style="76" bestFit="1" customWidth="1"/>
    <col min="11013" max="11013" width="1.33203125" style="76" customWidth="1"/>
    <col min="11014" max="11014" width="10.88671875" style="76" customWidth="1"/>
    <col min="11015" max="11015" width="1.33203125" style="76" customWidth="1"/>
    <col min="11016" max="11016" width="11.21875" style="76" customWidth="1"/>
    <col min="11017" max="11017" width="1.33203125" style="76" customWidth="1"/>
    <col min="11018" max="11018" width="13.6640625" style="76" customWidth="1"/>
    <col min="11019" max="11019" width="1.88671875" style="76" customWidth="1"/>
    <col min="11020" max="11020" width="15.77734375" style="76" bestFit="1" customWidth="1"/>
    <col min="11021" max="11021" width="1.88671875" style="76" customWidth="1"/>
    <col min="11022" max="11022" width="8.88671875" style="76" customWidth="1"/>
    <col min="11023" max="11023" width="1.88671875" style="76" customWidth="1"/>
    <col min="11024" max="11024" width="13.21875" style="76" customWidth="1"/>
    <col min="11025" max="11025" width="1.88671875" style="76" customWidth="1"/>
    <col min="11026" max="11026" width="13.6640625" style="76" customWidth="1"/>
    <col min="11027" max="11027" width="15.6640625" style="76" customWidth="1"/>
    <col min="11028" max="11028" width="9.21875" style="76" customWidth="1"/>
    <col min="11029" max="11030" width="15.6640625" style="76" customWidth="1"/>
    <col min="11031" max="11031" width="10.6640625" style="76" customWidth="1"/>
    <col min="11032" max="11032" width="1.6640625" style="76" customWidth="1"/>
    <col min="11033" max="11033" width="10.6640625" style="76" customWidth="1"/>
    <col min="11034" max="11034" width="1.6640625" style="76" customWidth="1"/>
    <col min="11035" max="11035" width="10.6640625" style="76" customWidth="1"/>
    <col min="11036" max="11036" width="1.6640625" style="76" customWidth="1"/>
    <col min="11037" max="11037" width="10.6640625" style="76" customWidth="1"/>
    <col min="11038" max="11038" width="1.6640625" style="76" customWidth="1"/>
    <col min="11039" max="11039" width="10.6640625" style="76" customWidth="1"/>
    <col min="11040" max="11040" width="1.6640625" style="76" customWidth="1"/>
    <col min="11041" max="11041" width="11.6640625" style="76" customWidth="1"/>
    <col min="11042" max="11042" width="9.6640625" style="76"/>
    <col min="11043" max="11043" width="18.6640625" style="76" customWidth="1"/>
    <col min="11044" max="11046" width="9.6640625" style="76"/>
    <col min="11047" max="11047" width="5.6640625" style="76" customWidth="1"/>
    <col min="11048" max="11049" width="12.6640625" style="76" customWidth="1"/>
    <col min="11050" max="11264" width="9.6640625" style="76"/>
    <col min="11265" max="11265" width="28" style="76" customWidth="1"/>
    <col min="11266" max="11266" width="12.21875" style="76" customWidth="1"/>
    <col min="11267" max="11267" width="11" style="76" customWidth="1"/>
    <col min="11268" max="11268" width="14.21875" style="76" bestFit="1" customWidth="1"/>
    <col min="11269" max="11269" width="1.33203125" style="76" customWidth="1"/>
    <col min="11270" max="11270" width="10.88671875" style="76" customWidth="1"/>
    <col min="11271" max="11271" width="1.33203125" style="76" customWidth="1"/>
    <col min="11272" max="11272" width="11.21875" style="76" customWidth="1"/>
    <col min="11273" max="11273" width="1.33203125" style="76" customWidth="1"/>
    <col min="11274" max="11274" width="13.6640625" style="76" customWidth="1"/>
    <col min="11275" max="11275" width="1.88671875" style="76" customWidth="1"/>
    <col min="11276" max="11276" width="15.77734375" style="76" bestFit="1" customWidth="1"/>
    <col min="11277" max="11277" width="1.88671875" style="76" customWidth="1"/>
    <col min="11278" max="11278" width="8.88671875" style="76" customWidth="1"/>
    <col min="11279" max="11279" width="1.88671875" style="76" customWidth="1"/>
    <col min="11280" max="11280" width="13.21875" style="76" customWidth="1"/>
    <col min="11281" max="11281" width="1.88671875" style="76" customWidth="1"/>
    <col min="11282" max="11282" width="13.6640625" style="76" customWidth="1"/>
    <col min="11283" max="11283" width="15.6640625" style="76" customWidth="1"/>
    <col min="11284" max="11284" width="9.21875" style="76" customWidth="1"/>
    <col min="11285" max="11286" width="15.6640625" style="76" customWidth="1"/>
    <col min="11287" max="11287" width="10.6640625" style="76" customWidth="1"/>
    <col min="11288" max="11288" width="1.6640625" style="76" customWidth="1"/>
    <col min="11289" max="11289" width="10.6640625" style="76" customWidth="1"/>
    <col min="11290" max="11290" width="1.6640625" style="76" customWidth="1"/>
    <col min="11291" max="11291" width="10.6640625" style="76" customWidth="1"/>
    <col min="11292" max="11292" width="1.6640625" style="76" customWidth="1"/>
    <col min="11293" max="11293" width="10.6640625" style="76" customWidth="1"/>
    <col min="11294" max="11294" width="1.6640625" style="76" customWidth="1"/>
    <col min="11295" max="11295" width="10.6640625" style="76" customWidth="1"/>
    <col min="11296" max="11296" width="1.6640625" style="76" customWidth="1"/>
    <col min="11297" max="11297" width="11.6640625" style="76" customWidth="1"/>
    <col min="11298" max="11298" width="9.6640625" style="76"/>
    <col min="11299" max="11299" width="18.6640625" style="76" customWidth="1"/>
    <col min="11300" max="11302" width="9.6640625" style="76"/>
    <col min="11303" max="11303" width="5.6640625" style="76" customWidth="1"/>
    <col min="11304" max="11305" width="12.6640625" style="76" customWidth="1"/>
    <col min="11306" max="11520" width="9.6640625" style="76"/>
    <col min="11521" max="11521" width="28" style="76" customWidth="1"/>
    <col min="11522" max="11522" width="12.21875" style="76" customWidth="1"/>
    <col min="11523" max="11523" width="11" style="76" customWidth="1"/>
    <col min="11524" max="11524" width="14.21875" style="76" bestFit="1" customWidth="1"/>
    <col min="11525" max="11525" width="1.33203125" style="76" customWidth="1"/>
    <col min="11526" max="11526" width="10.88671875" style="76" customWidth="1"/>
    <col min="11527" max="11527" width="1.33203125" style="76" customWidth="1"/>
    <col min="11528" max="11528" width="11.21875" style="76" customWidth="1"/>
    <col min="11529" max="11529" width="1.33203125" style="76" customWidth="1"/>
    <col min="11530" max="11530" width="13.6640625" style="76" customWidth="1"/>
    <col min="11531" max="11531" width="1.88671875" style="76" customWidth="1"/>
    <col min="11532" max="11532" width="15.77734375" style="76" bestFit="1" customWidth="1"/>
    <col min="11533" max="11533" width="1.88671875" style="76" customWidth="1"/>
    <col min="11534" max="11534" width="8.88671875" style="76" customWidth="1"/>
    <col min="11535" max="11535" width="1.88671875" style="76" customWidth="1"/>
    <col min="11536" max="11536" width="13.21875" style="76" customWidth="1"/>
    <col min="11537" max="11537" width="1.88671875" style="76" customWidth="1"/>
    <col min="11538" max="11538" width="13.6640625" style="76" customWidth="1"/>
    <col min="11539" max="11539" width="15.6640625" style="76" customWidth="1"/>
    <col min="11540" max="11540" width="9.21875" style="76" customWidth="1"/>
    <col min="11541" max="11542" width="15.6640625" style="76" customWidth="1"/>
    <col min="11543" max="11543" width="10.6640625" style="76" customWidth="1"/>
    <col min="11544" max="11544" width="1.6640625" style="76" customWidth="1"/>
    <col min="11545" max="11545" width="10.6640625" style="76" customWidth="1"/>
    <col min="11546" max="11546" width="1.6640625" style="76" customWidth="1"/>
    <col min="11547" max="11547" width="10.6640625" style="76" customWidth="1"/>
    <col min="11548" max="11548" width="1.6640625" style="76" customWidth="1"/>
    <col min="11549" max="11549" width="10.6640625" style="76" customWidth="1"/>
    <col min="11550" max="11550" width="1.6640625" style="76" customWidth="1"/>
    <col min="11551" max="11551" width="10.6640625" style="76" customWidth="1"/>
    <col min="11552" max="11552" width="1.6640625" style="76" customWidth="1"/>
    <col min="11553" max="11553" width="11.6640625" style="76" customWidth="1"/>
    <col min="11554" max="11554" width="9.6640625" style="76"/>
    <col min="11555" max="11555" width="18.6640625" style="76" customWidth="1"/>
    <col min="11556" max="11558" width="9.6640625" style="76"/>
    <col min="11559" max="11559" width="5.6640625" style="76" customWidth="1"/>
    <col min="11560" max="11561" width="12.6640625" style="76" customWidth="1"/>
    <col min="11562" max="11776" width="9.6640625" style="76"/>
    <col min="11777" max="11777" width="28" style="76" customWidth="1"/>
    <col min="11778" max="11778" width="12.21875" style="76" customWidth="1"/>
    <col min="11779" max="11779" width="11" style="76" customWidth="1"/>
    <col min="11780" max="11780" width="14.21875" style="76" bestFit="1" customWidth="1"/>
    <col min="11781" max="11781" width="1.33203125" style="76" customWidth="1"/>
    <col min="11782" max="11782" width="10.88671875" style="76" customWidth="1"/>
    <col min="11783" max="11783" width="1.33203125" style="76" customWidth="1"/>
    <col min="11784" max="11784" width="11.21875" style="76" customWidth="1"/>
    <col min="11785" max="11785" width="1.33203125" style="76" customWidth="1"/>
    <col min="11786" max="11786" width="13.6640625" style="76" customWidth="1"/>
    <col min="11787" max="11787" width="1.88671875" style="76" customWidth="1"/>
    <col min="11788" max="11788" width="15.77734375" style="76" bestFit="1" customWidth="1"/>
    <col min="11789" max="11789" width="1.88671875" style="76" customWidth="1"/>
    <col min="11790" max="11790" width="8.88671875" style="76" customWidth="1"/>
    <col min="11791" max="11791" width="1.88671875" style="76" customWidth="1"/>
    <col min="11792" max="11792" width="13.21875" style="76" customWidth="1"/>
    <col min="11793" max="11793" width="1.88671875" style="76" customWidth="1"/>
    <col min="11794" max="11794" width="13.6640625" style="76" customWidth="1"/>
    <col min="11795" max="11795" width="15.6640625" style="76" customWidth="1"/>
    <col min="11796" max="11796" width="9.21875" style="76" customWidth="1"/>
    <col min="11797" max="11798" width="15.6640625" style="76" customWidth="1"/>
    <col min="11799" max="11799" width="10.6640625" style="76" customWidth="1"/>
    <col min="11800" max="11800" width="1.6640625" style="76" customWidth="1"/>
    <col min="11801" max="11801" width="10.6640625" style="76" customWidth="1"/>
    <col min="11802" max="11802" width="1.6640625" style="76" customWidth="1"/>
    <col min="11803" max="11803" width="10.6640625" style="76" customWidth="1"/>
    <col min="11804" max="11804" width="1.6640625" style="76" customWidth="1"/>
    <col min="11805" max="11805" width="10.6640625" style="76" customWidth="1"/>
    <col min="11806" max="11806" width="1.6640625" style="76" customWidth="1"/>
    <col min="11807" max="11807" width="10.6640625" style="76" customWidth="1"/>
    <col min="11808" max="11808" width="1.6640625" style="76" customWidth="1"/>
    <col min="11809" max="11809" width="11.6640625" style="76" customWidth="1"/>
    <col min="11810" max="11810" width="9.6640625" style="76"/>
    <col min="11811" max="11811" width="18.6640625" style="76" customWidth="1"/>
    <col min="11812" max="11814" width="9.6640625" style="76"/>
    <col min="11815" max="11815" width="5.6640625" style="76" customWidth="1"/>
    <col min="11816" max="11817" width="12.6640625" style="76" customWidth="1"/>
    <col min="11818" max="12032" width="9.6640625" style="76"/>
    <col min="12033" max="12033" width="28" style="76" customWidth="1"/>
    <col min="12034" max="12034" width="12.21875" style="76" customWidth="1"/>
    <col min="12035" max="12035" width="11" style="76" customWidth="1"/>
    <col min="12036" max="12036" width="14.21875" style="76" bestFit="1" customWidth="1"/>
    <col min="12037" max="12037" width="1.33203125" style="76" customWidth="1"/>
    <col min="12038" max="12038" width="10.88671875" style="76" customWidth="1"/>
    <col min="12039" max="12039" width="1.33203125" style="76" customWidth="1"/>
    <col min="12040" max="12040" width="11.21875" style="76" customWidth="1"/>
    <col min="12041" max="12041" width="1.33203125" style="76" customWidth="1"/>
    <col min="12042" max="12042" width="13.6640625" style="76" customWidth="1"/>
    <col min="12043" max="12043" width="1.88671875" style="76" customWidth="1"/>
    <col min="12044" max="12044" width="15.77734375" style="76" bestFit="1" customWidth="1"/>
    <col min="12045" max="12045" width="1.88671875" style="76" customWidth="1"/>
    <col min="12046" max="12046" width="8.88671875" style="76" customWidth="1"/>
    <col min="12047" max="12047" width="1.88671875" style="76" customWidth="1"/>
    <col min="12048" max="12048" width="13.21875" style="76" customWidth="1"/>
    <col min="12049" max="12049" width="1.88671875" style="76" customWidth="1"/>
    <col min="12050" max="12050" width="13.6640625" style="76" customWidth="1"/>
    <col min="12051" max="12051" width="15.6640625" style="76" customWidth="1"/>
    <col min="12052" max="12052" width="9.21875" style="76" customWidth="1"/>
    <col min="12053" max="12054" width="15.6640625" style="76" customWidth="1"/>
    <col min="12055" max="12055" width="10.6640625" style="76" customWidth="1"/>
    <col min="12056" max="12056" width="1.6640625" style="76" customWidth="1"/>
    <col min="12057" max="12057" width="10.6640625" style="76" customWidth="1"/>
    <col min="12058" max="12058" width="1.6640625" style="76" customWidth="1"/>
    <col min="12059" max="12059" width="10.6640625" style="76" customWidth="1"/>
    <col min="12060" max="12060" width="1.6640625" style="76" customWidth="1"/>
    <col min="12061" max="12061" width="10.6640625" style="76" customWidth="1"/>
    <col min="12062" max="12062" width="1.6640625" style="76" customWidth="1"/>
    <col min="12063" max="12063" width="10.6640625" style="76" customWidth="1"/>
    <col min="12064" max="12064" width="1.6640625" style="76" customWidth="1"/>
    <col min="12065" max="12065" width="11.6640625" style="76" customWidth="1"/>
    <col min="12066" max="12066" width="9.6640625" style="76"/>
    <col min="12067" max="12067" width="18.6640625" style="76" customWidth="1"/>
    <col min="12068" max="12070" width="9.6640625" style="76"/>
    <col min="12071" max="12071" width="5.6640625" style="76" customWidth="1"/>
    <col min="12072" max="12073" width="12.6640625" style="76" customWidth="1"/>
    <col min="12074" max="12288" width="9.6640625" style="76"/>
    <col min="12289" max="12289" width="28" style="76" customWidth="1"/>
    <col min="12290" max="12290" width="12.21875" style="76" customWidth="1"/>
    <col min="12291" max="12291" width="11" style="76" customWidth="1"/>
    <col min="12292" max="12292" width="14.21875" style="76" bestFit="1" customWidth="1"/>
    <col min="12293" max="12293" width="1.33203125" style="76" customWidth="1"/>
    <col min="12294" max="12294" width="10.88671875" style="76" customWidth="1"/>
    <col min="12295" max="12295" width="1.33203125" style="76" customWidth="1"/>
    <col min="12296" max="12296" width="11.21875" style="76" customWidth="1"/>
    <col min="12297" max="12297" width="1.33203125" style="76" customWidth="1"/>
    <col min="12298" max="12298" width="13.6640625" style="76" customWidth="1"/>
    <col min="12299" max="12299" width="1.88671875" style="76" customWidth="1"/>
    <col min="12300" max="12300" width="15.77734375" style="76" bestFit="1" customWidth="1"/>
    <col min="12301" max="12301" width="1.88671875" style="76" customWidth="1"/>
    <col min="12302" max="12302" width="8.88671875" style="76" customWidth="1"/>
    <col min="12303" max="12303" width="1.88671875" style="76" customWidth="1"/>
    <col min="12304" max="12304" width="13.21875" style="76" customWidth="1"/>
    <col min="12305" max="12305" width="1.88671875" style="76" customWidth="1"/>
    <col min="12306" max="12306" width="13.6640625" style="76" customWidth="1"/>
    <col min="12307" max="12307" width="15.6640625" style="76" customWidth="1"/>
    <col min="12308" max="12308" width="9.21875" style="76" customWidth="1"/>
    <col min="12309" max="12310" width="15.6640625" style="76" customWidth="1"/>
    <col min="12311" max="12311" width="10.6640625" style="76" customWidth="1"/>
    <col min="12312" max="12312" width="1.6640625" style="76" customWidth="1"/>
    <col min="12313" max="12313" width="10.6640625" style="76" customWidth="1"/>
    <col min="12314" max="12314" width="1.6640625" style="76" customWidth="1"/>
    <col min="12315" max="12315" width="10.6640625" style="76" customWidth="1"/>
    <col min="12316" max="12316" width="1.6640625" style="76" customWidth="1"/>
    <col min="12317" max="12317" width="10.6640625" style="76" customWidth="1"/>
    <col min="12318" max="12318" width="1.6640625" style="76" customWidth="1"/>
    <col min="12319" max="12319" width="10.6640625" style="76" customWidth="1"/>
    <col min="12320" max="12320" width="1.6640625" style="76" customWidth="1"/>
    <col min="12321" max="12321" width="11.6640625" style="76" customWidth="1"/>
    <col min="12322" max="12322" width="9.6640625" style="76"/>
    <col min="12323" max="12323" width="18.6640625" style="76" customWidth="1"/>
    <col min="12324" max="12326" width="9.6640625" style="76"/>
    <col min="12327" max="12327" width="5.6640625" style="76" customWidth="1"/>
    <col min="12328" max="12329" width="12.6640625" style="76" customWidth="1"/>
    <col min="12330" max="12544" width="9.6640625" style="76"/>
    <col min="12545" max="12545" width="28" style="76" customWidth="1"/>
    <col min="12546" max="12546" width="12.21875" style="76" customWidth="1"/>
    <col min="12547" max="12547" width="11" style="76" customWidth="1"/>
    <col min="12548" max="12548" width="14.21875" style="76" bestFit="1" customWidth="1"/>
    <col min="12549" max="12549" width="1.33203125" style="76" customWidth="1"/>
    <col min="12550" max="12550" width="10.88671875" style="76" customWidth="1"/>
    <col min="12551" max="12551" width="1.33203125" style="76" customWidth="1"/>
    <col min="12552" max="12552" width="11.21875" style="76" customWidth="1"/>
    <col min="12553" max="12553" width="1.33203125" style="76" customWidth="1"/>
    <col min="12554" max="12554" width="13.6640625" style="76" customWidth="1"/>
    <col min="12555" max="12555" width="1.88671875" style="76" customWidth="1"/>
    <col min="12556" max="12556" width="15.77734375" style="76" bestFit="1" customWidth="1"/>
    <col min="12557" max="12557" width="1.88671875" style="76" customWidth="1"/>
    <col min="12558" max="12558" width="8.88671875" style="76" customWidth="1"/>
    <col min="12559" max="12559" width="1.88671875" style="76" customWidth="1"/>
    <col min="12560" max="12560" width="13.21875" style="76" customWidth="1"/>
    <col min="12561" max="12561" width="1.88671875" style="76" customWidth="1"/>
    <col min="12562" max="12562" width="13.6640625" style="76" customWidth="1"/>
    <col min="12563" max="12563" width="15.6640625" style="76" customWidth="1"/>
    <col min="12564" max="12564" width="9.21875" style="76" customWidth="1"/>
    <col min="12565" max="12566" width="15.6640625" style="76" customWidth="1"/>
    <col min="12567" max="12567" width="10.6640625" style="76" customWidth="1"/>
    <col min="12568" max="12568" width="1.6640625" style="76" customWidth="1"/>
    <col min="12569" max="12569" width="10.6640625" style="76" customWidth="1"/>
    <col min="12570" max="12570" width="1.6640625" style="76" customWidth="1"/>
    <col min="12571" max="12571" width="10.6640625" style="76" customWidth="1"/>
    <col min="12572" max="12572" width="1.6640625" style="76" customWidth="1"/>
    <col min="12573" max="12573" width="10.6640625" style="76" customWidth="1"/>
    <col min="12574" max="12574" width="1.6640625" style="76" customWidth="1"/>
    <col min="12575" max="12575" width="10.6640625" style="76" customWidth="1"/>
    <col min="12576" max="12576" width="1.6640625" style="76" customWidth="1"/>
    <col min="12577" max="12577" width="11.6640625" style="76" customWidth="1"/>
    <col min="12578" max="12578" width="9.6640625" style="76"/>
    <col min="12579" max="12579" width="18.6640625" style="76" customWidth="1"/>
    <col min="12580" max="12582" width="9.6640625" style="76"/>
    <col min="12583" max="12583" width="5.6640625" style="76" customWidth="1"/>
    <col min="12584" max="12585" width="12.6640625" style="76" customWidth="1"/>
    <col min="12586" max="12800" width="9.6640625" style="76"/>
    <col min="12801" max="12801" width="28" style="76" customWidth="1"/>
    <col min="12802" max="12802" width="12.21875" style="76" customWidth="1"/>
    <col min="12803" max="12803" width="11" style="76" customWidth="1"/>
    <col min="12804" max="12804" width="14.21875" style="76" bestFit="1" customWidth="1"/>
    <col min="12805" max="12805" width="1.33203125" style="76" customWidth="1"/>
    <col min="12806" max="12806" width="10.88671875" style="76" customWidth="1"/>
    <col min="12807" max="12807" width="1.33203125" style="76" customWidth="1"/>
    <col min="12808" max="12808" width="11.21875" style="76" customWidth="1"/>
    <col min="12809" max="12809" width="1.33203125" style="76" customWidth="1"/>
    <col min="12810" max="12810" width="13.6640625" style="76" customWidth="1"/>
    <col min="12811" max="12811" width="1.88671875" style="76" customWidth="1"/>
    <col min="12812" max="12812" width="15.77734375" style="76" bestFit="1" customWidth="1"/>
    <col min="12813" max="12813" width="1.88671875" style="76" customWidth="1"/>
    <col min="12814" max="12814" width="8.88671875" style="76" customWidth="1"/>
    <col min="12815" max="12815" width="1.88671875" style="76" customWidth="1"/>
    <col min="12816" max="12816" width="13.21875" style="76" customWidth="1"/>
    <col min="12817" max="12817" width="1.88671875" style="76" customWidth="1"/>
    <col min="12818" max="12818" width="13.6640625" style="76" customWidth="1"/>
    <col min="12819" max="12819" width="15.6640625" style="76" customWidth="1"/>
    <col min="12820" max="12820" width="9.21875" style="76" customWidth="1"/>
    <col min="12821" max="12822" width="15.6640625" style="76" customWidth="1"/>
    <col min="12823" max="12823" width="10.6640625" style="76" customWidth="1"/>
    <col min="12824" max="12824" width="1.6640625" style="76" customWidth="1"/>
    <col min="12825" max="12825" width="10.6640625" style="76" customWidth="1"/>
    <col min="12826" max="12826" width="1.6640625" style="76" customWidth="1"/>
    <col min="12827" max="12827" width="10.6640625" style="76" customWidth="1"/>
    <col min="12828" max="12828" width="1.6640625" style="76" customWidth="1"/>
    <col min="12829" max="12829" width="10.6640625" style="76" customWidth="1"/>
    <col min="12830" max="12830" width="1.6640625" style="76" customWidth="1"/>
    <col min="12831" max="12831" width="10.6640625" style="76" customWidth="1"/>
    <col min="12832" max="12832" width="1.6640625" style="76" customWidth="1"/>
    <col min="12833" max="12833" width="11.6640625" style="76" customWidth="1"/>
    <col min="12834" max="12834" width="9.6640625" style="76"/>
    <col min="12835" max="12835" width="18.6640625" style="76" customWidth="1"/>
    <col min="12836" max="12838" width="9.6640625" style="76"/>
    <col min="12839" max="12839" width="5.6640625" style="76" customWidth="1"/>
    <col min="12840" max="12841" width="12.6640625" style="76" customWidth="1"/>
    <col min="12842" max="13056" width="9.6640625" style="76"/>
    <col min="13057" max="13057" width="28" style="76" customWidth="1"/>
    <col min="13058" max="13058" width="12.21875" style="76" customWidth="1"/>
    <col min="13059" max="13059" width="11" style="76" customWidth="1"/>
    <col min="13060" max="13060" width="14.21875" style="76" bestFit="1" customWidth="1"/>
    <col min="13061" max="13061" width="1.33203125" style="76" customWidth="1"/>
    <col min="13062" max="13062" width="10.88671875" style="76" customWidth="1"/>
    <col min="13063" max="13063" width="1.33203125" style="76" customWidth="1"/>
    <col min="13064" max="13064" width="11.21875" style="76" customWidth="1"/>
    <col min="13065" max="13065" width="1.33203125" style="76" customWidth="1"/>
    <col min="13066" max="13066" width="13.6640625" style="76" customWidth="1"/>
    <col min="13067" max="13067" width="1.88671875" style="76" customWidth="1"/>
    <col min="13068" max="13068" width="15.77734375" style="76" bestFit="1" customWidth="1"/>
    <col min="13069" max="13069" width="1.88671875" style="76" customWidth="1"/>
    <col min="13070" max="13070" width="8.88671875" style="76" customWidth="1"/>
    <col min="13071" max="13071" width="1.88671875" style="76" customWidth="1"/>
    <col min="13072" max="13072" width="13.21875" style="76" customWidth="1"/>
    <col min="13073" max="13073" width="1.88671875" style="76" customWidth="1"/>
    <col min="13074" max="13074" width="13.6640625" style="76" customWidth="1"/>
    <col min="13075" max="13075" width="15.6640625" style="76" customWidth="1"/>
    <col min="13076" max="13076" width="9.21875" style="76" customWidth="1"/>
    <col min="13077" max="13078" width="15.6640625" style="76" customWidth="1"/>
    <col min="13079" max="13079" width="10.6640625" style="76" customWidth="1"/>
    <col min="13080" max="13080" width="1.6640625" style="76" customWidth="1"/>
    <col min="13081" max="13081" width="10.6640625" style="76" customWidth="1"/>
    <col min="13082" max="13082" width="1.6640625" style="76" customWidth="1"/>
    <col min="13083" max="13083" width="10.6640625" style="76" customWidth="1"/>
    <col min="13084" max="13084" width="1.6640625" style="76" customWidth="1"/>
    <col min="13085" max="13085" width="10.6640625" style="76" customWidth="1"/>
    <col min="13086" max="13086" width="1.6640625" style="76" customWidth="1"/>
    <col min="13087" max="13087" width="10.6640625" style="76" customWidth="1"/>
    <col min="13088" max="13088" width="1.6640625" style="76" customWidth="1"/>
    <col min="13089" max="13089" width="11.6640625" style="76" customWidth="1"/>
    <col min="13090" max="13090" width="9.6640625" style="76"/>
    <col min="13091" max="13091" width="18.6640625" style="76" customWidth="1"/>
    <col min="13092" max="13094" width="9.6640625" style="76"/>
    <col min="13095" max="13095" width="5.6640625" style="76" customWidth="1"/>
    <col min="13096" max="13097" width="12.6640625" style="76" customWidth="1"/>
    <col min="13098" max="13312" width="9.6640625" style="76"/>
    <col min="13313" max="13313" width="28" style="76" customWidth="1"/>
    <col min="13314" max="13314" width="12.21875" style="76" customWidth="1"/>
    <col min="13315" max="13315" width="11" style="76" customWidth="1"/>
    <col min="13316" max="13316" width="14.21875" style="76" bestFit="1" customWidth="1"/>
    <col min="13317" max="13317" width="1.33203125" style="76" customWidth="1"/>
    <col min="13318" max="13318" width="10.88671875" style="76" customWidth="1"/>
    <col min="13319" max="13319" width="1.33203125" style="76" customWidth="1"/>
    <col min="13320" max="13320" width="11.21875" style="76" customWidth="1"/>
    <col min="13321" max="13321" width="1.33203125" style="76" customWidth="1"/>
    <col min="13322" max="13322" width="13.6640625" style="76" customWidth="1"/>
    <col min="13323" max="13323" width="1.88671875" style="76" customWidth="1"/>
    <col min="13324" max="13324" width="15.77734375" style="76" bestFit="1" customWidth="1"/>
    <col min="13325" max="13325" width="1.88671875" style="76" customWidth="1"/>
    <col min="13326" max="13326" width="8.88671875" style="76" customWidth="1"/>
    <col min="13327" max="13327" width="1.88671875" style="76" customWidth="1"/>
    <col min="13328" max="13328" width="13.21875" style="76" customWidth="1"/>
    <col min="13329" max="13329" width="1.88671875" style="76" customWidth="1"/>
    <col min="13330" max="13330" width="13.6640625" style="76" customWidth="1"/>
    <col min="13331" max="13331" width="15.6640625" style="76" customWidth="1"/>
    <col min="13332" max="13332" width="9.21875" style="76" customWidth="1"/>
    <col min="13333" max="13334" width="15.6640625" style="76" customWidth="1"/>
    <col min="13335" max="13335" width="10.6640625" style="76" customWidth="1"/>
    <col min="13336" max="13336" width="1.6640625" style="76" customWidth="1"/>
    <col min="13337" max="13337" width="10.6640625" style="76" customWidth="1"/>
    <col min="13338" max="13338" width="1.6640625" style="76" customWidth="1"/>
    <col min="13339" max="13339" width="10.6640625" style="76" customWidth="1"/>
    <col min="13340" max="13340" width="1.6640625" style="76" customWidth="1"/>
    <col min="13341" max="13341" width="10.6640625" style="76" customWidth="1"/>
    <col min="13342" max="13342" width="1.6640625" style="76" customWidth="1"/>
    <col min="13343" max="13343" width="10.6640625" style="76" customWidth="1"/>
    <col min="13344" max="13344" width="1.6640625" style="76" customWidth="1"/>
    <col min="13345" max="13345" width="11.6640625" style="76" customWidth="1"/>
    <col min="13346" max="13346" width="9.6640625" style="76"/>
    <col min="13347" max="13347" width="18.6640625" style="76" customWidth="1"/>
    <col min="13348" max="13350" width="9.6640625" style="76"/>
    <col min="13351" max="13351" width="5.6640625" style="76" customWidth="1"/>
    <col min="13352" max="13353" width="12.6640625" style="76" customWidth="1"/>
    <col min="13354" max="13568" width="9.6640625" style="76"/>
    <col min="13569" max="13569" width="28" style="76" customWidth="1"/>
    <col min="13570" max="13570" width="12.21875" style="76" customWidth="1"/>
    <col min="13571" max="13571" width="11" style="76" customWidth="1"/>
    <col min="13572" max="13572" width="14.21875" style="76" bestFit="1" customWidth="1"/>
    <col min="13573" max="13573" width="1.33203125" style="76" customWidth="1"/>
    <col min="13574" max="13574" width="10.88671875" style="76" customWidth="1"/>
    <col min="13575" max="13575" width="1.33203125" style="76" customWidth="1"/>
    <col min="13576" max="13576" width="11.21875" style="76" customWidth="1"/>
    <col min="13577" max="13577" width="1.33203125" style="76" customWidth="1"/>
    <col min="13578" max="13578" width="13.6640625" style="76" customWidth="1"/>
    <col min="13579" max="13579" width="1.88671875" style="76" customWidth="1"/>
    <col min="13580" max="13580" width="15.77734375" style="76" bestFit="1" customWidth="1"/>
    <col min="13581" max="13581" width="1.88671875" style="76" customWidth="1"/>
    <col min="13582" max="13582" width="8.88671875" style="76" customWidth="1"/>
    <col min="13583" max="13583" width="1.88671875" style="76" customWidth="1"/>
    <col min="13584" max="13584" width="13.21875" style="76" customWidth="1"/>
    <col min="13585" max="13585" width="1.88671875" style="76" customWidth="1"/>
    <col min="13586" max="13586" width="13.6640625" style="76" customWidth="1"/>
    <col min="13587" max="13587" width="15.6640625" style="76" customWidth="1"/>
    <col min="13588" max="13588" width="9.21875" style="76" customWidth="1"/>
    <col min="13589" max="13590" width="15.6640625" style="76" customWidth="1"/>
    <col min="13591" max="13591" width="10.6640625" style="76" customWidth="1"/>
    <col min="13592" max="13592" width="1.6640625" style="76" customWidth="1"/>
    <col min="13593" max="13593" width="10.6640625" style="76" customWidth="1"/>
    <col min="13594" max="13594" width="1.6640625" style="76" customWidth="1"/>
    <col min="13595" max="13595" width="10.6640625" style="76" customWidth="1"/>
    <col min="13596" max="13596" width="1.6640625" style="76" customWidth="1"/>
    <col min="13597" max="13597" width="10.6640625" style="76" customWidth="1"/>
    <col min="13598" max="13598" width="1.6640625" style="76" customWidth="1"/>
    <col min="13599" max="13599" width="10.6640625" style="76" customWidth="1"/>
    <col min="13600" max="13600" width="1.6640625" style="76" customWidth="1"/>
    <col min="13601" max="13601" width="11.6640625" style="76" customWidth="1"/>
    <col min="13602" max="13602" width="9.6640625" style="76"/>
    <col min="13603" max="13603" width="18.6640625" style="76" customWidth="1"/>
    <col min="13604" max="13606" width="9.6640625" style="76"/>
    <col min="13607" max="13607" width="5.6640625" style="76" customWidth="1"/>
    <col min="13608" max="13609" width="12.6640625" style="76" customWidth="1"/>
    <col min="13610" max="13824" width="9.6640625" style="76"/>
    <col min="13825" max="13825" width="28" style="76" customWidth="1"/>
    <col min="13826" max="13826" width="12.21875" style="76" customWidth="1"/>
    <col min="13827" max="13827" width="11" style="76" customWidth="1"/>
    <col min="13828" max="13828" width="14.21875" style="76" bestFit="1" customWidth="1"/>
    <col min="13829" max="13829" width="1.33203125" style="76" customWidth="1"/>
    <col min="13830" max="13830" width="10.88671875" style="76" customWidth="1"/>
    <col min="13831" max="13831" width="1.33203125" style="76" customWidth="1"/>
    <col min="13832" max="13832" width="11.21875" style="76" customWidth="1"/>
    <col min="13833" max="13833" width="1.33203125" style="76" customWidth="1"/>
    <col min="13834" max="13834" width="13.6640625" style="76" customWidth="1"/>
    <col min="13835" max="13835" width="1.88671875" style="76" customWidth="1"/>
    <col min="13836" max="13836" width="15.77734375" style="76" bestFit="1" customWidth="1"/>
    <col min="13837" max="13837" width="1.88671875" style="76" customWidth="1"/>
    <col min="13838" max="13838" width="8.88671875" style="76" customWidth="1"/>
    <col min="13839" max="13839" width="1.88671875" style="76" customWidth="1"/>
    <col min="13840" max="13840" width="13.21875" style="76" customWidth="1"/>
    <col min="13841" max="13841" width="1.88671875" style="76" customWidth="1"/>
    <col min="13842" max="13842" width="13.6640625" style="76" customWidth="1"/>
    <col min="13843" max="13843" width="15.6640625" style="76" customWidth="1"/>
    <col min="13844" max="13844" width="9.21875" style="76" customWidth="1"/>
    <col min="13845" max="13846" width="15.6640625" style="76" customWidth="1"/>
    <col min="13847" max="13847" width="10.6640625" style="76" customWidth="1"/>
    <col min="13848" max="13848" width="1.6640625" style="76" customWidth="1"/>
    <col min="13849" max="13849" width="10.6640625" style="76" customWidth="1"/>
    <col min="13850" max="13850" width="1.6640625" style="76" customWidth="1"/>
    <col min="13851" max="13851" width="10.6640625" style="76" customWidth="1"/>
    <col min="13852" max="13852" width="1.6640625" style="76" customWidth="1"/>
    <col min="13853" max="13853" width="10.6640625" style="76" customWidth="1"/>
    <col min="13854" max="13854" width="1.6640625" style="76" customWidth="1"/>
    <col min="13855" max="13855" width="10.6640625" style="76" customWidth="1"/>
    <col min="13856" max="13856" width="1.6640625" style="76" customWidth="1"/>
    <col min="13857" max="13857" width="11.6640625" style="76" customWidth="1"/>
    <col min="13858" max="13858" width="9.6640625" style="76"/>
    <col min="13859" max="13859" width="18.6640625" style="76" customWidth="1"/>
    <col min="13860" max="13862" width="9.6640625" style="76"/>
    <col min="13863" max="13863" width="5.6640625" style="76" customWidth="1"/>
    <col min="13864" max="13865" width="12.6640625" style="76" customWidth="1"/>
    <col min="13866" max="14080" width="9.6640625" style="76"/>
    <col min="14081" max="14081" width="28" style="76" customWidth="1"/>
    <col min="14082" max="14082" width="12.21875" style="76" customWidth="1"/>
    <col min="14083" max="14083" width="11" style="76" customWidth="1"/>
    <col min="14084" max="14084" width="14.21875" style="76" bestFit="1" customWidth="1"/>
    <col min="14085" max="14085" width="1.33203125" style="76" customWidth="1"/>
    <col min="14086" max="14086" width="10.88671875" style="76" customWidth="1"/>
    <col min="14087" max="14087" width="1.33203125" style="76" customWidth="1"/>
    <col min="14088" max="14088" width="11.21875" style="76" customWidth="1"/>
    <col min="14089" max="14089" width="1.33203125" style="76" customWidth="1"/>
    <col min="14090" max="14090" width="13.6640625" style="76" customWidth="1"/>
    <col min="14091" max="14091" width="1.88671875" style="76" customWidth="1"/>
    <col min="14092" max="14092" width="15.77734375" style="76" bestFit="1" customWidth="1"/>
    <col min="14093" max="14093" width="1.88671875" style="76" customWidth="1"/>
    <col min="14094" max="14094" width="8.88671875" style="76" customWidth="1"/>
    <col min="14095" max="14095" width="1.88671875" style="76" customWidth="1"/>
    <col min="14096" max="14096" width="13.21875" style="76" customWidth="1"/>
    <col min="14097" max="14097" width="1.88671875" style="76" customWidth="1"/>
    <col min="14098" max="14098" width="13.6640625" style="76" customWidth="1"/>
    <col min="14099" max="14099" width="15.6640625" style="76" customWidth="1"/>
    <col min="14100" max="14100" width="9.21875" style="76" customWidth="1"/>
    <col min="14101" max="14102" width="15.6640625" style="76" customWidth="1"/>
    <col min="14103" max="14103" width="10.6640625" style="76" customWidth="1"/>
    <col min="14104" max="14104" width="1.6640625" style="76" customWidth="1"/>
    <col min="14105" max="14105" width="10.6640625" style="76" customWidth="1"/>
    <col min="14106" max="14106" width="1.6640625" style="76" customWidth="1"/>
    <col min="14107" max="14107" width="10.6640625" style="76" customWidth="1"/>
    <col min="14108" max="14108" width="1.6640625" style="76" customWidth="1"/>
    <col min="14109" max="14109" width="10.6640625" style="76" customWidth="1"/>
    <col min="14110" max="14110" width="1.6640625" style="76" customWidth="1"/>
    <col min="14111" max="14111" width="10.6640625" style="76" customWidth="1"/>
    <col min="14112" max="14112" width="1.6640625" style="76" customWidth="1"/>
    <col min="14113" max="14113" width="11.6640625" style="76" customWidth="1"/>
    <col min="14114" max="14114" width="9.6640625" style="76"/>
    <col min="14115" max="14115" width="18.6640625" style="76" customWidth="1"/>
    <col min="14116" max="14118" width="9.6640625" style="76"/>
    <col min="14119" max="14119" width="5.6640625" style="76" customWidth="1"/>
    <col min="14120" max="14121" width="12.6640625" style="76" customWidth="1"/>
    <col min="14122" max="14336" width="9.6640625" style="76"/>
    <col min="14337" max="14337" width="28" style="76" customWidth="1"/>
    <col min="14338" max="14338" width="12.21875" style="76" customWidth="1"/>
    <col min="14339" max="14339" width="11" style="76" customWidth="1"/>
    <col min="14340" max="14340" width="14.21875" style="76" bestFit="1" customWidth="1"/>
    <col min="14341" max="14341" width="1.33203125" style="76" customWidth="1"/>
    <col min="14342" max="14342" width="10.88671875" style="76" customWidth="1"/>
    <col min="14343" max="14343" width="1.33203125" style="76" customWidth="1"/>
    <col min="14344" max="14344" width="11.21875" style="76" customWidth="1"/>
    <col min="14345" max="14345" width="1.33203125" style="76" customWidth="1"/>
    <col min="14346" max="14346" width="13.6640625" style="76" customWidth="1"/>
    <col min="14347" max="14347" width="1.88671875" style="76" customWidth="1"/>
    <col min="14348" max="14348" width="15.77734375" style="76" bestFit="1" customWidth="1"/>
    <col min="14349" max="14349" width="1.88671875" style="76" customWidth="1"/>
    <col min="14350" max="14350" width="8.88671875" style="76" customWidth="1"/>
    <col min="14351" max="14351" width="1.88671875" style="76" customWidth="1"/>
    <col min="14352" max="14352" width="13.21875" style="76" customWidth="1"/>
    <col min="14353" max="14353" width="1.88671875" style="76" customWidth="1"/>
    <col min="14354" max="14354" width="13.6640625" style="76" customWidth="1"/>
    <col min="14355" max="14355" width="15.6640625" style="76" customWidth="1"/>
    <col min="14356" max="14356" width="9.21875" style="76" customWidth="1"/>
    <col min="14357" max="14358" width="15.6640625" style="76" customWidth="1"/>
    <col min="14359" max="14359" width="10.6640625" style="76" customWidth="1"/>
    <col min="14360" max="14360" width="1.6640625" style="76" customWidth="1"/>
    <col min="14361" max="14361" width="10.6640625" style="76" customWidth="1"/>
    <col min="14362" max="14362" width="1.6640625" style="76" customWidth="1"/>
    <col min="14363" max="14363" width="10.6640625" style="76" customWidth="1"/>
    <col min="14364" max="14364" width="1.6640625" style="76" customWidth="1"/>
    <col min="14365" max="14365" width="10.6640625" style="76" customWidth="1"/>
    <col min="14366" max="14366" width="1.6640625" style="76" customWidth="1"/>
    <col min="14367" max="14367" width="10.6640625" style="76" customWidth="1"/>
    <col min="14368" max="14368" width="1.6640625" style="76" customWidth="1"/>
    <col min="14369" max="14369" width="11.6640625" style="76" customWidth="1"/>
    <col min="14370" max="14370" width="9.6640625" style="76"/>
    <col min="14371" max="14371" width="18.6640625" style="76" customWidth="1"/>
    <col min="14372" max="14374" width="9.6640625" style="76"/>
    <col min="14375" max="14375" width="5.6640625" style="76" customWidth="1"/>
    <col min="14376" max="14377" width="12.6640625" style="76" customWidth="1"/>
    <col min="14378" max="14592" width="9.6640625" style="76"/>
    <col min="14593" max="14593" width="28" style="76" customWidth="1"/>
    <col min="14594" max="14594" width="12.21875" style="76" customWidth="1"/>
    <col min="14595" max="14595" width="11" style="76" customWidth="1"/>
    <col min="14596" max="14596" width="14.21875" style="76" bestFit="1" customWidth="1"/>
    <col min="14597" max="14597" width="1.33203125" style="76" customWidth="1"/>
    <col min="14598" max="14598" width="10.88671875" style="76" customWidth="1"/>
    <col min="14599" max="14599" width="1.33203125" style="76" customWidth="1"/>
    <col min="14600" max="14600" width="11.21875" style="76" customWidth="1"/>
    <col min="14601" max="14601" width="1.33203125" style="76" customWidth="1"/>
    <col min="14602" max="14602" width="13.6640625" style="76" customWidth="1"/>
    <col min="14603" max="14603" width="1.88671875" style="76" customWidth="1"/>
    <col min="14604" max="14604" width="15.77734375" style="76" bestFit="1" customWidth="1"/>
    <col min="14605" max="14605" width="1.88671875" style="76" customWidth="1"/>
    <col min="14606" max="14606" width="8.88671875" style="76" customWidth="1"/>
    <col min="14607" max="14607" width="1.88671875" style="76" customWidth="1"/>
    <col min="14608" max="14608" width="13.21875" style="76" customWidth="1"/>
    <col min="14609" max="14609" width="1.88671875" style="76" customWidth="1"/>
    <col min="14610" max="14610" width="13.6640625" style="76" customWidth="1"/>
    <col min="14611" max="14611" width="15.6640625" style="76" customWidth="1"/>
    <col min="14612" max="14612" width="9.21875" style="76" customWidth="1"/>
    <col min="14613" max="14614" width="15.6640625" style="76" customWidth="1"/>
    <col min="14615" max="14615" width="10.6640625" style="76" customWidth="1"/>
    <col min="14616" max="14616" width="1.6640625" style="76" customWidth="1"/>
    <col min="14617" max="14617" width="10.6640625" style="76" customWidth="1"/>
    <col min="14618" max="14618" width="1.6640625" style="76" customWidth="1"/>
    <col min="14619" max="14619" width="10.6640625" style="76" customWidth="1"/>
    <col min="14620" max="14620" width="1.6640625" style="76" customWidth="1"/>
    <col min="14621" max="14621" width="10.6640625" style="76" customWidth="1"/>
    <col min="14622" max="14622" width="1.6640625" style="76" customWidth="1"/>
    <col min="14623" max="14623" width="10.6640625" style="76" customWidth="1"/>
    <col min="14624" max="14624" width="1.6640625" style="76" customWidth="1"/>
    <col min="14625" max="14625" width="11.6640625" style="76" customWidth="1"/>
    <col min="14626" max="14626" width="9.6640625" style="76"/>
    <col min="14627" max="14627" width="18.6640625" style="76" customWidth="1"/>
    <col min="14628" max="14630" width="9.6640625" style="76"/>
    <col min="14631" max="14631" width="5.6640625" style="76" customWidth="1"/>
    <col min="14632" max="14633" width="12.6640625" style="76" customWidth="1"/>
    <col min="14634" max="14848" width="9.6640625" style="76"/>
    <col min="14849" max="14849" width="28" style="76" customWidth="1"/>
    <col min="14850" max="14850" width="12.21875" style="76" customWidth="1"/>
    <col min="14851" max="14851" width="11" style="76" customWidth="1"/>
    <col min="14852" max="14852" width="14.21875" style="76" bestFit="1" customWidth="1"/>
    <col min="14853" max="14853" width="1.33203125" style="76" customWidth="1"/>
    <col min="14854" max="14854" width="10.88671875" style="76" customWidth="1"/>
    <col min="14855" max="14855" width="1.33203125" style="76" customWidth="1"/>
    <col min="14856" max="14856" width="11.21875" style="76" customWidth="1"/>
    <col min="14857" max="14857" width="1.33203125" style="76" customWidth="1"/>
    <col min="14858" max="14858" width="13.6640625" style="76" customWidth="1"/>
    <col min="14859" max="14859" width="1.88671875" style="76" customWidth="1"/>
    <col min="14860" max="14860" width="15.77734375" style="76" bestFit="1" customWidth="1"/>
    <col min="14861" max="14861" width="1.88671875" style="76" customWidth="1"/>
    <col min="14862" max="14862" width="8.88671875" style="76" customWidth="1"/>
    <col min="14863" max="14863" width="1.88671875" style="76" customWidth="1"/>
    <col min="14864" max="14864" width="13.21875" style="76" customWidth="1"/>
    <col min="14865" max="14865" width="1.88671875" style="76" customWidth="1"/>
    <col min="14866" max="14866" width="13.6640625" style="76" customWidth="1"/>
    <col min="14867" max="14867" width="15.6640625" style="76" customWidth="1"/>
    <col min="14868" max="14868" width="9.21875" style="76" customWidth="1"/>
    <col min="14869" max="14870" width="15.6640625" style="76" customWidth="1"/>
    <col min="14871" max="14871" width="10.6640625" style="76" customWidth="1"/>
    <col min="14872" max="14872" width="1.6640625" style="76" customWidth="1"/>
    <col min="14873" max="14873" width="10.6640625" style="76" customWidth="1"/>
    <col min="14874" max="14874" width="1.6640625" style="76" customWidth="1"/>
    <col min="14875" max="14875" width="10.6640625" style="76" customWidth="1"/>
    <col min="14876" max="14876" width="1.6640625" style="76" customWidth="1"/>
    <col min="14877" max="14877" width="10.6640625" style="76" customWidth="1"/>
    <col min="14878" max="14878" width="1.6640625" style="76" customWidth="1"/>
    <col min="14879" max="14879" width="10.6640625" style="76" customWidth="1"/>
    <col min="14880" max="14880" width="1.6640625" style="76" customWidth="1"/>
    <col min="14881" max="14881" width="11.6640625" style="76" customWidth="1"/>
    <col min="14882" max="14882" width="9.6640625" style="76"/>
    <col min="14883" max="14883" width="18.6640625" style="76" customWidth="1"/>
    <col min="14884" max="14886" width="9.6640625" style="76"/>
    <col min="14887" max="14887" width="5.6640625" style="76" customWidth="1"/>
    <col min="14888" max="14889" width="12.6640625" style="76" customWidth="1"/>
    <col min="14890" max="15104" width="9.6640625" style="76"/>
    <col min="15105" max="15105" width="28" style="76" customWidth="1"/>
    <col min="15106" max="15106" width="12.21875" style="76" customWidth="1"/>
    <col min="15107" max="15107" width="11" style="76" customWidth="1"/>
    <col min="15108" max="15108" width="14.21875" style="76" bestFit="1" customWidth="1"/>
    <col min="15109" max="15109" width="1.33203125" style="76" customWidth="1"/>
    <col min="15110" max="15110" width="10.88671875" style="76" customWidth="1"/>
    <col min="15111" max="15111" width="1.33203125" style="76" customWidth="1"/>
    <col min="15112" max="15112" width="11.21875" style="76" customWidth="1"/>
    <col min="15113" max="15113" width="1.33203125" style="76" customWidth="1"/>
    <col min="15114" max="15114" width="13.6640625" style="76" customWidth="1"/>
    <col min="15115" max="15115" width="1.88671875" style="76" customWidth="1"/>
    <col min="15116" max="15116" width="15.77734375" style="76" bestFit="1" customWidth="1"/>
    <col min="15117" max="15117" width="1.88671875" style="76" customWidth="1"/>
    <col min="15118" max="15118" width="8.88671875" style="76" customWidth="1"/>
    <col min="15119" max="15119" width="1.88671875" style="76" customWidth="1"/>
    <col min="15120" max="15120" width="13.21875" style="76" customWidth="1"/>
    <col min="15121" max="15121" width="1.88671875" style="76" customWidth="1"/>
    <col min="15122" max="15122" width="13.6640625" style="76" customWidth="1"/>
    <col min="15123" max="15123" width="15.6640625" style="76" customWidth="1"/>
    <col min="15124" max="15124" width="9.21875" style="76" customWidth="1"/>
    <col min="15125" max="15126" width="15.6640625" style="76" customWidth="1"/>
    <col min="15127" max="15127" width="10.6640625" style="76" customWidth="1"/>
    <col min="15128" max="15128" width="1.6640625" style="76" customWidth="1"/>
    <col min="15129" max="15129" width="10.6640625" style="76" customWidth="1"/>
    <col min="15130" max="15130" width="1.6640625" style="76" customWidth="1"/>
    <col min="15131" max="15131" width="10.6640625" style="76" customWidth="1"/>
    <col min="15132" max="15132" width="1.6640625" style="76" customWidth="1"/>
    <col min="15133" max="15133" width="10.6640625" style="76" customWidth="1"/>
    <col min="15134" max="15134" width="1.6640625" style="76" customWidth="1"/>
    <col min="15135" max="15135" width="10.6640625" style="76" customWidth="1"/>
    <col min="15136" max="15136" width="1.6640625" style="76" customWidth="1"/>
    <col min="15137" max="15137" width="11.6640625" style="76" customWidth="1"/>
    <col min="15138" max="15138" width="9.6640625" style="76"/>
    <col min="15139" max="15139" width="18.6640625" style="76" customWidth="1"/>
    <col min="15140" max="15142" width="9.6640625" style="76"/>
    <col min="15143" max="15143" width="5.6640625" style="76" customWidth="1"/>
    <col min="15144" max="15145" width="12.6640625" style="76" customWidth="1"/>
    <col min="15146" max="15360" width="9.6640625" style="76"/>
    <col min="15361" max="15361" width="28" style="76" customWidth="1"/>
    <col min="15362" max="15362" width="12.21875" style="76" customWidth="1"/>
    <col min="15363" max="15363" width="11" style="76" customWidth="1"/>
    <col min="15364" max="15364" width="14.21875" style="76" bestFit="1" customWidth="1"/>
    <col min="15365" max="15365" width="1.33203125" style="76" customWidth="1"/>
    <col min="15366" max="15366" width="10.88671875" style="76" customWidth="1"/>
    <col min="15367" max="15367" width="1.33203125" style="76" customWidth="1"/>
    <col min="15368" max="15368" width="11.21875" style="76" customWidth="1"/>
    <col min="15369" max="15369" width="1.33203125" style="76" customWidth="1"/>
    <col min="15370" max="15370" width="13.6640625" style="76" customWidth="1"/>
    <col min="15371" max="15371" width="1.88671875" style="76" customWidth="1"/>
    <col min="15372" max="15372" width="15.77734375" style="76" bestFit="1" customWidth="1"/>
    <col min="15373" max="15373" width="1.88671875" style="76" customWidth="1"/>
    <col min="15374" max="15374" width="8.88671875" style="76" customWidth="1"/>
    <col min="15375" max="15375" width="1.88671875" style="76" customWidth="1"/>
    <col min="15376" max="15376" width="13.21875" style="76" customWidth="1"/>
    <col min="15377" max="15377" width="1.88671875" style="76" customWidth="1"/>
    <col min="15378" max="15378" width="13.6640625" style="76" customWidth="1"/>
    <col min="15379" max="15379" width="15.6640625" style="76" customWidth="1"/>
    <col min="15380" max="15380" width="9.21875" style="76" customWidth="1"/>
    <col min="15381" max="15382" width="15.6640625" style="76" customWidth="1"/>
    <col min="15383" max="15383" width="10.6640625" style="76" customWidth="1"/>
    <col min="15384" max="15384" width="1.6640625" style="76" customWidth="1"/>
    <col min="15385" max="15385" width="10.6640625" style="76" customWidth="1"/>
    <col min="15386" max="15386" width="1.6640625" style="76" customWidth="1"/>
    <col min="15387" max="15387" width="10.6640625" style="76" customWidth="1"/>
    <col min="15388" max="15388" width="1.6640625" style="76" customWidth="1"/>
    <col min="15389" max="15389" width="10.6640625" style="76" customWidth="1"/>
    <col min="15390" max="15390" width="1.6640625" style="76" customWidth="1"/>
    <col min="15391" max="15391" width="10.6640625" style="76" customWidth="1"/>
    <col min="15392" max="15392" width="1.6640625" style="76" customWidth="1"/>
    <col min="15393" max="15393" width="11.6640625" style="76" customWidth="1"/>
    <col min="15394" max="15394" width="9.6640625" style="76"/>
    <col min="15395" max="15395" width="18.6640625" style="76" customWidth="1"/>
    <col min="15396" max="15398" width="9.6640625" style="76"/>
    <col min="15399" max="15399" width="5.6640625" style="76" customWidth="1"/>
    <col min="15400" max="15401" width="12.6640625" style="76" customWidth="1"/>
    <col min="15402" max="15616" width="9.6640625" style="76"/>
    <col min="15617" max="15617" width="28" style="76" customWidth="1"/>
    <col min="15618" max="15618" width="12.21875" style="76" customWidth="1"/>
    <col min="15619" max="15619" width="11" style="76" customWidth="1"/>
    <col min="15620" max="15620" width="14.21875" style="76" bestFit="1" customWidth="1"/>
    <col min="15621" max="15621" width="1.33203125" style="76" customWidth="1"/>
    <col min="15622" max="15622" width="10.88671875" style="76" customWidth="1"/>
    <col min="15623" max="15623" width="1.33203125" style="76" customWidth="1"/>
    <col min="15624" max="15624" width="11.21875" style="76" customWidth="1"/>
    <col min="15625" max="15625" width="1.33203125" style="76" customWidth="1"/>
    <col min="15626" max="15626" width="13.6640625" style="76" customWidth="1"/>
    <col min="15627" max="15627" width="1.88671875" style="76" customWidth="1"/>
    <col min="15628" max="15628" width="15.77734375" style="76" bestFit="1" customWidth="1"/>
    <col min="15629" max="15629" width="1.88671875" style="76" customWidth="1"/>
    <col min="15630" max="15630" width="8.88671875" style="76" customWidth="1"/>
    <col min="15631" max="15631" width="1.88671875" style="76" customWidth="1"/>
    <col min="15632" max="15632" width="13.21875" style="76" customWidth="1"/>
    <col min="15633" max="15633" width="1.88671875" style="76" customWidth="1"/>
    <col min="15634" max="15634" width="13.6640625" style="76" customWidth="1"/>
    <col min="15635" max="15635" width="15.6640625" style="76" customWidth="1"/>
    <col min="15636" max="15636" width="9.21875" style="76" customWidth="1"/>
    <col min="15637" max="15638" width="15.6640625" style="76" customWidth="1"/>
    <col min="15639" max="15639" width="10.6640625" style="76" customWidth="1"/>
    <col min="15640" max="15640" width="1.6640625" style="76" customWidth="1"/>
    <col min="15641" max="15641" width="10.6640625" style="76" customWidth="1"/>
    <col min="15642" max="15642" width="1.6640625" style="76" customWidth="1"/>
    <col min="15643" max="15643" width="10.6640625" style="76" customWidth="1"/>
    <col min="15644" max="15644" width="1.6640625" style="76" customWidth="1"/>
    <col min="15645" max="15645" width="10.6640625" style="76" customWidth="1"/>
    <col min="15646" max="15646" width="1.6640625" style="76" customWidth="1"/>
    <col min="15647" max="15647" width="10.6640625" style="76" customWidth="1"/>
    <col min="15648" max="15648" width="1.6640625" style="76" customWidth="1"/>
    <col min="15649" max="15649" width="11.6640625" style="76" customWidth="1"/>
    <col min="15650" max="15650" width="9.6640625" style="76"/>
    <col min="15651" max="15651" width="18.6640625" style="76" customWidth="1"/>
    <col min="15652" max="15654" width="9.6640625" style="76"/>
    <col min="15655" max="15655" width="5.6640625" style="76" customWidth="1"/>
    <col min="15656" max="15657" width="12.6640625" style="76" customWidth="1"/>
    <col min="15658" max="15872" width="9.6640625" style="76"/>
    <col min="15873" max="15873" width="28" style="76" customWidth="1"/>
    <col min="15874" max="15874" width="12.21875" style="76" customWidth="1"/>
    <col min="15875" max="15875" width="11" style="76" customWidth="1"/>
    <col min="15876" max="15876" width="14.21875" style="76" bestFit="1" customWidth="1"/>
    <col min="15877" max="15877" width="1.33203125" style="76" customWidth="1"/>
    <col min="15878" max="15878" width="10.88671875" style="76" customWidth="1"/>
    <col min="15879" max="15879" width="1.33203125" style="76" customWidth="1"/>
    <col min="15880" max="15880" width="11.21875" style="76" customWidth="1"/>
    <col min="15881" max="15881" width="1.33203125" style="76" customWidth="1"/>
    <col min="15882" max="15882" width="13.6640625" style="76" customWidth="1"/>
    <col min="15883" max="15883" width="1.88671875" style="76" customWidth="1"/>
    <col min="15884" max="15884" width="15.77734375" style="76" bestFit="1" customWidth="1"/>
    <col min="15885" max="15885" width="1.88671875" style="76" customWidth="1"/>
    <col min="15886" max="15886" width="8.88671875" style="76" customWidth="1"/>
    <col min="15887" max="15887" width="1.88671875" style="76" customWidth="1"/>
    <col min="15888" max="15888" width="13.21875" style="76" customWidth="1"/>
    <col min="15889" max="15889" width="1.88671875" style="76" customWidth="1"/>
    <col min="15890" max="15890" width="13.6640625" style="76" customWidth="1"/>
    <col min="15891" max="15891" width="15.6640625" style="76" customWidth="1"/>
    <col min="15892" max="15892" width="9.21875" style="76" customWidth="1"/>
    <col min="15893" max="15894" width="15.6640625" style="76" customWidth="1"/>
    <col min="15895" max="15895" width="10.6640625" style="76" customWidth="1"/>
    <col min="15896" max="15896" width="1.6640625" style="76" customWidth="1"/>
    <col min="15897" max="15897" width="10.6640625" style="76" customWidth="1"/>
    <col min="15898" max="15898" width="1.6640625" style="76" customWidth="1"/>
    <col min="15899" max="15899" width="10.6640625" style="76" customWidth="1"/>
    <col min="15900" max="15900" width="1.6640625" style="76" customWidth="1"/>
    <col min="15901" max="15901" width="10.6640625" style="76" customWidth="1"/>
    <col min="15902" max="15902" width="1.6640625" style="76" customWidth="1"/>
    <col min="15903" max="15903" width="10.6640625" style="76" customWidth="1"/>
    <col min="15904" max="15904" width="1.6640625" style="76" customWidth="1"/>
    <col min="15905" max="15905" width="11.6640625" style="76" customWidth="1"/>
    <col min="15906" max="15906" width="9.6640625" style="76"/>
    <col min="15907" max="15907" width="18.6640625" style="76" customWidth="1"/>
    <col min="15908" max="15910" width="9.6640625" style="76"/>
    <col min="15911" max="15911" width="5.6640625" style="76" customWidth="1"/>
    <col min="15912" max="15913" width="12.6640625" style="76" customWidth="1"/>
    <col min="15914" max="16128" width="9.6640625" style="76"/>
    <col min="16129" max="16129" width="28" style="76" customWidth="1"/>
    <col min="16130" max="16130" width="12.21875" style="76" customWidth="1"/>
    <col min="16131" max="16131" width="11" style="76" customWidth="1"/>
    <col min="16132" max="16132" width="14.21875" style="76" bestFit="1" customWidth="1"/>
    <col min="16133" max="16133" width="1.33203125" style="76" customWidth="1"/>
    <col min="16134" max="16134" width="10.88671875" style="76" customWidth="1"/>
    <col min="16135" max="16135" width="1.33203125" style="76" customWidth="1"/>
    <col min="16136" max="16136" width="11.21875" style="76" customWidth="1"/>
    <col min="16137" max="16137" width="1.33203125" style="76" customWidth="1"/>
    <col min="16138" max="16138" width="13.6640625" style="76" customWidth="1"/>
    <col min="16139" max="16139" width="1.88671875" style="76" customWidth="1"/>
    <col min="16140" max="16140" width="15.77734375" style="76" bestFit="1" customWidth="1"/>
    <col min="16141" max="16141" width="1.88671875" style="76" customWidth="1"/>
    <col min="16142" max="16142" width="8.88671875" style="76" customWidth="1"/>
    <col min="16143" max="16143" width="1.88671875" style="76" customWidth="1"/>
    <col min="16144" max="16144" width="13.21875" style="76" customWidth="1"/>
    <col min="16145" max="16145" width="1.88671875" style="76" customWidth="1"/>
    <col min="16146" max="16146" width="13.6640625" style="76" customWidth="1"/>
    <col min="16147" max="16147" width="15.6640625" style="76" customWidth="1"/>
    <col min="16148" max="16148" width="9.21875" style="76" customWidth="1"/>
    <col min="16149" max="16150" width="15.6640625" style="76" customWidth="1"/>
    <col min="16151" max="16151" width="10.6640625" style="76" customWidth="1"/>
    <col min="16152" max="16152" width="1.6640625" style="76" customWidth="1"/>
    <col min="16153" max="16153" width="10.6640625" style="76" customWidth="1"/>
    <col min="16154" max="16154" width="1.6640625" style="76" customWidth="1"/>
    <col min="16155" max="16155" width="10.6640625" style="76" customWidth="1"/>
    <col min="16156" max="16156" width="1.6640625" style="76" customWidth="1"/>
    <col min="16157" max="16157" width="10.6640625" style="76" customWidth="1"/>
    <col min="16158" max="16158" width="1.6640625" style="76" customWidth="1"/>
    <col min="16159" max="16159" width="10.6640625" style="76" customWidth="1"/>
    <col min="16160" max="16160" width="1.6640625" style="76" customWidth="1"/>
    <col min="16161" max="16161" width="11.6640625" style="76" customWidth="1"/>
    <col min="16162" max="16162" width="9.6640625" style="76"/>
    <col min="16163" max="16163" width="18.6640625" style="76" customWidth="1"/>
    <col min="16164" max="16166" width="9.6640625" style="76"/>
    <col min="16167" max="16167" width="5.6640625" style="76" customWidth="1"/>
    <col min="16168" max="16169" width="12.6640625" style="76" customWidth="1"/>
    <col min="16170" max="16384" width="9.6640625" style="76"/>
  </cols>
  <sheetData>
    <row r="1" spans="1:41" s="353" customFormat="1" ht="61.5" customHeight="1" x14ac:dyDescent="0.25">
      <c r="P1" s="500" t="s">
        <v>111</v>
      </c>
      <c r="Q1" s="507"/>
      <c r="R1" s="507"/>
    </row>
    <row r="2" spans="1:41" s="353" customFormat="1" ht="43.5" customHeight="1" x14ac:dyDescent="0.25">
      <c r="A2" s="346" t="s">
        <v>257</v>
      </c>
      <c r="B2" s="346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4"/>
      <c r="Q2" s="345"/>
      <c r="R2" s="344"/>
    </row>
    <row r="3" spans="1:41" s="353" customFormat="1" ht="21.6" customHeight="1" thickBot="1" x14ac:dyDescent="0.3">
      <c r="A3" s="490" t="s">
        <v>256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1"/>
      <c r="O3" s="430"/>
      <c r="P3" s="432"/>
      <c r="Q3" s="430"/>
      <c r="R3" s="433"/>
    </row>
    <row r="4" spans="1:41" s="353" customFormat="1" ht="33" customHeight="1" thickTop="1" x14ac:dyDescent="0.25">
      <c r="A4" s="377" t="s">
        <v>122</v>
      </c>
      <c r="B4" s="377"/>
      <c r="C4" s="377" t="s">
        <v>123</v>
      </c>
      <c r="D4" s="377" t="s">
        <v>124</v>
      </c>
      <c r="E4" s="377"/>
      <c r="F4" s="377" t="s">
        <v>125</v>
      </c>
      <c r="G4" s="377"/>
      <c r="H4" s="377" t="s">
        <v>126</v>
      </c>
      <c r="I4" s="377"/>
      <c r="J4" s="377" t="s">
        <v>187</v>
      </c>
      <c r="K4" s="377"/>
      <c r="L4" s="377" t="s">
        <v>128</v>
      </c>
      <c r="M4" s="377"/>
      <c r="N4" s="378" t="s">
        <v>188</v>
      </c>
      <c r="O4" s="378"/>
      <c r="P4" s="378"/>
      <c r="Q4" s="377"/>
      <c r="R4" s="377" t="s">
        <v>130</v>
      </c>
    </row>
    <row r="5" spans="1:41" s="353" customFormat="1" ht="57" customHeight="1" thickBot="1" x14ac:dyDescent="0.3">
      <c r="A5" s="476" t="s">
        <v>189</v>
      </c>
      <c r="B5" s="477"/>
      <c r="C5" s="476" t="s">
        <v>190</v>
      </c>
      <c r="D5" s="476" t="s">
        <v>191</v>
      </c>
      <c r="E5" s="348"/>
      <c r="F5" s="477" t="s">
        <v>192</v>
      </c>
      <c r="G5" s="348"/>
      <c r="H5" s="476" t="s">
        <v>193</v>
      </c>
      <c r="I5" s="348"/>
      <c r="J5" s="477" t="s">
        <v>194</v>
      </c>
      <c r="K5" s="476"/>
      <c r="L5" s="477" t="s">
        <v>195</v>
      </c>
      <c r="M5" s="476"/>
      <c r="N5" s="349" t="s">
        <v>159</v>
      </c>
      <c r="O5" s="348"/>
      <c r="P5" s="434" t="s">
        <v>196</v>
      </c>
      <c r="Q5" s="348"/>
      <c r="R5" s="350" t="s">
        <v>197</v>
      </c>
    </row>
    <row r="6" spans="1:41" ht="8.25" customHeight="1" x14ac:dyDescent="0.35"/>
    <row r="7" spans="1:41" s="82" customFormat="1" ht="18" customHeight="1" x14ac:dyDescent="0.25">
      <c r="A7" s="78" t="s">
        <v>12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1"/>
      <c r="AH7" s="79"/>
      <c r="AI7" s="79"/>
      <c r="AJ7" s="79"/>
      <c r="AK7" s="79"/>
      <c r="AL7" s="79"/>
      <c r="AM7" s="79"/>
      <c r="AN7" s="79"/>
      <c r="AO7" s="79"/>
    </row>
    <row r="8" spans="1:41" s="82" customFormat="1" ht="9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79"/>
      <c r="R8" s="80"/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82" customFormat="1" ht="21.9" customHeight="1" x14ac:dyDescent="0.25">
      <c r="A9" s="83" t="s">
        <v>16</v>
      </c>
      <c r="B9" s="83"/>
      <c r="C9" s="84" t="s">
        <v>161</v>
      </c>
      <c r="D9" s="85">
        <v>24450</v>
      </c>
      <c r="E9" s="86"/>
      <c r="F9" s="85">
        <v>0</v>
      </c>
      <c r="G9" s="86"/>
      <c r="H9" s="85">
        <f>+D9-F9</f>
        <v>24450</v>
      </c>
      <c r="I9" s="86"/>
      <c r="J9" s="87">
        <f>IF(D9&lt;&gt;0,+L9/D9)/10</f>
        <v>3.2318609406952965</v>
      </c>
      <c r="K9" s="86"/>
      <c r="L9" s="88">
        <v>790190</v>
      </c>
      <c r="M9" s="86"/>
      <c r="N9" s="87">
        <f>IF(D9&lt;&gt;0,+P9/D9)/10</f>
        <v>3.2318609406952965</v>
      </c>
      <c r="O9" s="86"/>
      <c r="P9" s="88">
        <v>790190</v>
      </c>
      <c r="Q9" s="86"/>
      <c r="R9" s="88">
        <f>+P9-L9</f>
        <v>0</v>
      </c>
      <c r="S9" s="79"/>
      <c r="T9" s="79"/>
      <c r="U9" s="79"/>
      <c r="V9" s="79"/>
      <c r="W9" s="79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79"/>
      <c r="AI9" s="79"/>
      <c r="AJ9" s="79"/>
      <c r="AK9" s="79"/>
      <c r="AL9" s="79"/>
      <c r="AM9" s="79"/>
      <c r="AN9" s="79"/>
      <c r="AO9" s="79"/>
    </row>
    <row r="10" spans="1:41" s="95" customFormat="1" ht="21.9" customHeight="1" thickBot="1" x14ac:dyDescent="0.3">
      <c r="A10" s="89" t="s">
        <v>62</v>
      </c>
      <c r="B10" s="89"/>
      <c r="C10" s="78"/>
      <c r="D10" s="90">
        <f>+D9</f>
        <v>24450</v>
      </c>
      <c r="E10" s="78"/>
      <c r="F10" s="90">
        <f>+F9</f>
        <v>0</v>
      </c>
      <c r="G10" s="78"/>
      <c r="H10" s="90">
        <f>+D10-F10</f>
        <v>24450</v>
      </c>
      <c r="I10" s="78"/>
      <c r="J10" s="91">
        <f>+J9</f>
        <v>3.2318609406952965</v>
      </c>
      <c r="K10" s="78"/>
      <c r="L10" s="92">
        <f>+L9</f>
        <v>790190</v>
      </c>
      <c r="M10" s="78"/>
      <c r="N10" s="91">
        <f>+N9</f>
        <v>3.2318609406952965</v>
      </c>
      <c r="O10" s="78"/>
      <c r="P10" s="92">
        <f>+P9</f>
        <v>790190</v>
      </c>
      <c r="Q10" s="78"/>
      <c r="R10" s="92">
        <f>+R9</f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3"/>
      <c r="AO10" s="94"/>
    </row>
    <row r="11" spans="1:41" s="82" customFormat="1" ht="9" customHeight="1" thickTop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25.05" customHeight="1" x14ac:dyDescent="0.25">
      <c r="A12" s="98" t="s">
        <v>19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25.05" hidden="1" customHeight="1" x14ac:dyDescent="0.25">
      <c r="A13" s="105" t="s">
        <v>67</v>
      </c>
      <c r="B13" s="78"/>
      <c r="C13" s="84" t="s">
        <v>73</v>
      </c>
      <c r="D13" s="100"/>
      <c r="E13" s="100"/>
      <c r="F13" s="100">
        <v>0</v>
      </c>
      <c r="G13" s="79"/>
      <c r="H13" s="100">
        <f>+D13-F13</f>
        <v>0</v>
      </c>
      <c r="I13" s="100"/>
      <c r="J13" s="101">
        <f>IF(D13&lt;&gt;0,+L13/H13)/10</f>
        <v>0</v>
      </c>
      <c r="K13" s="79"/>
      <c r="L13" s="102"/>
      <c r="M13" s="79"/>
      <c r="N13" s="101">
        <f>IF(D13&lt;&gt;0,+P13/H13)/10</f>
        <v>0</v>
      </c>
      <c r="O13" s="79"/>
      <c r="P13" s="435">
        <f t="shared" ref="P13:P39" si="0">+R13+L13</f>
        <v>0</v>
      </c>
      <c r="Q13" s="79"/>
      <c r="R13" s="80"/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25.05" hidden="1" customHeight="1" x14ac:dyDescent="0.25">
      <c r="A14" s="105" t="s">
        <v>25</v>
      </c>
      <c r="B14" s="105"/>
      <c r="C14" s="84" t="s">
        <v>87</v>
      </c>
      <c r="D14" s="100"/>
      <c r="E14" s="100"/>
      <c r="F14" s="100">
        <v>0</v>
      </c>
      <c r="G14" s="79"/>
      <c r="H14" s="100">
        <f t="shared" ref="H14:H21" si="1">+D14-F14</f>
        <v>0</v>
      </c>
      <c r="I14" s="100"/>
      <c r="J14" s="101">
        <f>IF(D14&lt;&gt;0,+L14/H14)/10</f>
        <v>0</v>
      </c>
      <c r="K14" s="79"/>
      <c r="L14" s="102"/>
      <c r="M14" s="79"/>
      <c r="N14" s="101">
        <f>IF(D14&lt;&gt;0,+P14/H14)/10</f>
        <v>0</v>
      </c>
      <c r="O14" s="79"/>
      <c r="P14" s="435">
        <f t="shared" si="0"/>
        <v>0</v>
      </c>
      <c r="Q14" s="79"/>
      <c r="R14" s="80"/>
      <c r="S14" s="79"/>
      <c r="T14" s="79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5.05" hidden="1" customHeight="1" x14ac:dyDescent="0.25">
      <c r="A15" s="99" t="s">
        <v>33</v>
      </c>
      <c r="B15" s="106"/>
      <c r="C15" s="84" t="s">
        <v>87</v>
      </c>
      <c r="D15" s="100"/>
      <c r="E15" s="100"/>
      <c r="F15" s="100">
        <v>0</v>
      </c>
      <c r="G15" s="79"/>
      <c r="H15" s="100">
        <f t="shared" si="1"/>
        <v>0</v>
      </c>
      <c r="I15" s="100"/>
      <c r="J15" s="101">
        <f>IF(D15&lt;&gt;0,+L15/H15)/10</f>
        <v>0</v>
      </c>
      <c r="K15" s="79"/>
      <c r="L15" s="102"/>
      <c r="M15" s="79"/>
      <c r="N15" s="101">
        <f t="shared" ref="N15:N41" si="2">IF(D15&lt;&gt;0,+P15/H15)/10</f>
        <v>0</v>
      </c>
      <c r="O15" s="79"/>
      <c r="P15" s="435">
        <f t="shared" si="0"/>
        <v>0</v>
      </c>
      <c r="Q15" s="79"/>
      <c r="R15" s="80"/>
      <c r="S15" s="79"/>
      <c r="T15" s="79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96"/>
      <c r="AO15" s="97"/>
    </row>
    <row r="16" spans="1:41" s="82" customFormat="1" ht="25.05" hidden="1" customHeight="1" x14ac:dyDescent="0.25">
      <c r="A16" s="99" t="s">
        <v>65</v>
      </c>
      <c r="B16" s="106"/>
      <c r="C16" s="84" t="s">
        <v>87</v>
      </c>
      <c r="D16" s="100"/>
      <c r="E16" s="100"/>
      <c r="F16" s="100">
        <v>0</v>
      </c>
      <c r="G16" s="79"/>
      <c r="H16" s="100">
        <f t="shared" si="1"/>
        <v>0</v>
      </c>
      <c r="I16" s="100"/>
      <c r="J16" s="101">
        <f t="shared" ref="J16:J41" si="3">IF(D16&lt;&gt;0,+L16/H16)/10</f>
        <v>0</v>
      </c>
      <c r="K16" s="79"/>
      <c r="L16" s="102"/>
      <c r="M16" s="79"/>
      <c r="N16" s="101">
        <f t="shared" si="2"/>
        <v>0</v>
      </c>
      <c r="O16" s="79"/>
      <c r="P16" s="435">
        <f t="shared" si="0"/>
        <v>0</v>
      </c>
      <c r="Q16" s="79"/>
      <c r="R16" s="80"/>
      <c r="S16" s="79"/>
      <c r="T16" s="79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96"/>
      <c r="AO16" s="97"/>
    </row>
    <row r="17" spans="1:41" s="82" customFormat="1" ht="25.05" hidden="1" customHeight="1" x14ac:dyDescent="0.25">
      <c r="A17" s="105" t="s">
        <v>66</v>
      </c>
      <c r="B17" s="106"/>
      <c r="C17" s="84" t="s">
        <v>87</v>
      </c>
      <c r="D17" s="100"/>
      <c r="E17" s="100"/>
      <c r="F17" s="100">
        <v>0</v>
      </c>
      <c r="G17" s="79"/>
      <c r="H17" s="100">
        <f>+D17-F17</f>
        <v>0</v>
      </c>
      <c r="I17" s="100"/>
      <c r="J17" s="101">
        <f>IF(D17&lt;&gt;0,+L17/H17)/10</f>
        <v>0</v>
      </c>
      <c r="K17" s="79"/>
      <c r="L17" s="102"/>
      <c r="M17" s="79"/>
      <c r="N17" s="101">
        <f>IF(D17&lt;&gt;0,+P17/H17)/10</f>
        <v>0</v>
      </c>
      <c r="O17" s="79"/>
      <c r="P17" s="435">
        <f>+R17+L17</f>
        <v>0</v>
      </c>
      <c r="Q17" s="79"/>
      <c r="R17" s="102"/>
      <c r="S17" s="79"/>
      <c r="T17" s="79"/>
      <c r="U17" s="79"/>
      <c r="V17" s="79"/>
      <c r="W17" s="79"/>
      <c r="X17" s="79"/>
      <c r="Y17" s="80"/>
      <c r="Z17" s="79"/>
      <c r="AA17" s="80"/>
      <c r="AB17" s="79"/>
      <c r="AC17" s="80"/>
      <c r="AD17" s="79"/>
      <c r="AE17" s="80"/>
      <c r="AF17" s="79"/>
      <c r="AG17" s="80"/>
      <c r="AH17" s="79"/>
      <c r="AI17" s="79"/>
      <c r="AJ17" s="79"/>
      <c r="AK17" s="79"/>
      <c r="AL17" s="79"/>
      <c r="AM17" s="79"/>
      <c r="AN17" s="96"/>
      <c r="AO17" s="97"/>
    </row>
    <row r="18" spans="1:41" s="82" customFormat="1" ht="25.05" hidden="1" customHeight="1" x14ac:dyDescent="0.25">
      <c r="A18" s="99" t="s">
        <v>63</v>
      </c>
      <c r="B18" s="106"/>
      <c r="C18" s="84" t="s">
        <v>87</v>
      </c>
      <c r="D18" s="100"/>
      <c r="E18" s="100"/>
      <c r="F18" s="100">
        <v>0</v>
      </c>
      <c r="G18" s="79"/>
      <c r="H18" s="100">
        <f t="shared" si="1"/>
        <v>0</v>
      </c>
      <c r="I18" s="100"/>
      <c r="J18" s="101">
        <f t="shared" si="3"/>
        <v>0</v>
      </c>
      <c r="K18" s="79"/>
      <c r="L18" s="102"/>
      <c r="M18" s="79"/>
      <c r="N18" s="101">
        <f t="shared" si="2"/>
        <v>0</v>
      </c>
      <c r="O18" s="79"/>
      <c r="P18" s="435">
        <f t="shared" si="0"/>
        <v>0</v>
      </c>
      <c r="Q18" s="79"/>
      <c r="R18" s="102"/>
      <c r="S18" s="79"/>
      <c r="T18" s="79"/>
      <c r="U18" s="79"/>
      <c r="V18" s="79"/>
      <c r="W18" s="79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79"/>
      <c r="AJ18" s="79"/>
      <c r="AK18" s="79"/>
      <c r="AL18" s="79"/>
      <c r="AM18" s="79"/>
      <c r="AN18" s="96"/>
      <c r="AO18" s="97"/>
    </row>
    <row r="19" spans="1:41" s="82" customFormat="1" ht="25.05" hidden="1" customHeight="1" x14ac:dyDescent="0.25">
      <c r="A19" s="99" t="s">
        <v>116</v>
      </c>
      <c r="B19" s="106"/>
      <c r="C19" s="84" t="s">
        <v>87</v>
      </c>
      <c r="D19" s="100"/>
      <c r="E19" s="100"/>
      <c r="F19" s="100">
        <v>0</v>
      </c>
      <c r="G19" s="79"/>
      <c r="H19" s="100">
        <f>+D19-F19</f>
        <v>0</v>
      </c>
      <c r="I19" s="100"/>
      <c r="J19" s="101">
        <f>IF(D19&lt;&gt;0,+L19/H19)/10</f>
        <v>0</v>
      </c>
      <c r="K19" s="79"/>
      <c r="L19" s="102"/>
      <c r="M19" s="79"/>
      <c r="N19" s="101">
        <f>IF(D19&lt;&gt;0,+P19/H19)/10</f>
        <v>0</v>
      </c>
      <c r="O19" s="79"/>
      <c r="P19" s="435">
        <f>+R19+L19</f>
        <v>0</v>
      </c>
      <c r="Q19" s="79"/>
      <c r="R19" s="102"/>
      <c r="S19" s="79"/>
      <c r="T19" s="79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96"/>
      <c r="AO19" s="97"/>
    </row>
    <row r="20" spans="1:41" s="82" customFormat="1" ht="25.05" hidden="1" customHeight="1" x14ac:dyDescent="0.25">
      <c r="A20" s="106" t="s">
        <v>37</v>
      </c>
      <c r="B20" s="106"/>
      <c r="C20" s="84" t="s">
        <v>87</v>
      </c>
      <c r="D20" s="100"/>
      <c r="E20" s="100"/>
      <c r="F20" s="100">
        <v>0</v>
      </c>
      <c r="G20" s="79"/>
      <c r="H20" s="100">
        <f t="shared" si="1"/>
        <v>0</v>
      </c>
      <c r="I20" s="100"/>
      <c r="J20" s="101">
        <f>IF(D20&lt;&gt;0,+L20/H20)/10</f>
        <v>0</v>
      </c>
      <c r="K20" s="79"/>
      <c r="L20" s="102"/>
      <c r="M20" s="79"/>
      <c r="N20" s="101">
        <f>IF(D20&lt;&gt;0,+P20/H20)/10</f>
        <v>0</v>
      </c>
      <c r="O20" s="79"/>
      <c r="P20" s="435">
        <f>+R20+L20</f>
        <v>0</v>
      </c>
      <c r="Q20" s="79"/>
      <c r="R20" s="102"/>
      <c r="S20" s="79"/>
      <c r="T20" s="79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96"/>
      <c r="AO20" s="97"/>
    </row>
    <row r="21" spans="1:41" s="82" customFormat="1" ht="25.05" customHeight="1" x14ac:dyDescent="0.25">
      <c r="A21" s="99" t="s">
        <v>245</v>
      </c>
      <c r="B21" s="99"/>
      <c r="C21" s="84" t="s">
        <v>64</v>
      </c>
      <c r="D21" s="100">
        <v>3000</v>
      </c>
      <c r="E21" s="100"/>
      <c r="F21" s="100">
        <v>0</v>
      </c>
      <c r="G21" s="100"/>
      <c r="H21" s="100">
        <f t="shared" si="1"/>
        <v>3000</v>
      </c>
      <c r="I21" s="100"/>
      <c r="J21" s="101">
        <f t="shared" si="3"/>
        <v>5.6483333333333334</v>
      </c>
      <c r="K21" s="100"/>
      <c r="L21" s="102">
        <v>169450</v>
      </c>
      <c r="M21" s="100"/>
      <c r="N21" s="101">
        <f t="shared" si="2"/>
        <v>5.6882000000000001</v>
      </c>
      <c r="O21" s="84"/>
      <c r="P21" s="435">
        <f t="shared" si="0"/>
        <v>170646</v>
      </c>
      <c r="Q21" s="103"/>
      <c r="R21" s="102">
        <v>1196</v>
      </c>
      <c r="S21" s="104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96"/>
      <c r="AO21" s="97"/>
    </row>
    <row r="22" spans="1:41" s="82" customFormat="1" ht="25.05" hidden="1" customHeight="1" x14ac:dyDescent="0.25">
      <c r="A22" s="99" t="s">
        <v>117</v>
      </c>
      <c r="B22" s="99"/>
      <c r="C22" s="84" t="s">
        <v>64</v>
      </c>
      <c r="D22" s="100"/>
      <c r="E22" s="100"/>
      <c r="F22" s="100">
        <v>0</v>
      </c>
      <c r="G22" s="100"/>
      <c r="H22" s="100">
        <f>+D22-F22</f>
        <v>0</v>
      </c>
      <c r="I22" s="100"/>
      <c r="J22" s="101">
        <f>IF(D22&lt;&gt;0,+L22/H22)/10</f>
        <v>0</v>
      </c>
      <c r="K22" s="100"/>
      <c r="L22" s="102"/>
      <c r="M22" s="100"/>
      <c r="N22" s="101">
        <f>IF(D22&lt;&gt;0,+P22/H22)/10</f>
        <v>0</v>
      </c>
      <c r="O22" s="84"/>
      <c r="P22" s="435">
        <f>+R22+L22</f>
        <v>0</v>
      </c>
      <c r="Q22" s="103"/>
      <c r="R22" s="102"/>
      <c r="S22" s="104"/>
      <c r="T22" s="102"/>
      <c r="U22" s="79"/>
      <c r="V22" s="79"/>
      <c r="W22" s="79"/>
      <c r="X22" s="79"/>
      <c r="Y22" s="80"/>
      <c r="Z22" s="79"/>
      <c r="AA22" s="80"/>
      <c r="AB22" s="79"/>
      <c r="AC22" s="80"/>
      <c r="AD22" s="79"/>
      <c r="AE22" s="80"/>
      <c r="AF22" s="79"/>
      <c r="AG22" s="80"/>
      <c r="AH22" s="79"/>
      <c r="AI22" s="79"/>
      <c r="AJ22" s="79"/>
      <c r="AK22" s="79"/>
      <c r="AL22" s="79"/>
      <c r="AM22" s="79"/>
      <c r="AN22" s="96"/>
      <c r="AO22" s="97"/>
    </row>
    <row r="23" spans="1:41" s="82" customFormat="1" ht="25.05" customHeight="1" x14ac:dyDescent="0.25">
      <c r="A23" s="99" t="s">
        <v>65</v>
      </c>
      <c r="B23" s="99"/>
      <c r="C23" s="84" t="s">
        <v>64</v>
      </c>
      <c r="D23" s="100">
        <v>17755</v>
      </c>
      <c r="E23" s="100"/>
      <c r="F23" s="100">
        <v>0</v>
      </c>
      <c r="G23" s="100"/>
      <c r="H23" s="100">
        <f t="shared" ref="H23:H39" si="4">+D23-F23</f>
        <v>17755</v>
      </c>
      <c r="I23" s="100"/>
      <c r="J23" s="101">
        <f t="shared" si="3"/>
        <v>5.2005350605463248</v>
      </c>
      <c r="K23" s="100"/>
      <c r="L23" s="102">
        <v>923355</v>
      </c>
      <c r="M23" s="100"/>
      <c r="N23" s="101">
        <f t="shared" si="2"/>
        <v>5.2424776119402985</v>
      </c>
      <c r="O23" s="84"/>
      <c r="P23" s="435">
        <f t="shared" si="0"/>
        <v>930801.9</v>
      </c>
      <c r="Q23" s="103"/>
      <c r="R23" s="102">
        <v>7446.9</v>
      </c>
      <c r="S23" s="84"/>
      <c r="T23" s="102"/>
      <c r="U23" s="79"/>
      <c r="V23" s="79"/>
      <c r="W23" s="79"/>
      <c r="X23" s="79"/>
      <c r="Y23" s="80"/>
      <c r="Z23" s="79"/>
      <c r="AA23" s="80"/>
      <c r="AB23" s="79"/>
      <c r="AC23" s="80"/>
      <c r="AD23" s="79"/>
      <c r="AE23" s="80"/>
      <c r="AF23" s="79"/>
      <c r="AG23" s="80"/>
      <c r="AH23" s="79"/>
      <c r="AI23" s="79"/>
      <c r="AJ23" s="79"/>
      <c r="AK23" s="79"/>
      <c r="AL23" s="79"/>
      <c r="AM23" s="79"/>
      <c r="AN23" s="79"/>
      <c r="AO23" s="79"/>
    </row>
    <row r="24" spans="1:41" s="82" customFormat="1" ht="25.05" customHeight="1" x14ac:dyDescent="0.25">
      <c r="A24" s="105" t="s">
        <v>25</v>
      </c>
      <c r="B24" s="105"/>
      <c r="C24" s="84" t="s">
        <v>64</v>
      </c>
      <c r="D24" s="100">
        <v>500</v>
      </c>
      <c r="E24" s="100"/>
      <c r="F24" s="100">
        <v>0</v>
      </c>
      <c r="G24" s="100"/>
      <c r="H24" s="100">
        <f t="shared" si="4"/>
        <v>500</v>
      </c>
      <c r="I24" s="100"/>
      <c r="J24" s="101">
        <f t="shared" si="3"/>
        <v>9.9</v>
      </c>
      <c r="K24" s="100"/>
      <c r="L24" s="102">
        <v>49500</v>
      </c>
      <c r="M24" s="100"/>
      <c r="N24" s="101">
        <f t="shared" si="2"/>
        <v>9.9</v>
      </c>
      <c r="O24" s="84"/>
      <c r="P24" s="435">
        <f t="shared" si="0"/>
        <v>49500</v>
      </c>
      <c r="Q24" s="103"/>
      <c r="R24" s="102">
        <v>0</v>
      </c>
      <c r="S24" s="84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80"/>
      <c r="AH24" s="79"/>
      <c r="AI24" s="79"/>
      <c r="AJ24" s="79"/>
      <c r="AK24" s="79"/>
      <c r="AL24" s="79"/>
      <c r="AM24" s="79"/>
      <c r="AN24" s="79"/>
      <c r="AO24" s="79"/>
    </row>
    <row r="25" spans="1:41" s="82" customFormat="1" ht="25.05" customHeight="1" x14ac:dyDescent="0.25">
      <c r="A25" s="105" t="s">
        <v>66</v>
      </c>
      <c r="B25" s="105"/>
      <c r="C25" s="84" t="s">
        <v>64</v>
      </c>
      <c r="D25" s="100">
        <v>4850</v>
      </c>
      <c r="E25" s="100"/>
      <c r="F25" s="100">
        <v>0</v>
      </c>
      <c r="G25" s="100"/>
      <c r="H25" s="100">
        <f t="shared" si="4"/>
        <v>4850</v>
      </c>
      <c r="I25" s="100"/>
      <c r="J25" s="101">
        <f t="shared" si="3"/>
        <v>17.515835051546393</v>
      </c>
      <c r="K25" s="100"/>
      <c r="L25" s="102">
        <v>849518</v>
      </c>
      <c r="M25" s="100"/>
      <c r="N25" s="101">
        <f t="shared" si="2"/>
        <v>17.517659793814435</v>
      </c>
      <c r="O25" s="84"/>
      <c r="P25" s="435">
        <f t="shared" si="0"/>
        <v>849606.5</v>
      </c>
      <c r="Q25" s="103"/>
      <c r="R25" s="102">
        <v>88.5</v>
      </c>
      <c r="S25" s="84"/>
      <c r="T25" s="102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s="82" customFormat="1" ht="25.05" customHeight="1" x14ac:dyDescent="0.25">
      <c r="A26" s="106" t="s">
        <v>37</v>
      </c>
      <c r="B26" s="106"/>
      <c r="C26" s="84" t="s">
        <v>64</v>
      </c>
      <c r="D26" s="100">
        <v>11494</v>
      </c>
      <c r="E26" s="100"/>
      <c r="F26" s="100">
        <v>0</v>
      </c>
      <c r="G26" s="100"/>
      <c r="H26" s="100">
        <f t="shared" si="4"/>
        <v>11494</v>
      </c>
      <c r="I26" s="100"/>
      <c r="J26" s="101">
        <f t="shared" si="3"/>
        <v>4.7368627109796417</v>
      </c>
      <c r="K26" s="100"/>
      <c r="L26" s="102">
        <v>544455</v>
      </c>
      <c r="M26" s="100"/>
      <c r="N26" s="101">
        <f t="shared" si="2"/>
        <v>4.7368627109796417</v>
      </c>
      <c r="O26" s="84"/>
      <c r="P26" s="435">
        <f t="shared" si="0"/>
        <v>544455</v>
      </c>
      <c r="Q26" s="103"/>
      <c r="R26" s="102">
        <v>0</v>
      </c>
      <c r="S26" s="84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s="82" customFormat="1" ht="25.05" hidden="1" customHeight="1" x14ac:dyDescent="0.25">
      <c r="A27" s="106" t="s">
        <v>199</v>
      </c>
      <c r="B27" s="106"/>
      <c r="C27" s="84" t="s">
        <v>64</v>
      </c>
      <c r="D27" s="100"/>
      <c r="E27" s="100"/>
      <c r="F27" s="100">
        <v>0</v>
      </c>
      <c r="G27" s="100"/>
      <c r="H27" s="100">
        <f t="shared" si="4"/>
        <v>0</v>
      </c>
      <c r="I27" s="100"/>
      <c r="J27" s="101">
        <f t="shared" si="3"/>
        <v>0</v>
      </c>
      <c r="K27" s="100"/>
      <c r="L27" s="102"/>
      <c r="M27" s="100"/>
      <c r="N27" s="101">
        <f t="shared" si="2"/>
        <v>0</v>
      </c>
      <c r="O27" s="84"/>
      <c r="P27" s="435">
        <f t="shared" si="0"/>
        <v>0</v>
      </c>
      <c r="Q27" s="103"/>
      <c r="R27" s="102"/>
      <c r="S27" s="84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s="82" customFormat="1" ht="25.05" hidden="1" customHeight="1" x14ac:dyDescent="0.25">
      <c r="A28" s="105" t="s">
        <v>67</v>
      </c>
      <c r="B28" s="105"/>
      <c r="C28" s="84" t="s">
        <v>64</v>
      </c>
      <c r="D28" s="100"/>
      <c r="E28" s="100"/>
      <c r="F28" s="100">
        <v>0</v>
      </c>
      <c r="G28" s="100"/>
      <c r="H28" s="100">
        <f t="shared" si="4"/>
        <v>0</v>
      </c>
      <c r="I28" s="100"/>
      <c r="J28" s="101">
        <f t="shared" si="3"/>
        <v>0</v>
      </c>
      <c r="K28" s="100"/>
      <c r="L28" s="102"/>
      <c r="M28" s="100"/>
      <c r="N28" s="101">
        <f t="shared" si="2"/>
        <v>0</v>
      </c>
      <c r="O28" s="84"/>
      <c r="P28" s="435">
        <f t="shared" si="0"/>
        <v>0</v>
      </c>
      <c r="Q28" s="103"/>
      <c r="R28" s="102"/>
      <c r="S28" s="84"/>
      <c r="T28" s="102"/>
      <c r="U28" s="79"/>
      <c r="V28" s="79"/>
      <c r="W28" s="79"/>
      <c r="X28" s="79"/>
      <c r="Y28" s="80"/>
      <c r="Z28" s="79"/>
      <c r="AA28" s="80"/>
      <c r="AB28" s="79"/>
      <c r="AC28" s="80"/>
      <c r="AD28" s="79"/>
      <c r="AE28" s="80"/>
      <c r="AF28" s="79"/>
      <c r="AG28" s="80"/>
      <c r="AH28" s="79"/>
      <c r="AI28" s="79"/>
      <c r="AJ28" s="79"/>
      <c r="AK28" s="79"/>
      <c r="AL28" s="79"/>
      <c r="AM28" s="79"/>
      <c r="AN28" s="79"/>
      <c r="AO28" s="79"/>
    </row>
    <row r="29" spans="1:41" s="82" customFormat="1" ht="25.05" hidden="1" customHeight="1" x14ac:dyDescent="0.25">
      <c r="A29" s="105" t="s">
        <v>68</v>
      </c>
      <c r="B29" s="105"/>
      <c r="C29" s="84" t="s">
        <v>64</v>
      </c>
      <c r="D29" s="100"/>
      <c r="E29" s="100"/>
      <c r="F29" s="100">
        <v>0</v>
      </c>
      <c r="G29" s="100"/>
      <c r="H29" s="100">
        <f t="shared" si="4"/>
        <v>0</v>
      </c>
      <c r="I29" s="100"/>
      <c r="J29" s="101">
        <f t="shared" si="3"/>
        <v>0</v>
      </c>
      <c r="K29" s="100"/>
      <c r="L29" s="102"/>
      <c r="M29" s="100"/>
      <c r="N29" s="101">
        <f t="shared" si="2"/>
        <v>0</v>
      </c>
      <c r="O29" s="84"/>
      <c r="P29" s="435">
        <f t="shared" si="0"/>
        <v>0</v>
      </c>
      <c r="Q29" s="103"/>
      <c r="R29" s="102"/>
      <c r="S29" s="84"/>
      <c r="T29" s="102"/>
      <c r="U29" s="79"/>
      <c r="V29" s="79"/>
      <c r="W29" s="79"/>
      <c r="X29" s="79"/>
      <c r="Y29" s="80"/>
      <c r="Z29" s="79"/>
      <c r="AA29" s="80"/>
      <c r="AB29" s="79"/>
      <c r="AC29" s="80"/>
      <c r="AD29" s="79"/>
      <c r="AE29" s="80"/>
      <c r="AF29" s="79"/>
      <c r="AG29" s="80"/>
      <c r="AH29" s="79"/>
      <c r="AI29" s="79"/>
      <c r="AJ29" s="79"/>
      <c r="AK29" s="79"/>
      <c r="AL29" s="79"/>
      <c r="AM29" s="79"/>
      <c r="AN29" s="79"/>
      <c r="AO29" s="79"/>
    </row>
    <row r="30" spans="1:41" s="82" customFormat="1" ht="25.05" hidden="1" customHeight="1" x14ac:dyDescent="0.25">
      <c r="A30" s="105" t="s">
        <v>69</v>
      </c>
      <c r="B30" s="105"/>
      <c r="C30" s="84" t="s">
        <v>64</v>
      </c>
      <c r="D30" s="100"/>
      <c r="E30" s="100"/>
      <c r="F30" s="100">
        <v>0</v>
      </c>
      <c r="G30" s="100"/>
      <c r="H30" s="100">
        <f t="shared" si="4"/>
        <v>0</v>
      </c>
      <c r="I30" s="100"/>
      <c r="J30" s="101">
        <f t="shared" si="3"/>
        <v>0</v>
      </c>
      <c r="K30" s="100"/>
      <c r="L30" s="102"/>
      <c r="M30" s="100"/>
      <c r="N30" s="101">
        <f t="shared" si="2"/>
        <v>0</v>
      </c>
      <c r="O30" s="364"/>
      <c r="P30" s="435">
        <f t="shared" si="0"/>
        <v>0</v>
      </c>
      <c r="Q30" s="103"/>
      <c r="R30" s="102"/>
      <c r="S30" s="364"/>
      <c r="T30" s="102"/>
      <c r="U30" s="79"/>
      <c r="V30" s="79"/>
      <c r="W30" s="79"/>
      <c r="X30" s="79"/>
      <c r="Y30" s="80"/>
      <c r="Z30" s="79"/>
      <c r="AA30" s="80"/>
      <c r="AB30" s="79"/>
      <c r="AC30" s="80"/>
      <c r="AD30" s="79"/>
      <c r="AE30" s="80"/>
      <c r="AF30" s="79"/>
      <c r="AG30" s="80"/>
      <c r="AH30" s="79"/>
      <c r="AI30" s="79"/>
      <c r="AJ30" s="79"/>
      <c r="AK30" s="79"/>
      <c r="AL30" s="79"/>
      <c r="AM30" s="79"/>
      <c r="AN30" s="79"/>
      <c r="AO30" s="79"/>
    </row>
    <row r="31" spans="1:41" s="82" customFormat="1" ht="25.05" customHeight="1" x14ac:dyDescent="0.25">
      <c r="A31" s="108" t="s">
        <v>24</v>
      </c>
      <c r="B31" s="108"/>
      <c r="C31" s="84" t="s">
        <v>64</v>
      </c>
      <c r="D31" s="100">
        <v>4574</v>
      </c>
      <c r="E31" s="100"/>
      <c r="F31" s="100">
        <v>0</v>
      </c>
      <c r="G31" s="100"/>
      <c r="H31" s="100">
        <f t="shared" si="4"/>
        <v>4574</v>
      </c>
      <c r="I31" s="100"/>
      <c r="J31" s="109">
        <f t="shared" si="3"/>
        <v>3.5182553563620464</v>
      </c>
      <c r="K31" s="100"/>
      <c r="L31" s="102">
        <v>160925</v>
      </c>
      <c r="M31" s="100"/>
      <c r="N31" s="109">
        <f t="shared" si="2"/>
        <v>3.5182553563620464</v>
      </c>
      <c r="O31" s="364"/>
      <c r="P31" s="435">
        <f t="shared" si="0"/>
        <v>160925</v>
      </c>
      <c r="Q31" s="103"/>
      <c r="R31" s="102">
        <v>0</v>
      </c>
      <c r="S31" s="364"/>
      <c r="T31" s="102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s="110" customFormat="1" ht="25.05" hidden="1" customHeight="1" x14ac:dyDescent="0.25">
      <c r="A32" s="108" t="s">
        <v>175</v>
      </c>
      <c r="B32" s="106"/>
      <c r="C32" s="84" t="s">
        <v>64</v>
      </c>
      <c r="D32" s="100"/>
      <c r="E32" s="100"/>
      <c r="F32" s="100">
        <v>0</v>
      </c>
      <c r="G32" s="100"/>
      <c r="H32" s="100">
        <f t="shared" si="4"/>
        <v>0</v>
      </c>
      <c r="I32" s="100"/>
      <c r="J32" s="101">
        <f t="shared" si="3"/>
        <v>0</v>
      </c>
      <c r="K32" s="100"/>
      <c r="L32" s="102"/>
      <c r="M32" s="100"/>
      <c r="N32" s="101">
        <f t="shared" si="2"/>
        <v>0</v>
      </c>
      <c r="O32" s="364"/>
      <c r="P32" s="435">
        <f>+R32+L32</f>
        <v>0</v>
      </c>
      <c r="Q32" s="103"/>
      <c r="R32" s="102"/>
      <c r="S32" s="364"/>
      <c r="T32" s="102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33" s="82" customFormat="1" ht="25.05" hidden="1" customHeight="1" x14ac:dyDescent="0.25">
      <c r="A33" s="99" t="s">
        <v>70</v>
      </c>
      <c r="B33" s="106"/>
      <c r="C33" s="84" t="s">
        <v>64</v>
      </c>
      <c r="D33" s="100"/>
      <c r="E33" s="100"/>
      <c r="F33" s="100">
        <v>0</v>
      </c>
      <c r="G33" s="100"/>
      <c r="H33" s="100">
        <f t="shared" si="4"/>
        <v>0</v>
      </c>
      <c r="I33" s="100"/>
      <c r="J33" s="101">
        <f t="shared" si="3"/>
        <v>0</v>
      </c>
      <c r="K33" s="100"/>
      <c r="L33" s="102"/>
      <c r="M33" s="100"/>
      <c r="N33" s="101">
        <f t="shared" si="2"/>
        <v>0</v>
      </c>
      <c r="O33" s="84"/>
      <c r="P33" s="435">
        <f t="shared" si="0"/>
        <v>0</v>
      </c>
      <c r="Q33" s="103"/>
      <c r="R33" s="102"/>
      <c r="S33" s="364"/>
      <c r="T33" s="102"/>
      <c r="U33" s="79"/>
      <c r="V33" s="79"/>
      <c r="W33" s="79"/>
      <c r="X33" s="79"/>
      <c r="Y33" s="80"/>
      <c r="Z33" s="79"/>
      <c r="AA33" s="80"/>
      <c r="AB33" s="79"/>
      <c r="AC33" s="80"/>
      <c r="AD33" s="79"/>
      <c r="AE33" s="80"/>
      <c r="AF33" s="79"/>
      <c r="AG33" s="111"/>
    </row>
    <row r="34" spans="1:33" s="82" customFormat="1" ht="25.05" hidden="1" customHeight="1" x14ac:dyDescent="0.25">
      <c r="A34" s="99" t="s">
        <v>33</v>
      </c>
      <c r="B34" s="106"/>
      <c r="C34" s="84" t="s">
        <v>64</v>
      </c>
      <c r="D34" s="100"/>
      <c r="E34" s="100"/>
      <c r="F34" s="100">
        <v>0</v>
      </c>
      <c r="G34" s="100"/>
      <c r="H34" s="100">
        <f t="shared" si="4"/>
        <v>0</v>
      </c>
      <c r="I34" s="100"/>
      <c r="J34" s="101">
        <f>IF(D34&lt;&gt;0,+#REF!/H34)/10</f>
        <v>0</v>
      </c>
      <c r="K34" s="100"/>
      <c r="L34" s="102"/>
      <c r="M34" s="100"/>
      <c r="N34" s="101">
        <f t="shared" si="2"/>
        <v>0</v>
      </c>
      <c r="O34" s="84"/>
      <c r="P34" s="435">
        <f t="shared" si="0"/>
        <v>0</v>
      </c>
      <c r="Q34" s="103"/>
      <c r="R34" s="102"/>
      <c r="S34" s="364"/>
      <c r="T34" s="102"/>
      <c r="U34" s="79"/>
      <c r="V34" s="79"/>
      <c r="W34" s="79"/>
      <c r="X34" s="79"/>
      <c r="Y34" s="80"/>
      <c r="Z34" s="79"/>
      <c r="AA34" s="80"/>
      <c r="AB34" s="79"/>
      <c r="AC34" s="80"/>
      <c r="AD34" s="79"/>
      <c r="AE34" s="80"/>
      <c r="AF34" s="79"/>
      <c r="AG34" s="111"/>
    </row>
    <row r="35" spans="1:33" s="82" customFormat="1" ht="25.05" customHeight="1" x14ac:dyDescent="0.25">
      <c r="A35" s="105" t="s">
        <v>13</v>
      </c>
      <c r="B35" s="106"/>
      <c r="C35" s="84" t="s">
        <v>64</v>
      </c>
      <c r="D35" s="100">
        <v>30682</v>
      </c>
      <c r="E35" s="100"/>
      <c r="F35" s="100">
        <v>0</v>
      </c>
      <c r="G35" s="100"/>
      <c r="H35" s="100">
        <f t="shared" si="4"/>
        <v>30682</v>
      </c>
      <c r="I35" s="100"/>
      <c r="J35" s="101">
        <f>IF(D35&lt;&gt;0,+L35/H35)/10</f>
        <v>5.0153151685027053</v>
      </c>
      <c r="K35" s="100"/>
      <c r="L35" s="102">
        <v>1538799</v>
      </c>
      <c r="M35" s="100"/>
      <c r="N35" s="101">
        <f t="shared" si="2"/>
        <v>5.034745127436282</v>
      </c>
      <c r="O35" s="364"/>
      <c r="P35" s="435">
        <f>+R35+L35</f>
        <v>1544760.5</v>
      </c>
      <c r="Q35" s="103"/>
      <c r="R35" s="102">
        <v>5961.5</v>
      </c>
      <c r="S35" s="364"/>
      <c r="T35" s="102"/>
      <c r="U35" s="79"/>
      <c r="V35" s="79"/>
      <c r="W35" s="79"/>
      <c r="X35" s="79"/>
      <c r="Y35" s="80"/>
      <c r="Z35" s="79"/>
      <c r="AA35" s="80"/>
      <c r="AB35" s="79"/>
      <c r="AC35" s="80"/>
      <c r="AD35" s="79"/>
      <c r="AE35" s="80"/>
      <c r="AF35" s="79"/>
      <c r="AG35" s="111"/>
    </row>
    <row r="36" spans="1:33" s="82" customFormat="1" ht="25.05" hidden="1" customHeight="1" x14ac:dyDescent="0.25">
      <c r="A36" s="105" t="s">
        <v>81</v>
      </c>
      <c r="B36" s="106"/>
      <c r="C36" s="84" t="s">
        <v>64</v>
      </c>
      <c r="D36" s="112"/>
      <c r="E36" s="112"/>
      <c r="F36" s="100">
        <v>0</v>
      </c>
      <c r="G36" s="112"/>
      <c r="H36" s="100">
        <f t="shared" si="4"/>
        <v>0</v>
      </c>
      <c r="I36" s="112"/>
      <c r="J36" s="101">
        <f t="shared" si="3"/>
        <v>0</v>
      </c>
      <c r="K36" s="112"/>
      <c r="L36" s="113"/>
      <c r="M36" s="112"/>
      <c r="N36" s="101">
        <f t="shared" si="2"/>
        <v>0</v>
      </c>
      <c r="O36" s="114"/>
      <c r="P36" s="435">
        <f>+R36+L36</f>
        <v>0</v>
      </c>
      <c r="Q36" s="115"/>
      <c r="R36" s="113"/>
      <c r="S36" s="364"/>
      <c r="T36" s="102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3" s="82" customFormat="1" ht="25.05" customHeight="1" x14ac:dyDescent="0.25">
      <c r="A37" s="105" t="s">
        <v>141</v>
      </c>
      <c r="B37" s="106"/>
      <c r="C37" s="84" t="s">
        <v>64</v>
      </c>
      <c r="D37" s="112">
        <v>950</v>
      </c>
      <c r="E37" s="112"/>
      <c r="F37" s="112">
        <v>0</v>
      </c>
      <c r="G37" s="112"/>
      <c r="H37" s="112">
        <f>+D37-F37</f>
        <v>950</v>
      </c>
      <c r="I37" s="112"/>
      <c r="J37" s="101">
        <f>IF(D37&lt;&gt;0,+L37/H37)/10</f>
        <v>3.7473684210526317</v>
      </c>
      <c r="K37" s="112"/>
      <c r="L37" s="113">
        <v>35600</v>
      </c>
      <c r="M37" s="112"/>
      <c r="N37" s="101">
        <f>IF(D37&lt;&gt;0,+P37/H37)/10</f>
        <v>3.8920000000000003</v>
      </c>
      <c r="O37" s="114"/>
      <c r="P37" s="435">
        <f>+R37+L37</f>
        <v>36974</v>
      </c>
      <c r="Q37" s="115"/>
      <c r="R37" s="113">
        <v>1374</v>
      </c>
      <c r="S37" s="364"/>
      <c r="T37" s="102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s="82" customFormat="1" ht="25.05" hidden="1" customHeight="1" x14ac:dyDescent="0.25">
      <c r="A38" s="106" t="s">
        <v>71</v>
      </c>
      <c r="B38" s="106"/>
      <c r="C38" s="84" t="s">
        <v>64</v>
      </c>
      <c r="D38" s="100"/>
      <c r="E38" s="100"/>
      <c r="F38" s="100">
        <v>0</v>
      </c>
      <c r="G38" s="112"/>
      <c r="H38" s="100">
        <f t="shared" si="4"/>
        <v>0</v>
      </c>
      <c r="I38" s="112"/>
      <c r="J38" s="101">
        <f t="shared" si="3"/>
        <v>0</v>
      </c>
      <c r="K38" s="112"/>
      <c r="L38" s="102"/>
      <c r="M38" s="112"/>
      <c r="N38" s="101">
        <f t="shared" si="2"/>
        <v>0</v>
      </c>
      <c r="O38" s="114"/>
      <c r="P38" s="435">
        <f>+R38+L38</f>
        <v>0</v>
      </c>
      <c r="Q38" s="115"/>
      <c r="R38" s="102"/>
      <c r="S38" s="364"/>
      <c r="T38" s="102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3" s="82" customFormat="1" ht="25.05" customHeight="1" x14ac:dyDescent="0.25">
      <c r="A39" s="105" t="s">
        <v>140</v>
      </c>
      <c r="B39" s="106"/>
      <c r="C39" s="84" t="s">
        <v>64</v>
      </c>
      <c r="D39" s="100">
        <v>1725</v>
      </c>
      <c r="E39" s="100"/>
      <c r="F39" s="100">
        <v>0</v>
      </c>
      <c r="G39" s="112"/>
      <c r="H39" s="112">
        <f t="shared" si="4"/>
        <v>1725</v>
      </c>
      <c r="I39" s="112"/>
      <c r="J39" s="101">
        <f t="shared" si="3"/>
        <v>5.034782608695652</v>
      </c>
      <c r="K39" s="112"/>
      <c r="L39" s="102">
        <v>86850</v>
      </c>
      <c r="M39" s="112"/>
      <c r="N39" s="101">
        <f t="shared" si="2"/>
        <v>5.0623188405797102</v>
      </c>
      <c r="O39" s="114"/>
      <c r="P39" s="435">
        <f t="shared" si="0"/>
        <v>87325</v>
      </c>
      <c r="Q39" s="115"/>
      <c r="R39" s="102">
        <v>475</v>
      </c>
      <c r="S39" s="364"/>
      <c r="T39" s="102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s="82" customFormat="1" ht="25.05" customHeight="1" x14ac:dyDescent="0.25">
      <c r="A40" s="105" t="s">
        <v>184</v>
      </c>
      <c r="B40" s="106"/>
      <c r="C40" s="84" t="s">
        <v>64</v>
      </c>
      <c r="D40" s="112">
        <v>41670</v>
      </c>
      <c r="E40" s="112"/>
      <c r="F40" s="112">
        <v>0</v>
      </c>
      <c r="G40" s="112"/>
      <c r="H40" s="112">
        <f>+D40-F40</f>
        <v>41670</v>
      </c>
      <c r="I40" s="112"/>
      <c r="J40" s="101">
        <f t="shared" si="3"/>
        <v>4.1167026637868975</v>
      </c>
      <c r="K40" s="112"/>
      <c r="L40" s="113">
        <v>1715430</v>
      </c>
      <c r="M40" s="112"/>
      <c r="N40" s="101">
        <f t="shared" si="2"/>
        <v>4.1631365490760732</v>
      </c>
      <c r="O40" s="114"/>
      <c r="P40" s="435">
        <f>+R40+L40</f>
        <v>1734779</v>
      </c>
      <c r="Q40" s="115"/>
      <c r="R40" s="113">
        <v>19349</v>
      </c>
      <c r="S40" s="364"/>
      <c r="T40" s="10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s="82" customFormat="1" ht="25.05" customHeight="1" x14ac:dyDescent="0.25">
      <c r="A41" s="105" t="s">
        <v>35</v>
      </c>
      <c r="B41" s="106"/>
      <c r="C41" s="84" t="s">
        <v>64</v>
      </c>
      <c r="D41" s="116">
        <v>9862</v>
      </c>
      <c r="E41" s="112"/>
      <c r="F41" s="116">
        <v>0</v>
      </c>
      <c r="G41" s="112"/>
      <c r="H41" s="116">
        <f>+D41-F41</f>
        <v>9862</v>
      </c>
      <c r="I41" s="112"/>
      <c r="J41" s="87">
        <f t="shared" si="3"/>
        <v>5.2529709997972009</v>
      </c>
      <c r="K41" s="112"/>
      <c r="L41" s="117">
        <v>518048</v>
      </c>
      <c r="M41" s="112"/>
      <c r="N41" s="87">
        <f t="shared" si="2"/>
        <v>5.2748174812411275</v>
      </c>
      <c r="O41" s="114"/>
      <c r="P41" s="437">
        <f>+R41+L41</f>
        <v>520202.5</v>
      </c>
      <c r="Q41" s="115"/>
      <c r="R41" s="117">
        <v>2154.5</v>
      </c>
      <c r="S41" s="364"/>
      <c r="T41" s="10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2" customFormat="1" ht="21.9" hidden="1" customHeight="1" x14ac:dyDescent="0.25">
      <c r="A42" s="105" t="s">
        <v>72</v>
      </c>
      <c r="B42" s="106"/>
      <c r="C42" s="84" t="s">
        <v>64</v>
      </c>
      <c r="D42" s="116"/>
      <c r="E42" s="112"/>
      <c r="F42" s="116">
        <v>0</v>
      </c>
      <c r="G42" s="112"/>
      <c r="H42" s="116">
        <f>+D42-F42</f>
        <v>0</v>
      </c>
      <c r="I42" s="112"/>
      <c r="J42" s="87">
        <f>IF(D42&lt;&gt;0,+L42/H42)/10</f>
        <v>0</v>
      </c>
      <c r="K42" s="112"/>
      <c r="L42" s="117"/>
      <c r="M42" s="112"/>
      <c r="N42" s="87">
        <f>IF(D42&lt;&gt;0,+P42/H42)/10</f>
        <v>0</v>
      </c>
      <c r="O42" s="114"/>
      <c r="P42" s="437">
        <f>+R42+L42</f>
        <v>0</v>
      </c>
      <c r="Q42" s="115"/>
      <c r="R42" s="117"/>
      <c r="S42" s="364"/>
      <c r="T42" s="102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82" customFormat="1" ht="18" customHeight="1" x14ac:dyDescent="0.25">
      <c r="A43" s="400" t="s">
        <v>142</v>
      </c>
      <c r="B43" s="89"/>
      <c r="C43" s="79"/>
      <c r="D43" s="119">
        <f>SUM(D13:D42)</f>
        <v>127062</v>
      </c>
      <c r="E43" s="98"/>
      <c r="F43" s="119">
        <f>SUM(F13:F42)</f>
        <v>0</v>
      </c>
      <c r="G43" s="98"/>
      <c r="H43" s="119">
        <f>SUM(H13:H42)</f>
        <v>127062</v>
      </c>
      <c r="I43" s="98"/>
      <c r="J43" s="120">
        <f>IF(D43&lt;&gt;0,+L43/H43)/10</f>
        <v>5.1879633564716432</v>
      </c>
      <c r="K43" s="98"/>
      <c r="L43" s="121">
        <f>SUM(L13:L42)</f>
        <v>6591930</v>
      </c>
      <c r="M43" s="98"/>
      <c r="N43" s="120">
        <f>IF(D43&lt;&gt;0,+P43/H43)/10</f>
        <v>5.217905746800775</v>
      </c>
      <c r="O43" s="98"/>
      <c r="P43" s="121">
        <f>SUM(P13:P42)</f>
        <v>6629975.4000000004</v>
      </c>
      <c r="Q43" s="98"/>
      <c r="R43" s="122">
        <f>SUM(R13:R42)</f>
        <v>38045.4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82" customFormat="1" ht="18" customHeight="1" x14ac:dyDescent="0.25">
      <c r="A44" s="400"/>
      <c r="B44" s="89"/>
      <c r="C44" s="79"/>
      <c r="D44" s="119"/>
      <c r="E44" s="98"/>
      <c r="F44" s="119"/>
      <c r="G44" s="98"/>
      <c r="H44" s="119"/>
      <c r="I44" s="98"/>
      <c r="J44" s="120"/>
      <c r="K44" s="98"/>
      <c r="L44" s="121"/>
      <c r="M44" s="98"/>
      <c r="N44" s="120"/>
      <c r="O44" s="98"/>
      <c r="P44" s="121"/>
      <c r="Q44" s="98"/>
      <c r="R44" s="121"/>
      <c r="S44" s="80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3" s="82" customFormat="1" ht="18" customHeight="1" x14ac:dyDescent="0.25">
      <c r="A45" s="472" t="s">
        <v>227</v>
      </c>
      <c r="B45" s="473"/>
      <c r="C45" s="79"/>
      <c r="D45" s="119"/>
      <c r="E45" s="98"/>
      <c r="F45" s="119"/>
      <c r="G45" s="98"/>
      <c r="H45" s="119"/>
      <c r="I45" s="98"/>
      <c r="J45" s="120"/>
      <c r="K45" s="98"/>
      <c r="L45" s="121"/>
      <c r="M45" s="98"/>
      <c r="N45" s="120"/>
      <c r="O45" s="98"/>
      <c r="P45" s="121"/>
      <c r="Q45" s="98"/>
      <c r="R45" s="121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s="82" customFormat="1" ht="18" customHeight="1" x14ac:dyDescent="0.25">
      <c r="A46" s="99" t="s">
        <v>245</v>
      </c>
      <c r="B46" s="483" t="s">
        <v>255</v>
      </c>
      <c r="C46" s="84" t="s">
        <v>64</v>
      </c>
      <c r="D46" s="164">
        <v>-13278</v>
      </c>
      <c r="E46" s="98"/>
      <c r="F46" s="112">
        <v>0</v>
      </c>
      <c r="G46" s="112"/>
      <c r="H46" s="112">
        <f>+D46-F46</f>
        <v>-13278</v>
      </c>
      <c r="I46" s="112"/>
      <c r="J46" s="101">
        <f>IF(D46&lt;&gt;0,+L46/H46)/10</f>
        <v>5.8309609881006175</v>
      </c>
      <c r="K46" s="98"/>
      <c r="L46" s="165">
        <v>-774235</v>
      </c>
      <c r="M46" s="98"/>
      <c r="N46" s="101">
        <f>IF(D46&lt;&gt;0,+P46/H46)/10</f>
        <v>5.8309609881006175</v>
      </c>
      <c r="O46" s="114"/>
      <c r="P46" s="435">
        <f>+R46+L46</f>
        <v>-774235</v>
      </c>
      <c r="Q46" s="98"/>
      <c r="R46" s="165">
        <v>0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s="82" customFormat="1" ht="18" customHeight="1" x14ac:dyDescent="0.25">
      <c r="A47" s="99" t="s">
        <v>245</v>
      </c>
      <c r="B47" s="483" t="s">
        <v>255</v>
      </c>
      <c r="C47" s="84" t="s">
        <v>64</v>
      </c>
      <c r="D47" s="164">
        <v>13278</v>
      </c>
      <c r="E47" s="98"/>
      <c r="F47" s="112">
        <v>0</v>
      </c>
      <c r="G47" s="112"/>
      <c r="H47" s="112">
        <f>+D47-F47</f>
        <v>13278</v>
      </c>
      <c r="I47" s="112"/>
      <c r="J47" s="101">
        <f>IF(D47&lt;&gt;0,+L47/H47)/10</f>
        <v>5.797070341918964</v>
      </c>
      <c r="K47" s="98"/>
      <c r="L47" s="165">
        <v>769735</v>
      </c>
      <c r="M47" s="98"/>
      <c r="N47" s="101">
        <f>IF(D47&lt;&gt;0,+P47/H47)/10</f>
        <v>5.797070341918964</v>
      </c>
      <c r="O47" s="114"/>
      <c r="P47" s="435">
        <f>+R47+L47</f>
        <v>769735</v>
      </c>
      <c r="Q47" s="98"/>
      <c r="R47" s="165">
        <v>0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s="82" customFormat="1" ht="18" customHeight="1" x14ac:dyDescent="0.25">
      <c r="A48" s="105" t="s">
        <v>184</v>
      </c>
      <c r="B48" s="483" t="s">
        <v>255</v>
      </c>
      <c r="C48" s="84" t="s">
        <v>64</v>
      </c>
      <c r="D48" s="164">
        <v>-10670</v>
      </c>
      <c r="E48" s="98"/>
      <c r="F48" s="112">
        <v>0</v>
      </c>
      <c r="G48" s="112"/>
      <c r="H48" s="112">
        <f>+D48-F48</f>
        <v>-10670</v>
      </c>
      <c r="I48" s="112"/>
      <c r="J48" s="101">
        <f>IF(D48&lt;&gt;0,+L48/H48)/10</f>
        <v>4.249962511715089</v>
      </c>
      <c r="K48" s="98"/>
      <c r="L48" s="165">
        <v>-453471</v>
      </c>
      <c r="M48" s="98"/>
      <c r="N48" s="101">
        <f>IF(D48&lt;&gt;0,+P48/H48)/10</f>
        <v>4.249962511715089</v>
      </c>
      <c r="O48" s="114"/>
      <c r="P48" s="435">
        <f>+R48+L48</f>
        <v>-453471</v>
      </c>
      <c r="Q48" s="98"/>
      <c r="R48" s="165">
        <v>0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s="82" customFormat="1" ht="18" customHeight="1" x14ac:dyDescent="0.25">
      <c r="A49" s="105" t="s">
        <v>184</v>
      </c>
      <c r="B49" s="483" t="s">
        <v>255</v>
      </c>
      <c r="C49" s="84" t="s">
        <v>64</v>
      </c>
      <c r="D49" s="116">
        <v>10670</v>
      </c>
      <c r="E49" s="112"/>
      <c r="F49" s="116">
        <v>0</v>
      </c>
      <c r="G49" s="112"/>
      <c r="H49" s="116">
        <f>+D49-F49</f>
        <v>10670</v>
      </c>
      <c r="I49" s="112"/>
      <c r="J49" s="87">
        <f>IF(D49&lt;&gt;0,+L49/H49)/10</f>
        <v>4.1951358950328022</v>
      </c>
      <c r="K49" s="112"/>
      <c r="L49" s="117">
        <v>447621</v>
      </c>
      <c r="M49" s="112"/>
      <c r="N49" s="87">
        <f>IF(D49&lt;&gt;0,+P49/H49)/10</f>
        <v>4.1951358950328022</v>
      </c>
      <c r="O49" s="114"/>
      <c r="P49" s="437">
        <f>+R49+L49</f>
        <v>447621</v>
      </c>
      <c r="Q49" s="115"/>
      <c r="R49" s="117">
        <v>0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s="82" customFormat="1" ht="18" customHeight="1" x14ac:dyDescent="0.25">
      <c r="A50" s="400" t="s">
        <v>247</v>
      </c>
      <c r="B50" s="440"/>
      <c r="C50" s="79"/>
      <c r="D50" s="119">
        <f>SUM(D46:D49)</f>
        <v>0</v>
      </c>
      <c r="E50" s="98"/>
      <c r="F50" s="474">
        <f>SUM(F46:F49)</f>
        <v>0</v>
      </c>
      <c r="G50" s="474"/>
      <c r="H50" s="474">
        <f>SUM(H46:H49)</f>
        <v>0</v>
      </c>
      <c r="I50" s="474"/>
      <c r="J50" s="120">
        <f>IF(D50&lt;&gt;0,+L50/H50)/10</f>
        <v>0</v>
      </c>
      <c r="K50" s="98"/>
      <c r="L50" s="121">
        <f>SUM(L46:L49)</f>
        <v>-10350</v>
      </c>
      <c r="M50" s="98"/>
      <c r="N50" s="120">
        <f>IF(D50&lt;&gt;0,+P50/H50)/10</f>
        <v>0</v>
      </c>
      <c r="O50" s="491"/>
      <c r="P50" s="492">
        <f>SUM(P46:P49)</f>
        <v>-10350</v>
      </c>
      <c r="Q50" s="98"/>
      <c r="R50" s="121">
        <f>SUM(R46:R49)</f>
        <v>0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s="82" customFormat="1" ht="18" customHeight="1" x14ac:dyDescent="0.25">
      <c r="A51" s="439"/>
      <c r="B51" s="440"/>
      <c r="C51" s="79"/>
      <c r="D51" s="119"/>
      <c r="E51" s="98"/>
      <c r="F51" s="119"/>
      <c r="G51" s="98"/>
      <c r="H51" s="119"/>
      <c r="I51" s="98"/>
      <c r="J51" s="120"/>
      <c r="K51" s="98"/>
      <c r="L51" s="121"/>
      <c r="M51" s="98"/>
      <c r="N51" s="120"/>
      <c r="O51" s="98"/>
      <c r="P51" s="121"/>
      <c r="Q51" s="98"/>
      <c r="R51" s="121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95" customFormat="1" ht="25.05" customHeight="1" x14ac:dyDescent="0.25">
      <c r="A52" s="353" t="s">
        <v>118</v>
      </c>
      <c r="B52" s="162"/>
      <c r="C52" s="163"/>
      <c r="D52" s="164">
        <f>+D13</f>
        <v>0</v>
      </c>
      <c r="E52" s="98"/>
      <c r="F52" s="164">
        <f>+F13</f>
        <v>0</v>
      </c>
      <c r="G52" s="98"/>
      <c r="H52" s="164">
        <f>+D52-F52</f>
        <v>0</v>
      </c>
      <c r="I52" s="112"/>
      <c r="J52" s="101">
        <f>IF(D52&lt;&gt;0,+L52/H52)/10</f>
        <v>0</v>
      </c>
      <c r="K52" s="98"/>
      <c r="L52" s="165">
        <f>+L13</f>
        <v>0</v>
      </c>
      <c r="M52" s="98"/>
      <c r="N52" s="101">
        <f>IF(D52&lt;&gt;0,+P52/H52)/10</f>
        <v>0</v>
      </c>
      <c r="O52" s="98"/>
      <c r="P52" s="165">
        <f>+P13</f>
        <v>0</v>
      </c>
      <c r="Q52" s="98"/>
      <c r="R52" s="165">
        <f>+R13</f>
        <v>0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s="95" customFormat="1" ht="25.05" customHeight="1" x14ac:dyDescent="0.25">
      <c r="A53" s="353" t="s">
        <v>119</v>
      </c>
      <c r="B53" s="162"/>
      <c r="C53" s="163"/>
      <c r="D53" s="164">
        <f>SUM(D14:D20)</f>
        <v>0</v>
      </c>
      <c r="E53" s="86"/>
      <c r="F53" s="164">
        <f>SUM(F14:F20)</f>
        <v>0</v>
      </c>
      <c r="G53" s="86"/>
      <c r="H53" s="164">
        <f>SUM(H14:H20)</f>
        <v>0</v>
      </c>
      <c r="I53" s="112"/>
      <c r="J53" s="101">
        <f>IF(D53&lt;&gt;0,+L53/H53)/10</f>
        <v>0</v>
      </c>
      <c r="K53" s="86"/>
      <c r="L53" s="165">
        <f>SUM(L14:L20)</f>
        <v>0</v>
      </c>
      <c r="M53" s="86"/>
      <c r="N53" s="101">
        <f>IF(D53&lt;&gt;0,+P53/H53)/10</f>
        <v>0</v>
      </c>
      <c r="O53" s="86"/>
      <c r="P53" s="165">
        <f>SUM(P14:P20)</f>
        <v>0</v>
      </c>
      <c r="Q53" s="86"/>
      <c r="R53" s="165">
        <f>SUM(R14:R20)</f>
        <v>0</v>
      </c>
      <c r="S53" s="79"/>
      <c r="T53" s="79"/>
      <c r="U53" s="79"/>
      <c r="V53" s="79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95" customFormat="1" ht="25.05" customHeight="1" x14ac:dyDescent="0.25">
      <c r="A54" s="353" t="s">
        <v>120</v>
      </c>
      <c r="B54" s="162"/>
      <c r="C54" s="163"/>
      <c r="D54" s="85">
        <f>SUM(D21:D42)+D50</f>
        <v>127062</v>
      </c>
      <c r="E54" s="86"/>
      <c r="F54" s="85">
        <f>SUM(F21:F42)+F50</f>
        <v>0</v>
      </c>
      <c r="G54" s="86"/>
      <c r="H54" s="85">
        <f>SUM(H21:H42)+H50</f>
        <v>127062</v>
      </c>
      <c r="I54" s="112"/>
      <c r="J54" s="87">
        <f>IF(D54&lt;&gt;0,+L54/H54)/10</f>
        <v>5.1798177267790528</v>
      </c>
      <c r="K54" s="86"/>
      <c r="L54" s="88">
        <f>SUM(L21:L42)+L50</f>
        <v>6581580</v>
      </c>
      <c r="M54" s="86"/>
      <c r="N54" s="87">
        <f>IF(D54&lt;&gt;0,+P54/H54)/10</f>
        <v>5.2097601171081838</v>
      </c>
      <c r="O54" s="86"/>
      <c r="P54" s="88">
        <f>SUM(P21:P42)+P50</f>
        <v>6619625.4000000004</v>
      </c>
      <c r="Q54" s="86"/>
      <c r="R54" s="88">
        <f>SUM(R21:R42)+R50</f>
        <v>38045.4</v>
      </c>
      <c r="S54" s="79"/>
      <c r="T54" s="79"/>
      <c r="U54" s="79"/>
      <c r="V54" s="79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s="82" customFormat="1" ht="30" customHeight="1" thickBot="1" x14ac:dyDescent="0.3">
      <c r="A55" s="89" t="s">
        <v>62</v>
      </c>
      <c r="B55" s="89"/>
      <c r="C55" s="79"/>
      <c r="D55" s="123">
        <f>+D53+D54+D52</f>
        <v>127062</v>
      </c>
      <c r="E55" s="98"/>
      <c r="F55" s="123">
        <f>+F53+F54+F52</f>
        <v>0</v>
      </c>
      <c r="G55" s="98"/>
      <c r="H55" s="123">
        <f>+H53+H54+H52</f>
        <v>127062</v>
      </c>
      <c r="I55" s="98"/>
      <c r="J55" s="124">
        <f>IF(D55&lt;&gt;0,+L55/H55)/10</f>
        <v>5.1798177267790528</v>
      </c>
      <c r="K55" s="98"/>
      <c r="L55" s="125">
        <f>+L53+L54+L52</f>
        <v>6581580</v>
      </c>
      <c r="M55" s="98"/>
      <c r="N55" s="124">
        <f>IF(D55&lt;&gt;0,+P55/H55)/10</f>
        <v>5.2097601171081838</v>
      </c>
      <c r="O55" s="98"/>
      <c r="P55" s="125">
        <f>+P53+P54+P52</f>
        <v>6619625.4000000004</v>
      </c>
      <c r="Q55" s="98"/>
      <c r="R55" s="125">
        <f>+R53+R54+R52</f>
        <v>38045.4</v>
      </c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s="82" customFormat="1" ht="18" customHeight="1" thickTop="1" x14ac:dyDescent="0.25">
      <c r="A56" s="89"/>
      <c r="B56" s="89"/>
      <c r="C56" s="79"/>
      <c r="D56" s="119"/>
      <c r="E56" s="98"/>
      <c r="F56" s="119"/>
      <c r="G56" s="98"/>
      <c r="H56" s="119"/>
      <c r="I56" s="98"/>
      <c r="J56" s="120"/>
      <c r="K56" s="98"/>
      <c r="L56" s="121"/>
      <c r="M56" s="98"/>
      <c r="N56" s="120"/>
      <c r="O56" s="98"/>
      <c r="P56" s="121"/>
      <c r="Q56" s="98"/>
      <c r="R56" s="121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1:33" s="132" customFormat="1" ht="18" customHeight="1" x14ac:dyDescent="0.3">
      <c r="A57" s="126" t="s">
        <v>230</v>
      </c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66"/>
      <c r="M57" s="127"/>
      <c r="N57" s="127"/>
      <c r="O57" s="127"/>
      <c r="P57" s="130"/>
      <c r="Q57" s="131"/>
      <c r="R57" s="130"/>
      <c r="S57" s="127"/>
      <c r="T57" s="130"/>
    </row>
    <row r="58" spans="1:33" s="132" customFormat="1" ht="25.05" customHeight="1" x14ac:dyDescent="0.3">
      <c r="A58" s="133" t="s">
        <v>48</v>
      </c>
      <c r="B58" s="133"/>
      <c r="C58" s="134"/>
      <c r="D58" s="128">
        <f>+D55-D10</f>
        <v>102612</v>
      </c>
      <c r="E58" s="127"/>
      <c r="F58" s="128">
        <f>+F55-F10</f>
        <v>0</v>
      </c>
      <c r="G58" s="127"/>
      <c r="H58" s="128">
        <f>+H55-H10</f>
        <v>102612</v>
      </c>
      <c r="I58" s="127"/>
      <c r="J58" s="135">
        <f>+J55-J10</f>
        <v>1.9479567860837563</v>
      </c>
      <c r="K58" s="128"/>
      <c r="L58" s="130">
        <f>+L55-L10</f>
        <v>5791390</v>
      </c>
      <c r="M58" s="128"/>
      <c r="N58" s="135">
        <f>+N55-N10</f>
        <v>1.9778991764128873</v>
      </c>
      <c r="O58" s="127"/>
      <c r="P58" s="130">
        <f>+P55-P10</f>
        <v>5829435.4000000004</v>
      </c>
      <c r="R58" s="130">
        <f>+R55-R10</f>
        <v>38045.4</v>
      </c>
    </row>
    <row r="59" spans="1:33" s="141" customFormat="1" ht="25.05" customHeight="1" x14ac:dyDescent="0.25">
      <c r="A59" s="83" t="s">
        <v>74</v>
      </c>
      <c r="B59" s="83"/>
      <c r="C59" s="136"/>
      <c r="D59" s="137">
        <f>IF(D10&lt;&gt;0,+D58/D10,D10)</f>
        <v>4.1968098159509202</v>
      </c>
      <c r="E59" s="138"/>
      <c r="F59" s="137">
        <f>IF(F10&lt;&gt;0,+F58/F10,F10)</f>
        <v>0</v>
      </c>
      <c r="G59" s="138"/>
      <c r="H59" s="137">
        <f>IF(H10&lt;&gt;0,+H58/H10,H10)</f>
        <v>4.1968098159509202</v>
      </c>
      <c r="I59" s="138"/>
      <c r="J59" s="137">
        <f>IF(J10&lt;&gt;0,+J58/J10,J10)</f>
        <v>0.60273533478970687</v>
      </c>
      <c r="K59" s="139"/>
      <c r="L59" s="137">
        <f>IF(L10&lt;&gt;0,+L58/L10,L10)</f>
        <v>7.3291107202065326</v>
      </c>
      <c r="M59" s="139"/>
      <c r="N59" s="137">
        <f>IF(N10&lt;&gt;0,+N58/N10,N10)</f>
        <v>0.61200008685626361</v>
      </c>
      <c r="O59" s="138"/>
      <c r="P59" s="137">
        <f>IF(P10&lt;&gt;0,+P58/P10,P10)</f>
        <v>7.3772578746883664</v>
      </c>
      <c r="Q59" s="140"/>
      <c r="R59" s="137">
        <f>IF(R10&lt;&gt;0,+R58/R10,R10)</f>
        <v>0</v>
      </c>
    </row>
    <row r="60" spans="1:33" s="141" customFormat="1" ht="18" customHeight="1" x14ac:dyDescent="0.25">
      <c r="A60" s="83"/>
      <c r="B60" s="83"/>
      <c r="C60" s="136"/>
      <c r="D60" s="137"/>
      <c r="E60" s="138"/>
      <c r="F60" s="137"/>
      <c r="G60" s="138"/>
      <c r="H60" s="137"/>
      <c r="I60" s="138"/>
      <c r="J60" s="137"/>
      <c r="K60" s="139"/>
      <c r="L60" s="137"/>
      <c r="M60" s="139"/>
      <c r="N60" s="137"/>
      <c r="O60" s="138"/>
      <c r="P60" s="137"/>
      <c r="Q60" s="140"/>
      <c r="R60" s="137"/>
    </row>
    <row r="61" spans="1:33" s="454" customFormat="1" ht="18" customHeight="1" x14ac:dyDescent="0.3">
      <c r="A61" s="449" t="s">
        <v>231</v>
      </c>
      <c r="B61" s="449"/>
      <c r="C61" s="450"/>
      <c r="D61" s="475"/>
      <c r="E61" s="450"/>
      <c r="F61" s="451"/>
      <c r="G61" s="450"/>
      <c r="H61" s="451"/>
      <c r="I61" s="450"/>
      <c r="J61" s="452"/>
      <c r="K61" s="450"/>
      <c r="L61" s="453"/>
      <c r="M61" s="450"/>
      <c r="N61" s="452"/>
      <c r="O61" s="450"/>
      <c r="P61" s="453"/>
      <c r="R61" s="453"/>
    </row>
    <row r="62" spans="1:33" s="132" customFormat="1" ht="25.05" customHeight="1" x14ac:dyDescent="0.3">
      <c r="A62" s="133" t="s">
        <v>232</v>
      </c>
      <c r="B62" s="133"/>
      <c r="C62" s="134"/>
      <c r="D62" s="455">
        <v>365697</v>
      </c>
      <c r="E62" s="127"/>
      <c r="F62" s="455">
        <v>0</v>
      </c>
      <c r="G62" s="127"/>
      <c r="H62" s="455">
        <f>+D62-F62</f>
        <v>365697</v>
      </c>
      <c r="I62" s="127"/>
      <c r="J62" s="135">
        <f>IF(D62&lt;&gt;0,+L62/H62)/10</f>
        <v>5.0638237940152635</v>
      </c>
      <c r="K62" s="128"/>
      <c r="L62" s="166">
        <v>18518251.699999999</v>
      </c>
      <c r="M62" s="128"/>
      <c r="N62" s="135">
        <f>IF(D62&lt;&gt;0,+P62/H62)/10</f>
        <v>4.6262841560089365</v>
      </c>
      <c r="O62" s="127"/>
      <c r="P62" s="166">
        <v>16918182.370000001</v>
      </c>
      <c r="R62" s="166">
        <v>149729.66999999998</v>
      </c>
      <c r="S62" s="457"/>
      <c r="T62" s="456"/>
      <c r="U62" s="457"/>
      <c r="V62" s="458"/>
    </row>
    <row r="63" spans="1:33" s="132" customFormat="1" ht="25.05" customHeight="1" x14ac:dyDescent="0.3">
      <c r="A63" s="133" t="s">
        <v>233</v>
      </c>
      <c r="B63" s="133"/>
      <c r="C63" s="134"/>
      <c r="D63" s="455">
        <v>229490</v>
      </c>
      <c r="E63" s="127"/>
      <c r="F63" s="455">
        <v>0</v>
      </c>
      <c r="G63" s="127"/>
      <c r="H63" s="455">
        <f>+D63-F63</f>
        <v>229490</v>
      </c>
      <c r="I63" s="127"/>
      <c r="J63" s="135">
        <f>IF(D63&lt;&gt;0,+L63/H63)/10</f>
        <v>3.2420366900518545</v>
      </c>
      <c r="K63" s="128"/>
      <c r="L63" s="166">
        <v>7440150</v>
      </c>
      <c r="M63" s="128"/>
      <c r="N63" s="135">
        <f>IF(D63&lt;&gt;0,+P63/H63)/10</f>
        <v>3.3558586430781299</v>
      </c>
      <c r="O63" s="127"/>
      <c r="P63" s="166">
        <v>7701360</v>
      </c>
      <c r="R63" s="166">
        <v>261210</v>
      </c>
      <c r="S63" s="457"/>
    </row>
    <row r="64" spans="1:33" s="132" customFormat="1" ht="25.05" customHeight="1" x14ac:dyDescent="0.3">
      <c r="A64" s="133" t="s">
        <v>48</v>
      </c>
      <c r="B64" s="133"/>
      <c r="C64" s="134"/>
      <c r="D64" s="455">
        <f>+D62-D63</f>
        <v>136207</v>
      </c>
      <c r="E64" s="127"/>
      <c r="F64" s="455">
        <f>+F62-F63</f>
        <v>0</v>
      </c>
      <c r="G64" s="127"/>
      <c r="H64" s="455">
        <f>+H62-H63</f>
        <v>136207</v>
      </c>
      <c r="I64" s="127"/>
      <c r="J64" s="135">
        <f>+J62-J63</f>
        <v>1.821787103963409</v>
      </c>
      <c r="K64" s="128"/>
      <c r="L64" s="130">
        <f>+L62-L63</f>
        <v>11078101.699999999</v>
      </c>
      <c r="M64" s="128"/>
      <c r="N64" s="135">
        <f>+N62-N63</f>
        <v>1.2704255129308066</v>
      </c>
      <c r="O64" s="127"/>
      <c r="P64" s="130">
        <f>+P62-P63</f>
        <v>9216822.370000001</v>
      </c>
      <c r="R64" s="130">
        <f>+R62-R63</f>
        <v>-111480.33000000002</v>
      </c>
    </row>
    <row r="65" spans="1:33" s="82" customFormat="1" ht="25.05" customHeight="1" x14ac:dyDescent="0.25">
      <c r="A65" s="83" t="s">
        <v>74</v>
      </c>
      <c r="B65" s="83"/>
      <c r="C65" s="136"/>
      <c r="D65" s="137">
        <f>IF(D63&lt;&gt;0,+D64/D63,D63)</f>
        <v>0.59352041483289031</v>
      </c>
      <c r="E65" s="79"/>
      <c r="F65" s="137">
        <f>IF(F63&lt;&gt;0,+F64/F63,F63)</f>
        <v>0</v>
      </c>
      <c r="G65" s="79"/>
      <c r="H65" s="137">
        <f>IF(H63&lt;&gt;0,+H64/H63,H63)</f>
        <v>0.59352041483289031</v>
      </c>
      <c r="I65" s="79"/>
      <c r="J65" s="137">
        <f>IF(J63&lt;&gt;0,+J64/J63,J63)</f>
        <v>0.56192673869285259</v>
      </c>
      <c r="K65" s="111"/>
      <c r="L65" s="137">
        <f>IF(L63&lt;&gt;0,+L64/L63,L63)</f>
        <v>1.4889621445804182</v>
      </c>
      <c r="M65" s="111"/>
      <c r="N65" s="137">
        <f>IF(N63&lt;&gt;0,+N64/N63,N63)</f>
        <v>0.37856943573926011</v>
      </c>
      <c r="O65" s="79"/>
      <c r="P65" s="137">
        <f>IF(P63&lt;&gt;0,+P64/P63,P63)</f>
        <v>1.1967785391151695</v>
      </c>
      <c r="Q65" s="459"/>
      <c r="R65" s="137">
        <f>IF(R63&lt;&gt;0,+R64/R63,R63)</f>
        <v>-0.42678431147352713</v>
      </c>
    </row>
    <row r="66" spans="1:33" s="82" customFormat="1" ht="13.2" x14ac:dyDescent="0.25">
      <c r="A66" s="79"/>
      <c r="B66" s="79"/>
      <c r="C66" s="79"/>
      <c r="D66" s="111"/>
      <c r="E66" s="79"/>
      <c r="F66" s="111"/>
      <c r="G66" s="79"/>
      <c r="H66" s="111"/>
      <c r="I66" s="79"/>
      <c r="J66" s="81"/>
      <c r="K66" s="79"/>
      <c r="L66" s="80"/>
      <c r="M66" s="79"/>
      <c r="N66" s="81"/>
      <c r="O66" s="79"/>
      <c r="P66" s="80"/>
      <c r="Q66" s="79"/>
      <c r="R66" s="80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:33" s="82" customFormat="1" ht="13.2" x14ac:dyDescent="0.25">
      <c r="A67" s="79"/>
      <c r="B67" s="79"/>
      <c r="C67" s="79"/>
      <c r="D67" s="142"/>
      <c r="E67" s="79"/>
      <c r="F67" s="142"/>
      <c r="G67" s="79"/>
      <c r="H67" s="142"/>
      <c r="I67" s="79"/>
      <c r="J67" s="142"/>
      <c r="K67" s="79"/>
      <c r="L67" s="142"/>
      <c r="M67" s="79"/>
      <c r="N67" s="142"/>
      <c r="O67" s="79"/>
      <c r="P67" s="143"/>
      <c r="Q67" s="79"/>
      <c r="R67" s="144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s="82" customFormat="1" ht="13.2" x14ac:dyDescent="0.25">
      <c r="A68" s="79"/>
      <c r="B68" s="79"/>
      <c r="C68" s="79"/>
      <c r="D68" s="111"/>
      <c r="E68" s="79"/>
      <c r="F68" s="111"/>
      <c r="G68" s="79"/>
      <c r="H68" s="111"/>
      <c r="I68" s="79"/>
      <c r="J68" s="81"/>
      <c r="K68" s="79"/>
      <c r="L68" s="80"/>
      <c r="M68" s="79"/>
      <c r="N68" s="81"/>
      <c r="O68" s="79"/>
      <c r="P68" s="80"/>
      <c r="Q68" s="79"/>
      <c r="R68" s="80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s="82" customFormat="1" ht="13.2" x14ac:dyDescent="0.25">
      <c r="A69" s="79"/>
      <c r="B69" s="79"/>
      <c r="C69" s="79"/>
      <c r="D69" s="142"/>
      <c r="E69" s="79"/>
      <c r="F69" s="142"/>
      <c r="G69" s="79"/>
      <c r="H69" s="142"/>
      <c r="I69" s="79"/>
      <c r="J69" s="142"/>
      <c r="K69" s="79"/>
      <c r="L69" s="142"/>
      <c r="M69" s="79"/>
      <c r="N69" s="142"/>
      <c r="O69" s="79"/>
      <c r="P69" s="143"/>
      <c r="Q69" s="79"/>
      <c r="R69" s="144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</row>
    <row r="70" spans="1:33" s="82" customFormat="1" ht="13.2" x14ac:dyDescent="0.25">
      <c r="A70" s="79"/>
      <c r="B70" s="79"/>
      <c r="C70" s="79"/>
      <c r="D70" s="111"/>
      <c r="E70" s="79"/>
      <c r="F70" s="111"/>
      <c r="G70" s="79"/>
      <c r="H70" s="111"/>
      <c r="I70" s="79"/>
      <c r="J70" s="81"/>
      <c r="K70" s="79"/>
      <c r="L70" s="80"/>
      <c r="M70" s="79"/>
      <c r="N70" s="81"/>
      <c r="O70" s="79"/>
      <c r="P70" s="80"/>
      <c r="Q70" s="79"/>
      <c r="R70" s="80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</row>
    <row r="71" spans="1:33" s="82" customFormat="1" ht="13.2" x14ac:dyDescent="0.25">
      <c r="A71" s="79"/>
      <c r="B71" s="79"/>
      <c r="C71" s="79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79"/>
      <c r="T71" s="79"/>
      <c r="U71" s="79"/>
      <c r="V71" s="79"/>
      <c r="W71" s="79"/>
      <c r="X71" s="79"/>
      <c r="Y71" s="80"/>
      <c r="Z71" s="79"/>
      <c r="AA71" s="80"/>
      <c r="AB71" s="79"/>
      <c r="AC71" s="80"/>
      <c r="AD71" s="79"/>
      <c r="AE71" s="80"/>
      <c r="AF71" s="79"/>
      <c r="AG71" s="80"/>
    </row>
    <row r="72" spans="1:33" s="82" customFormat="1" ht="13.2" x14ac:dyDescent="0.25">
      <c r="A72" s="79"/>
      <c r="B72" s="79"/>
      <c r="C72" s="79"/>
      <c r="D72" s="111"/>
      <c r="E72" s="111"/>
      <c r="F72" s="111"/>
      <c r="G72" s="111"/>
      <c r="H72" s="111"/>
      <c r="I72" s="111"/>
      <c r="J72" s="111"/>
      <c r="K72" s="111"/>
      <c r="L72" s="80"/>
      <c r="M72" s="111"/>
      <c r="N72" s="111"/>
      <c r="O72" s="111"/>
      <c r="P72" s="111"/>
      <c r="Q72" s="111"/>
      <c r="R72" s="111"/>
      <c r="S72" s="79"/>
      <c r="T72" s="79"/>
      <c r="U72" s="79"/>
      <c r="V72" s="79"/>
      <c r="W72" s="79"/>
      <c r="X72" s="79"/>
      <c r="Y72" s="80"/>
      <c r="Z72" s="79"/>
      <c r="AA72" s="80"/>
      <c r="AB72" s="79"/>
      <c r="AC72" s="80"/>
      <c r="AD72" s="79"/>
      <c r="AE72" s="80"/>
      <c r="AF72" s="79"/>
      <c r="AG72" s="81"/>
    </row>
    <row r="73" spans="1:33" s="82" customFormat="1" ht="13.2" x14ac:dyDescent="0.25">
      <c r="A73" s="79"/>
      <c r="B73" s="79"/>
      <c r="C73" s="79"/>
      <c r="D73" s="142"/>
      <c r="E73" s="79"/>
      <c r="F73" s="142"/>
      <c r="G73" s="79"/>
      <c r="H73" s="142"/>
      <c r="I73" s="79"/>
      <c r="J73" s="142"/>
      <c r="K73" s="79"/>
      <c r="L73" s="143"/>
      <c r="M73" s="79"/>
      <c r="N73" s="142"/>
      <c r="O73" s="79"/>
      <c r="P73" s="143"/>
      <c r="Q73" s="79"/>
      <c r="R73" s="144"/>
      <c r="S73" s="79"/>
      <c r="T73" s="79"/>
      <c r="U73" s="79"/>
      <c r="V73" s="79"/>
      <c r="W73" s="79"/>
      <c r="X73" s="79"/>
      <c r="Y73" s="80"/>
      <c r="Z73" s="79"/>
      <c r="AA73" s="80"/>
      <c r="AB73" s="79"/>
      <c r="AC73" s="80"/>
      <c r="AD73" s="79"/>
      <c r="AE73" s="80"/>
      <c r="AF73" s="79"/>
      <c r="AG73" s="80"/>
    </row>
    <row r="74" spans="1:33" s="82" customFormat="1" ht="13.2" x14ac:dyDescent="0.25">
      <c r="A74" s="363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1"/>
      <c r="Q74" s="363"/>
      <c r="R74" s="361"/>
      <c r="S74" s="79"/>
      <c r="T74" s="79"/>
      <c r="U74" s="79"/>
      <c r="V74" s="79"/>
      <c r="W74" s="79"/>
      <c r="X74" s="79"/>
      <c r="Y74" s="80"/>
      <c r="Z74" s="79"/>
      <c r="AA74" s="80"/>
      <c r="AB74" s="79"/>
      <c r="AC74" s="80"/>
      <c r="AD74" s="79"/>
      <c r="AE74" s="80"/>
      <c r="AF74" s="79"/>
      <c r="AG74" s="80"/>
    </row>
    <row r="75" spans="1:33" s="82" customFormat="1" ht="13.2" x14ac:dyDescent="0.25">
      <c r="A75" s="363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1"/>
      <c r="Q75" s="363"/>
      <c r="R75" s="361"/>
      <c r="S75" s="79"/>
      <c r="T75" s="79"/>
      <c r="U75" s="79"/>
      <c r="V75" s="79"/>
      <c r="W75" s="79"/>
      <c r="X75" s="79"/>
      <c r="Y75" s="80"/>
      <c r="Z75" s="79"/>
      <c r="AA75" s="80"/>
      <c r="AB75" s="79"/>
      <c r="AC75" s="80"/>
      <c r="AD75" s="79"/>
      <c r="AE75" s="80"/>
      <c r="AF75" s="79"/>
      <c r="AG75" s="80"/>
    </row>
    <row r="76" spans="1:33" s="82" customFormat="1" ht="13.2" x14ac:dyDescent="0.25">
      <c r="A76" s="363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1"/>
      <c r="Q76" s="363"/>
      <c r="R76" s="361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</row>
    <row r="77" spans="1:33" s="82" customFormat="1" ht="13.2" x14ac:dyDescent="0.25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1"/>
      <c r="Q77" s="363"/>
      <c r="R77" s="361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</row>
    <row r="78" spans="1:33" s="82" customFormat="1" ht="13.2" x14ac:dyDescent="0.25">
      <c r="A78" s="363"/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1"/>
      <c r="Q78" s="363"/>
      <c r="R78" s="361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</row>
    <row r="79" spans="1:33" s="82" customFormat="1" ht="13.2" x14ac:dyDescent="0.25">
      <c r="A79" s="363"/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1"/>
      <c r="Q79" s="363"/>
      <c r="R79" s="361"/>
      <c r="S79" s="79"/>
      <c r="T79" s="79"/>
      <c r="U79" s="79"/>
      <c r="V79" s="79"/>
      <c r="W79" s="79"/>
      <c r="X79" s="79"/>
      <c r="Y79" s="80"/>
      <c r="Z79" s="79"/>
      <c r="AA79" s="80"/>
      <c r="AB79" s="79"/>
      <c r="AC79" s="80"/>
      <c r="AD79" s="79"/>
      <c r="AE79" s="80"/>
      <c r="AF79" s="79"/>
      <c r="AG79" s="80"/>
    </row>
    <row r="80" spans="1:33" s="82" customFormat="1" ht="13.2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79"/>
      <c r="R80" s="80"/>
      <c r="S80" s="79"/>
      <c r="T80" s="79"/>
      <c r="U80" s="79"/>
      <c r="V80" s="79"/>
      <c r="W80" s="79"/>
      <c r="X80" s="79"/>
      <c r="Y80" s="80"/>
      <c r="Z80" s="79"/>
      <c r="AA80" s="80"/>
      <c r="AB80" s="79"/>
      <c r="AC80" s="80"/>
      <c r="AD80" s="79"/>
      <c r="AE80" s="80"/>
      <c r="AF80" s="79"/>
      <c r="AG80" s="81"/>
    </row>
    <row r="81" spans="1:33" s="82" customFormat="1" ht="13.2" x14ac:dyDescent="0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79"/>
      <c r="R81" s="80"/>
      <c r="S81" s="79"/>
      <c r="T81" s="79"/>
      <c r="U81" s="79"/>
      <c r="V81" s="79"/>
      <c r="W81" s="79"/>
      <c r="X81" s="79"/>
      <c r="Y81" s="80"/>
      <c r="Z81" s="79"/>
      <c r="AA81" s="80"/>
      <c r="AB81" s="79"/>
      <c r="AC81" s="80"/>
      <c r="AD81" s="79"/>
      <c r="AE81" s="80"/>
      <c r="AF81" s="79"/>
      <c r="AG81" s="80"/>
    </row>
    <row r="82" spans="1:33" s="82" customFormat="1" ht="13.2" x14ac:dyDescent="0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0"/>
      <c r="Q82" s="79"/>
      <c r="R82" s="80"/>
      <c r="S82" s="79"/>
      <c r="T82" s="79"/>
      <c r="U82" s="79"/>
      <c r="V82" s="79"/>
      <c r="W82" s="79"/>
      <c r="X82" s="79"/>
      <c r="Y82" s="80"/>
      <c r="Z82" s="79"/>
      <c r="AA82" s="80"/>
      <c r="AB82" s="79"/>
      <c r="AC82" s="80"/>
      <c r="AD82" s="79"/>
      <c r="AE82" s="80"/>
      <c r="AF82" s="79"/>
      <c r="AG82" s="80"/>
    </row>
    <row r="83" spans="1:33" s="82" customFormat="1" ht="13.2" x14ac:dyDescent="0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0"/>
      <c r="Q83" s="79"/>
      <c r="R83" s="80"/>
      <c r="S83" s="79"/>
      <c r="T83" s="79"/>
      <c r="U83" s="79"/>
      <c r="V83" s="79"/>
      <c r="W83" s="79"/>
      <c r="X83" s="79"/>
      <c r="Y83" s="80"/>
      <c r="Z83" s="79"/>
      <c r="AA83" s="80"/>
      <c r="AB83" s="79"/>
      <c r="AC83" s="80"/>
      <c r="AD83" s="79"/>
      <c r="AE83" s="80"/>
      <c r="AF83" s="79"/>
      <c r="AG83" s="80"/>
    </row>
    <row r="84" spans="1:33" s="82" customFormat="1" ht="13.2" x14ac:dyDescent="0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  <c r="Q84" s="79"/>
      <c r="R84" s="80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</row>
    <row r="85" spans="1:33" s="82" customFormat="1" ht="13.2" x14ac:dyDescent="0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  <c r="Q85" s="79"/>
      <c r="R85" s="80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</row>
    <row r="86" spans="1:33" s="82" customFormat="1" ht="13.2" x14ac:dyDescent="0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  <c r="Q86" s="79"/>
      <c r="R86" s="80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</row>
    <row r="87" spans="1:33" s="82" customFormat="1" ht="13.2" x14ac:dyDescent="0.2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0"/>
      <c r="Q87" s="79"/>
      <c r="R87" s="80"/>
      <c r="S87" s="79"/>
      <c r="T87" s="79"/>
      <c r="U87" s="79"/>
      <c r="V87" s="79"/>
      <c r="W87" s="79"/>
      <c r="X87" s="79"/>
      <c r="Y87" s="80"/>
      <c r="Z87" s="79"/>
      <c r="AA87" s="80"/>
      <c r="AB87" s="79"/>
      <c r="AC87" s="80"/>
      <c r="AD87" s="79"/>
      <c r="AE87" s="80"/>
      <c r="AF87" s="79"/>
      <c r="AG87" s="80"/>
    </row>
    <row r="88" spans="1:33" s="82" customFormat="1" ht="13.2" x14ac:dyDescent="0.2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0"/>
      <c r="Q88" s="79"/>
      <c r="R88" s="80"/>
      <c r="S88" s="79"/>
      <c r="T88" s="79"/>
      <c r="U88" s="79"/>
      <c r="V88" s="79"/>
      <c r="W88" s="79"/>
      <c r="X88" s="79"/>
      <c r="Y88" s="80"/>
      <c r="Z88" s="79"/>
      <c r="AA88" s="80"/>
      <c r="AB88" s="79"/>
      <c r="AC88" s="80"/>
      <c r="AD88" s="79"/>
      <c r="AE88" s="80"/>
      <c r="AF88" s="79"/>
      <c r="AG88" s="80"/>
    </row>
    <row r="89" spans="1:33" s="82" customFormat="1" ht="13.2" x14ac:dyDescent="0.2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0"/>
      <c r="Q89" s="79"/>
      <c r="R89" s="80"/>
      <c r="S89" s="79"/>
      <c r="T89" s="79"/>
      <c r="U89" s="79"/>
      <c r="V89" s="79"/>
      <c r="W89" s="79"/>
      <c r="X89" s="79"/>
      <c r="Y89" s="80"/>
      <c r="Z89" s="79"/>
      <c r="AA89" s="80"/>
      <c r="AB89" s="79"/>
      <c r="AC89" s="80"/>
      <c r="AD89" s="79"/>
      <c r="AE89" s="80"/>
      <c r="AF89" s="79"/>
      <c r="AG89" s="80"/>
    </row>
    <row r="90" spans="1:33" s="82" customFormat="1" ht="13.2" x14ac:dyDescent="0.25">
      <c r="P90" s="146"/>
      <c r="R90" s="146"/>
    </row>
    <row r="91" spans="1:33" s="82" customFormat="1" ht="13.2" x14ac:dyDescent="0.25">
      <c r="P91" s="146"/>
      <c r="R91" s="146"/>
    </row>
    <row r="92" spans="1:33" s="82" customFormat="1" ht="13.2" x14ac:dyDescent="0.25">
      <c r="P92" s="146"/>
      <c r="R92" s="146"/>
    </row>
    <row r="93" spans="1:33" s="82" customFormat="1" ht="13.2" x14ac:dyDescent="0.25">
      <c r="P93" s="146"/>
      <c r="R93" s="146"/>
    </row>
    <row r="94" spans="1:33" s="82" customFormat="1" ht="13.2" x14ac:dyDescent="0.25">
      <c r="P94" s="146"/>
      <c r="R94" s="146"/>
    </row>
    <row r="95" spans="1:33" s="82" customFormat="1" ht="13.2" x14ac:dyDescent="0.25">
      <c r="P95" s="146"/>
      <c r="R95" s="146"/>
    </row>
    <row r="96" spans="1:33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  <row r="304" spans="16:18" s="82" customFormat="1" ht="13.2" x14ac:dyDescent="0.25">
      <c r="P304" s="146"/>
      <c r="R304" s="146"/>
    </row>
    <row r="305" spans="16:18" s="82" customFormat="1" ht="13.2" x14ac:dyDescent="0.25">
      <c r="P305" s="146"/>
      <c r="R305" s="146"/>
    </row>
    <row r="306" spans="16:18" s="82" customFormat="1" ht="13.2" x14ac:dyDescent="0.25">
      <c r="P306" s="146"/>
      <c r="R306" s="146"/>
    </row>
    <row r="307" spans="16:18" s="82" customFormat="1" ht="13.2" x14ac:dyDescent="0.25">
      <c r="P307" s="146"/>
      <c r="R307" s="146"/>
    </row>
    <row r="308" spans="16:18" s="82" customFormat="1" ht="13.2" x14ac:dyDescent="0.25">
      <c r="P308" s="146"/>
      <c r="R308" s="146"/>
    </row>
    <row r="309" spans="16:18" s="82" customFormat="1" ht="13.2" x14ac:dyDescent="0.25">
      <c r="P309" s="146"/>
      <c r="R309" s="146"/>
    </row>
    <row r="310" spans="16:18" s="82" customFormat="1" ht="13.2" x14ac:dyDescent="0.25">
      <c r="P310" s="146"/>
      <c r="R310" s="146"/>
    </row>
    <row r="311" spans="16:18" s="82" customFormat="1" ht="13.2" x14ac:dyDescent="0.25">
      <c r="P311" s="146"/>
      <c r="R311" s="146"/>
    </row>
    <row r="312" spans="16:18" s="82" customFormat="1" ht="13.2" x14ac:dyDescent="0.25">
      <c r="P312" s="146"/>
      <c r="R312" s="146"/>
    </row>
    <row r="313" spans="16:18" s="82" customFormat="1" ht="13.2" x14ac:dyDescent="0.25">
      <c r="P313" s="146"/>
      <c r="R313" s="146"/>
    </row>
    <row r="314" spans="16:18" s="82" customFormat="1" ht="13.2" x14ac:dyDescent="0.25">
      <c r="P314" s="146"/>
      <c r="R314" s="146"/>
    </row>
    <row r="315" spans="16:18" s="82" customFormat="1" ht="13.2" x14ac:dyDescent="0.25">
      <c r="P315" s="146"/>
      <c r="R315" s="146"/>
    </row>
    <row r="316" spans="16:18" s="82" customFormat="1" ht="13.2" x14ac:dyDescent="0.25">
      <c r="P316" s="146"/>
      <c r="R316" s="146"/>
    </row>
    <row r="317" spans="16:18" s="82" customFormat="1" ht="13.2" x14ac:dyDescent="0.25">
      <c r="P317" s="146"/>
      <c r="R317" s="146"/>
    </row>
    <row r="318" spans="16:18" s="82" customFormat="1" ht="13.2" x14ac:dyDescent="0.25">
      <c r="P318" s="146"/>
      <c r="R318" s="146"/>
    </row>
    <row r="319" spans="16:18" s="82" customFormat="1" ht="13.2" x14ac:dyDescent="0.25">
      <c r="P319" s="146"/>
      <c r="R319" s="146"/>
    </row>
    <row r="320" spans="16:18" s="82" customFormat="1" ht="13.2" x14ac:dyDescent="0.25">
      <c r="P320" s="146"/>
      <c r="R320" s="146"/>
    </row>
    <row r="321" spans="16:18" s="82" customFormat="1" ht="13.2" x14ac:dyDescent="0.25">
      <c r="P321" s="146"/>
      <c r="R321" s="146"/>
    </row>
    <row r="322" spans="16:18" s="82" customFormat="1" ht="13.2" x14ac:dyDescent="0.25">
      <c r="P322" s="146"/>
      <c r="R322" s="146"/>
    </row>
    <row r="323" spans="16:18" s="82" customFormat="1" ht="13.2" x14ac:dyDescent="0.25">
      <c r="P323" s="146"/>
      <c r="R323" s="146"/>
    </row>
    <row r="324" spans="16:18" s="82" customFormat="1" ht="13.2" x14ac:dyDescent="0.25">
      <c r="P324" s="146"/>
      <c r="R324" s="146"/>
    </row>
    <row r="325" spans="16:18" s="82" customFormat="1" ht="13.2" x14ac:dyDescent="0.25">
      <c r="P325" s="146"/>
      <c r="R325" s="146"/>
    </row>
    <row r="326" spans="16:18" s="82" customFormat="1" ht="13.2" x14ac:dyDescent="0.25">
      <c r="P326" s="146"/>
      <c r="R326" s="146"/>
    </row>
  </sheetData>
  <mergeCells count="1">
    <mergeCell ref="P1:R1"/>
  </mergeCells>
  <pageMargins left="0.7" right="0.7" top="0.75" bottom="0.75" header="0.3" footer="0.3"/>
  <pageSetup scale="55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9"/>
  <sheetViews>
    <sheetView showGridLines="0" workbookViewId="0"/>
  </sheetViews>
  <sheetFormatPr defaultColWidth="11" defaultRowHeight="20.399999999999999" x14ac:dyDescent="0.35"/>
  <cols>
    <col min="1" max="1" width="39.33203125" style="1" customWidth="1"/>
    <col min="2" max="2" width="9.88671875" style="1" customWidth="1"/>
    <col min="3" max="3" width="12.33203125" style="1" customWidth="1"/>
    <col min="4" max="4" width="0.88671875" style="1" customWidth="1"/>
    <col min="5" max="5" width="10.44140625" style="1" customWidth="1"/>
    <col min="6" max="6" width="1.5546875" style="1" customWidth="1"/>
    <col min="7" max="7" width="10.109375" style="1" customWidth="1"/>
    <col min="8" max="8" width="2.5546875" style="1" customWidth="1"/>
    <col min="9" max="9" width="13.6640625" style="1" customWidth="1"/>
    <col min="10" max="10" width="2.109375" style="1" customWidth="1"/>
    <col min="11" max="11" width="7.109375" style="1" customWidth="1"/>
    <col min="12" max="12" width="1.33203125" style="1" customWidth="1"/>
    <col min="13" max="13" width="7.109375" style="1" customWidth="1"/>
    <col min="14" max="14" width="1.5546875" style="1" customWidth="1"/>
    <col min="15" max="15" width="14" style="2" customWidth="1"/>
    <col min="16" max="16" width="1.88671875" style="1" customWidth="1"/>
    <col min="17" max="17" width="12.33203125" style="2" customWidth="1"/>
    <col min="18" max="18" width="2.33203125" style="1" customWidth="1"/>
    <col min="19" max="19" width="12.44140625" style="1" customWidth="1"/>
    <col min="20" max="20" width="13.5546875" style="3" bestFit="1" customWidth="1"/>
    <col min="21" max="21" width="14.33203125" style="1" bestFit="1" customWidth="1"/>
    <col min="22" max="256" width="11" style="1"/>
    <col min="257" max="257" width="39.33203125" style="1" customWidth="1"/>
    <col min="258" max="258" width="9.88671875" style="1" customWidth="1"/>
    <col min="259" max="259" width="12.33203125" style="1" customWidth="1"/>
    <col min="260" max="260" width="0.88671875" style="1" customWidth="1"/>
    <col min="261" max="261" width="10.44140625" style="1" customWidth="1"/>
    <col min="262" max="262" width="1.5546875" style="1" customWidth="1"/>
    <col min="263" max="263" width="10.109375" style="1" customWidth="1"/>
    <col min="264" max="264" width="2.5546875" style="1" customWidth="1"/>
    <col min="265" max="265" width="13.6640625" style="1" customWidth="1"/>
    <col min="266" max="266" width="2.109375" style="1" customWidth="1"/>
    <col min="267" max="267" width="7.109375" style="1" customWidth="1"/>
    <col min="268" max="268" width="1.33203125" style="1" customWidth="1"/>
    <col min="269" max="269" width="7.109375" style="1" customWidth="1"/>
    <col min="270" max="270" width="1.5546875" style="1" customWidth="1"/>
    <col min="271" max="271" width="14" style="1" customWidth="1"/>
    <col min="272" max="272" width="1.88671875" style="1" customWidth="1"/>
    <col min="273" max="273" width="12.33203125" style="1" customWidth="1"/>
    <col min="274" max="274" width="2.33203125" style="1" customWidth="1"/>
    <col min="275" max="275" width="12.44140625" style="1" customWidth="1"/>
    <col min="276" max="276" width="13.5546875" style="1" bestFit="1" customWidth="1"/>
    <col min="277" max="277" width="14.33203125" style="1" bestFit="1" customWidth="1"/>
    <col min="278" max="512" width="11" style="1"/>
    <col min="513" max="513" width="39.33203125" style="1" customWidth="1"/>
    <col min="514" max="514" width="9.88671875" style="1" customWidth="1"/>
    <col min="515" max="515" width="12.33203125" style="1" customWidth="1"/>
    <col min="516" max="516" width="0.88671875" style="1" customWidth="1"/>
    <col min="517" max="517" width="10.44140625" style="1" customWidth="1"/>
    <col min="518" max="518" width="1.5546875" style="1" customWidth="1"/>
    <col min="519" max="519" width="10.109375" style="1" customWidth="1"/>
    <col min="520" max="520" width="2.5546875" style="1" customWidth="1"/>
    <col min="521" max="521" width="13.6640625" style="1" customWidth="1"/>
    <col min="522" max="522" width="2.109375" style="1" customWidth="1"/>
    <col min="523" max="523" width="7.109375" style="1" customWidth="1"/>
    <col min="524" max="524" width="1.33203125" style="1" customWidth="1"/>
    <col min="525" max="525" width="7.109375" style="1" customWidth="1"/>
    <col min="526" max="526" width="1.5546875" style="1" customWidth="1"/>
    <col min="527" max="527" width="14" style="1" customWidth="1"/>
    <col min="528" max="528" width="1.88671875" style="1" customWidth="1"/>
    <col min="529" max="529" width="12.33203125" style="1" customWidth="1"/>
    <col min="530" max="530" width="2.33203125" style="1" customWidth="1"/>
    <col min="531" max="531" width="12.44140625" style="1" customWidth="1"/>
    <col min="532" max="532" width="13.5546875" style="1" bestFit="1" customWidth="1"/>
    <col min="533" max="533" width="14.33203125" style="1" bestFit="1" customWidth="1"/>
    <col min="534" max="768" width="11" style="1"/>
    <col min="769" max="769" width="39.33203125" style="1" customWidth="1"/>
    <col min="770" max="770" width="9.88671875" style="1" customWidth="1"/>
    <col min="771" max="771" width="12.33203125" style="1" customWidth="1"/>
    <col min="772" max="772" width="0.88671875" style="1" customWidth="1"/>
    <col min="773" max="773" width="10.44140625" style="1" customWidth="1"/>
    <col min="774" max="774" width="1.5546875" style="1" customWidth="1"/>
    <col min="775" max="775" width="10.109375" style="1" customWidth="1"/>
    <col min="776" max="776" width="2.5546875" style="1" customWidth="1"/>
    <col min="777" max="777" width="13.6640625" style="1" customWidth="1"/>
    <col min="778" max="778" width="2.109375" style="1" customWidth="1"/>
    <col min="779" max="779" width="7.109375" style="1" customWidth="1"/>
    <col min="780" max="780" width="1.33203125" style="1" customWidth="1"/>
    <col min="781" max="781" width="7.109375" style="1" customWidth="1"/>
    <col min="782" max="782" width="1.5546875" style="1" customWidth="1"/>
    <col min="783" max="783" width="14" style="1" customWidth="1"/>
    <col min="784" max="784" width="1.88671875" style="1" customWidth="1"/>
    <col min="785" max="785" width="12.33203125" style="1" customWidth="1"/>
    <col min="786" max="786" width="2.33203125" style="1" customWidth="1"/>
    <col min="787" max="787" width="12.44140625" style="1" customWidth="1"/>
    <col min="788" max="788" width="13.5546875" style="1" bestFit="1" customWidth="1"/>
    <col min="789" max="789" width="14.33203125" style="1" bestFit="1" customWidth="1"/>
    <col min="790" max="1024" width="11" style="1"/>
    <col min="1025" max="1025" width="39.33203125" style="1" customWidth="1"/>
    <col min="1026" max="1026" width="9.88671875" style="1" customWidth="1"/>
    <col min="1027" max="1027" width="12.33203125" style="1" customWidth="1"/>
    <col min="1028" max="1028" width="0.88671875" style="1" customWidth="1"/>
    <col min="1029" max="1029" width="10.44140625" style="1" customWidth="1"/>
    <col min="1030" max="1030" width="1.5546875" style="1" customWidth="1"/>
    <col min="1031" max="1031" width="10.109375" style="1" customWidth="1"/>
    <col min="1032" max="1032" width="2.5546875" style="1" customWidth="1"/>
    <col min="1033" max="1033" width="13.6640625" style="1" customWidth="1"/>
    <col min="1034" max="1034" width="2.109375" style="1" customWidth="1"/>
    <col min="1035" max="1035" width="7.109375" style="1" customWidth="1"/>
    <col min="1036" max="1036" width="1.33203125" style="1" customWidth="1"/>
    <col min="1037" max="1037" width="7.109375" style="1" customWidth="1"/>
    <col min="1038" max="1038" width="1.5546875" style="1" customWidth="1"/>
    <col min="1039" max="1039" width="14" style="1" customWidth="1"/>
    <col min="1040" max="1040" width="1.88671875" style="1" customWidth="1"/>
    <col min="1041" max="1041" width="12.33203125" style="1" customWidth="1"/>
    <col min="1042" max="1042" width="2.33203125" style="1" customWidth="1"/>
    <col min="1043" max="1043" width="12.44140625" style="1" customWidth="1"/>
    <col min="1044" max="1044" width="13.5546875" style="1" bestFit="1" customWidth="1"/>
    <col min="1045" max="1045" width="14.33203125" style="1" bestFit="1" customWidth="1"/>
    <col min="1046" max="1280" width="11" style="1"/>
    <col min="1281" max="1281" width="39.33203125" style="1" customWidth="1"/>
    <col min="1282" max="1282" width="9.88671875" style="1" customWidth="1"/>
    <col min="1283" max="1283" width="12.33203125" style="1" customWidth="1"/>
    <col min="1284" max="1284" width="0.88671875" style="1" customWidth="1"/>
    <col min="1285" max="1285" width="10.44140625" style="1" customWidth="1"/>
    <col min="1286" max="1286" width="1.5546875" style="1" customWidth="1"/>
    <col min="1287" max="1287" width="10.109375" style="1" customWidth="1"/>
    <col min="1288" max="1288" width="2.5546875" style="1" customWidth="1"/>
    <col min="1289" max="1289" width="13.6640625" style="1" customWidth="1"/>
    <col min="1290" max="1290" width="2.109375" style="1" customWidth="1"/>
    <col min="1291" max="1291" width="7.109375" style="1" customWidth="1"/>
    <col min="1292" max="1292" width="1.33203125" style="1" customWidth="1"/>
    <col min="1293" max="1293" width="7.109375" style="1" customWidth="1"/>
    <col min="1294" max="1294" width="1.5546875" style="1" customWidth="1"/>
    <col min="1295" max="1295" width="14" style="1" customWidth="1"/>
    <col min="1296" max="1296" width="1.88671875" style="1" customWidth="1"/>
    <col min="1297" max="1297" width="12.33203125" style="1" customWidth="1"/>
    <col min="1298" max="1298" width="2.33203125" style="1" customWidth="1"/>
    <col min="1299" max="1299" width="12.44140625" style="1" customWidth="1"/>
    <col min="1300" max="1300" width="13.5546875" style="1" bestFit="1" customWidth="1"/>
    <col min="1301" max="1301" width="14.33203125" style="1" bestFit="1" customWidth="1"/>
    <col min="1302" max="1536" width="11" style="1"/>
    <col min="1537" max="1537" width="39.33203125" style="1" customWidth="1"/>
    <col min="1538" max="1538" width="9.88671875" style="1" customWidth="1"/>
    <col min="1539" max="1539" width="12.33203125" style="1" customWidth="1"/>
    <col min="1540" max="1540" width="0.88671875" style="1" customWidth="1"/>
    <col min="1541" max="1541" width="10.44140625" style="1" customWidth="1"/>
    <col min="1542" max="1542" width="1.5546875" style="1" customWidth="1"/>
    <col min="1543" max="1543" width="10.109375" style="1" customWidth="1"/>
    <col min="1544" max="1544" width="2.5546875" style="1" customWidth="1"/>
    <col min="1545" max="1545" width="13.6640625" style="1" customWidth="1"/>
    <col min="1546" max="1546" width="2.109375" style="1" customWidth="1"/>
    <col min="1547" max="1547" width="7.109375" style="1" customWidth="1"/>
    <col min="1548" max="1548" width="1.33203125" style="1" customWidth="1"/>
    <col min="1549" max="1549" width="7.109375" style="1" customWidth="1"/>
    <col min="1550" max="1550" width="1.5546875" style="1" customWidth="1"/>
    <col min="1551" max="1551" width="14" style="1" customWidth="1"/>
    <col min="1552" max="1552" width="1.88671875" style="1" customWidth="1"/>
    <col min="1553" max="1553" width="12.33203125" style="1" customWidth="1"/>
    <col min="1554" max="1554" width="2.33203125" style="1" customWidth="1"/>
    <col min="1555" max="1555" width="12.44140625" style="1" customWidth="1"/>
    <col min="1556" max="1556" width="13.5546875" style="1" bestFit="1" customWidth="1"/>
    <col min="1557" max="1557" width="14.33203125" style="1" bestFit="1" customWidth="1"/>
    <col min="1558" max="1792" width="11" style="1"/>
    <col min="1793" max="1793" width="39.33203125" style="1" customWidth="1"/>
    <col min="1794" max="1794" width="9.88671875" style="1" customWidth="1"/>
    <col min="1795" max="1795" width="12.33203125" style="1" customWidth="1"/>
    <col min="1796" max="1796" width="0.88671875" style="1" customWidth="1"/>
    <col min="1797" max="1797" width="10.44140625" style="1" customWidth="1"/>
    <col min="1798" max="1798" width="1.5546875" style="1" customWidth="1"/>
    <col min="1799" max="1799" width="10.109375" style="1" customWidth="1"/>
    <col min="1800" max="1800" width="2.5546875" style="1" customWidth="1"/>
    <col min="1801" max="1801" width="13.6640625" style="1" customWidth="1"/>
    <col min="1802" max="1802" width="2.109375" style="1" customWidth="1"/>
    <col min="1803" max="1803" width="7.109375" style="1" customWidth="1"/>
    <col min="1804" max="1804" width="1.33203125" style="1" customWidth="1"/>
    <col min="1805" max="1805" width="7.109375" style="1" customWidth="1"/>
    <col min="1806" max="1806" width="1.5546875" style="1" customWidth="1"/>
    <col min="1807" max="1807" width="14" style="1" customWidth="1"/>
    <col min="1808" max="1808" width="1.88671875" style="1" customWidth="1"/>
    <col min="1809" max="1809" width="12.33203125" style="1" customWidth="1"/>
    <col min="1810" max="1810" width="2.33203125" style="1" customWidth="1"/>
    <col min="1811" max="1811" width="12.44140625" style="1" customWidth="1"/>
    <col min="1812" max="1812" width="13.5546875" style="1" bestFit="1" customWidth="1"/>
    <col min="1813" max="1813" width="14.33203125" style="1" bestFit="1" customWidth="1"/>
    <col min="1814" max="2048" width="11" style="1"/>
    <col min="2049" max="2049" width="39.33203125" style="1" customWidth="1"/>
    <col min="2050" max="2050" width="9.88671875" style="1" customWidth="1"/>
    <col min="2051" max="2051" width="12.33203125" style="1" customWidth="1"/>
    <col min="2052" max="2052" width="0.88671875" style="1" customWidth="1"/>
    <col min="2053" max="2053" width="10.44140625" style="1" customWidth="1"/>
    <col min="2054" max="2054" width="1.5546875" style="1" customWidth="1"/>
    <col min="2055" max="2055" width="10.109375" style="1" customWidth="1"/>
    <col min="2056" max="2056" width="2.5546875" style="1" customWidth="1"/>
    <col min="2057" max="2057" width="13.6640625" style="1" customWidth="1"/>
    <col min="2058" max="2058" width="2.109375" style="1" customWidth="1"/>
    <col min="2059" max="2059" width="7.109375" style="1" customWidth="1"/>
    <col min="2060" max="2060" width="1.33203125" style="1" customWidth="1"/>
    <col min="2061" max="2061" width="7.109375" style="1" customWidth="1"/>
    <col min="2062" max="2062" width="1.5546875" style="1" customWidth="1"/>
    <col min="2063" max="2063" width="14" style="1" customWidth="1"/>
    <col min="2064" max="2064" width="1.88671875" style="1" customWidth="1"/>
    <col min="2065" max="2065" width="12.33203125" style="1" customWidth="1"/>
    <col min="2066" max="2066" width="2.33203125" style="1" customWidth="1"/>
    <col min="2067" max="2067" width="12.44140625" style="1" customWidth="1"/>
    <col min="2068" max="2068" width="13.5546875" style="1" bestFit="1" customWidth="1"/>
    <col min="2069" max="2069" width="14.33203125" style="1" bestFit="1" customWidth="1"/>
    <col min="2070" max="2304" width="11" style="1"/>
    <col min="2305" max="2305" width="39.33203125" style="1" customWidth="1"/>
    <col min="2306" max="2306" width="9.88671875" style="1" customWidth="1"/>
    <col min="2307" max="2307" width="12.33203125" style="1" customWidth="1"/>
    <col min="2308" max="2308" width="0.88671875" style="1" customWidth="1"/>
    <col min="2309" max="2309" width="10.44140625" style="1" customWidth="1"/>
    <col min="2310" max="2310" width="1.5546875" style="1" customWidth="1"/>
    <col min="2311" max="2311" width="10.109375" style="1" customWidth="1"/>
    <col min="2312" max="2312" width="2.5546875" style="1" customWidth="1"/>
    <col min="2313" max="2313" width="13.6640625" style="1" customWidth="1"/>
    <col min="2314" max="2314" width="2.109375" style="1" customWidth="1"/>
    <col min="2315" max="2315" width="7.109375" style="1" customWidth="1"/>
    <col min="2316" max="2316" width="1.33203125" style="1" customWidth="1"/>
    <col min="2317" max="2317" width="7.109375" style="1" customWidth="1"/>
    <col min="2318" max="2318" width="1.5546875" style="1" customWidth="1"/>
    <col min="2319" max="2319" width="14" style="1" customWidth="1"/>
    <col min="2320" max="2320" width="1.88671875" style="1" customWidth="1"/>
    <col min="2321" max="2321" width="12.33203125" style="1" customWidth="1"/>
    <col min="2322" max="2322" width="2.33203125" style="1" customWidth="1"/>
    <col min="2323" max="2323" width="12.44140625" style="1" customWidth="1"/>
    <col min="2324" max="2324" width="13.5546875" style="1" bestFit="1" customWidth="1"/>
    <col min="2325" max="2325" width="14.33203125" style="1" bestFit="1" customWidth="1"/>
    <col min="2326" max="2560" width="11" style="1"/>
    <col min="2561" max="2561" width="39.33203125" style="1" customWidth="1"/>
    <col min="2562" max="2562" width="9.88671875" style="1" customWidth="1"/>
    <col min="2563" max="2563" width="12.33203125" style="1" customWidth="1"/>
    <col min="2564" max="2564" width="0.88671875" style="1" customWidth="1"/>
    <col min="2565" max="2565" width="10.44140625" style="1" customWidth="1"/>
    <col min="2566" max="2566" width="1.5546875" style="1" customWidth="1"/>
    <col min="2567" max="2567" width="10.109375" style="1" customWidth="1"/>
    <col min="2568" max="2568" width="2.5546875" style="1" customWidth="1"/>
    <col min="2569" max="2569" width="13.6640625" style="1" customWidth="1"/>
    <col min="2570" max="2570" width="2.109375" style="1" customWidth="1"/>
    <col min="2571" max="2571" width="7.109375" style="1" customWidth="1"/>
    <col min="2572" max="2572" width="1.33203125" style="1" customWidth="1"/>
    <col min="2573" max="2573" width="7.109375" style="1" customWidth="1"/>
    <col min="2574" max="2574" width="1.5546875" style="1" customWidth="1"/>
    <col min="2575" max="2575" width="14" style="1" customWidth="1"/>
    <col min="2576" max="2576" width="1.88671875" style="1" customWidth="1"/>
    <col min="2577" max="2577" width="12.33203125" style="1" customWidth="1"/>
    <col min="2578" max="2578" width="2.33203125" style="1" customWidth="1"/>
    <col min="2579" max="2579" width="12.44140625" style="1" customWidth="1"/>
    <col min="2580" max="2580" width="13.5546875" style="1" bestFit="1" customWidth="1"/>
    <col min="2581" max="2581" width="14.33203125" style="1" bestFit="1" customWidth="1"/>
    <col min="2582" max="2816" width="11" style="1"/>
    <col min="2817" max="2817" width="39.33203125" style="1" customWidth="1"/>
    <col min="2818" max="2818" width="9.88671875" style="1" customWidth="1"/>
    <col min="2819" max="2819" width="12.33203125" style="1" customWidth="1"/>
    <col min="2820" max="2820" width="0.88671875" style="1" customWidth="1"/>
    <col min="2821" max="2821" width="10.44140625" style="1" customWidth="1"/>
    <col min="2822" max="2822" width="1.5546875" style="1" customWidth="1"/>
    <col min="2823" max="2823" width="10.109375" style="1" customWidth="1"/>
    <col min="2824" max="2824" width="2.5546875" style="1" customWidth="1"/>
    <col min="2825" max="2825" width="13.6640625" style="1" customWidth="1"/>
    <col min="2826" max="2826" width="2.109375" style="1" customWidth="1"/>
    <col min="2827" max="2827" width="7.109375" style="1" customWidth="1"/>
    <col min="2828" max="2828" width="1.33203125" style="1" customWidth="1"/>
    <col min="2829" max="2829" width="7.109375" style="1" customWidth="1"/>
    <col min="2830" max="2830" width="1.5546875" style="1" customWidth="1"/>
    <col min="2831" max="2831" width="14" style="1" customWidth="1"/>
    <col min="2832" max="2832" width="1.88671875" style="1" customWidth="1"/>
    <col min="2833" max="2833" width="12.33203125" style="1" customWidth="1"/>
    <col min="2834" max="2834" width="2.33203125" style="1" customWidth="1"/>
    <col min="2835" max="2835" width="12.44140625" style="1" customWidth="1"/>
    <col min="2836" max="2836" width="13.5546875" style="1" bestFit="1" customWidth="1"/>
    <col min="2837" max="2837" width="14.33203125" style="1" bestFit="1" customWidth="1"/>
    <col min="2838" max="3072" width="11" style="1"/>
    <col min="3073" max="3073" width="39.33203125" style="1" customWidth="1"/>
    <col min="3074" max="3074" width="9.88671875" style="1" customWidth="1"/>
    <col min="3075" max="3075" width="12.33203125" style="1" customWidth="1"/>
    <col min="3076" max="3076" width="0.88671875" style="1" customWidth="1"/>
    <col min="3077" max="3077" width="10.44140625" style="1" customWidth="1"/>
    <col min="3078" max="3078" width="1.5546875" style="1" customWidth="1"/>
    <col min="3079" max="3079" width="10.109375" style="1" customWidth="1"/>
    <col min="3080" max="3080" width="2.5546875" style="1" customWidth="1"/>
    <col min="3081" max="3081" width="13.6640625" style="1" customWidth="1"/>
    <col min="3082" max="3082" width="2.109375" style="1" customWidth="1"/>
    <col min="3083" max="3083" width="7.109375" style="1" customWidth="1"/>
    <col min="3084" max="3084" width="1.33203125" style="1" customWidth="1"/>
    <col min="3085" max="3085" width="7.109375" style="1" customWidth="1"/>
    <col min="3086" max="3086" width="1.5546875" style="1" customWidth="1"/>
    <col min="3087" max="3087" width="14" style="1" customWidth="1"/>
    <col min="3088" max="3088" width="1.88671875" style="1" customWidth="1"/>
    <col min="3089" max="3089" width="12.33203125" style="1" customWidth="1"/>
    <col min="3090" max="3090" width="2.33203125" style="1" customWidth="1"/>
    <col min="3091" max="3091" width="12.44140625" style="1" customWidth="1"/>
    <col min="3092" max="3092" width="13.5546875" style="1" bestFit="1" customWidth="1"/>
    <col min="3093" max="3093" width="14.33203125" style="1" bestFit="1" customWidth="1"/>
    <col min="3094" max="3328" width="11" style="1"/>
    <col min="3329" max="3329" width="39.33203125" style="1" customWidth="1"/>
    <col min="3330" max="3330" width="9.88671875" style="1" customWidth="1"/>
    <col min="3331" max="3331" width="12.33203125" style="1" customWidth="1"/>
    <col min="3332" max="3332" width="0.88671875" style="1" customWidth="1"/>
    <col min="3333" max="3333" width="10.44140625" style="1" customWidth="1"/>
    <col min="3334" max="3334" width="1.5546875" style="1" customWidth="1"/>
    <col min="3335" max="3335" width="10.109375" style="1" customWidth="1"/>
    <col min="3336" max="3336" width="2.5546875" style="1" customWidth="1"/>
    <col min="3337" max="3337" width="13.6640625" style="1" customWidth="1"/>
    <col min="3338" max="3338" width="2.109375" style="1" customWidth="1"/>
    <col min="3339" max="3339" width="7.109375" style="1" customWidth="1"/>
    <col min="3340" max="3340" width="1.33203125" style="1" customWidth="1"/>
    <col min="3341" max="3341" width="7.109375" style="1" customWidth="1"/>
    <col min="3342" max="3342" width="1.5546875" style="1" customWidth="1"/>
    <col min="3343" max="3343" width="14" style="1" customWidth="1"/>
    <col min="3344" max="3344" width="1.88671875" style="1" customWidth="1"/>
    <col min="3345" max="3345" width="12.33203125" style="1" customWidth="1"/>
    <col min="3346" max="3346" width="2.33203125" style="1" customWidth="1"/>
    <col min="3347" max="3347" width="12.44140625" style="1" customWidth="1"/>
    <col min="3348" max="3348" width="13.5546875" style="1" bestFit="1" customWidth="1"/>
    <col min="3349" max="3349" width="14.33203125" style="1" bestFit="1" customWidth="1"/>
    <col min="3350" max="3584" width="11" style="1"/>
    <col min="3585" max="3585" width="39.33203125" style="1" customWidth="1"/>
    <col min="3586" max="3586" width="9.88671875" style="1" customWidth="1"/>
    <col min="3587" max="3587" width="12.33203125" style="1" customWidth="1"/>
    <col min="3588" max="3588" width="0.88671875" style="1" customWidth="1"/>
    <col min="3589" max="3589" width="10.44140625" style="1" customWidth="1"/>
    <col min="3590" max="3590" width="1.5546875" style="1" customWidth="1"/>
    <col min="3591" max="3591" width="10.109375" style="1" customWidth="1"/>
    <col min="3592" max="3592" width="2.5546875" style="1" customWidth="1"/>
    <col min="3593" max="3593" width="13.6640625" style="1" customWidth="1"/>
    <col min="3594" max="3594" width="2.109375" style="1" customWidth="1"/>
    <col min="3595" max="3595" width="7.109375" style="1" customWidth="1"/>
    <col min="3596" max="3596" width="1.33203125" style="1" customWidth="1"/>
    <col min="3597" max="3597" width="7.109375" style="1" customWidth="1"/>
    <col min="3598" max="3598" width="1.5546875" style="1" customWidth="1"/>
    <col min="3599" max="3599" width="14" style="1" customWidth="1"/>
    <col min="3600" max="3600" width="1.88671875" style="1" customWidth="1"/>
    <col min="3601" max="3601" width="12.33203125" style="1" customWidth="1"/>
    <col min="3602" max="3602" width="2.33203125" style="1" customWidth="1"/>
    <col min="3603" max="3603" width="12.44140625" style="1" customWidth="1"/>
    <col min="3604" max="3604" width="13.5546875" style="1" bestFit="1" customWidth="1"/>
    <col min="3605" max="3605" width="14.33203125" style="1" bestFit="1" customWidth="1"/>
    <col min="3606" max="3840" width="11" style="1"/>
    <col min="3841" max="3841" width="39.33203125" style="1" customWidth="1"/>
    <col min="3842" max="3842" width="9.88671875" style="1" customWidth="1"/>
    <col min="3843" max="3843" width="12.33203125" style="1" customWidth="1"/>
    <col min="3844" max="3844" width="0.88671875" style="1" customWidth="1"/>
    <col min="3845" max="3845" width="10.44140625" style="1" customWidth="1"/>
    <col min="3846" max="3846" width="1.5546875" style="1" customWidth="1"/>
    <col min="3847" max="3847" width="10.109375" style="1" customWidth="1"/>
    <col min="3848" max="3848" width="2.5546875" style="1" customWidth="1"/>
    <col min="3849" max="3849" width="13.6640625" style="1" customWidth="1"/>
    <col min="3850" max="3850" width="2.109375" style="1" customWidth="1"/>
    <col min="3851" max="3851" width="7.109375" style="1" customWidth="1"/>
    <col min="3852" max="3852" width="1.33203125" style="1" customWidth="1"/>
    <col min="3853" max="3853" width="7.109375" style="1" customWidth="1"/>
    <col min="3854" max="3854" width="1.5546875" style="1" customWidth="1"/>
    <col min="3855" max="3855" width="14" style="1" customWidth="1"/>
    <col min="3856" max="3856" width="1.88671875" style="1" customWidth="1"/>
    <col min="3857" max="3857" width="12.33203125" style="1" customWidth="1"/>
    <col min="3858" max="3858" width="2.33203125" style="1" customWidth="1"/>
    <col min="3859" max="3859" width="12.44140625" style="1" customWidth="1"/>
    <col min="3860" max="3860" width="13.5546875" style="1" bestFit="1" customWidth="1"/>
    <col min="3861" max="3861" width="14.33203125" style="1" bestFit="1" customWidth="1"/>
    <col min="3862" max="4096" width="11" style="1"/>
    <col min="4097" max="4097" width="39.33203125" style="1" customWidth="1"/>
    <col min="4098" max="4098" width="9.88671875" style="1" customWidth="1"/>
    <col min="4099" max="4099" width="12.33203125" style="1" customWidth="1"/>
    <col min="4100" max="4100" width="0.88671875" style="1" customWidth="1"/>
    <col min="4101" max="4101" width="10.44140625" style="1" customWidth="1"/>
    <col min="4102" max="4102" width="1.5546875" style="1" customWidth="1"/>
    <col min="4103" max="4103" width="10.109375" style="1" customWidth="1"/>
    <col min="4104" max="4104" width="2.5546875" style="1" customWidth="1"/>
    <col min="4105" max="4105" width="13.6640625" style="1" customWidth="1"/>
    <col min="4106" max="4106" width="2.109375" style="1" customWidth="1"/>
    <col min="4107" max="4107" width="7.109375" style="1" customWidth="1"/>
    <col min="4108" max="4108" width="1.33203125" style="1" customWidth="1"/>
    <col min="4109" max="4109" width="7.109375" style="1" customWidth="1"/>
    <col min="4110" max="4110" width="1.5546875" style="1" customWidth="1"/>
    <col min="4111" max="4111" width="14" style="1" customWidth="1"/>
    <col min="4112" max="4112" width="1.88671875" style="1" customWidth="1"/>
    <col min="4113" max="4113" width="12.33203125" style="1" customWidth="1"/>
    <col min="4114" max="4114" width="2.33203125" style="1" customWidth="1"/>
    <col min="4115" max="4115" width="12.44140625" style="1" customWidth="1"/>
    <col min="4116" max="4116" width="13.5546875" style="1" bestFit="1" customWidth="1"/>
    <col min="4117" max="4117" width="14.33203125" style="1" bestFit="1" customWidth="1"/>
    <col min="4118" max="4352" width="11" style="1"/>
    <col min="4353" max="4353" width="39.33203125" style="1" customWidth="1"/>
    <col min="4354" max="4354" width="9.88671875" style="1" customWidth="1"/>
    <col min="4355" max="4355" width="12.33203125" style="1" customWidth="1"/>
    <col min="4356" max="4356" width="0.88671875" style="1" customWidth="1"/>
    <col min="4357" max="4357" width="10.44140625" style="1" customWidth="1"/>
    <col min="4358" max="4358" width="1.5546875" style="1" customWidth="1"/>
    <col min="4359" max="4359" width="10.109375" style="1" customWidth="1"/>
    <col min="4360" max="4360" width="2.5546875" style="1" customWidth="1"/>
    <col min="4361" max="4361" width="13.6640625" style="1" customWidth="1"/>
    <col min="4362" max="4362" width="2.109375" style="1" customWidth="1"/>
    <col min="4363" max="4363" width="7.109375" style="1" customWidth="1"/>
    <col min="4364" max="4364" width="1.33203125" style="1" customWidth="1"/>
    <col min="4365" max="4365" width="7.109375" style="1" customWidth="1"/>
    <col min="4366" max="4366" width="1.5546875" style="1" customWidth="1"/>
    <col min="4367" max="4367" width="14" style="1" customWidth="1"/>
    <col min="4368" max="4368" width="1.88671875" style="1" customWidth="1"/>
    <col min="4369" max="4369" width="12.33203125" style="1" customWidth="1"/>
    <col min="4370" max="4370" width="2.33203125" style="1" customWidth="1"/>
    <col min="4371" max="4371" width="12.44140625" style="1" customWidth="1"/>
    <col min="4372" max="4372" width="13.5546875" style="1" bestFit="1" customWidth="1"/>
    <col min="4373" max="4373" width="14.33203125" style="1" bestFit="1" customWidth="1"/>
    <col min="4374" max="4608" width="11" style="1"/>
    <col min="4609" max="4609" width="39.33203125" style="1" customWidth="1"/>
    <col min="4610" max="4610" width="9.88671875" style="1" customWidth="1"/>
    <col min="4611" max="4611" width="12.33203125" style="1" customWidth="1"/>
    <col min="4612" max="4612" width="0.88671875" style="1" customWidth="1"/>
    <col min="4613" max="4613" width="10.44140625" style="1" customWidth="1"/>
    <col min="4614" max="4614" width="1.5546875" style="1" customWidth="1"/>
    <col min="4615" max="4615" width="10.109375" style="1" customWidth="1"/>
    <col min="4616" max="4616" width="2.5546875" style="1" customWidth="1"/>
    <col min="4617" max="4617" width="13.6640625" style="1" customWidth="1"/>
    <col min="4618" max="4618" width="2.109375" style="1" customWidth="1"/>
    <col min="4619" max="4619" width="7.109375" style="1" customWidth="1"/>
    <col min="4620" max="4620" width="1.33203125" style="1" customWidth="1"/>
    <col min="4621" max="4621" width="7.109375" style="1" customWidth="1"/>
    <col min="4622" max="4622" width="1.5546875" style="1" customWidth="1"/>
    <col min="4623" max="4623" width="14" style="1" customWidth="1"/>
    <col min="4624" max="4624" width="1.88671875" style="1" customWidth="1"/>
    <col min="4625" max="4625" width="12.33203125" style="1" customWidth="1"/>
    <col min="4626" max="4626" width="2.33203125" style="1" customWidth="1"/>
    <col min="4627" max="4627" width="12.44140625" style="1" customWidth="1"/>
    <col min="4628" max="4628" width="13.5546875" style="1" bestFit="1" customWidth="1"/>
    <col min="4629" max="4629" width="14.33203125" style="1" bestFit="1" customWidth="1"/>
    <col min="4630" max="4864" width="11" style="1"/>
    <col min="4865" max="4865" width="39.33203125" style="1" customWidth="1"/>
    <col min="4866" max="4866" width="9.88671875" style="1" customWidth="1"/>
    <col min="4867" max="4867" width="12.33203125" style="1" customWidth="1"/>
    <col min="4868" max="4868" width="0.88671875" style="1" customWidth="1"/>
    <col min="4869" max="4869" width="10.44140625" style="1" customWidth="1"/>
    <col min="4870" max="4870" width="1.5546875" style="1" customWidth="1"/>
    <col min="4871" max="4871" width="10.109375" style="1" customWidth="1"/>
    <col min="4872" max="4872" width="2.5546875" style="1" customWidth="1"/>
    <col min="4873" max="4873" width="13.6640625" style="1" customWidth="1"/>
    <col min="4874" max="4874" width="2.109375" style="1" customWidth="1"/>
    <col min="4875" max="4875" width="7.109375" style="1" customWidth="1"/>
    <col min="4876" max="4876" width="1.33203125" style="1" customWidth="1"/>
    <col min="4877" max="4877" width="7.109375" style="1" customWidth="1"/>
    <col min="4878" max="4878" width="1.5546875" style="1" customWidth="1"/>
    <col min="4879" max="4879" width="14" style="1" customWidth="1"/>
    <col min="4880" max="4880" width="1.88671875" style="1" customWidth="1"/>
    <col min="4881" max="4881" width="12.33203125" style="1" customWidth="1"/>
    <col min="4882" max="4882" width="2.33203125" style="1" customWidth="1"/>
    <col min="4883" max="4883" width="12.44140625" style="1" customWidth="1"/>
    <col min="4884" max="4884" width="13.5546875" style="1" bestFit="1" customWidth="1"/>
    <col min="4885" max="4885" width="14.33203125" style="1" bestFit="1" customWidth="1"/>
    <col min="4886" max="5120" width="11" style="1"/>
    <col min="5121" max="5121" width="39.33203125" style="1" customWidth="1"/>
    <col min="5122" max="5122" width="9.88671875" style="1" customWidth="1"/>
    <col min="5123" max="5123" width="12.33203125" style="1" customWidth="1"/>
    <col min="5124" max="5124" width="0.88671875" style="1" customWidth="1"/>
    <col min="5125" max="5125" width="10.44140625" style="1" customWidth="1"/>
    <col min="5126" max="5126" width="1.5546875" style="1" customWidth="1"/>
    <col min="5127" max="5127" width="10.109375" style="1" customWidth="1"/>
    <col min="5128" max="5128" width="2.5546875" style="1" customWidth="1"/>
    <col min="5129" max="5129" width="13.6640625" style="1" customWidth="1"/>
    <col min="5130" max="5130" width="2.109375" style="1" customWidth="1"/>
    <col min="5131" max="5131" width="7.109375" style="1" customWidth="1"/>
    <col min="5132" max="5132" width="1.33203125" style="1" customWidth="1"/>
    <col min="5133" max="5133" width="7.109375" style="1" customWidth="1"/>
    <col min="5134" max="5134" width="1.5546875" style="1" customWidth="1"/>
    <col min="5135" max="5135" width="14" style="1" customWidth="1"/>
    <col min="5136" max="5136" width="1.88671875" style="1" customWidth="1"/>
    <col min="5137" max="5137" width="12.33203125" style="1" customWidth="1"/>
    <col min="5138" max="5138" width="2.33203125" style="1" customWidth="1"/>
    <col min="5139" max="5139" width="12.44140625" style="1" customWidth="1"/>
    <col min="5140" max="5140" width="13.5546875" style="1" bestFit="1" customWidth="1"/>
    <col min="5141" max="5141" width="14.33203125" style="1" bestFit="1" customWidth="1"/>
    <col min="5142" max="5376" width="11" style="1"/>
    <col min="5377" max="5377" width="39.33203125" style="1" customWidth="1"/>
    <col min="5378" max="5378" width="9.88671875" style="1" customWidth="1"/>
    <col min="5379" max="5379" width="12.33203125" style="1" customWidth="1"/>
    <col min="5380" max="5380" width="0.88671875" style="1" customWidth="1"/>
    <col min="5381" max="5381" width="10.44140625" style="1" customWidth="1"/>
    <col min="5382" max="5382" width="1.5546875" style="1" customWidth="1"/>
    <col min="5383" max="5383" width="10.109375" style="1" customWidth="1"/>
    <col min="5384" max="5384" width="2.5546875" style="1" customWidth="1"/>
    <col min="5385" max="5385" width="13.6640625" style="1" customWidth="1"/>
    <col min="5386" max="5386" width="2.109375" style="1" customWidth="1"/>
    <col min="5387" max="5387" width="7.109375" style="1" customWidth="1"/>
    <col min="5388" max="5388" width="1.33203125" style="1" customWidth="1"/>
    <col min="5389" max="5389" width="7.109375" style="1" customWidth="1"/>
    <col min="5390" max="5390" width="1.5546875" style="1" customWidth="1"/>
    <col min="5391" max="5391" width="14" style="1" customWidth="1"/>
    <col min="5392" max="5392" width="1.88671875" style="1" customWidth="1"/>
    <col min="5393" max="5393" width="12.33203125" style="1" customWidth="1"/>
    <col min="5394" max="5394" width="2.33203125" style="1" customWidth="1"/>
    <col min="5395" max="5395" width="12.44140625" style="1" customWidth="1"/>
    <col min="5396" max="5396" width="13.5546875" style="1" bestFit="1" customWidth="1"/>
    <col min="5397" max="5397" width="14.33203125" style="1" bestFit="1" customWidth="1"/>
    <col min="5398" max="5632" width="11" style="1"/>
    <col min="5633" max="5633" width="39.33203125" style="1" customWidth="1"/>
    <col min="5634" max="5634" width="9.88671875" style="1" customWidth="1"/>
    <col min="5635" max="5635" width="12.33203125" style="1" customWidth="1"/>
    <col min="5636" max="5636" width="0.88671875" style="1" customWidth="1"/>
    <col min="5637" max="5637" width="10.44140625" style="1" customWidth="1"/>
    <col min="5638" max="5638" width="1.5546875" style="1" customWidth="1"/>
    <col min="5639" max="5639" width="10.109375" style="1" customWidth="1"/>
    <col min="5640" max="5640" width="2.5546875" style="1" customWidth="1"/>
    <col min="5641" max="5641" width="13.6640625" style="1" customWidth="1"/>
    <col min="5642" max="5642" width="2.109375" style="1" customWidth="1"/>
    <col min="5643" max="5643" width="7.109375" style="1" customWidth="1"/>
    <col min="5644" max="5644" width="1.33203125" style="1" customWidth="1"/>
    <col min="5645" max="5645" width="7.109375" style="1" customWidth="1"/>
    <col min="5646" max="5646" width="1.5546875" style="1" customWidth="1"/>
    <col min="5647" max="5647" width="14" style="1" customWidth="1"/>
    <col min="5648" max="5648" width="1.88671875" style="1" customWidth="1"/>
    <col min="5649" max="5649" width="12.33203125" style="1" customWidth="1"/>
    <col min="5650" max="5650" width="2.33203125" style="1" customWidth="1"/>
    <col min="5651" max="5651" width="12.44140625" style="1" customWidth="1"/>
    <col min="5652" max="5652" width="13.5546875" style="1" bestFit="1" customWidth="1"/>
    <col min="5653" max="5653" width="14.33203125" style="1" bestFit="1" customWidth="1"/>
    <col min="5654" max="5888" width="11" style="1"/>
    <col min="5889" max="5889" width="39.33203125" style="1" customWidth="1"/>
    <col min="5890" max="5890" width="9.88671875" style="1" customWidth="1"/>
    <col min="5891" max="5891" width="12.33203125" style="1" customWidth="1"/>
    <col min="5892" max="5892" width="0.88671875" style="1" customWidth="1"/>
    <col min="5893" max="5893" width="10.44140625" style="1" customWidth="1"/>
    <col min="5894" max="5894" width="1.5546875" style="1" customWidth="1"/>
    <col min="5895" max="5895" width="10.109375" style="1" customWidth="1"/>
    <col min="5896" max="5896" width="2.5546875" style="1" customWidth="1"/>
    <col min="5897" max="5897" width="13.6640625" style="1" customWidth="1"/>
    <col min="5898" max="5898" width="2.109375" style="1" customWidth="1"/>
    <col min="5899" max="5899" width="7.109375" style="1" customWidth="1"/>
    <col min="5900" max="5900" width="1.33203125" style="1" customWidth="1"/>
    <col min="5901" max="5901" width="7.109375" style="1" customWidth="1"/>
    <col min="5902" max="5902" width="1.5546875" style="1" customWidth="1"/>
    <col min="5903" max="5903" width="14" style="1" customWidth="1"/>
    <col min="5904" max="5904" width="1.88671875" style="1" customWidth="1"/>
    <col min="5905" max="5905" width="12.33203125" style="1" customWidth="1"/>
    <col min="5906" max="5906" width="2.33203125" style="1" customWidth="1"/>
    <col min="5907" max="5907" width="12.44140625" style="1" customWidth="1"/>
    <col min="5908" max="5908" width="13.5546875" style="1" bestFit="1" customWidth="1"/>
    <col min="5909" max="5909" width="14.33203125" style="1" bestFit="1" customWidth="1"/>
    <col min="5910" max="6144" width="11" style="1"/>
    <col min="6145" max="6145" width="39.33203125" style="1" customWidth="1"/>
    <col min="6146" max="6146" width="9.88671875" style="1" customWidth="1"/>
    <col min="6147" max="6147" width="12.33203125" style="1" customWidth="1"/>
    <col min="6148" max="6148" width="0.88671875" style="1" customWidth="1"/>
    <col min="6149" max="6149" width="10.44140625" style="1" customWidth="1"/>
    <col min="6150" max="6150" width="1.5546875" style="1" customWidth="1"/>
    <col min="6151" max="6151" width="10.109375" style="1" customWidth="1"/>
    <col min="6152" max="6152" width="2.5546875" style="1" customWidth="1"/>
    <col min="6153" max="6153" width="13.6640625" style="1" customWidth="1"/>
    <col min="6154" max="6154" width="2.109375" style="1" customWidth="1"/>
    <col min="6155" max="6155" width="7.109375" style="1" customWidth="1"/>
    <col min="6156" max="6156" width="1.33203125" style="1" customWidth="1"/>
    <col min="6157" max="6157" width="7.109375" style="1" customWidth="1"/>
    <col min="6158" max="6158" width="1.5546875" style="1" customWidth="1"/>
    <col min="6159" max="6159" width="14" style="1" customWidth="1"/>
    <col min="6160" max="6160" width="1.88671875" style="1" customWidth="1"/>
    <col min="6161" max="6161" width="12.33203125" style="1" customWidth="1"/>
    <col min="6162" max="6162" width="2.33203125" style="1" customWidth="1"/>
    <col min="6163" max="6163" width="12.44140625" style="1" customWidth="1"/>
    <col min="6164" max="6164" width="13.5546875" style="1" bestFit="1" customWidth="1"/>
    <col min="6165" max="6165" width="14.33203125" style="1" bestFit="1" customWidth="1"/>
    <col min="6166" max="6400" width="11" style="1"/>
    <col min="6401" max="6401" width="39.33203125" style="1" customWidth="1"/>
    <col min="6402" max="6402" width="9.88671875" style="1" customWidth="1"/>
    <col min="6403" max="6403" width="12.33203125" style="1" customWidth="1"/>
    <col min="6404" max="6404" width="0.88671875" style="1" customWidth="1"/>
    <col min="6405" max="6405" width="10.44140625" style="1" customWidth="1"/>
    <col min="6406" max="6406" width="1.5546875" style="1" customWidth="1"/>
    <col min="6407" max="6407" width="10.109375" style="1" customWidth="1"/>
    <col min="6408" max="6408" width="2.5546875" style="1" customWidth="1"/>
    <col min="6409" max="6409" width="13.6640625" style="1" customWidth="1"/>
    <col min="6410" max="6410" width="2.109375" style="1" customWidth="1"/>
    <col min="6411" max="6411" width="7.109375" style="1" customWidth="1"/>
    <col min="6412" max="6412" width="1.33203125" style="1" customWidth="1"/>
    <col min="6413" max="6413" width="7.109375" style="1" customWidth="1"/>
    <col min="6414" max="6414" width="1.5546875" style="1" customWidth="1"/>
    <col min="6415" max="6415" width="14" style="1" customWidth="1"/>
    <col min="6416" max="6416" width="1.88671875" style="1" customWidth="1"/>
    <col min="6417" max="6417" width="12.33203125" style="1" customWidth="1"/>
    <col min="6418" max="6418" width="2.33203125" style="1" customWidth="1"/>
    <col min="6419" max="6419" width="12.44140625" style="1" customWidth="1"/>
    <col min="6420" max="6420" width="13.5546875" style="1" bestFit="1" customWidth="1"/>
    <col min="6421" max="6421" width="14.33203125" style="1" bestFit="1" customWidth="1"/>
    <col min="6422" max="6656" width="11" style="1"/>
    <col min="6657" max="6657" width="39.33203125" style="1" customWidth="1"/>
    <col min="6658" max="6658" width="9.88671875" style="1" customWidth="1"/>
    <col min="6659" max="6659" width="12.33203125" style="1" customWidth="1"/>
    <col min="6660" max="6660" width="0.88671875" style="1" customWidth="1"/>
    <col min="6661" max="6661" width="10.44140625" style="1" customWidth="1"/>
    <col min="6662" max="6662" width="1.5546875" style="1" customWidth="1"/>
    <col min="6663" max="6663" width="10.109375" style="1" customWidth="1"/>
    <col min="6664" max="6664" width="2.5546875" style="1" customWidth="1"/>
    <col min="6665" max="6665" width="13.6640625" style="1" customWidth="1"/>
    <col min="6666" max="6666" width="2.109375" style="1" customWidth="1"/>
    <col min="6667" max="6667" width="7.109375" style="1" customWidth="1"/>
    <col min="6668" max="6668" width="1.33203125" style="1" customWidth="1"/>
    <col min="6669" max="6669" width="7.109375" style="1" customWidth="1"/>
    <col min="6670" max="6670" width="1.5546875" style="1" customWidth="1"/>
    <col min="6671" max="6671" width="14" style="1" customWidth="1"/>
    <col min="6672" max="6672" width="1.88671875" style="1" customWidth="1"/>
    <col min="6673" max="6673" width="12.33203125" style="1" customWidth="1"/>
    <col min="6674" max="6674" width="2.33203125" style="1" customWidth="1"/>
    <col min="6675" max="6675" width="12.44140625" style="1" customWidth="1"/>
    <col min="6676" max="6676" width="13.5546875" style="1" bestFit="1" customWidth="1"/>
    <col min="6677" max="6677" width="14.33203125" style="1" bestFit="1" customWidth="1"/>
    <col min="6678" max="6912" width="11" style="1"/>
    <col min="6913" max="6913" width="39.33203125" style="1" customWidth="1"/>
    <col min="6914" max="6914" width="9.88671875" style="1" customWidth="1"/>
    <col min="6915" max="6915" width="12.33203125" style="1" customWidth="1"/>
    <col min="6916" max="6916" width="0.88671875" style="1" customWidth="1"/>
    <col min="6917" max="6917" width="10.44140625" style="1" customWidth="1"/>
    <col min="6918" max="6918" width="1.5546875" style="1" customWidth="1"/>
    <col min="6919" max="6919" width="10.109375" style="1" customWidth="1"/>
    <col min="6920" max="6920" width="2.5546875" style="1" customWidth="1"/>
    <col min="6921" max="6921" width="13.6640625" style="1" customWidth="1"/>
    <col min="6922" max="6922" width="2.109375" style="1" customWidth="1"/>
    <col min="6923" max="6923" width="7.109375" style="1" customWidth="1"/>
    <col min="6924" max="6924" width="1.33203125" style="1" customWidth="1"/>
    <col min="6925" max="6925" width="7.109375" style="1" customWidth="1"/>
    <col min="6926" max="6926" width="1.5546875" style="1" customWidth="1"/>
    <col min="6927" max="6927" width="14" style="1" customWidth="1"/>
    <col min="6928" max="6928" width="1.88671875" style="1" customWidth="1"/>
    <col min="6929" max="6929" width="12.33203125" style="1" customWidth="1"/>
    <col min="6930" max="6930" width="2.33203125" style="1" customWidth="1"/>
    <col min="6931" max="6931" width="12.44140625" style="1" customWidth="1"/>
    <col min="6932" max="6932" width="13.5546875" style="1" bestFit="1" customWidth="1"/>
    <col min="6933" max="6933" width="14.33203125" style="1" bestFit="1" customWidth="1"/>
    <col min="6934" max="7168" width="11" style="1"/>
    <col min="7169" max="7169" width="39.33203125" style="1" customWidth="1"/>
    <col min="7170" max="7170" width="9.88671875" style="1" customWidth="1"/>
    <col min="7171" max="7171" width="12.33203125" style="1" customWidth="1"/>
    <col min="7172" max="7172" width="0.88671875" style="1" customWidth="1"/>
    <col min="7173" max="7173" width="10.44140625" style="1" customWidth="1"/>
    <col min="7174" max="7174" width="1.5546875" style="1" customWidth="1"/>
    <col min="7175" max="7175" width="10.109375" style="1" customWidth="1"/>
    <col min="7176" max="7176" width="2.5546875" style="1" customWidth="1"/>
    <col min="7177" max="7177" width="13.6640625" style="1" customWidth="1"/>
    <col min="7178" max="7178" width="2.109375" style="1" customWidth="1"/>
    <col min="7179" max="7179" width="7.109375" style="1" customWidth="1"/>
    <col min="7180" max="7180" width="1.33203125" style="1" customWidth="1"/>
    <col min="7181" max="7181" width="7.109375" style="1" customWidth="1"/>
    <col min="7182" max="7182" width="1.5546875" style="1" customWidth="1"/>
    <col min="7183" max="7183" width="14" style="1" customWidth="1"/>
    <col min="7184" max="7184" width="1.88671875" style="1" customWidth="1"/>
    <col min="7185" max="7185" width="12.33203125" style="1" customWidth="1"/>
    <col min="7186" max="7186" width="2.33203125" style="1" customWidth="1"/>
    <col min="7187" max="7187" width="12.44140625" style="1" customWidth="1"/>
    <col min="7188" max="7188" width="13.5546875" style="1" bestFit="1" customWidth="1"/>
    <col min="7189" max="7189" width="14.33203125" style="1" bestFit="1" customWidth="1"/>
    <col min="7190" max="7424" width="11" style="1"/>
    <col min="7425" max="7425" width="39.33203125" style="1" customWidth="1"/>
    <col min="7426" max="7426" width="9.88671875" style="1" customWidth="1"/>
    <col min="7427" max="7427" width="12.33203125" style="1" customWidth="1"/>
    <col min="7428" max="7428" width="0.88671875" style="1" customWidth="1"/>
    <col min="7429" max="7429" width="10.44140625" style="1" customWidth="1"/>
    <col min="7430" max="7430" width="1.5546875" style="1" customWidth="1"/>
    <col min="7431" max="7431" width="10.109375" style="1" customWidth="1"/>
    <col min="7432" max="7432" width="2.5546875" style="1" customWidth="1"/>
    <col min="7433" max="7433" width="13.6640625" style="1" customWidth="1"/>
    <col min="7434" max="7434" width="2.109375" style="1" customWidth="1"/>
    <col min="7435" max="7435" width="7.109375" style="1" customWidth="1"/>
    <col min="7436" max="7436" width="1.33203125" style="1" customWidth="1"/>
    <col min="7437" max="7437" width="7.109375" style="1" customWidth="1"/>
    <col min="7438" max="7438" width="1.5546875" style="1" customWidth="1"/>
    <col min="7439" max="7439" width="14" style="1" customWidth="1"/>
    <col min="7440" max="7440" width="1.88671875" style="1" customWidth="1"/>
    <col min="7441" max="7441" width="12.33203125" style="1" customWidth="1"/>
    <col min="7442" max="7442" width="2.33203125" style="1" customWidth="1"/>
    <col min="7443" max="7443" width="12.44140625" style="1" customWidth="1"/>
    <col min="7444" max="7444" width="13.5546875" style="1" bestFit="1" customWidth="1"/>
    <col min="7445" max="7445" width="14.33203125" style="1" bestFit="1" customWidth="1"/>
    <col min="7446" max="7680" width="11" style="1"/>
    <col min="7681" max="7681" width="39.33203125" style="1" customWidth="1"/>
    <col min="7682" max="7682" width="9.88671875" style="1" customWidth="1"/>
    <col min="7683" max="7683" width="12.33203125" style="1" customWidth="1"/>
    <col min="7684" max="7684" width="0.88671875" style="1" customWidth="1"/>
    <col min="7685" max="7685" width="10.44140625" style="1" customWidth="1"/>
    <col min="7686" max="7686" width="1.5546875" style="1" customWidth="1"/>
    <col min="7687" max="7687" width="10.109375" style="1" customWidth="1"/>
    <col min="7688" max="7688" width="2.5546875" style="1" customWidth="1"/>
    <col min="7689" max="7689" width="13.6640625" style="1" customWidth="1"/>
    <col min="7690" max="7690" width="2.109375" style="1" customWidth="1"/>
    <col min="7691" max="7691" width="7.109375" style="1" customWidth="1"/>
    <col min="7692" max="7692" width="1.33203125" style="1" customWidth="1"/>
    <col min="7693" max="7693" width="7.109375" style="1" customWidth="1"/>
    <col min="7694" max="7694" width="1.5546875" style="1" customWidth="1"/>
    <col min="7695" max="7695" width="14" style="1" customWidth="1"/>
    <col min="7696" max="7696" width="1.88671875" style="1" customWidth="1"/>
    <col min="7697" max="7697" width="12.33203125" style="1" customWidth="1"/>
    <col min="7698" max="7698" width="2.33203125" style="1" customWidth="1"/>
    <col min="7699" max="7699" width="12.44140625" style="1" customWidth="1"/>
    <col min="7700" max="7700" width="13.5546875" style="1" bestFit="1" customWidth="1"/>
    <col min="7701" max="7701" width="14.33203125" style="1" bestFit="1" customWidth="1"/>
    <col min="7702" max="7936" width="11" style="1"/>
    <col min="7937" max="7937" width="39.33203125" style="1" customWidth="1"/>
    <col min="7938" max="7938" width="9.88671875" style="1" customWidth="1"/>
    <col min="7939" max="7939" width="12.33203125" style="1" customWidth="1"/>
    <col min="7940" max="7940" width="0.88671875" style="1" customWidth="1"/>
    <col min="7941" max="7941" width="10.44140625" style="1" customWidth="1"/>
    <col min="7942" max="7942" width="1.5546875" style="1" customWidth="1"/>
    <col min="7943" max="7943" width="10.109375" style="1" customWidth="1"/>
    <col min="7944" max="7944" width="2.5546875" style="1" customWidth="1"/>
    <col min="7945" max="7945" width="13.6640625" style="1" customWidth="1"/>
    <col min="7946" max="7946" width="2.109375" style="1" customWidth="1"/>
    <col min="7947" max="7947" width="7.109375" style="1" customWidth="1"/>
    <col min="7948" max="7948" width="1.33203125" style="1" customWidth="1"/>
    <col min="7949" max="7949" width="7.109375" style="1" customWidth="1"/>
    <col min="7950" max="7950" width="1.5546875" style="1" customWidth="1"/>
    <col min="7951" max="7951" width="14" style="1" customWidth="1"/>
    <col min="7952" max="7952" width="1.88671875" style="1" customWidth="1"/>
    <col min="7953" max="7953" width="12.33203125" style="1" customWidth="1"/>
    <col min="7954" max="7954" width="2.33203125" style="1" customWidth="1"/>
    <col min="7955" max="7955" width="12.44140625" style="1" customWidth="1"/>
    <col min="7956" max="7956" width="13.5546875" style="1" bestFit="1" customWidth="1"/>
    <col min="7957" max="7957" width="14.33203125" style="1" bestFit="1" customWidth="1"/>
    <col min="7958" max="8192" width="11" style="1"/>
    <col min="8193" max="8193" width="39.33203125" style="1" customWidth="1"/>
    <col min="8194" max="8194" width="9.88671875" style="1" customWidth="1"/>
    <col min="8195" max="8195" width="12.33203125" style="1" customWidth="1"/>
    <col min="8196" max="8196" width="0.88671875" style="1" customWidth="1"/>
    <col min="8197" max="8197" width="10.44140625" style="1" customWidth="1"/>
    <col min="8198" max="8198" width="1.5546875" style="1" customWidth="1"/>
    <col min="8199" max="8199" width="10.109375" style="1" customWidth="1"/>
    <col min="8200" max="8200" width="2.5546875" style="1" customWidth="1"/>
    <col min="8201" max="8201" width="13.6640625" style="1" customWidth="1"/>
    <col min="8202" max="8202" width="2.109375" style="1" customWidth="1"/>
    <col min="8203" max="8203" width="7.109375" style="1" customWidth="1"/>
    <col min="8204" max="8204" width="1.33203125" style="1" customWidth="1"/>
    <col min="8205" max="8205" width="7.109375" style="1" customWidth="1"/>
    <col min="8206" max="8206" width="1.5546875" style="1" customWidth="1"/>
    <col min="8207" max="8207" width="14" style="1" customWidth="1"/>
    <col min="8208" max="8208" width="1.88671875" style="1" customWidth="1"/>
    <col min="8209" max="8209" width="12.33203125" style="1" customWidth="1"/>
    <col min="8210" max="8210" width="2.33203125" style="1" customWidth="1"/>
    <col min="8211" max="8211" width="12.44140625" style="1" customWidth="1"/>
    <col min="8212" max="8212" width="13.5546875" style="1" bestFit="1" customWidth="1"/>
    <col min="8213" max="8213" width="14.33203125" style="1" bestFit="1" customWidth="1"/>
    <col min="8214" max="8448" width="11" style="1"/>
    <col min="8449" max="8449" width="39.33203125" style="1" customWidth="1"/>
    <col min="8450" max="8450" width="9.88671875" style="1" customWidth="1"/>
    <col min="8451" max="8451" width="12.33203125" style="1" customWidth="1"/>
    <col min="8452" max="8452" width="0.88671875" style="1" customWidth="1"/>
    <col min="8453" max="8453" width="10.44140625" style="1" customWidth="1"/>
    <col min="8454" max="8454" width="1.5546875" style="1" customWidth="1"/>
    <col min="8455" max="8455" width="10.109375" style="1" customWidth="1"/>
    <col min="8456" max="8456" width="2.5546875" style="1" customWidth="1"/>
    <col min="8457" max="8457" width="13.6640625" style="1" customWidth="1"/>
    <col min="8458" max="8458" width="2.109375" style="1" customWidth="1"/>
    <col min="8459" max="8459" width="7.109375" style="1" customWidth="1"/>
    <col min="8460" max="8460" width="1.33203125" style="1" customWidth="1"/>
    <col min="8461" max="8461" width="7.109375" style="1" customWidth="1"/>
    <col min="8462" max="8462" width="1.5546875" style="1" customWidth="1"/>
    <col min="8463" max="8463" width="14" style="1" customWidth="1"/>
    <col min="8464" max="8464" width="1.88671875" style="1" customWidth="1"/>
    <col min="8465" max="8465" width="12.33203125" style="1" customWidth="1"/>
    <col min="8466" max="8466" width="2.33203125" style="1" customWidth="1"/>
    <col min="8467" max="8467" width="12.44140625" style="1" customWidth="1"/>
    <col min="8468" max="8468" width="13.5546875" style="1" bestFit="1" customWidth="1"/>
    <col min="8469" max="8469" width="14.33203125" style="1" bestFit="1" customWidth="1"/>
    <col min="8470" max="8704" width="11" style="1"/>
    <col min="8705" max="8705" width="39.33203125" style="1" customWidth="1"/>
    <col min="8706" max="8706" width="9.88671875" style="1" customWidth="1"/>
    <col min="8707" max="8707" width="12.33203125" style="1" customWidth="1"/>
    <col min="8708" max="8708" width="0.88671875" style="1" customWidth="1"/>
    <col min="8709" max="8709" width="10.44140625" style="1" customWidth="1"/>
    <col min="8710" max="8710" width="1.5546875" style="1" customWidth="1"/>
    <col min="8711" max="8711" width="10.109375" style="1" customWidth="1"/>
    <col min="8712" max="8712" width="2.5546875" style="1" customWidth="1"/>
    <col min="8713" max="8713" width="13.6640625" style="1" customWidth="1"/>
    <col min="8714" max="8714" width="2.109375" style="1" customWidth="1"/>
    <col min="8715" max="8715" width="7.109375" style="1" customWidth="1"/>
    <col min="8716" max="8716" width="1.33203125" style="1" customWidth="1"/>
    <col min="8717" max="8717" width="7.109375" style="1" customWidth="1"/>
    <col min="8718" max="8718" width="1.5546875" style="1" customWidth="1"/>
    <col min="8719" max="8719" width="14" style="1" customWidth="1"/>
    <col min="8720" max="8720" width="1.88671875" style="1" customWidth="1"/>
    <col min="8721" max="8721" width="12.33203125" style="1" customWidth="1"/>
    <col min="8722" max="8722" width="2.33203125" style="1" customWidth="1"/>
    <col min="8723" max="8723" width="12.44140625" style="1" customWidth="1"/>
    <col min="8724" max="8724" width="13.5546875" style="1" bestFit="1" customWidth="1"/>
    <col min="8725" max="8725" width="14.33203125" style="1" bestFit="1" customWidth="1"/>
    <col min="8726" max="8960" width="11" style="1"/>
    <col min="8961" max="8961" width="39.33203125" style="1" customWidth="1"/>
    <col min="8962" max="8962" width="9.88671875" style="1" customWidth="1"/>
    <col min="8963" max="8963" width="12.33203125" style="1" customWidth="1"/>
    <col min="8964" max="8964" width="0.88671875" style="1" customWidth="1"/>
    <col min="8965" max="8965" width="10.44140625" style="1" customWidth="1"/>
    <col min="8966" max="8966" width="1.5546875" style="1" customWidth="1"/>
    <col min="8967" max="8967" width="10.109375" style="1" customWidth="1"/>
    <col min="8968" max="8968" width="2.5546875" style="1" customWidth="1"/>
    <col min="8969" max="8969" width="13.6640625" style="1" customWidth="1"/>
    <col min="8970" max="8970" width="2.109375" style="1" customWidth="1"/>
    <col min="8971" max="8971" width="7.109375" style="1" customWidth="1"/>
    <col min="8972" max="8972" width="1.33203125" style="1" customWidth="1"/>
    <col min="8973" max="8973" width="7.109375" style="1" customWidth="1"/>
    <col min="8974" max="8974" width="1.5546875" style="1" customWidth="1"/>
    <col min="8975" max="8975" width="14" style="1" customWidth="1"/>
    <col min="8976" max="8976" width="1.88671875" style="1" customWidth="1"/>
    <col min="8977" max="8977" width="12.33203125" style="1" customWidth="1"/>
    <col min="8978" max="8978" width="2.33203125" style="1" customWidth="1"/>
    <col min="8979" max="8979" width="12.44140625" style="1" customWidth="1"/>
    <col min="8980" max="8980" width="13.5546875" style="1" bestFit="1" customWidth="1"/>
    <col min="8981" max="8981" width="14.33203125" style="1" bestFit="1" customWidth="1"/>
    <col min="8982" max="9216" width="11" style="1"/>
    <col min="9217" max="9217" width="39.33203125" style="1" customWidth="1"/>
    <col min="9218" max="9218" width="9.88671875" style="1" customWidth="1"/>
    <col min="9219" max="9219" width="12.33203125" style="1" customWidth="1"/>
    <col min="9220" max="9220" width="0.88671875" style="1" customWidth="1"/>
    <col min="9221" max="9221" width="10.44140625" style="1" customWidth="1"/>
    <col min="9222" max="9222" width="1.5546875" style="1" customWidth="1"/>
    <col min="9223" max="9223" width="10.109375" style="1" customWidth="1"/>
    <col min="9224" max="9224" width="2.5546875" style="1" customWidth="1"/>
    <col min="9225" max="9225" width="13.6640625" style="1" customWidth="1"/>
    <col min="9226" max="9226" width="2.109375" style="1" customWidth="1"/>
    <col min="9227" max="9227" width="7.109375" style="1" customWidth="1"/>
    <col min="9228" max="9228" width="1.33203125" style="1" customWidth="1"/>
    <col min="9229" max="9229" width="7.109375" style="1" customWidth="1"/>
    <col min="9230" max="9230" width="1.5546875" style="1" customWidth="1"/>
    <col min="9231" max="9231" width="14" style="1" customWidth="1"/>
    <col min="9232" max="9232" width="1.88671875" style="1" customWidth="1"/>
    <col min="9233" max="9233" width="12.33203125" style="1" customWidth="1"/>
    <col min="9234" max="9234" width="2.33203125" style="1" customWidth="1"/>
    <col min="9235" max="9235" width="12.44140625" style="1" customWidth="1"/>
    <col min="9236" max="9236" width="13.5546875" style="1" bestFit="1" customWidth="1"/>
    <col min="9237" max="9237" width="14.33203125" style="1" bestFit="1" customWidth="1"/>
    <col min="9238" max="9472" width="11" style="1"/>
    <col min="9473" max="9473" width="39.33203125" style="1" customWidth="1"/>
    <col min="9474" max="9474" width="9.88671875" style="1" customWidth="1"/>
    <col min="9475" max="9475" width="12.33203125" style="1" customWidth="1"/>
    <col min="9476" max="9476" width="0.88671875" style="1" customWidth="1"/>
    <col min="9477" max="9477" width="10.44140625" style="1" customWidth="1"/>
    <col min="9478" max="9478" width="1.5546875" style="1" customWidth="1"/>
    <col min="9479" max="9479" width="10.109375" style="1" customWidth="1"/>
    <col min="9480" max="9480" width="2.5546875" style="1" customWidth="1"/>
    <col min="9481" max="9481" width="13.6640625" style="1" customWidth="1"/>
    <col min="9482" max="9482" width="2.109375" style="1" customWidth="1"/>
    <col min="9483" max="9483" width="7.109375" style="1" customWidth="1"/>
    <col min="9484" max="9484" width="1.33203125" style="1" customWidth="1"/>
    <col min="9485" max="9485" width="7.109375" style="1" customWidth="1"/>
    <col min="9486" max="9486" width="1.5546875" style="1" customWidth="1"/>
    <col min="9487" max="9487" width="14" style="1" customWidth="1"/>
    <col min="9488" max="9488" width="1.88671875" style="1" customWidth="1"/>
    <col min="9489" max="9489" width="12.33203125" style="1" customWidth="1"/>
    <col min="9490" max="9490" width="2.33203125" style="1" customWidth="1"/>
    <col min="9491" max="9491" width="12.44140625" style="1" customWidth="1"/>
    <col min="9492" max="9492" width="13.5546875" style="1" bestFit="1" customWidth="1"/>
    <col min="9493" max="9493" width="14.33203125" style="1" bestFit="1" customWidth="1"/>
    <col min="9494" max="9728" width="11" style="1"/>
    <col min="9729" max="9729" width="39.33203125" style="1" customWidth="1"/>
    <col min="9730" max="9730" width="9.88671875" style="1" customWidth="1"/>
    <col min="9731" max="9731" width="12.33203125" style="1" customWidth="1"/>
    <col min="9732" max="9732" width="0.88671875" style="1" customWidth="1"/>
    <col min="9733" max="9733" width="10.44140625" style="1" customWidth="1"/>
    <col min="9734" max="9734" width="1.5546875" style="1" customWidth="1"/>
    <col min="9735" max="9735" width="10.109375" style="1" customWidth="1"/>
    <col min="9736" max="9736" width="2.5546875" style="1" customWidth="1"/>
    <col min="9737" max="9737" width="13.6640625" style="1" customWidth="1"/>
    <col min="9738" max="9738" width="2.109375" style="1" customWidth="1"/>
    <col min="9739" max="9739" width="7.109375" style="1" customWidth="1"/>
    <col min="9740" max="9740" width="1.33203125" style="1" customWidth="1"/>
    <col min="9741" max="9741" width="7.109375" style="1" customWidth="1"/>
    <col min="9742" max="9742" width="1.5546875" style="1" customWidth="1"/>
    <col min="9743" max="9743" width="14" style="1" customWidth="1"/>
    <col min="9744" max="9744" width="1.88671875" style="1" customWidth="1"/>
    <col min="9745" max="9745" width="12.33203125" style="1" customWidth="1"/>
    <col min="9746" max="9746" width="2.33203125" style="1" customWidth="1"/>
    <col min="9747" max="9747" width="12.44140625" style="1" customWidth="1"/>
    <col min="9748" max="9748" width="13.5546875" style="1" bestFit="1" customWidth="1"/>
    <col min="9749" max="9749" width="14.33203125" style="1" bestFit="1" customWidth="1"/>
    <col min="9750" max="9984" width="11" style="1"/>
    <col min="9985" max="9985" width="39.33203125" style="1" customWidth="1"/>
    <col min="9986" max="9986" width="9.88671875" style="1" customWidth="1"/>
    <col min="9987" max="9987" width="12.33203125" style="1" customWidth="1"/>
    <col min="9988" max="9988" width="0.88671875" style="1" customWidth="1"/>
    <col min="9989" max="9989" width="10.44140625" style="1" customWidth="1"/>
    <col min="9990" max="9990" width="1.5546875" style="1" customWidth="1"/>
    <col min="9991" max="9991" width="10.109375" style="1" customWidth="1"/>
    <col min="9992" max="9992" width="2.5546875" style="1" customWidth="1"/>
    <col min="9993" max="9993" width="13.6640625" style="1" customWidth="1"/>
    <col min="9994" max="9994" width="2.109375" style="1" customWidth="1"/>
    <col min="9995" max="9995" width="7.109375" style="1" customWidth="1"/>
    <col min="9996" max="9996" width="1.33203125" style="1" customWidth="1"/>
    <col min="9997" max="9997" width="7.109375" style="1" customWidth="1"/>
    <col min="9998" max="9998" width="1.5546875" style="1" customWidth="1"/>
    <col min="9999" max="9999" width="14" style="1" customWidth="1"/>
    <col min="10000" max="10000" width="1.88671875" style="1" customWidth="1"/>
    <col min="10001" max="10001" width="12.33203125" style="1" customWidth="1"/>
    <col min="10002" max="10002" width="2.33203125" style="1" customWidth="1"/>
    <col min="10003" max="10003" width="12.44140625" style="1" customWidth="1"/>
    <col min="10004" max="10004" width="13.5546875" style="1" bestFit="1" customWidth="1"/>
    <col min="10005" max="10005" width="14.33203125" style="1" bestFit="1" customWidth="1"/>
    <col min="10006" max="10240" width="11" style="1"/>
    <col min="10241" max="10241" width="39.33203125" style="1" customWidth="1"/>
    <col min="10242" max="10242" width="9.88671875" style="1" customWidth="1"/>
    <col min="10243" max="10243" width="12.33203125" style="1" customWidth="1"/>
    <col min="10244" max="10244" width="0.88671875" style="1" customWidth="1"/>
    <col min="10245" max="10245" width="10.44140625" style="1" customWidth="1"/>
    <col min="10246" max="10246" width="1.5546875" style="1" customWidth="1"/>
    <col min="10247" max="10247" width="10.109375" style="1" customWidth="1"/>
    <col min="10248" max="10248" width="2.5546875" style="1" customWidth="1"/>
    <col min="10249" max="10249" width="13.6640625" style="1" customWidth="1"/>
    <col min="10250" max="10250" width="2.109375" style="1" customWidth="1"/>
    <col min="10251" max="10251" width="7.109375" style="1" customWidth="1"/>
    <col min="10252" max="10252" width="1.33203125" style="1" customWidth="1"/>
    <col min="10253" max="10253" width="7.109375" style="1" customWidth="1"/>
    <col min="10254" max="10254" width="1.5546875" style="1" customWidth="1"/>
    <col min="10255" max="10255" width="14" style="1" customWidth="1"/>
    <col min="10256" max="10256" width="1.88671875" style="1" customWidth="1"/>
    <col min="10257" max="10257" width="12.33203125" style="1" customWidth="1"/>
    <col min="10258" max="10258" width="2.33203125" style="1" customWidth="1"/>
    <col min="10259" max="10259" width="12.44140625" style="1" customWidth="1"/>
    <col min="10260" max="10260" width="13.5546875" style="1" bestFit="1" customWidth="1"/>
    <col min="10261" max="10261" width="14.33203125" style="1" bestFit="1" customWidth="1"/>
    <col min="10262" max="10496" width="11" style="1"/>
    <col min="10497" max="10497" width="39.33203125" style="1" customWidth="1"/>
    <col min="10498" max="10498" width="9.88671875" style="1" customWidth="1"/>
    <col min="10499" max="10499" width="12.33203125" style="1" customWidth="1"/>
    <col min="10500" max="10500" width="0.88671875" style="1" customWidth="1"/>
    <col min="10501" max="10501" width="10.44140625" style="1" customWidth="1"/>
    <col min="10502" max="10502" width="1.5546875" style="1" customWidth="1"/>
    <col min="10503" max="10503" width="10.109375" style="1" customWidth="1"/>
    <col min="10504" max="10504" width="2.5546875" style="1" customWidth="1"/>
    <col min="10505" max="10505" width="13.6640625" style="1" customWidth="1"/>
    <col min="10506" max="10506" width="2.109375" style="1" customWidth="1"/>
    <col min="10507" max="10507" width="7.109375" style="1" customWidth="1"/>
    <col min="10508" max="10508" width="1.33203125" style="1" customWidth="1"/>
    <col min="10509" max="10509" width="7.109375" style="1" customWidth="1"/>
    <col min="10510" max="10510" width="1.5546875" style="1" customWidth="1"/>
    <col min="10511" max="10511" width="14" style="1" customWidth="1"/>
    <col min="10512" max="10512" width="1.88671875" style="1" customWidth="1"/>
    <col min="10513" max="10513" width="12.33203125" style="1" customWidth="1"/>
    <col min="10514" max="10514" width="2.33203125" style="1" customWidth="1"/>
    <col min="10515" max="10515" width="12.44140625" style="1" customWidth="1"/>
    <col min="10516" max="10516" width="13.5546875" style="1" bestFit="1" customWidth="1"/>
    <col min="10517" max="10517" width="14.33203125" style="1" bestFit="1" customWidth="1"/>
    <col min="10518" max="10752" width="11" style="1"/>
    <col min="10753" max="10753" width="39.33203125" style="1" customWidth="1"/>
    <col min="10754" max="10754" width="9.88671875" style="1" customWidth="1"/>
    <col min="10755" max="10755" width="12.33203125" style="1" customWidth="1"/>
    <col min="10756" max="10756" width="0.88671875" style="1" customWidth="1"/>
    <col min="10757" max="10757" width="10.44140625" style="1" customWidth="1"/>
    <col min="10758" max="10758" width="1.5546875" style="1" customWidth="1"/>
    <col min="10759" max="10759" width="10.109375" style="1" customWidth="1"/>
    <col min="10760" max="10760" width="2.5546875" style="1" customWidth="1"/>
    <col min="10761" max="10761" width="13.6640625" style="1" customWidth="1"/>
    <col min="10762" max="10762" width="2.109375" style="1" customWidth="1"/>
    <col min="10763" max="10763" width="7.109375" style="1" customWidth="1"/>
    <col min="10764" max="10764" width="1.33203125" style="1" customWidth="1"/>
    <col min="10765" max="10765" width="7.109375" style="1" customWidth="1"/>
    <col min="10766" max="10766" width="1.5546875" style="1" customWidth="1"/>
    <col min="10767" max="10767" width="14" style="1" customWidth="1"/>
    <col min="10768" max="10768" width="1.88671875" style="1" customWidth="1"/>
    <col min="10769" max="10769" width="12.33203125" style="1" customWidth="1"/>
    <col min="10770" max="10770" width="2.33203125" style="1" customWidth="1"/>
    <col min="10771" max="10771" width="12.44140625" style="1" customWidth="1"/>
    <col min="10772" max="10772" width="13.5546875" style="1" bestFit="1" customWidth="1"/>
    <col min="10773" max="10773" width="14.33203125" style="1" bestFit="1" customWidth="1"/>
    <col min="10774" max="11008" width="11" style="1"/>
    <col min="11009" max="11009" width="39.33203125" style="1" customWidth="1"/>
    <col min="11010" max="11010" width="9.88671875" style="1" customWidth="1"/>
    <col min="11011" max="11011" width="12.33203125" style="1" customWidth="1"/>
    <col min="11012" max="11012" width="0.88671875" style="1" customWidth="1"/>
    <col min="11013" max="11013" width="10.44140625" style="1" customWidth="1"/>
    <col min="11014" max="11014" width="1.5546875" style="1" customWidth="1"/>
    <col min="11015" max="11015" width="10.109375" style="1" customWidth="1"/>
    <col min="11016" max="11016" width="2.5546875" style="1" customWidth="1"/>
    <col min="11017" max="11017" width="13.6640625" style="1" customWidth="1"/>
    <col min="11018" max="11018" width="2.109375" style="1" customWidth="1"/>
    <col min="11019" max="11019" width="7.109375" style="1" customWidth="1"/>
    <col min="11020" max="11020" width="1.33203125" style="1" customWidth="1"/>
    <col min="11021" max="11021" width="7.109375" style="1" customWidth="1"/>
    <col min="11022" max="11022" width="1.5546875" style="1" customWidth="1"/>
    <col min="11023" max="11023" width="14" style="1" customWidth="1"/>
    <col min="11024" max="11024" width="1.88671875" style="1" customWidth="1"/>
    <col min="11025" max="11025" width="12.33203125" style="1" customWidth="1"/>
    <col min="11026" max="11026" width="2.33203125" style="1" customWidth="1"/>
    <col min="11027" max="11027" width="12.44140625" style="1" customWidth="1"/>
    <col min="11028" max="11028" width="13.5546875" style="1" bestFit="1" customWidth="1"/>
    <col min="11029" max="11029" width="14.33203125" style="1" bestFit="1" customWidth="1"/>
    <col min="11030" max="11264" width="11" style="1"/>
    <col min="11265" max="11265" width="39.33203125" style="1" customWidth="1"/>
    <col min="11266" max="11266" width="9.88671875" style="1" customWidth="1"/>
    <col min="11267" max="11267" width="12.33203125" style="1" customWidth="1"/>
    <col min="11268" max="11268" width="0.88671875" style="1" customWidth="1"/>
    <col min="11269" max="11269" width="10.44140625" style="1" customWidth="1"/>
    <col min="11270" max="11270" width="1.5546875" style="1" customWidth="1"/>
    <col min="11271" max="11271" width="10.109375" style="1" customWidth="1"/>
    <col min="11272" max="11272" width="2.5546875" style="1" customWidth="1"/>
    <col min="11273" max="11273" width="13.6640625" style="1" customWidth="1"/>
    <col min="11274" max="11274" width="2.109375" style="1" customWidth="1"/>
    <col min="11275" max="11275" width="7.109375" style="1" customWidth="1"/>
    <col min="11276" max="11276" width="1.33203125" style="1" customWidth="1"/>
    <col min="11277" max="11277" width="7.109375" style="1" customWidth="1"/>
    <col min="11278" max="11278" width="1.5546875" style="1" customWidth="1"/>
    <col min="11279" max="11279" width="14" style="1" customWidth="1"/>
    <col min="11280" max="11280" width="1.88671875" style="1" customWidth="1"/>
    <col min="11281" max="11281" width="12.33203125" style="1" customWidth="1"/>
    <col min="11282" max="11282" width="2.33203125" style="1" customWidth="1"/>
    <col min="11283" max="11283" width="12.44140625" style="1" customWidth="1"/>
    <col min="11284" max="11284" width="13.5546875" style="1" bestFit="1" customWidth="1"/>
    <col min="11285" max="11285" width="14.33203125" style="1" bestFit="1" customWidth="1"/>
    <col min="11286" max="11520" width="11" style="1"/>
    <col min="11521" max="11521" width="39.33203125" style="1" customWidth="1"/>
    <col min="11522" max="11522" width="9.88671875" style="1" customWidth="1"/>
    <col min="11523" max="11523" width="12.33203125" style="1" customWidth="1"/>
    <col min="11524" max="11524" width="0.88671875" style="1" customWidth="1"/>
    <col min="11525" max="11525" width="10.44140625" style="1" customWidth="1"/>
    <col min="11526" max="11526" width="1.5546875" style="1" customWidth="1"/>
    <col min="11527" max="11527" width="10.109375" style="1" customWidth="1"/>
    <col min="11528" max="11528" width="2.5546875" style="1" customWidth="1"/>
    <col min="11529" max="11529" width="13.6640625" style="1" customWidth="1"/>
    <col min="11530" max="11530" width="2.109375" style="1" customWidth="1"/>
    <col min="11531" max="11531" width="7.109375" style="1" customWidth="1"/>
    <col min="11532" max="11532" width="1.33203125" style="1" customWidth="1"/>
    <col min="11533" max="11533" width="7.109375" style="1" customWidth="1"/>
    <col min="11534" max="11534" width="1.5546875" style="1" customWidth="1"/>
    <col min="11535" max="11535" width="14" style="1" customWidth="1"/>
    <col min="11536" max="11536" width="1.88671875" style="1" customWidth="1"/>
    <col min="11537" max="11537" width="12.33203125" style="1" customWidth="1"/>
    <col min="11538" max="11538" width="2.33203125" style="1" customWidth="1"/>
    <col min="11539" max="11539" width="12.44140625" style="1" customWidth="1"/>
    <col min="11540" max="11540" width="13.5546875" style="1" bestFit="1" customWidth="1"/>
    <col min="11541" max="11541" width="14.33203125" style="1" bestFit="1" customWidth="1"/>
    <col min="11542" max="11776" width="11" style="1"/>
    <col min="11777" max="11777" width="39.33203125" style="1" customWidth="1"/>
    <col min="11778" max="11778" width="9.88671875" style="1" customWidth="1"/>
    <col min="11779" max="11779" width="12.33203125" style="1" customWidth="1"/>
    <col min="11780" max="11780" width="0.88671875" style="1" customWidth="1"/>
    <col min="11781" max="11781" width="10.44140625" style="1" customWidth="1"/>
    <col min="11782" max="11782" width="1.5546875" style="1" customWidth="1"/>
    <col min="11783" max="11783" width="10.109375" style="1" customWidth="1"/>
    <col min="11784" max="11784" width="2.5546875" style="1" customWidth="1"/>
    <col min="11785" max="11785" width="13.6640625" style="1" customWidth="1"/>
    <col min="11786" max="11786" width="2.109375" style="1" customWidth="1"/>
    <col min="11787" max="11787" width="7.109375" style="1" customWidth="1"/>
    <col min="11788" max="11788" width="1.33203125" style="1" customWidth="1"/>
    <col min="11789" max="11789" width="7.109375" style="1" customWidth="1"/>
    <col min="11790" max="11790" width="1.5546875" style="1" customWidth="1"/>
    <col min="11791" max="11791" width="14" style="1" customWidth="1"/>
    <col min="11792" max="11792" width="1.88671875" style="1" customWidth="1"/>
    <col min="11793" max="11793" width="12.33203125" style="1" customWidth="1"/>
    <col min="11794" max="11794" width="2.33203125" style="1" customWidth="1"/>
    <col min="11795" max="11795" width="12.44140625" style="1" customWidth="1"/>
    <col min="11796" max="11796" width="13.5546875" style="1" bestFit="1" customWidth="1"/>
    <col min="11797" max="11797" width="14.33203125" style="1" bestFit="1" customWidth="1"/>
    <col min="11798" max="12032" width="11" style="1"/>
    <col min="12033" max="12033" width="39.33203125" style="1" customWidth="1"/>
    <col min="12034" max="12034" width="9.88671875" style="1" customWidth="1"/>
    <col min="12035" max="12035" width="12.33203125" style="1" customWidth="1"/>
    <col min="12036" max="12036" width="0.88671875" style="1" customWidth="1"/>
    <col min="12037" max="12037" width="10.44140625" style="1" customWidth="1"/>
    <col min="12038" max="12038" width="1.5546875" style="1" customWidth="1"/>
    <col min="12039" max="12039" width="10.109375" style="1" customWidth="1"/>
    <col min="12040" max="12040" width="2.5546875" style="1" customWidth="1"/>
    <col min="12041" max="12041" width="13.6640625" style="1" customWidth="1"/>
    <col min="12042" max="12042" width="2.109375" style="1" customWidth="1"/>
    <col min="12043" max="12043" width="7.109375" style="1" customWidth="1"/>
    <col min="12044" max="12044" width="1.33203125" style="1" customWidth="1"/>
    <col min="12045" max="12045" width="7.109375" style="1" customWidth="1"/>
    <col min="12046" max="12046" width="1.5546875" style="1" customWidth="1"/>
    <col min="12047" max="12047" width="14" style="1" customWidth="1"/>
    <col min="12048" max="12048" width="1.88671875" style="1" customWidth="1"/>
    <col min="12049" max="12049" width="12.33203125" style="1" customWidth="1"/>
    <col min="12050" max="12050" width="2.33203125" style="1" customWidth="1"/>
    <col min="12051" max="12051" width="12.44140625" style="1" customWidth="1"/>
    <col min="12052" max="12052" width="13.5546875" style="1" bestFit="1" customWidth="1"/>
    <col min="12053" max="12053" width="14.33203125" style="1" bestFit="1" customWidth="1"/>
    <col min="12054" max="12288" width="11" style="1"/>
    <col min="12289" max="12289" width="39.33203125" style="1" customWidth="1"/>
    <col min="12290" max="12290" width="9.88671875" style="1" customWidth="1"/>
    <col min="12291" max="12291" width="12.33203125" style="1" customWidth="1"/>
    <col min="12292" max="12292" width="0.88671875" style="1" customWidth="1"/>
    <col min="12293" max="12293" width="10.44140625" style="1" customWidth="1"/>
    <col min="12294" max="12294" width="1.5546875" style="1" customWidth="1"/>
    <col min="12295" max="12295" width="10.109375" style="1" customWidth="1"/>
    <col min="12296" max="12296" width="2.5546875" style="1" customWidth="1"/>
    <col min="12297" max="12297" width="13.6640625" style="1" customWidth="1"/>
    <col min="12298" max="12298" width="2.109375" style="1" customWidth="1"/>
    <col min="12299" max="12299" width="7.109375" style="1" customWidth="1"/>
    <col min="12300" max="12300" width="1.33203125" style="1" customWidth="1"/>
    <col min="12301" max="12301" width="7.109375" style="1" customWidth="1"/>
    <col min="12302" max="12302" width="1.5546875" style="1" customWidth="1"/>
    <col min="12303" max="12303" width="14" style="1" customWidth="1"/>
    <col min="12304" max="12304" width="1.88671875" style="1" customWidth="1"/>
    <col min="12305" max="12305" width="12.33203125" style="1" customWidth="1"/>
    <col min="12306" max="12306" width="2.33203125" style="1" customWidth="1"/>
    <col min="12307" max="12307" width="12.44140625" style="1" customWidth="1"/>
    <col min="12308" max="12308" width="13.5546875" style="1" bestFit="1" customWidth="1"/>
    <col min="12309" max="12309" width="14.33203125" style="1" bestFit="1" customWidth="1"/>
    <col min="12310" max="12544" width="11" style="1"/>
    <col min="12545" max="12545" width="39.33203125" style="1" customWidth="1"/>
    <col min="12546" max="12546" width="9.88671875" style="1" customWidth="1"/>
    <col min="12547" max="12547" width="12.33203125" style="1" customWidth="1"/>
    <col min="12548" max="12548" width="0.88671875" style="1" customWidth="1"/>
    <col min="12549" max="12549" width="10.44140625" style="1" customWidth="1"/>
    <col min="12550" max="12550" width="1.5546875" style="1" customWidth="1"/>
    <col min="12551" max="12551" width="10.109375" style="1" customWidth="1"/>
    <col min="12552" max="12552" width="2.5546875" style="1" customWidth="1"/>
    <col min="12553" max="12553" width="13.6640625" style="1" customWidth="1"/>
    <col min="12554" max="12554" width="2.109375" style="1" customWidth="1"/>
    <col min="12555" max="12555" width="7.109375" style="1" customWidth="1"/>
    <col min="12556" max="12556" width="1.33203125" style="1" customWidth="1"/>
    <col min="12557" max="12557" width="7.109375" style="1" customWidth="1"/>
    <col min="12558" max="12558" width="1.5546875" style="1" customWidth="1"/>
    <col min="12559" max="12559" width="14" style="1" customWidth="1"/>
    <col min="12560" max="12560" width="1.88671875" style="1" customWidth="1"/>
    <col min="12561" max="12561" width="12.33203125" style="1" customWidth="1"/>
    <col min="12562" max="12562" width="2.33203125" style="1" customWidth="1"/>
    <col min="12563" max="12563" width="12.44140625" style="1" customWidth="1"/>
    <col min="12564" max="12564" width="13.5546875" style="1" bestFit="1" customWidth="1"/>
    <col min="12565" max="12565" width="14.33203125" style="1" bestFit="1" customWidth="1"/>
    <col min="12566" max="12800" width="11" style="1"/>
    <col min="12801" max="12801" width="39.33203125" style="1" customWidth="1"/>
    <col min="12802" max="12802" width="9.88671875" style="1" customWidth="1"/>
    <col min="12803" max="12803" width="12.33203125" style="1" customWidth="1"/>
    <col min="12804" max="12804" width="0.88671875" style="1" customWidth="1"/>
    <col min="12805" max="12805" width="10.44140625" style="1" customWidth="1"/>
    <col min="12806" max="12806" width="1.5546875" style="1" customWidth="1"/>
    <col min="12807" max="12807" width="10.109375" style="1" customWidth="1"/>
    <col min="12808" max="12808" width="2.5546875" style="1" customWidth="1"/>
    <col min="12809" max="12809" width="13.6640625" style="1" customWidth="1"/>
    <col min="12810" max="12810" width="2.109375" style="1" customWidth="1"/>
    <col min="12811" max="12811" width="7.109375" style="1" customWidth="1"/>
    <col min="12812" max="12812" width="1.33203125" style="1" customWidth="1"/>
    <col min="12813" max="12813" width="7.109375" style="1" customWidth="1"/>
    <col min="12814" max="12814" width="1.5546875" style="1" customWidth="1"/>
    <col min="12815" max="12815" width="14" style="1" customWidth="1"/>
    <col min="12816" max="12816" width="1.88671875" style="1" customWidth="1"/>
    <col min="12817" max="12817" width="12.33203125" style="1" customWidth="1"/>
    <col min="12818" max="12818" width="2.33203125" style="1" customWidth="1"/>
    <col min="12819" max="12819" width="12.44140625" style="1" customWidth="1"/>
    <col min="12820" max="12820" width="13.5546875" style="1" bestFit="1" customWidth="1"/>
    <col min="12821" max="12821" width="14.33203125" style="1" bestFit="1" customWidth="1"/>
    <col min="12822" max="13056" width="11" style="1"/>
    <col min="13057" max="13057" width="39.33203125" style="1" customWidth="1"/>
    <col min="13058" max="13058" width="9.88671875" style="1" customWidth="1"/>
    <col min="13059" max="13059" width="12.33203125" style="1" customWidth="1"/>
    <col min="13060" max="13060" width="0.88671875" style="1" customWidth="1"/>
    <col min="13061" max="13061" width="10.44140625" style="1" customWidth="1"/>
    <col min="13062" max="13062" width="1.5546875" style="1" customWidth="1"/>
    <col min="13063" max="13063" width="10.109375" style="1" customWidth="1"/>
    <col min="13064" max="13064" width="2.5546875" style="1" customWidth="1"/>
    <col min="13065" max="13065" width="13.6640625" style="1" customWidth="1"/>
    <col min="13066" max="13066" width="2.109375" style="1" customWidth="1"/>
    <col min="13067" max="13067" width="7.109375" style="1" customWidth="1"/>
    <col min="13068" max="13068" width="1.33203125" style="1" customWidth="1"/>
    <col min="13069" max="13069" width="7.109375" style="1" customWidth="1"/>
    <col min="13070" max="13070" width="1.5546875" style="1" customWidth="1"/>
    <col min="13071" max="13071" width="14" style="1" customWidth="1"/>
    <col min="13072" max="13072" width="1.88671875" style="1" customWidth="1"/>
    <col min="13073" max="13073" width="12.33203125" style="1" customWidth="1"/>
    <col min="13074" max="13074" width="2.33203125" style="1" customWidth="1"/>
    <col min="13075" max="13075" width="12.44140625" style="1" customWidth="1"/>
    <col min="13076" max="13076" width="13.5546875" style="1" bestFit="1" customWidth="1"/>
    <col min="13077" max="13077" width="14.33203125" style="1" bestFit="1" customWidth="1"/>
    <col min="13078" max="13312" width="11" style="1"/>
    <col min="13313" max="13313" width="39.33203125" style="1" customWidth="1"/>
    <col min="13314" max="13314" width="9.88671875" style="1" customWidth="1"/>
    <col min="13315" max="13315" width="12.33203125" style="1" customWidth="1"/>
    <col min="13316" max="13316" width="0.88671875" style="1" customWidth="1"/>
    <col min="13317" max="13317" width="10.44140625" style="1" customWidth="1"/>
    <col min="13318" max="13318" width="1.5546875" style="1" customWidth="1"/>
    <col min="13319" max="13319" width="10.109375" style="1" customWidth="1"/>
    <col min="13320" max="13320" width="2.5546875" style="1" customWidth="1"/>
    <col min="13321" max="13321" width="13.6640625" style="1" customWidth="1"/>
    <col min="13322" max="13322" width="2.109375" style="1" customWidth="1"/>
    <col min="13323" max="13323" width="7.109375" style="1" customWidth="1"/>
    <col min="13324" max="13324" width="1.33203125" style="1" customWidth="1"/>
    <col min="13325" max="13325" width="7.109375" style="1" customWidth="1"/>
    <col min="13326" max="13326" width="1.5546875" style="1" customWidth="1"/>
    <col min="13327" max="13327" width="14" style="1" customWidth="1"/>
    <col min="13328" max="13328" width="1.88671875" style="1" customWidth="1"/>
    <col min="13329" max="13329" width="12.33203125" style="1" customWidth="1"/>
    <col min="13330" max="13330" width="2.33203125" style="1" customWidth="1"/>
    <col min="13331" max="13331" width="12.44140625" style="1" customWidth="1"/>
    <col min="13332" max="13332" width="13.5546875" style="1" bestFit="1" customWidth="1"/>
    <col min="13333" max="13333" width="14.33203125" style="1" bestFit="1" customWidth="1"/>
    <col min="13334" max="13568" width="11" style="1"/>
    <col min="13569" max="13569" width="39.33203125" style="1" customWidth="1"/>
    <col min="13570" max="13570" width="9.88671875" style="1" customWidth="1"/>
    <col min="13571" max="13571" width="12.33203125" style="1" customWidth="1"/>
    <col min="13572" max="13572" width="0.88671875" style="1" customWidth="1"/>
    <col min="13573" max="13573" width="10.44140625" style="1" customWidth="1"/>
    <col min="13574" max="13574" width="1.5546875" style="1" customWidth="1"/>
    <col min="13575" max="13575" width="10.109375" style="1" customWidth="1"/>
    <col min="13576" max="13576" width="2.5546875" style="1" customWidth="1"/>
    <col min="13577" max="13577" width="13.6640625" style="1" customWidth="1"/>
    <col min="13578" max="13578" width="2.109375" style="1" customWidth="1"/>
    <col min="13579" max="13579" width="7.109375" style="1" customWidth="1"/>
    <col min="13580" max="13580" width="1.33203125" style="1" customWidth="1"/>
    <col min="13581" max="13581" width="7.109375" style="1" customWidth="1"/>
    <col min="13582" max="13582" width="1.5546875" style="1" customWidth="1"/>
    <col min="13583" max="13583" width="14" style="1" customWidth="1"/>
    <col min="13584" max="13584" width="1.88671875" style="1" customWidth="1"/>
    <col min="13585" max="13585" width="12.33203125" style="1" customWidth="1"/>
    <col min="13586" max="13586" width="2.33203125" style="1" customWidth="1"/>
    <col min="13587" max="13587" width="12.44140625" style="1" customWidth="1"/>
    <col min="13588" max="13588" width="13.5546875" style="1" bestFit="1" customWidth="1"/>
    <col min="13589" max="13589" width="14.33203125" style="1" bestFit="1" customWidth="1"/>
    <col min="13590" max="13824" width="11" style="1"/>
    <col min="13825" max="13825" width="39.33203125" style="1" customWidth="1"/>
    <col min="13826" max="13826" width="9.88671875" style="1" customWidth="1"/>
    <col min="13827" max="13827" width="12.33203125" style="1" customWidth="1"/>
    <col min="13828" max="13828" width="0.88671875" style="1" customWidth="1"/>
    <col min="13829" max="13829" width="10.44140625" style="1" customWidth="1"/>
    <col min="13830" max="13830" width="1.5546875" style="1" customWidth="1"/>
    <col min="13831" max="13831" width="10.109375" style="1" customWidth="1"/>
    <col min="13832" max="13832" width="2.5546875" style="1" customWidth="1"/>
    <col min="13833" max="13833" width="13.6640625" style="1" customWidth="1"/>
    <col min="13834" max="13834" width="2.109375" style="1" customWidth="1"/>
    <col min="13835" max="13835" width="7.109375" style="1" customWidth="1"/>
    <col min="13836" max="13836" width="1.33203125" style="1" customWidth="1"/>
    <col min="13837" max="13837" width="7.109375" style="1" customWidth="1"/>
    <col min="13838" max="13838" width="1.5546875" style="1" customWidth="1"/>
    <col min="13839" max="13839" width="14" style="1" customWidth="1"/>
    <col min="13840" max="13840" width="1.88671875" style="1" customWidth="1"/>
    <col min="13841" max="13841" width="12.33203125" style="1" customWidth="1"/>
    <col min="13842" max="13842" width="2.33203125" style="1" customWidth="1"/>
    <col min="13843" max="13843" width="12.44140625" style="1" customWidth="1"/>
    <col min="13844" max="13844" width="13.5546875" style="1" bestFit="1" customWidth="1"/>
    <col min="13845" max="13845" width="14.33203125" style="1" bestFit="1" customWidth="1"/>
    <col min="13846" max="14080" width="11" style="1"/>
    <col min="14081" max="14081" width="39.33203125" style="1" customWidth="1"/>
    <col min="14082" max="14082" width="9.88671875" style="1" customWidth="1"/>
    <col min="14083" max="14083" width="12.33203125" style="1" customWidth="1"/>
    <col min="14084" max="14084" width="0.88671875" style="1" customWidth="1"/>
    <col min="14085" max="14085" width="10.44140625" style="1" customWidth="1"/>
    <col min="14086" max="14086" width="1.5546875" style="1" customWidth="1"/>
    <col min="14087" max="14087" width="10.109375" style="1" customWidth="1"/>
    <col min="14088" max="14088" width="2.5546875" style="1" customWidth="1"/>
    <col min="14089" max="14089" width="13.6640625" style="1" customWidth="1"/>
    <col min="14090" max="14090" width="2.109375" style="1" customWidth="1"/>
    <col min="14091" max="14091" width="7.109375" style="1" customWidth="1"/>
    <col min="14092" max="14092" width="1.33203125" style="1" customWidth="1"/>
    <col min="14093" max="14093" width="7.109375" style="1" customWidth="1"/>
    <col min="14094" max="14094" width="1.5546875" style="1" customWidth="1"/>
    <col min="14095" max="14095" width="14" style="1" customWidth="1"/>
    <col min="14096" max="14096" width="1.88671875" style="1" customWidth="1"/>
    <col min="14097" max="14097" width="12.33203125" style="1" customWidth="1"/>
    <col min="14098" max="14098" width="2.33203125" style="1" customWidth="1"/>
    <col min="14099" max="14099" width="12.44140625" style="1" customWidth="1"/>
    <col min="14100" max="14100" width="13.5546875" style="1" bestFit="1" customWidth="1"/>
    <col min="14101" max="14101" width="14.33203125" style="1" bestFit="1" customWidth="1"/>
    <col min="14102" max="14336" width="11" style="1"/>
    <col min="14337" max="14337" width="39.33203125" style="1" customWidth="1"/>
    <col min="14338" max="14338" width="9.88671875" style="1" customWidth="1"/>
    <col min="14339" max="14339" width="12.33203125" style="1" customWidth="1"/>
    <col min="14340" max="14340" width="0.88671875" style="1" customWidth="1"/>
    <col min="14341" max="14341" width="10.44140625" style="1" customWidth="1"/>
    <col min="14342" max="14342" width="1.5546875" style="1" customWidth="1"/>
    <col min="14343" max="14343" width="10.109375" style="1" customWidth="1"/>
    <col min="14344" max="14344" width="2.5546875" style="1" customWidth="1"/>
    <col min="14345" max="14345" width="13.6640625" style="1" customWidth="1"/>
    <col min="14346" max="14346" width="2.109375" style="1" customWidth="1"/>
    <col min="14347" max="14347" width="7.109375" style="1" customWidth="1"/>
    <col min="14348" max="14348" width="1.33203125" style="1" customWidth="1"/>
    <col min="14349" max="14349" width="7.109375" style="1" customWidth="1"/>
    <col min="14350" max="14350" width="1.5546875" style="1" customWidth="1"/>
    <col min="14351" max="14351" width="14" style="1" customWidth="1"/>
    <col min="14352" max="14352" width="1.88671875" style="1" customWidth="1"/>
    <col min="14353" max="14353" width="12.33203125" style="1" customWidth="1"/>
    <col min="14354" max="14354" width="2.33203125" style="1" customWidth="1"/>
    <col min="14355" max="14355" width="12.44140625" style="1" customWidth="1"/>
    <col min="14356" max="14356" width="13.5546875" style="1" bestFit="1" customWidth="1"/>
    <col min="14357" max="14357" width="14.33203125" style="1" bestFit="1" customWidth="1"/>
    <col min="14358" max="14592" width="11" style="1"/>
    <col min="14593" max="14593" width="39.33203125" style="1" customWidth="1"/>
    <col min="14594" max="14594" width="9.88671875" style="1" customWidth="1"/>
    <col min="14595" max="14595" width="12.33203125" style="1" customWidth="1"/>
    <col min="14596" max="14596" width="0.88671875" style="1" customWidth="1"/>
    <col min="14597" max="14597" width="10.44140625" style="1" customWidth="1"/>
    <col min="14598" max="14598" width="1.5546875" style="1" customWidth="1"/>
    <col min="14599" max="14599" width="10.109375" style="1" customWidth="1"/>
    <col min="14600" max="14600" width="2.5546875" style="1" customWidth="1"/>
    <col min="14601" max="14601" width="13.6640625" style="1" customWidth="1"/>
    <col min="14602" max="14602" width="2.109375" style="1" customWidth="1"/>
    <col min="14603" max="14603" width="7.109375" style="1" customWidth="1"/>
    <col min="14604" max="14604" width="1.33203125" style="1" customWidth="1"/>
    <col min="14605" max="14605" width="7.109375" style="1" customWidth="1"/>
    <col min="14606" max="14606" width="1.5546875" style="1" customWidth="1"/>
    <col min="14607" max="14607" width="14" style="1" customWidth="1"/>
    <col min="14608" max="14608" width="1.88671875" style="1" customWidth="1"/>
    <col min="14609" max="14609" width="12.33203125" style="1" customWidth="1"/>
    <col min="14610" max="14610" width="2.33203125" style="1" customWidth="1"/>
    <col min="14611" max="14611" width="12.44140625" style="1" customWidth="1"/>
    <col min="14612" max="14612" width="13.5546875" style="1" bestFit="1" customWidth="1"/>
    <col min="14613" max="14613" width="14.33203125" style="1" bestFit="1" customWidth="1"/>
    <col min="14614" max="14848" width="11" style="1"/>
    <col min="14849" max="14849" width="39.33203125" style="1" customWidth="1"/>
    <col min="14850" max="14850" width="9.88671875" style="1" customWidth="1"/>
    <col min="14851" max="14851" width="12.33203125" style="1" customWidth="1"/>
    <col min="14852" max="14852" width="0.88671875" style="1" customWidth="1"/>
    <col min="14853" max="14853" width="10.44140625" style="1" customWidth="1"/>
    <col min="14854" max="14854" width="1.5546875" style="1" customWidth="1"/>
    <col min="14855" max="14855" width="10.109375" style="1" customWidth="1"/>
    <col min="14856" max="14856" width="2.5546875" style="1" customWidth="1"/>
    <col min="14857" max="14857" width="13.6640625" style="1" customWidth="1"/>
    <col min="14858" max="14858" width="2.109375" style="1" customWidth="1"/>
    <col min="14859" max="14859" width="7.109375" style="1" customWidth="1"/>
    <col min="14860" max="14860" width="1.33203125" style="1" customWidth="1"/>
    <col min="14861" max="14861" width="7.109375" style="1" customWidth="1"/>
    <col min="14862" max="14862" width="1.5546875" style="1" customWidth="1"/>
    <col min="14863" max="14863" width="14" style="1" customWidth="1"/>
    <col min="14864" max="14864" width="1.88671875" style="1" customWidth="1"/>
    <col min="14865" max="14865" width="12.33203125" style="1" customWidth="1"/>
    <col min="14866" max="14866" width="2.33203125" style="1" customWidth="1"/>
    <col min="14867" max="14867" width="12.44140625" style="1" customWidth="1"/>
    <col min="14868" max="14868" width="13.5546875" style="1" bestFit="1" customWidth="1"/>
    <col min="14869" max="14869" width="14.33203125" style="1" bestFit="1" customWidth="1"/>
    <col min="14870" max="15104" width="11" style="1"/>
    <col min="15105" max="15105" width="39.33203125" style="1" customWidth="1"/>
    <col min="15106" max="15106" width="9.88671875" style="1" customWidth="1"/>
    <col min="15107" max="15107" width="12.33203125" style="1" customWidth="1"/>
    <col min="15108" max="15108" width="0.88671875" style="1" customWidth="1"/>
    <col min="15109" max="15109" width="10.44140625" style="1" customWidth="1"/>
    <col min="15110" max="15110" width="1.5546875" style="1" customWidth="1"/>
    <col min="15111" max="15111" width="10.109375" style="1" customWidth="1"/>
    <col min="15112" max="15112" width="2.5546875" style="1" customWidth="1"/>
    <col min="15113" max="15113" width="13.6640625" style="1" customWidth="1"/>
    <col min="15114" max="15114" width="2.109375" style="1" customWidth="1"/>
    <col min="15115" max="15115" width="7.109375" style="1" customWidth="1"/>
    <col min="15116" max="15116" width="1.33203125" style="1" customWidth="1"/>
    <col min="15117" max="15117" width="7.109375" style="1" customWidth="1"/>
    <col min="15118" max="15118" width="1.5546875" style="1" customWidth="1"/>
    <col min="15119" max="15119" width="14" style="1" customWidth="1"/>
    <col min="15120" max="15120" width="1.88671875" style="1" customWidth="1"/>
    <col min="15121" max="15121" width="12.33203125" style="1" customWidth="1"/>
    <col min="15122" max="15122" width="2.33203125" style="1" customWidth="1"/>
    <col min="15123" max="15123" width="12.44140625" style="1" customWidth="1"/>
    <col min="15124" max="15124" width="13.5546875" style="1" bestFit="1" customWidth="1"/>
    <col min="15125" max="15125" width="14.33203125" style="1" bestFit="1" customWidth="1"/>
    <col min="15126" max="15360" width="11" style="1"/>
    <col min="15361" max="15361" width="39.33203125" style="1" customWidth="1"/>
    <col min="15362" max="15362" width="9.88671875" style="1" customWidth="1"/>
    <col min="15363" max="15363" width="12.33203125" style="1" customWidth="1"/>
    <col min="15364" max="15364" width="0.88671875" style="1" customWidth="1"/>
    <col min="15365" max="15365" width="10.44140625" style="1" customWidth="1"/>
    <col min="15366" max="15366" width="1.5546875" style="1" customWidth="1"/>
    <col min="15367" max="15367" width="10.109375" style="1" customWidth="1"/>
    <col min="15368" max="15368" width="2.5546875" style="1" customWidth="1"/>
    <col min="15369" max="15369" width="13.6640625" style="1" customWidth="1"/>
    <col min="15370" max="15370" width="2.109375" style="1" customWidth="1"/>
    <col min="15371" max="15371" width="7.109375" style="1" customWidth="1"/>
    <col min="15372" max="15372" width="1.33203125" style="1" customWidth="1"/>
    <col min="15373" max="15373" width="7.109375" style="1" customWidth="1"/>
    <col min="15374" max="15374" width="1.5546875" style="1" customWidth="1"/>
    <col min="15375" max="15375" width="14" style="1" customWidth="1"/>
    <col min="15376" max="15376" width="1.88671875" style="1" customWidth="1"/>
    <col min="15377" max="15377" width="12.33203125" style="1" customWidth="1"/>
    <col min="15378" max="15378" width="2.33203125" style="1" customWidth="1"/>
    <col min="15379" max="15379" width="12.44140625" style="1" customWidth="1"/>
    <col min="15380" max="15380" width="13.5546875" style="1" bestFit="1" customWidth="1"/>
    <col min="15381" max="15381" width="14.33203125" style="1" bestFit="1" customWidth="1"/>
    <col min="15382" max="15616" width="11" style="1"/>
    <col min="15617" max="15617" width="39.33203125" style="1" customWidth="1"/>
    <col min="15618" max="15618" width="9.88671875" style="1" customWidth="1"/>
    <col min="15619" max="15619" width="12.33203125" style="1" customWidth="1"/>
    <col min="15620" max="15620" width="0.88671875" style="1" customWidth="1"/>
    <col min="15621" max="15621" width="10.44140625" style="1" customWidth="1"/>
    <col min="15622" max="15622" width="1.5546875" style="1" customWidth="1"/>
    <col min="15623" max="15623" width="10.109375" style="1" customWidth="1"/>
    <col min="15624" max="15624" width="2.5546875" style="1" customWidth="1"/>
    <col min="15625" max="15625" width="13.6640625" style="1" customWidth="1"/>
    <col min="15626" max="15626" width="2.109375" style="1" customWidth="1"/>
    <col min="15627" max="15627" width="7.109375" style="1" customWidth="1"/>
    <col min="15628" max="15628" width="1.33203125" style="1" customWidth="1"/>
    <col min="15629" max="15629" width="7.109375" style="1" customWidth="1"/>
    <col min="15630" max="15630" width="1.5546875" style="1" customWidth="1"/>
    <col min="15631" max="15631" width="14" style="1" customWidth="1"/>
    <col min="15632" max="15632" width="1.88671875" style="1" customWidth="1"/>
    <col min="15633" max="15633" width="12.33203125" style="1" customWidth="1"/>
    <col min="15634" max="15634" width="2.33203125" style="1" customWidth="1"/>
    <col min="15635" max="15635" width="12.44140625" style="1" customWidth="1"/>
    <col min="15636" max="15636" width="13.5546875" style="1" bestFit="1" customWidth="1"/>
    <col min="15637" max="15637" width="14.33203125" style="1" bestFit="1" customWidth="1"/>
    <col min="15638" max="15872" width="11" style="1"/>
    <col min="15873" max="15873" width="39.33203125" style="1" customWidth="1"/>
    <col min="15874" max="15874" width="9.88671875" style="1" customWidth="1"/>
    <col min="15875" max="15875" width="12.33203125" style="1" customWidth="1"/>
    <col min="15876" max="15876" width="0.88671875" style="1" customWidth="1"/>
    <col min="15877" max="15877" width="10.44140625" style="1" customWidth="1"/>
    <col min="15878" max="15878" width="1.5546875" style="1" customWidth="1"/>
    <col min="15879" max="15879" width="10.109375" style="1" customWidth="1"/>
    <col min="15880" max="15880" width="2.5546875" style="1" customWidth="1"/>
    <col min="15881" max="15881" width="13.6640625" style="1" customWidth="1"/>
    <col min="15882" max="15882" width="2.109375" style="1" customWidth="1"/>
    <col min="15883" max="15883" width="7.109375" style="1" customWidth="1"/>
    <col min="15884" max="15884" width="1.33203125" style="1" customWidth="1"/>
    <col min="15885" max="15885" width="7.109375" style="1" customWidth="1"/>
    <col min="15886" max="15886" width="1.5546875" style="1" customWidth="1"/>
    <col min="15887" max="15887" width="14" style="1" customWidth="1"/>
    <col min="15888" max="15888" width="1.88671875" style="1" customWidth="1"/>
    <col min="15889" max="15889" width="12.33203125" style="1" customWidth="1"/>
    <col min="15890" max="15890" width="2.33203125" style="1" customWidth="1"/>
    <col min="15891" max="15891" width="12.44140625" style="1" customWidth="1"/>
    <col min="15892" max="15892" width="13.5546875" style="1" bestFit="1" customWidth="1"/>
    <col min="15893" max="15893" width="14.33203125" style="1" bestFit="1" customWidth="1"/>
    <col min="15894" max="16128" width="11" style="1"/>
    <col min="16129" max="16129" width="39.33203125" style="1" customWidth="1"/>
    <col min="16130" max="16130" width="9.88671875" style="1" customWidth="1"/>
    <col min="16131" max="16131" width="12.33203125" style="1" customWidth="1"/>
    <col min="16132" max="16132" width="0.88671875" style="1" customWidth="1"/>
    <col min="16133" max="16133" width="10.44140625" style="1" customWidth="1"/>
    <col min="16134" max="16134" width="1.5546875" style="1" customWidth="1"/>
    <col min="16135" max="16135" width="10.109375" style="1" customWidth="1"/>
    <col min="16136" max="16136" width="2.5546875" style="1" customWidth="1"/>
    <col min="16137" max="16137" width="13.6640625" style="1" customWidth="1"/>
    <col min="16138" max="16138" width="2.109375" style="1" customWidth="1"/>
    <col min="16139" max="16139" width="7.109375" style="1" customWidth="1"/>
    <col min="16140" max="16140" width="1.33203125" style="1" customWidth="1"/>
    <col min="16141" max="16141" width="7.109375" style="1" customWidth="1"/>
    <col min="16142" max="16142" width="1.5546875" style="1" customWidth="1"/>
    <col min="16143" max="16143" width="14" style="1" customWidth="1"/>
    <col min="16144" max="16144" width="1.88671875" style="1" customWidth="1"/>
    <col min="16145" max="16145" width="12.33203125" style="1" customWidth="1"/>
    <col min="16146" max="16146" width="2.33203125" style="1" customWidth="1"/>
    <col min="16147" max="16147" width="12.44140625" style="1" customWidth="1"/>
    <col min="16148" max="16148" width="13.5546875" style="1" bestFit="1" customWidth="1"/>
    <col min="16149" max="16149" width="14.33203125" style="1" bestFit="1" customWidth="1"/>
    <col min="16150" max="16384" width="11" style="1"/>
  </cols>
  <sheetData>
    <row r="1" spans="1:26" ht="63" customHeight="1" x14ac:dyDescent="0.35">
      <c r="R1" s="493" t="s">
        <v>0</v>
      </c>
      <c r="S1" s="494"/>
    </row>
    <row r="2" spans="1:26" ht="48.75" customHeight="1" x14ac:dyDescent="0.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6"/>
      <c r="R2" s="5"/>
      <c r="S2" s="5"/>
    </row>
    <row r="3" spans="1:26" ht="12.7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8"/>
      <c r="R3" s="7"/>
      <c r="S3" s="7"/>
    </row>
    <row r="4" spans="1:26" ht="12.75" customHeight="1" thickBot="1" x14ac:dyDescent="0.45">
      <c r="A4" s="7"/>
      <c r="B4" s="7"/>
      <c r="C4" s="7"/>
      <c r="D4" s="7"/>
      <c r="E4" s="7"/>
      <c r="F4" s="7"/>
      <c r="G4" s="7"/>
      <c r="H4" s="7"/>
      <c r="I4" s="9"/>
      <c r="J4" s="7"/>
      <c r="K4" s="7"/>
      <c r="L4" s="7"/>
      <c r="M4" s="10"/>
      <c r="N4" s="7"/>
      <c r="O4" s="8"/>
      <c r="P4" s="7"/>
      <c r="Q4" s="8"/>
      <c r="R4" s="7"/>
      <c r="S4" s="9"/>
    </row>
    <row r="5" spans="1:26" s="18" customFormat="1" ht="78.75" customHeight="1" thickTop="1" thickBot="1" x14ac:dyDescent="0.3">
      <c r="A5" s="11" t="s">
        <v>2</v>
      </c>
      <c r="B5" s="495" t="s">
        <v>3</v>
      </c>
      <c r="C5" s="495"/>
      <c r="D5" s="13"/>
      <c r="E5" s="11" t="s">
        <v>4</v>
      </c>
      <c r="F5" s="13"/>
      <c r="G5" s="11" t="s">
        <v>5</v>
      </c>
      <c r="H5" s="13"/>
      <c r="I5" s="11" t="s">
        <v>6</v>
      </c>
      <c r="J5" s="13"/>
      <c r="K5" s="14" t="s">
        <v>7</v>
      </c>
      <c r="L5" s="13"/>
      <c r="M5" s="15" t="s">
        <v>8</v>
      </c>
      <c r="N5" s="13"/>
      <c r="O5" s="16" t="s">
        <v>9</v>
      </c>
      <c r="P5" s="13"/>
      <c r="Q5" s="16" t="s">
        <v>10</v>
      </c>
      <c r="R5" s="13"/>
      <c r="S5" s="16" t="s">
        <v>11</v>
      </c>
      <c r="T5" s="17"/>
    </row>
    <row r="6" spans="1:26" s="18" customFormat="1" ht="15" customHeight="1" x14ac:dyDescent="0.25">
      <c r="A6" s="19" t="s">
        <v>12</v>
      </c>
      <c r="O6" s="20"/>
      <c r="Q6" s="20"/>
      <c r="T6" s="17"/>
    </row>
    <row r="7" spans="1:26" s="18" customFormat="1" ht="20.100000000000001" customHeight="1" x14ac:dyDescent="0.25">
      <c r="A7" s="21" t="s">
        <v>13</v>
      </c>
      <c r="B7" s="18" t="s">
        <v>14</v>
      </c>
      <c r="C7" s="18" t="s">
        <v>15</v>
      </c>
      <c r="E7" s="22">
        <v>10813</v>
      </c>
      <c r="G7" s="22">
        <v>0</v>
      </c>
      <c r="I7" s="22">
        <f>E7-G7</f>
        <v>10813</v>
      </c>
      <c r="K7" s="23">
        <f>ROUND(IF(I7&lt;&gt;0,((O7/I7)/10),0),3)</f>
        <v>5.4189999999999996</v>
      </c>
      <c r="M7" s="23">
        <f>ROUND(IF(I7&lt;&gt;0,((Q7/I7)/10),0),3)</f>
        <v>5.9379999999999997</v>
      </c>
      <c r="O7" s="24">
        <v>586000</v>
      </c>
      <c r="Q7" s="24">
        <v>642100</v>
      </c>
      <c r="S7" s="24">
        <v>56100.000000000015</v>
      </c>
      <c r="T7" s="17"/>
    </row>
    <row r="8" spans="1:26" s="18" customFormat="1" ht="20.100000000000001" customHeight="1" x14ac:dyDescent="0.25">
      <c r="A8" s="18" t="s">
        <v>16</v>
      </c>
      <c r="B8" s="18" t="s">
        <v>14</v>
      </c>
      <c r="C8" s="18" t="s">
        <v>17</v>
      </c>
      <c r="E8" s="22">
        <v>124156</v>
      </c>
      <c r="G8" s="22">
        <v>0</v>
      </c>
      <c r="I8" s="22">
        <f>E8-G8</f>
        <v>124156</v>
      </c>
      <c r="K8" s="23">
        <f>ROUND(IF(I8&lt;&gt;0,((O8/I8)/10),0),3)</f>
        <v>4.5570000000000004</v>
      </c>
      <c r="M8" s="23">
        <f>ROUND(IF(I8&lt;&gt;0,((Q8/I8)/10),0),3)</f>
        <v>6.6349999999999998</v>
      </c>
      <c r="O8" s="24">
        <v>5657600</v>
      </c>
      <c r="Q8" s="24">
        <v>8238300</v>
      </c>
      <c r="S8" s="24">
        <v>2131200</v>
      </c>
      <c r="T8" s="17"/>
    </row>
    <row r="9" spans="1:26" s="18" customFormat="1" ht="20.100000000000001" customHeight="1" thickBot="1" x14ac:dyDescent="0.3">
      <c r="A9" s="19" t="s">
        <v>18</v>
      </c>
      <c r="E9" s="25">
        <f>SUM(E7:E8)</f>
        <v>134969</v>
      </c>
      <c r="F9" s="19"/>
      <c r="G9" s="25">
        <f>SUM(G7:G8)</f>
        <v>0</v>
      </c>
      <c r="H9" s="19"/>
      <c r="I9" s="25">
        <f>SUM(I7:I8)</f>
        <v>134969</v>
      </c>
      <c r="J9" s="19"/>
      <c r="K9" s="26">
        <f>ROUND(IF(I9&lt;&gt;0,((O9/I9)/10),0),3)</f>
        <v>4.6260000000000003</v>
      </c>
      <c r="L9" s="19"/>
      <c r="M9" s="26">
        <f>ROUND(IF(I9&lt;&gt;0,((Q9/I9)/10),0),3)</f>
        <v>6.58</v>
      </c>
      <c r="N9" s="19"/>
      <c r="O9" s="27">
        <f>SUM(O7:O8)</f>
        <v>6243600</v>
      </c>
      <c r="P9" s="19"/>
      <c r="Q9" s="27">
        <f>SUM(Q7:Q8)</f>
        <v>8880400</v>
      </c>
      <c r="R9" s="19"/>
      <c r="S9" s="27">
        <f>SUM(S7:S8)</f>
        <v>2187300</v>
      </c>
      <c r="T9" s="17"/>
    </row>
    <row r="10" spans="1:26" s="18" customFormat="1" ht="20.100000000000001" customHeight="1" thickTop="1" x14ac:dyDescent="0.25">
      <c r="A10" s="19"/>
      <c r="E10" s="28"/>
      <c r="F10" s="19"/>
      <c r="G10" s="28"/>
      <c r="H10" s="19"/>
      <c r="I10" s="28"/>
      <c r="J10" s="19"/>
      <c r="K10" s="29"/>
      <c r="L10" s="19"/>
      <c r="M10" s="29"/>
      <c r="N10" s="19"/>
      <c r="O10" s="30"/>
      <c r="P10" s="19"/>
      <c r="Q10" s="30"/>
      <c r="R10" s="19"/>
      <c r="S10" s="30"/>
      <c r="T10" s="17"/>
    </row>
    <row r="11" spans="1:26" s="18" customFormat="1" ht="20.100000000000001" customHeight="1" x14ac:dyDescent="0.25">
      <c r="A11" s="19"/>
      <c r="E11" s="28"/>
      <c r="F11" s="19"/>
      <c r="G11" s="28"/>
      <c r="H11" s="19"/>
      <c r="I11" s="28"/>
      <c r="J11" s="19"/>
      <c r="K11" s="29"/>
      <c r="L11" s="19"/>
      <c r="M11" s="29"/>
      <c r="N11" s="19"/>
      <c r="O11" s="30"/>
      <c r="P11" s="19"/>
      <c r="Q11" s="30"/>
      <c r="R11" s="19"/>
      <c r="S11" s="30"/>
      <c r="T11" s="17"/>
    </row>
    <row r="12" spans="1:26" s="18" customFormat="1" ht="18" customHeight="1" x14ac:dyDescent="0.25">
      <c r="T12" s="17"/>
    </row>
    <row r="13" spans="1:26" s="18" customFormat="1" ht="18" customHeight="1" x14ac:dyDescent="0.25">
      <c r="A13" s="31" t="s">
        <v>19</v>
      </c>
      <c r="O13" s="20"/>
      <c r="Q13" s="20"/>
      <c r="T13" s="17"/>
    </row>
    <row r="14" spans="1:26" s="18" customFormat="1" ht="20.100000000000001" customHeight="1" x14ac:dyDescent="0.25">
      <c r="A14" s="18" t="s">
        <v>20</v>
      </c>
      <c r="B14" s="18" t="s">
        <v>14</v>
      </c>
      <c r="C14" s="32" t="s">
        <v>15</v>
      </c>
      <c r="E14" s="18">
        <v>2553.5000000000005</v>
      </c>
      <c r="G14" s="18">
        <v>0</v>
      </c>
      <c r="I14" s="22">
        <f>E14-G14</f>
        <v>2553.5000000000005</v>
      </c>
      <c r="K14" s="23">
        <f>ROUND(IF(I14&lt;&gt;0,((O14/I14)/10),0),3)</f>
        <v>5.6760000000000002</v>
      </c>
      <c r="M14" s="23">
        <f>ROUND(IF(I14&lt;&gt;0,((Q14/I14)/10),0),3)</f>
        <v>6.2439999999999998</v>
      </c>
      <c r="O14" s="20">
        <v>144945.77999999997</v>
      </c>
      <c r="P14" s="20"/>
      <c r="Q14" s="20">
        <v>159440.37</v>
      </c>
      <c r="R14" s="20"/>
      <c r="S14" s="20">
        <v>8328.4407999999985</v>
      </c>
      <c r="T14" s="33"/>
      <c r="U14" s="20"/>
    </row>
    <row r="15" spans="1:26" s="18" customFormat="1" ht="20.100000000000001" customHeight="1" x14ac:dyDescent="0.25">
      <c r="A15" s="18" t="s">
        <v>21</v>
      </c>
      <c r="B15" s="18" t="s">
        <v>14</v>
      </c>
      <c r="C15" s="32" t="s">
        <v>15</v>
      </c>
      <c r="E15" s="18">
        <v>12157.155000000002</v>
      </c>
      <c r="G15" s="18">
        <v>0</v>
      </c>
      <c r="I15" s="22">
        <f>E15-G15</f>
        <v>12157.155000000002</v>
      </c>
      <c r="K15" s="23">
        <f>ROUND(IF(I15&lt;&gt;0,((O15/I15)/10),0),3)</f>
        <v>4.4950000000000001</v>
      </c>
      <c r="M15" s="23">
        <f>ROUND(IF(I15&lt;&gt;0,((Q15/I15)/10),0),3)</f>
        <v>4.9450000000000003</v>
      </c>
      <c r="O15" s="20">
        <v>546472.94000000006</v>
      </c>
      <c r="P15" s="20"/>
      <c r="Q15" s="20">
        <v>601120.24</v>
      </c>
      <c r="R15" s="20"/>
      <c r="S15" s="20">
        <v>28141.783490000002</v>
      </c>
      <c r="T15" s="33"/>
      <c r="U15" s="34"/>
      <c r="V15" s="34"/>
      <c r="W15" s="34"/>
    </row>
    <row r="16" spans="1:26" s="18" customFormat="1" ht="20.100000000000001" customHeight="1" x14ac:dyDescent="0.25">
      <c r="C16" s="32"/>
      <c r="G16" s="22"/>
      <c r="I16" s="22"/>
      <c r="K16" s="23"/>
      <c r="M16" s="23"/>
      <c r="O16" s="24"/>
      <c r="Q16" s="24"/>
      <c r="S16" s="20"/>
      <c r="T16" s="17"/>
      <c r="U16" s="35"/>
      <c r="V16" s="35"/>
      <c r="W16" s="35"/>
      <c r="X16" s="36"/>
      <c r="Y16" s="35"/>
      <c r="Z16" s="35"/>
    </row>
    <row r="17" spans="1:28" s="18" customFormat="1" ht="20.100000000000001" customHeight="1" x14ac:dyDescent="0.25">
      <c r="A17" s="18" t="s">
        <v>22</v>
      </c>
      <c r="C17" s="32" t="s">
        <v>23</v>
      </c>
      <c r="E17" s="22">
        <v>85</v>
      </c>
      <c r="G17" s="22">
        <v>0</v>
      </c>
      <c r="I17" s="22">
        <f>E17-G17</f>
        <v>85</v>
      </c>
      <c r="K17" s="23">
        <f t="shared" ref="K17:K29" si="0">ROUND(IF(I17&lt;&gt;0,((O17/I17)/10),0),3)</f>
        <v>6.0609999999999999</v>
      </c>
      <c r="M17" s="23">
        <f t="shared" ref="M17:M29" si="1">ROUND(IF(I17&lt;&gt;0,((Q17/I17)/10),0),3)</f>
        <v>7.4560000000000004</v>
      </c>
      <c r="O17" s="24">
        <v>5152.24</v>
      </c>
      <c r="P17" s="20"/>
      <c r="Q17" s="24">
        <v>6337.51</v>
      </c>
      <c r="R17" s="20"/>
      <c r="S17" s="24">
        <v>893.32999999999993</v>
      </c>
      <c r="T17" s="17"/>
      <c r="U17" s="20"/>
      <c r="V17" s="20"/>
      <c r="W17" s="20"/>
      <c r="X17" s="20"/>
      <c r="Y17" s="20"/>
      <c r="Z17" s="20"/>
      <c r="AA17" s="20"/>
      <c r="AB17" s="20"/>
    </row>
    <row r="18" spans="1:28" s="18" customFormat="1" ht="20.100000000000001" customHeight="1" x14ac:dyDescent="0.25">
      <c r="A18" s="18" t="s">
        <v>24</v>
      </c>
      <c r="C18" s="32" t="s">
        <v>23</v>
      </c>
      <c r="E18" s="22">
        <v>39</v>
      </c>
      <c r="G18" s="22">
        <v>0</v>
      </c>
      <c r="I18" s="22">
        <f>E18-G18</f>
        <v>39</v>
      </c>
      <c r="K18" s="23">
        <f t="shared" si="0"/>
        <v>5.86</v>
      </c>
      <c r="M18" s="23">
        <f t="shared" si="1"/>
        <v>6.5220000000000002</v>
      </c>
      <c r="O18" s="24">
        <v>2285.4</v>
      </c>
      <c r="P18" s="20"/>
      <c r="Q18" s="24">
        <v>2543.7600000000002</v>
      </c>
      <c r="R18" s="20"/>
      <c r="S18" s="24">
        <v>129.66</v>
      </c>
      <c r="T18" s="24"/>
      <c r="U18" s="20"/>
      <c r="V18" s="20"/>
      <c r="W18" s="20"/>
      <c r="X18" s="20"/>
      <c r="Y18" s="20"/>
      <c r="Z18" s="20"/>
      <c r="AA18" s="20"/>
      <c r="AB18" s="20"/>
    </row>
    <row r="19" spans="1:28" s="18" customFormat="1" ht="20.100000000000001" customHeight="1" x14ac:dyDescent="0.25">
      <c r="A19" s="18" t="s">
        <v>25</v>
      </c>
      <c r="B19" s="37"/>
      <c r="C19" s="32" t="s">
        <v>23</v>
      </c>
      <c r="D19" s="37"/>
      <c r="E19" s="22">
        <v>1154</v>
      </c>
      <c r="F19" s="37"/>
      <c r="G19" s="22">
        <v>0</v>
      </c>
      <c r="H19" s="37"/>
      <c r="I19" s="22">
        <f>E19-G19</f>
        <v>1154</v>
      </c>
      <c r="J19" s="37"/>
      <c r="K19" s="23">
        <f t="shared" si="0"/>
        <v>3.6480000000000001</v>
      </c>
      <c r="M19" s="23">
        <f t="shared" si="1"/>
        <v>4.2729999999999997</v>
      </c>
      <c r="N19" s="37"/>
      <c r="O19" s="24">
        <v>42098.559999999998</v>
      </c>
      <c r="P19" s="20"/>
      <c r="Q19" s="24">
        <v>49305.659999999996</v>
      </c>
      <c r="R19" s="20"/>
      <c r="S19" s="24">
        <v>5627.8</v>
      </c>
      <c r="T19" s="24"/>
      <c r="U19" s="20"/>
      <c r="V19" s="20"/>
      <c r="W19" s="20"/>
      <c r="X19" s="20"/>
      <c r="Y19" s="20"/>
      <c r="Z19" s="20"/>
      <c r="AA19" s="20"/>
      <c r="AB19" s="20"/>
    </row>
    <row r="20" spans="1:28" s="18" customFormat="1" ht="20.100000000000001" customHeight="1" x14ac:dyDescent="0.25">
      <c r="A20" s="18" t="s">
        <v>26</v>
      </c>
      <c r="B20" s="37"/>
      <c r="C20" s="32" t="s">
        <v>23</v>
      </c>
      <c r="D20" s="37"/>
      <c r="E20" s="22">
        <v>12902</v>
      </c>
      <c r="G20" s="22">
        <v>0</v>
      </c>
      <c r="I20" s="22">
        <f t="shared" ref="I20:I30" si="2">E20-G20</f>
        <v>12902</v>
      </c>
      <c r="K20" s="23">
        <f t="shared" si="0"/>
        <v>4.7039999999999997</v>
      </c>
      <c r="M20" s="23">
        <f t="shared" si="1"/>
        <v>6.1319999999999997</v>
      </c>
      <c r="O20" s="24">
        <v>606856.05999999994</v>
      </c>
      <c r="P20" s="20"/>
      <c r="Q20" s="24">
        <v>791162.32000000007</v>
      </c>
      <c r="R20" s="20"/>
      <c r="S20" s="24">
        <v>149755.44</v>
      </c>
      <c r="T20" s="33"/>
      <c r="U20" s="20"/>
      <c r="V20" s="20"/>
      <c r="W20" s="20"/>
      <c r="X20" s="20"/>
      <c r="Y20" s="20"/>
      <c r="Z20" s="20"/>
      <c r="AA20" s="20"/>
      <c r="AB20" s="20"/>
    </row>
    <row r="21" spans="1:28" s="18" customFormat="1" ht="20.100000000000001" customHeight="1" x14ac:dyDescent="0.25">
      <c r="A21" s="18" t="s">
        <v>27</v>
      </c>
      <c r="B21" s="37"/>
      <c r="C21" s="32" t="s">
        <v>23</v>
      </c>
      <c r="D21" s="37"/>
      <c r="E21" s="22">
        <v>1006</v>
      </c>
      <c r="G21" s="22">
        <v>0</v>
      </c>
      <c r="I21" s="22">
        <f t="shared" si="2"/>
        <v>1006</v>
      </c>
      <c r="K21" s="23">
        <f t="shared" si="0"/>
        <v>4.0810000000000004</v>
      </c>
      <c r="M21" s="23">
        <f t="shared" si="1"/>
        <v>5.4130000000000003</v>
      </c>
      <c r="O21" s="24">
        <v>41059.74</v>
      </c>
      <c r="P21" s="20"/>
      <c r="Q21" s="24">
        <v>54458.1348</v>
      </c>
      <c r="R21" s="20"/>
      <c r="S21" s="24">
        <v>9967.3148000000001</v>
      </c>
      <c r="T21" s="33"/>
      <c r="U21" s="20"/>
      <c r="V21" s="20"/>
      <c r="W21" s="20"/>
      <c r="X21" s="20"/>
      <c r="Y21" s="20"/>
      <c r="Z21" s="20"/>
      <c r="AA21" s="20"/>
      <c r="AB21" s="20"/>
    </row>
    <row r="22" spans="1:28" s="18" customFormat="1" ht="20.100000000000001" customHeight="1" x14ac:dyDescent="0.25">
      <c r="A22" s="18" t="s">
        <v>28</v>
      </c>
      <c r="B22" s="37"/>
      <c r="C22" s="32" t="s">
        <v>23</v>
      </c>
      <c r="D22" s="37"/>
      <c r="E22" s="22">
        <v>6608</v>
      </c>
      <c r="G22" s="22">
        <v>0</v>
      </c>
      <c r="I22" s="22">
        <f t="shared" si="2"/>
        <v>6608</v>
      </c>
      <c r="K22" s="23">
        <f t="shared" si="0"/>
        <v>7.351</v>
      </c>
      <c r="M22" s="23">
        <f t="shared" si="1"/>
        <v>10.183</v>
      </c>
      <c r="O22" s="24">
        <v>485758.44</v>
      </c>
      <c r="P22" s="20"/>
      <c r="Q22" s="24">
        <v>672914.55999999994</v>
      </c>
      <c r="R22" s="20"/>
      <c r="S22" s="24">
        <v>171059.23</v>
      </c>
      <c r="T22" s="17"/>
      <c r="U22" s="24"/>
      <c r="V22" s="20"/>
      <c r="W22" s="20"/>
      <c r="X22" s="20"/>
      <c r="Y22" s="20"/>
      <c r="Z22" s="20"/>
      <c r="AA22" s="20"/>
      <c r="AB22" s="20"/>
    </row>
    <row r="23" spans="1:28" s="18" customFormat="1" ht="20.100000000000001" customHeight="1" x14ac:dyDescent="0.25">
      <c r="A23" s="18" t="s">
        <v>29</v>
      </c>
      <c r="C23" s="32" t="s">
        <v>23</v>
      </c>
      <c r="D23" s="37"/>
      <c r="E23" s="22">
        <v>16440</v>
      </c>
      <c r="G23" s="22">
        <v>0</v>
      </c>
      <c r="I23" s="22">
        <f t="shared" si="2"/>
        <v>16440</v>
      </c>
      <c r="K23" s="23">
        <f t="shared" si="0"/>
        <v>4.7939999999999996</v>
      </c>
      <c r="M23" s="23">
        <f t="shared" si="1"/>
        <v>5.9740000000000002</v>
      </c>
      <c r="O23" s="24">
        <v>788084.4</v>
      </c>
      <c r="P23" s="20"/>
      <c r="Q23" s="24">
        <v>982080</v>
      </c>
      <c r="R23" s="20"/>
      <c r="S23" s="24">
        <v>139494</v>
      </c>
      <c r="T23" s="17"/>
      <c r="U23" s="20"/>
      <c r="V23" s="20"/>
      <c r="W23" s="20"/>
      <c r="X23" s="20"/>
      <c r="Y23" s="20"/>
      <c r="Z23" s="20"/>
      <c r="AA23" s="20"/>
      <c r="AB23" s="20"/>
    </row>
    <row r="24" spans="1:28" s="18" customFormat="1" ht="20.100000000000001" customHeight="1" x14ac:dyDescent="0.25">
      <c r="A24" s="18" t="s">
        <v>30</v>
      </c>
      <c r="C24" s="32" t="s">
        <v>23</v>
      </c>
      <c r="D24" s="37"/>
      <c r="E24" s="22">
        <v>40</v>
      </c>
      <c r="G24" s="22">
        <v>0</v>
      </c>
      <c r="I24" s="22">
        <f t="shared" si="2"/>
        <v>40</v>
      </c>
      <c r="K24" s="23">
        <f t="shared" si="0"/>
        <v>5.3070000000000004</v>
      </c>
      <c r="M24" s="23">
        <f t="shared" si="1"/>
        <v>8.6150000000000002</v>
      </c>
      <c r="O24" s="24">
        <v>2122.8000000000002</v>
      </c>
      <c r="P24" s="20"/>
      <c r="Q24" s="24">
        <v>3445.8</v>
      </c>
      <c r="R24" s="20"/>
      <c r="S24" s="24">
        <v>1192.5999999999999</v>
      </c>
      <c r="T24" s="17"/>
      <c r="U24" s="20"/>
      <c r="V24" s="20"/>
      <c r="W24" s="20"/>
      <c r="X24" s="20"/>
      <c r="Y24" s="20"/>
      <c r="Z24" s="20"/>
      <c r="AA24" s="20"/>
      <c r="AB24" s="20"/>
    </row>
    <row r="25" spans="1:28" s="18" customFormat="1" ht="20.100000000000001" customHeight="1" x14ac:dyDescent="0.25">
      <c r="A25" s="18" t="s">
        <v>31</v>
      </c>
      <c r="C25" s="32" t="s">
        <v>23</v>
      </c>
      <c r="D25" s="37"/>
      <c r="E25" s="22">
        <v>2830</v>
      </c>
      <c r="G25" s="22">
        <v>0</v>
      </c>
      <c r="I25" s="22">
        <f t="shared" si="2"/>
        <v>2830</v>
      </c>
      <c r="K25" s="23">
        <f t="shared" si="0"/>
        <v>3.3839999999999999</v>
      </c>
      <c r="M25" s="23">
        <f t="shared" si="1"/>
        <v>3.8610000000000002</v>
      </c>
      <c r="O25" s="24">
        <v>95780.56</v>
      </c>
      <c r="P25" s="20"/>
      <c r="Q25" s="24">
        <v>109272.9148</v>
      </c>
      <c r="R25" s="20"/>
      <c r="S25" s="24">
        <v>9871.354800000001</v>
      </c>
      <c r="T25" s="17"/>
      <c r="U25" s="20"/>
      <c r="V25" s="20"/>
      <c r="W25" s="20"/>
      <c r="X25" s="20"/>
      <c r="Y25" s="20"/>
      <c r="Z25" s="20"/>
      <c r="AA25" s="20"/>
      <c r="AB25" s="20"/>
    </row>
    <row r="26" spans="1:28" s="18" customFormat="1" ht="20.100000000000001" customHeight="1" x14ac:dyDescent="0.25">
      <c r="A26" s="18" t="s">
        <v>32</v>
      </c>
      <c r="C26" s="32" t="s">
        <v>23</v>
      </c>
      <c r="D26" s="37"/>
      <c r="E26" s="22">
        <v>20532</v>
      </c>
      <c r="G26" s="22">
        <v>0</v>
      </c>
      <c r="I26" s="22">
        <f t="shared" si="2"/>
        <v>20532</v>
      </c>
      <c r="K26" s="23">
        <f t="shared" si="0"/>
        <v>8.9589999999999996</v>
      </c>
      <c r="M26" s="23">
        <f t="shared" si="1"/>
        <v>12.061</v>
      </c>
      <c r="O26" s="24">
        <v>1839546.42</v>
      </c>
      <c r="P26" s="20"/>
      <c r="Q26" s="24">
        <v>2476366.8099999996</v>
      </c>
      <c r="R26" s="20"/>
      <c r="S26" s="24">
        <v>538328.55999999994</v>
      </c>
      <c r="T26" s="17"/>
      <c r="U26" s="24"/>
      <c r="V26" s="20"/>
      <c r="W26" s="20"/>
      <c r="X26" s="20"/>
      <c r="Y26" s="20"/>
      <c r="Z26" s="20"/>
      <c r="AA26" s="20"/>
      <c r="AB26" s="20"/>
    </row>
    <row r="27" spans="1:28" s="18" customFormat="1" ht="20.100000000000001" customHeight="1" x14ac:dyDescent="0.25">
      <c r="A27" s="18" t="s">
        <v>33</v>
      </c>
      <c r="C27" s="32" t="s">
        <v>23</v>
      </c>
      <c r="D27" s="37"/>
      <c r="E27" s="22">
        <v>16470</v>
      </c>
      <c r="G27" s="22">
        <v>0</v>
      </c>
      <c r="I27" s="22">
        <f t="shared" si="2"/>
        <v>16470</v>
      </c>
      <c r="K27" s="23">
        <f t="shared" si="0"/>
        <v>3.3260000000000001</v>
      </c>
      <c r="M27" s="23">
        <f t="shared" si="1"/>
        <v>4.0019999999999998</v>
      </c>
      <c r="O27" s="24">
        <v>547712.87000000011</v>
      </c>
      <c r="P27" s="20"/>
      <c r="Q27" s="24">
        <v>659145.6100000001</v>
      </c>
      <c r="R27" s="20"/>
      <c r="S27" s="24">
        <v>88126.579999999987</v>
      </c>
      <c r="T27" s="17"/>
      <c r="U27" s="20"/>
      <c r="V27" s="20"/>
      <c r="W27" s="20"/>
      <c r="X27" s="20"/>
      <c r="Y27" s="20"/>
      <c r="Z27" s="20"/>
      <c r="AA27" s="20"/>
      <c r="AB27" s="20"/>
    </row>
    <row r="28" spans="1:28" s="18" customFormat="1" ht="20.100000000000001" customHeight="1" x14ac:dyDescent="0.25">
      <c r="A28" s="18" t="s">
        <v>34</v>
      </c>
      <c r="C28" s="32" t="s">
        <v>23</v>
      </c>
      <c r="D28" s="37"/>
      <c r="E28" s="22">
        <v>45994</v>
      </c>
      <c r="G28" s="22">
        <v>0</v>
      </c>
      <c r="I28" s="22">
        <f t="shared" si="2"/>
        <v>45994</v>
      </c>
      <c r="K28" s="23">
        <f t="shared" si="0"/>
        <v>4.2789999999999999</v>
      </c>
      <c r="M28" s="23">
        <f t="shared" si="1"/>
        <v>5.17</v>
      </c>
      <c r="O28" s="24">
        <v>1968274.38</v>
      </c>
      <c r="P28" s="20"/>
      <c r="Q28" s="24">
        <v>2378007.58</v>
      </c>
      <c r="R28" s="20"/>
      <c r="S28" s="24">
        <v>285019.56</v>
      </c>
      <c r="T28" s="33"/>
      <c r="U28" s="20"/>
      <c r="V28" s="20"/>
      <c r="W28" s="20"/>
      <c r="X28" s="20"/>
      <c r="Y28" s="20"/>
      <c r="Z28" s="20"/>
      <c r="AA28" s="20"/>
      <c r="AB28" s="20"/>
    </row>
    <row r="29" spans="1:28" s="18" customFormat="1" ht="20.100000000000001" customHeight="1" x14ac:dyDescent="0.25">
      <c r="A29" s="18" t="s">
        <v>35</v>
      </c>
      <c r="C29" s="32" t="s">
        <v>23</v>
      </c>
      <c r="D29" s="37"/>
      <c r="E29" s="22">
        <v>4105</v>
      </c>
      <c r="G29" s="22">
        <v>0</v>
      </c>
      <c r="I29" s="22">
        <f t="shared" si="2"/>
        <v>4105</v>
      </c>
      <c r="K29" s="23">
        <f t="shared" si="0"/>
        <v>3.847</v>
      </c>
      <c r="M29" s="23">
        <f t="shared" si="1"/>
        <v>5.6440000000000001</v>
      </c>
      <c r="O29" s="24">
        <v>157916.1</v>
      </c>
      <c r="P29" s="20"/>
      <c r="Q29" s="24">
        <v>231701.93</v>
      </c>
      <c r="R29" s="20"/>
      <c r="S29" s="24">
        <v>65181.38</v>
      </c>
      <c r="T29" s="17"/>
      <c r="U29" s="24"/>
      <c r="V29" s="20"/>
      <c r="W29" s="20"/>
      <c r="X29" s="20"/>
      <c r="Y29" s="20"/>
      <c r="Z29" s="20"/>
      <c r="AA29" s="20"/>
      <c r="AB29" s="20"/>
    </row>
    <row r="30" spans="1:28" s="18" customFormat="1" ht="20.100000000000001" customHeight="1" x14ac:dyDescent="0.25">
      <c r="A30" s="18" t="s">
        <v>36</v>
      </c>
      <c r="C30" s="32" t="s">
        <v>23</v>
      </c>
      <c r="D30" s="37"/>
      <c r="E30" s="22">
        <v>0</v>
      </c>
      <c r="G30" s="22">
        <v>0</v>
      </c>
      <c r="I30" s="22">
        <f t="shared" si="2"/>
        <v>0</v>
      </c>
      <c r="K30" s="23">
        <f>ROUND(IF(I30&lt;&gt;0,((O30/I30)/10),0),3)</f>
        <v>0</v>
      </c>
      <c r="M30" s="23">
        <f>ROUND(IF(I30&lt;&gt;0,((Q30/I30)/10),0),3)</f>
        <v>0</v>
      </c>
      <c r="O30" s="24">
        <v>0</v>
      </c>
      <c r="P30" s="20"/>
      <c r="Q30" s="24">
        <v>-53072.260000000009</v>
      </c>
      <c r="R30" s="20"/>
      <c r="S30" s="24">
        <v>-53072.260000000009</v>
      </c>
      <c r="T30" s="17"/>
      <c r="U30" s="20"/>
      <c r="V30" s="20"/>
      <c r="W30" s="20"/>
      <c r="X30" s="20"/>
      <c r="Y30" s="20"/>
      <c r="Z30" s="20"/>
      <c r="AA30" s="20"/>
      <c r="AB30" s="20"/>
    </row>
    <row r="31" spans="1:28" s="18" customFormat="1" ht="20.100000000000001" customHeight="1" x14ac:dyDescent="0.25">
      <c r="A31" s="18" t="s">
        <v>37</v>
      </c>
      <c r="B31" s="37"/>
      <c r="C31" s="32" t="s">
        <v>23</v>
      </c>
      <c r="D31" s="37"/>
      <c r="E31" s="22">
        <v>3662</v>
      </c>
      <c r="G31" s="22">
        <v>0</v>
      </c>
      <c r="I31" s="22">
        <f>E31-G31</f>
        <v>3662</v>
      </c>
      <c r="K31" s="23">
        <f>ROUND(IF(I31&lt;&gt;0,((O31/I31)/10),0),3)</f>
        <v>4.0170000000000003</v>
      </c>
      <c r="M31" s="23">
        <f>ROUND(IF(I31&lt;&gt;0,((Q31/I31)/10),0),3)</f>
        <v>5.5990000000000002</v>
      </c>
      <c r="O31" s="24">
        <v>147089.48000000001</v>
      </c>
      <c r="P31" s="20"/>
      <c r="Q31" s="24">
        <v>205039.41</v>
      </c>
      <c r="R31" s="20"/>
      <c r="S31" s="24">
        <v>50374.700000000004</v>
      </c>
      <c r="T31" s="17"/>
      <c r="U31" s="20"/>
      <c r="V31" s="20"/>
      <c r="W31" s="20"/>
      <c r="X31" s="20"/>
      <c r="Y31" s="20"/>
      <c r="Z31" s="20"/>
      <c r="AA31" s="20"/>
      <c r="AB31" s="20"/>
    </row>
    <row r="32" spans="1:28" s="18" customFormat="1" ht="9" customHeight="1" x14ac:dyDescent="0.25">
      <c r="B32" s="37"/>
      <c r="C32" s="32"/>
      <c r="D32" s="37"/>
      <c r="E32" s="22"/>
      <c r="G32" s="22"/>
      <c r="I32" s="22"/>
      <c r="K32" s="23"/>
      <c r="M32" s="23"/>
      <c r="O32" s="24"/>
      <c r="P32" s="20"/>
      <c r="Q32" s="24"/>
      <c r="R32" s="20"/>
      <c r="S32" s="24"/>
      <c r="T32" s="17"/>
      <c r="U32" s="20"/>
      <c r="V32" s="20"/>
      <c r="W32" s="20"/>
      <c r="X32" s="20"/>
      <c r="Y32" s="20"/>
      <c r="Z32" s="20"/>
      <c r="AA32" s="20"/>
      <c r="AB32" s="20"/>
    </row>
    <row r="33" spans="1:28" s="18" customFormat="1" ht="20.100000000000001" customHeight="1" x14ac:dyDescent="0.25">
      <c r="A33" s="18" t="s">
        <v>32</v>
      </c>
      <c r="B33" s="37"/>
      <c r="C33" s="18" t="s">
        <v>38</v>
      </c>
      <c r="D33" s="37"/>
      <c r="E33" s="22">
        <v>0</v>
      </c>
      <c r="G33" s="22">
        <v>0</v>
      </c>
      <c r="I33" s="22">
        <f>E33-G33</f>
        <v>0</v>
      </c>
      <c r="K33" s="23">
        <f>ROUND(IF(I33&lt;&gt;0,((O33/I33)/10),0),3)</f>
        <v>0</v>
      </c>
      <c r="M33" s="23">
        <f>ROUND(IF(I33&lt;&gt;0,((Q33/I33)/10),0),3)</f>
        <v>0</v>
      </c>
      <c r="O33" s="24">
        <v>73304.75</v>
      </c>
      <c r="P33" s="20"/>
      <c r="Q33" s="24">
        <v>118000</v>
      </c>
      <c r="R33" s="20"/>
      <c r="S33" s="24">
        <v>39890.5</v>
      </c>
      <c r="T33" s="17"/>
      <c r="U33" s="20"/>
      <c r="V33" s="20"/>
      <c r="W33" s="20"/>
      <c r="X33" s="20"/>
      <c r="Y33" s="20"/>
      <c r="Z33" s="20"/>
      <c r="AA33" s="20"/>
      <c r="AB33" s="20"/>
    </row>
    <row r="34" spans="1:28" s="18" customFormat="1" ht="9" customHeight="1" x14ac:dyDescent="0.25">
      <c r="B34" s="37"/>
      <c r="C34" s="32"/>
      <c r="D34" s="37"/>
      <c r="E34" s="22"/>
      <c r="G34" s="22"/>
      <c r="I34" s="22"/>
      <c r="K34" s="23"/>
      <c r="M34" s="23"/>
      <c r="O34" s="24"/>
      <c r="P34" s="38"/>
      <c r="Q34" s="24"/>
      <c r="R34" s="38"/>
      <c r="S34" s="24"/>
      <c r="T34" s="33"/>
      <c r="U34" s="20"/>
      <c r="V34" s="20"/>
      <c r="W34" s="20"/>
      <c r="X34" s="20"/>
      <c r="Y34" s="20"/>
    </row>
    <row r="35" spans="1:28" s="18" customFormat="1" ht="20.100000000000001" customHeight="1" x14ac:dyDescent="0.25">
      <c r="A35" s="18" t="s">
        <v>39</v>
      </c>
      <c r="B35" s="37"/>
      <c r="C35" s="32" t="s">
        <v>23</v>
      </c>
      <c r="D35" s="37"/>
      <c r="E35" s="22">
        <v>184</v>
      </c>
      <c r="G35" s="22">
        <v>0</v>
      </c>
      <c r="I35" s="22">
        <f>E35-G35</f>
        <v>184</v>
      </c>
      <c r="K35" s="23">
        <f>ROUND(IF(I35&lt;&gt;0,((O35/I35)/10),0),3)</f>
        <v>6.6909999999999998</v>
      </c>
      <c r="M35" s="23">
        <f>ROUND(IF(I35&lt;&gt;0,((Q35/I35)/10),0),3)</f>
        <v>7.2279999999999998</v>
      </c>
      <c r="O35" s="24">
        <v>12311.24</v>
      </c>
      <c r="P35" s="20"/>
      <c r="Q35" s="24">
        <v>13299.23</v>
      </c>
      <c r="R35" s="20"/>
      <c r="S35" s="24">
        <v>956.71</v>
      </c>
      <c r="T35" s="33"/>
      <c r="U35" s="20"/>
      <c r="V35" s="20"/>
      <c r="W35" s="20"/>
      <c r="X35" s="20"/>
      <c r="Y35" s="20"/>
    </row>
    <row r="36" spans="1:28" s="18" customFormat="1" ht="10.5" customHeight="1" x14ac:dyDescent="0.25">
      <c r="B36" s="37"/>
      <c r="C36" s="32"/>
      <c r="D36" s="37"/>
      <c r="E36" s="22"/>
      <c r="G36" s="22"/>
      <c r="I36" s="22"/>
      <c r="K36" s="23"/>
      <c r="M36" s="23"/>
      <c r="O36" s="39"/>
      <c r="P36" s="17"/>
      <c r="Q36" s="39"/>
      <c r="R36" s="40"/>
      <c r="S36" s="39"/>
      <c r="T36" s="33"/>
      <c r="U36" s="20"/>
      <c r="V36" s="20"/>
      <c r="W36" s="20"/>
      <c r="X36" s="20"/>
      <c r="AB36" s="20"/>
    </row>
    <row r="37" spans="1:28" s="18" customFormat="1" ht="20.100000000000001" customHeight="1" x14ac:dyDescent="0.25">
      <c r="A37" s="41" t="s">
        <v>40</v>
      </c>
      <c r="B37" s="37"/>
      <c r="C37" s="32" t="s">
        <v>23</v>
      </c>
      <c r="D37" s="37"/>
      <c r="E37" s="22"/>
      <c r="G37" s="22"/>
      <c r="I37" s="22"/>
      <c r="K37" s="23"/>
      <c r="M37" s="23"/>
      <c r="O37" s="24"/>
      <c r="Q37" s="24"/>
      <c r="R37" s="37"/>
      <c r="S37" s="20">
        <v>-172096.48999999996</v>
      </c>
      <c r="T37" s="33"/>
      <c r="U37" s="20"/>
      <c r="V37" s="20"/>
      <c r="W37" s="20"/>
      <c r="X37" s="20"/>
    </row>
    <row r="38" spans="1:28" s="18" customFormat="1" ht="10.5" customHeight="1" x14ac:dyDescent="0.25">
      <c r="B38" s="37"/>
      <c r="C38" s="32"/>
      <c r="D38" s="37"/>
      <c r="E38" s="22"/>
      <c r="G38" s="22"/>
      <c r="I38" s="22"/>
      <c r="K38" s="23"/>
      <c r="M38" s="23"/>
      <c r="O38" s="39"/>
      <c r="P38" s="17"/>
      <c r="Q38" s="39"/>
      <c r="R38" s="40"/>
      <c r="S38" s="39"/>
      <c r="T38" s="33"/>
      <c r="U38" s="20"/>
      <c r="V38" s="20"/>
      <c r="W38" s="20"/>
      <c r="X38" s="20"/>
    </row>
    <row r="39" spans="1:28" s="18" customFormat="1" ht="9.75" customHeight="1" x14ac:dyDescent="0.25">
      <c r="B39" s="37"/>
      <c r="C39" s="42"/>
      <c r="D39" s="37"/>
      <c r="E39" s="22"/>
      <c r="G39" s="22"/>
      <c r="I39" s="22"/>
      <c r="K39" s="23"/>
      <c r="M39" s="23"/>
      <c r="O39" s="43"/>
      <c r="P39" s="44"/>
      <c r="Q39" s="43"/>
      <c r="R39" s="37"/>
      <c r="S39" s="20"/>
      <c r="T39" s="17"/>
      <c r="U39" s="20"/>
      <c r="V39" s="20"/>
      <c r="W39" s="20"/>
      <c r="X39" s="20"/>
    </row>
    <row r="40" spans="1:28" s="18" customFormat="1" ht="20.100000000000001" customHeight="1" x14ac:dyDescent="0.25">
      <c r="A40" s="18" t="s">
        <v>32</v>
      </c>
      <c r="B40" s="37"/>
      <c r="C40" s="18" t="s">
        <v>41</v>
      </c>
      <c r="D40" s="37"/>
      <c r="E40" s="22">
        <v>0</v>
      </c>
      <c r="G40" s="22">
        <v>0</v>
      </c>
      <c r="I40" s="22">
        <f>E40-G40</f>
        <v>0</v>
      </c>
      <c r="K40" s="23">
        <f>ROUND(IF(I40&lt;&gt;0,((O40/I40)/10),0),3)</f>
        <v>0</v>
      </c>
      <c r="M40" s="23">
        <f>ROUND(IF(I40&lt;&gt;0,((Q40/I40)/10),0),3)</f>
        <v>0</v>
      </c>
      <c r="O40" s="24">
        <v>22125.9</v>
      </c>
      <c r="P40" s="20"/>
      <c r="Q40" s="24">
        <v>159000</v>
      </c>
      <c r="R40" s="20"/>
      <c r="S40" s="24">
        <v>136874.1</v>
      </c>
      <c r="T40" s="17"/>
      <c r="U40" s="20"/>
      <c r="V40" s="20"/>
      <c r="W40" s="20"/>
      <c r="X40" s="20"/>
    </row>
    <row r="41" spans="1:28" s="18" customFormat="1" ht="8.25" customHeight="1" x14ac:dyDescent="0.25">
      <c r="B41" s="37"/>
      <c r="C41" s="42"/>
      <c r="D41" s="37"/>
      <c r="E41" s="22"/>
      <c r="G41" s="22"/>
      <c r="I41" s="22"/>
      <c r="K41" s="23"/>
      <c r="M41" s="23"/>
      <c r="O41" s="24"/>
      <c r="P41" s="20"/>
      <c r="Q41" s="24"/>
      <c r="R41" s="45"/>
      <c r="S41" s="24"/>
      <c r="T41" s="17"/>
      <c r="U41" s="20"/>
      <c r="V41" s="20"/>
      <c r="W41" s="20"/>
      <c r="X41" s="20"/>
    </row>
    <row r="42" spans="1:28" s="18" customFormat="1" ht="20.100000000000001" customHeight="1" x14ac:dyDescent="0.25">
      <c r="A42" s="41" t="s">
        <v>30</v>
      </c>
      <c r="B42" s="37"/>
      <c r="C42" s="18" t="s">
        <v>15</v>
      </c>
      <c r="D42" s="37"/>
      <c r="E42" s="46">
        <v>0</v>
      </c>
      <c r="G42" s="46">
        <v>0</v>
      </c>
      <c r="I42" s="46">
        <f>E42-G42</f>
        <v>0</v>
      </c>
      <c r="K42" s="47">
        <f>ROUND(IF(I42&lt;&gt;0,((O42/I42)/10),0),3)</f>
        <v>0</v>
      </c>
      <c r="M42" s="47">
        <f>ROUND(IF(I42&lt;&gt;0,((Q42/I42)/10),0),3)</f>
        <v>0</v>
      </c>
      <c r="O42" s="48">
        <v>40250.399999999965</v>
      </c>
      <c r="P42" s="20"/>
      <c r="Q42" s="48">
        <v>40250.399999999965</v>
      </c>
      <c r="R42" s="20"/>
      <c r="S42" s="48"/>
      <c r="T42" s="17"/>
      <c r="U42" s="20"/>
      <c r="V42" s="20"/>
      <c r="W42" s="20"/>
      <c r="X42" s="20"/>
    </row>
    <row r="43" spans="1:28" s="19" customFormat="1" ht="20.100000000000001" customHeight="1" x14ac:dyDescent="0.25">
      <c r="A43" s="49"/>
      <c r="B43" s="50"/>
      <c r="D43" s="50"/>
      <c r="E43" s="28"/>
      <c r="G43" s="28"/>
      <c r="I43" s="51"/>
      <c r="K43" s="52"/>
      <c r="M43" s="52"/>
      <c r="O43" s="30"/>
      <c r="Q43" s="30"/>
      <c r="R43" s="50"/>
      <c r="S43" s="30"/>
      <c r="T43" s="53"/>
      <c r="U43" s="54"/>
      <c r="V43" s="54"/>
      <c r="W43" s="54"/>
      <c r="X43" s="54"/>
    </row>
    <row r="44" spans="1:28" s="18" customFormat="1" ht="20.100000000000001" customHeight="1" x14ac:dyDescent="0.25">
      <c r="A44" s="18" t="s">
        <v>42</v>
      </c>
      <c r="E44" s="22">
        <f>E42</f>
        <v>0</v>
      </c>
      <c r="G44" s="22">
        <f>G42</f>
        <v>0</v>
      </c>
      <c r="I44" s="22">
        <f>E44-G44</f>
        <v>0</v>
      </c>
      <c r="K44" s="23">
        <f t="shared" ref="K44:K49" si="3">ROUND(IF(I44&lt;&gt;0,((O44/I44)/10),0),3)</f>
        <v>0</v>
      </c>
      <c r="M44" s="23">
        <f t="shared" ref="M44:M49" si="4">ROUND(IF(I44&lt;&gt;0,((Q44/I44)/10),0),3)</f>
        <v>0</v>
      </c>
      <c r="O44" s="24">
        <f>O42</f>
        <v>40250.399999999965</v>
      </c>
      <c r="P44" s="24"/>
      <c r="Q44" s="24">
        <f>Q42</f>
        <v>40250.399999999965</v>
      </c>
      <c r="S44" s="22"/>
      <c r="T44" s="17"/>
      <c r="U44" s="55"/>
      <c r="V44" s="56"/>
      <c r="W44" s="56"/>
    </row>
    <row r="45" spans="1:28" s="18" customFormat="1" ht="20.100000000000001" customHeight="1" x14ac:dyDescent="0.25">
      <c r="A45" s="18" t="s">
        <v>43</v>
      </c>
      <c r="E45" s="22">
        <f>E40</f>
        <v>0</v>
      </c>
      <c r="G45" s="22">
        <f>G40</f>
        <v>0</v>
      </c>
      <c r="I45" s="22">
        <f>E45-G45</f>
        <v>0</v>
      </c>
      <c r="K45" s="23">
        <f t="shared" si="3"/>
        <v>0</v>
      </c>
      <c r="M45" s="23">
        <f t="shared" si="4"/>
        <v>0</v>
      </c>
      <c r="O45" s="24">
        <f>O40</f>
        <v>22125.9</v>
      </c>
      <c r="P45" s="24"/>
      <c r="Q45" s="24">
        <f>Q40</f>
        <v>159000</v>
      </c>
      <c r="S45" s="24">
        <f>S40</f>
        <v>136874.1</v>
      </c>
      <c r="T45" s="17"/>
      <c r="U45" s="55"/>
      <c r="V45" s="56"/>
      <c r="W45" s="56"/>
    </row>
    <row r="46" spans="1:28" s="18" customFormat="1" ht="20.100000000000001" customHeight="1" x14ac:dyDescent="0.25">
      <c r="A46" s="18" t="s">
        <v>44</v>
      </c>
      <c r="E46" s="22">
        <f>SUM(E14:E15)</f>
        <v>14710.655000000002</v>
      </c>
      <c r="G46" s="22">
        <f>SUM(G14:G15)</f>
        <v>0</v>
      </c>
      <c r="I46" s="22">
        <f>E46-G46</f>
        <v>14710.655000000002</v>
      </c>
      <c r="K46" s="23">
        <f t="shared" si="3"/>
        <v>4.7</v>
      </c>
      <c r="M46" s="23">
        <f t="shared" si="4"/>
        <v>5.17</v>
      </c>
      <c r="O46" s="24">
        <f>SUM(O14:O15)</f>
        <v>691418.72</v>
      </c>
      <c r="P46" s="20"/>
      <c r="Q46" s="24">
        <f>SUM(Q14:Q15)</f>
        <v>760560.61</v>
      </c>
      <c r="R46" s="20"/>
      <c r="S46" s="24">
        <f>SUM(S14:S15)</f>
        <v>36470.224289999998</v>
      </c>
      <c r="T46" s="33"/>
      <c r="U46" s="55"/>
      <c r="V46" s="56"/>
      <c r="W46" s="56"/>
    </row>
    <row r="47" spans="1:28" s="18" customFormat="1" ht="20.100000000000001" customHeight="1" x14ac:dyDescent="0.25">
      <c r="A47" s="32" t="s">
        <v>45</v>
      </c>
      <c r="E47" s="22">
        <f>E33</f>
        <v>0</v>
      </c>
      <c r="G47" s="22">
        <f>G33</f>
        <v>0</v>
      </c>
      <c r="I47" s="22">
        <f>E47-G47</f>
        <v>0</v>
      </c>
      <c r="K47" s="23">
        <f>ROUND(IF(I47&lt;&gt;0,((O47/I47)/10),0),3)</f>
        <v>0</v>
      </c>
      <c r="M47" s="23">
        <f>ROUND(IF(I47&lt;&gt;0,((Q47/I47)/10),0),3)</f>
        <v>0</v>
      </c>
      <c r="O47" s="24">
        <f>O33</f>
        <v>73304.75</v>
      </c>
      <c r="P47" s="20"/>
      <c r="Q47" s="24">
        <f>Q33</f>
        <v>118000</v>
      </c>
      <c r="R47" s="20"/>
      <c r="S47" s="24">
        <f>S33</f>
        <v>39890.5</v>
      </c>
      <c r="T47" s="33"/>
      <c r="U47" s="55"/>
      <c r="V47" s="56"/>
      <c r="W47" s="56"/>
    </row>
    <row r="48" spans="1:28" s="18" customFormat="1" ht="20.100000000000001" customHeight="1" x14ac:dyDescent="0.25">
      <c r="A48" s="32" t="s">
        <v>46</v>
      </c>
      <c r="E48" s="56">
        <f>SUM(E17:E37)-E33</f>
        <v>132051</v>
      </c>
      <c r="F48" s="56"/>
      <c r="G48" s="56">
        <f>SUM(G17:G37)-G33</f>
        <v>0</v>
      </c>
      <c r="H48" s="56"/>
      <c r="I48" s="56">
        <f>E48-G48</f>
        <v>132051</v>
      </c>
      <c r="J48" s="56"/>
      <c r="K48" s="23">
        <f t="shared" si="3"/>
        <v>5.1059999999999999</v>
      </c>
      <c r="M48" s="23">
        <f t="shared" si="4"/>
        <v>6.4989999999999997</v>
      </c>
      <c r="N48" s="56"/>
      <c r="O48" s="57">
        <f>SUM(O17:O37)-O33</f>
        <v>6742048.6900000004</v>
      </c>
      <c r="P48" s="57"/>
      <c r="Q48" s="57">
        <f>SUM(Q17:Q37)-Q33</f>
        <v>8582008.9696000014</v>
      </c>
      <c r="R48" s="57"/>
      <c r="S48" s="57">
        <f>SUM(S17:S37)-S33</f>
        <v>1290809.4695999997</v>
      </c>
      <c r="T48" s="33"/>
      <c r="U48" s="55"/>
      <c r="V48" s="56"/>
      <c r="W48" s="56"/>
    </row>
    <row r="49" spans="1:23" s="19" customFormat="1" ht="20.100000000000001" customHeight="1" thickBot="1" x14ac:dyDescent="0.3">
      <c r="A49" s="19" t="s">
        <v>47</v>
      </c>
      <c r="E49" s="25">
        <f>SUM(E44:E48)</f>
        <v>146761.655</v>
      </c>
      <c r="G49" s="25">
        <f>SUM(G44:G48)</f>
        <v>0</v>
      </c>
      <c r="I49" s="25">
        <f>SUM(I44:I48)</f>
        <v>146761.655</v>
      </c>
      <c r="K49" s="26">
        <f t="shared" si="3"/>
        <v>5.157</v>
      </c>
      <c r="M49" s="26">
        <f t="shared" si="4"/>
        <v>6.5819999999999999</v>
      </c>
      <c r="O49" s="27">
        <f>SUM(O44:O48)</f>
        <v>7569148.46</v>
      </c>
      <c r="P49" s="54"/>
      <c r="Q49" s="58">
        <f>SUM(Q44:Q48)</f>
        <v>9659819.9796000011</v>
      </c>
      <c r="S49" s="27">
        <f>SUM(S44:S48)</f>
        <v>1504044.2938899999</v>
      </c>
      <c r="T49" s="59"/>
      <c r="U49" s="55"/>
      <c r="V49" s="60"/>
      <c r="W49" s="61"/>
    </row>
    <row r="50" spans="1:23" s="18" customFormat="1" ht="18" customHeight="1" thickTop="1" x14ac:dyDescent="0.25">
      <c r="O50" s="24"/>
      <c r="Q50" s="43"/>
      <c r="R50" s="44"/>
      <c r="S50" s="43"/>
      <c r="T50" s="33"/>
      <c r="U50" s="57"/>
      <c r="V50" s="56"/>
      <c r="W50" s="56"/>
    </row>
    <row r="51" spans="1:23" s="18" customFormat="1" ht="20.100000000000001" customHeight="1" x14ac:dyDescent="0.25">
      <c r="A51" s="62" t="s">
        <v>48</v>
      </c>
      <c r="E51" s="22">
        <f>E49-E9</f>
        <v>11792.654999999999</v>
      </c>
      <c r="G51" s="22">
        <f>G49-G9</f>
        <v>0</v>
      </c>
      <c r="I51" s="22">
        <f>I49-I9</f>
        <v>11792.654999999999</v>
      </c>
      <c r="K51" s="23">
        <f>K49-K9</f>
        <v>0.53099999999999969</v>
      </c>
      <c r="M51" s="23">
        <f>M49-M9</f>
        <v>1.9999999999997797E-3</v>
      </c>
      <c r="O51" s="24">
        <f>O49-O9</f>
        <v>1325548.46</v>
      </c>
      <c r="Q51" s="24">
        <f>Q49-Q9</f>
        <v>779419.97960000113</v>
      </c>
      <c r="S51" s="24">
        <f>S49-S9</f>
        <v>-683255.70611000014</v>
      </c>
      <c r="T51" s="17"/>
      <c r="U51" s="20"/>
    </row>
    <row r="52" spans="1:23" s="18" customFormat="1" ht="20.100000000000001" customHeight="1" x14ac:dyDescent="0.25">
      <c r="A52" s="62" t="s">
        <v>49</v>
      </c>
      <c r="E52" s="63">
        <f>IF(E9&lt;&gt;0,(E51/E9),0)</f>
        <v>8.737306344419829E-2</v>
      </c>
      <c r="G52" s="63">
        <f>IF(G9&lt;&gt;0,(G51/G9),0)</f>
        <v>0</v>
      </c>
      <c r="I52" s="63">
        <f>IF(I9&lt;&gt;0,(I51/I9),0)</f>
        <v>8.737306344419829E-2</v>
      </c>
      <c r="K52" s="63">
        <f>IF(K9&lt;&gt;0,(K51/K9),0)</f>
        <v>0.11478599221789876</v>
      </c>
      <c r="M52" s="63">
        <f>IF(M9&lt;&gt;0,(M51/M9),0)</f>
        <v>3.0395136778112153E-4</v>
      </c>
      <c r="O52" s="63">
        <f>IF(O9&lt;&gt;0,(O51/O9),0)</f>
        <v>0.21230515407777564</v>
      </c>
      <c r="Q52" s="63">
        <f>IF(Q9&lt;&gt;0,(Q51/Q9),0)</f>
        <v>8.7768566686185434E-2</v>
      </c>
      <c r="S52" s="63">
        <f>IF(S9&lt;&gt;0,(S51/S9),0)</f>
        <v>-0.31237402556119426</v>
      </c>
      <c r="T52" s="17"/>
      <c r="U52" s="20"/>
    </row>
    <row r="53" spans="1:23" s="18" customFormat="1" ht="18" customHeight="1" x14ac:dyDescent="0.25">
      <c r="A53" s="64" t="s">
        <v>50</v>
      </c>
      <c r="E53" s="65"/>
      <c r="G53" s="65"/>
      <c r="I53" s="65"/>
      <c r="K53" s="66"/>
      <c r="M53" s="66"/>
      <c r="O53" s="65"/>
      <c r="Q53" s="65"/>
      <c r="S53" s="65"/>
      <c r="T53" s="17"/>
    </row>
    <row r="54" spans="1:23" s="18" customFormat="1" ht="10.5" customHeight="1" x14ac:dyDescent="0.25">
      <c r="E54" s="65"/>
      <c r="G54" s="65"/>
      <c r="I54" s="65"/>
      <c r="K54" s="66"/>
      <c r="M54" s="66"/>
      <c r="O54" s="65"/>
      <c r="Q54" s="65"/>
      <c r="S54" s="65"/>
      <c r="T54" s="17"/>
      <c r="U54" s="44"/>
    </row>
    <row r="55" spans="1:23" s="18" customFormat="1" ht="18" customHeight="1" x14ac:dyDescent="0.25">
      <c r="E55" s="65"/>
      <c r="G55" s="65"/>
      <c r="I55" s="65"/>
      <c r="K55" s="66"/>
      <c r="M55" s="66"/>
      <c r="O55" s="65"/>
      <c r="Q55" s="65"/>
      <c r="S55" s="65"/>
      <c r="T55" s="17"/>
      <c r="U55" s="38"/>
    </row>
    <row r="56" spans="1:23" s="18" customFormat="1" ht="12.75" customHeight="1" x14ac:dyDescent="0.25">
      <c r="A56" s="32"/>
      <c r="O56" s="20"/>
      <c r="Q56" s="20"/>
      <c r="T56" s="17"/>
      <c r="U56" s="20"/>
    </row>
    <row r="57" spans="1:23" s="67" customFormat="1" ht="15" x14ac:dyDescent="0.25">
      <c r="E57" s="68"/>
      <c r="F57" s="68"/>
      <c r="G57" s="68"/>
      <c r="H57" s="68"/>
      <c r="I57" s="68"/>
      <c r="J57" s="68"/>
      <c r="K57" s="23"/>
      <c r="L57" s="18"/>
      <c r="M57" s="23"/>
      <c r="N57" s="68"/>
      <c r="O57" s="68"/>
      <c r="P57" s="68"/>
      <c r="Q57" s="68"/>
      <c r="R57" s="68"/>
      <c r="S57" s="68"/>
      <c r="T57" s="69"/>
    </row>
    <row r="58" spans="1:23" s="67" customFormat="1" ht="15" x14ac:dyDescent="0.25">
      <c r="E58" s="68"/>
      <c r="F58" s="68"/>
      <c r="G58" s="68"/>
      <c r="H58" s="68"/>
      <c r="I58" s="68"/>
      <c r="J58" s="68"/>
      <c r="K58" s="23"/>
      <c r="L58" s="18"/>
      <c r="M58" s="23"/>
      <c r="N58" s="68"/>
      <c r="O58" s="68"/>
      <c r="P58" s="68"/>
      <c r="Q58" s="68"/>
      <c r="R58" s="68"/>
      <c r="S58" s="68"/>
      <c r="T58" s="69"/>
    </row>
    <row r="59" spans="1:23" s="67" customFormat="1" ht="15" x14ac:dyDescent="0.25">
      <c r="O59" s="70"/>
      <c r="Q59" s="70"/>
      <c r="T59" s="69"/>
    </row>
  </sheetData>
  <mergeCells count="2">
    <mergeCell ref="R1:S1"/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303"/>
  <sheetViews>
    <sheetView showGridLines="0" workbookViewId="0"/>
  </sheetViews>
  <sheetFormatPr defaultColWidth="11" defaultRowHeight="20.399999999999999" x14ac:dyDescent="0.35"/>
  <cols>
    <col min="1" max="1" width="31.88671875" style="76" customWidth="1"/>
    <col min="2" max="2" width="6.33203125" style="76" customWidth="1"/>
    <col min="3" max="3" width="12.5546875" style="76" customWidth="1"/>
    <col min="4" max="4" width="13.88671875" style="76" customWidth="1"/>
    <col min="5" max="5" width="1.5546875" style="76" customWidth="1"/>
    <col min="6" max="6" width="11.88671875" style="76" customWidth="1"/>
    <col min="7" max="7" width="1.5546875" style="76" customWidth="1"/>
    <col min="8" max="8" width="12.44140625" style="76" customWidth="1"/>
    <col min="9" max="9" width="1.5546875" style="76" customWidth="1"/>
    <col min="10" max="10" width="11.6640625" style="76" customWidth="1"/>
    <col min="11" max="11" width="2.109375" style="76" customWidth="1"/>
    <col min="12" max="12" width="18" style="76" bestFit="1" customWidth="1"/>
    <col min="13" max="13" width="2.109375" style="76" customWidth="1"/>
    <col min="14" max="14" width="10.88671875" style="76" customWidth="1"/>
    <col min="15" max="15" width="2.109375" style="76" customWidth="1"/>
    <col min="16" max="16" width="15.109375" style="77" customWidth="1"/>
    <col min="17" max="17" width="2.109375" style="76" customWidth="1"/>
    <col min="18" max="18" width="15.5546875" style="77" customWidth="1"/>
    <col min="19" max="19" width="17.88671875" style="76" customWidth="1"/>
    <col min="20" max="20" width="10.5546875" style="76" customWidth="1"/>
    <col min="21" max="22" width="17.88671875" style="76" customWidth="1"/>
    <col min="23" max="23" width="12.109375" style="76" customWidth="1"/>
    <col min="24" max="24" width="1.88671875" style="76" customWidth="1"/>
    <col min="25" max="25" width="12.109375" style="76" customWidth="1"/>
    <col min="26" max="26" width="1.88671875" style="76" customWidth="1"/>
    <col min="27" max="27" width="12.109375" style="76" customWidth="1"/>
    <col min="28" max="28" width="1.88671875" style="76" customWidth="1"/>
    <col min="29" max="29" width="12.109375" style="76" customWidth="1"/>
    <col min="30" max="30" width="1.88671875" style="76" customWidth="1"/>
    <col min="31" max="31" width="12.109375" style="76" customWidth="1"/>
    <col min="32" max="32" width="1.88671875" style="76" customWidth="1"/>
    <col min="33" max="33" width="13.33203125" style="76" customWidth="1"/>
    <col min="34" max="34" width="11" style="76" customWidth="1"/>
    <col min="35" max="35" width="21.33203125" style="76" customWidth="1"/>
    <col min="36" max="38" width="11" style="76" customWidth="1"/>
    <col min="39" max="39" width="6.44140625" style="76" customWidth="1"/>
    <col min="40" max="41" width="14.44140625" style="76" customWidth="1"/>
    <col min="42" max="256" width="11" style="76"/>
    <col min="257" max="257" width="31.88671875" style="76" customWidth="1"/>
    <col min="258" max="258" width="6.33203125" style="76" customWidth="1"/>
    <col min="259" max="259" width="12.5546875" style="76" customWidth="1"/>
    <col min="260" max="260" width="13.88671875" style="76" customWidth="1"/>
    <col min="261" max="261" width="1.5546875" style="76" customWidth="1"/>
    <col min="262" max="262" width="11.88671875" style="76" customWidth="1"/>
    <col min="263" max="263" width="1.5546875" style="76" customWidth="1"/>
    <col min="264" max="264" width="12.44140625" style="76" customWidth="1"/>
    <col min="265" max="265" width="1.5546875" style="76" customWidth="1"/>
    <col min="266" max="266" width="11.6640625" style="76" customWidth="1"/>
    <col min="267" max="267" width="2.109375" style="76" customWidth="1"/>
    <col min="268" max="268" width="18" style="76" bestFit="1" customWidth="1"/>
    <col min="269" max="269" width="2.109375" style="76" customWidth="1"/>
    <col min="270" max="270" width="10.88671875" style="76" customWidth="1"/>
    <col min="271" max="271" width="2.109375" style="76" customWidth="1"/>
    <col min="272" max="272" width="15.109375" style="76" customWidth="1"/>
    <col min="273" max="273" width="2.109375" style="76" customWidth="1"/>
    <col min="274" max="274" width="15.5546875" style="76" customWidth="1"/>
    <col min="275" max="275" width="17.88671875" style="76" customWidth="1"/>
    <col min="276" max="276" width="10.5546875" style="76" customWidth="1"/>
    <col min="277" max="278" width="17.88671875" style="76" customWidth="1"/>
    <col min="279" max="279" width="12.109375" style="76" customWidth="1"/>
    <col min="280" max="280" width="1.88671875" style="76" customWidth="1"/>
    <col min="281" max="281" width="12.109375" style="76" customWidth="1"/>
    <col min="282" max="282" width="1.88671875" style="76" customWidth="1"/>
    <col min="283" max="283" width="12.109375" style="76" customWidth="1"/>
    <col min="284" max="284" width="1.88671875" style="76" customWidth="1"/>
    <col min="285" max="285" width="12.109375" style="76" customWidth="1"/>
    <col min="286" max="286" width="1.88671875" style="76" customWidth="1"/>
    <col min="287" max="287" width="12.109375" style="76" customWidth="1"/>
    <col min="288" max="288" width="1.88671875" style="76" customWidth="1"/>
    <col min="289" max="289" width="13.33203125" style="76" customWidth="1"/>
    <col min="290" max="290" width="11" style="76" customWidth="1"/>
    <col min="291" max="291" width="21.33203125" style="76" customWidth="1"/>
    <col min="292" max="294" width="11" style="76" customWidth="1"/>
    <col min="295" max="295" width="6.44140625" style="76" customWidth="1"/>
    <col min="296" max="297" width="14.44140625" style="76" customWidth="1"/>
    <col min="298" max="512" width="11" style="76"/>
    <col min="513" max="513" width="31.88671875" style="76" customWidth="1"/>
    <col min="514" max="514" width="6.33203125" style="76" customWidth="1"/>
    <col min="515" max="515" width="12.5546875" style="76" customWidth="1"/>
    <col min="516" max="516" width="13.88671875" style="76" customWidth="1"/>
    <col min="517" max="517" width="1.5546875" style="76" customWidth="1"/>
    <col min="518" max="518" width="11.88671875" style="76" customWidth="1"/>
    <col min="519" max="519" width="1.5546875" style="76" customWidth="1"/>
    <col min="520" max="520" width="12.44140625" style="76" customWidth="1"/>
    <col min="521" max="521" width="1.5546875" style="76" customWidth="1"/>
    <col min="522" max="522" width="11.6640625" style="76" customWidth="1"/>
    <col min="523" max="523" width="2.109375" style="76" customWidth="1"/>
    <col min="524" max="524" width="18" style="76" bestFit="1" customWidth="1"/>
    <col min="525" max="525" width="2.109375" style="76" customWidth="1"/>
    <col min="526" max="526" width="10.88671875" style="76" customWidth="1"/>
    <col min="527" max="527" width="2.109375" style="76" customWidth="1"/>
    <col min="528" max="528" width="15.109375" style="76" customWidth="1"/>
    <col min="529" max="529" width="2.109375" style="76" customWidth="1"/>
    <col min="530" max="530" width="15.5546875" style="76" customWidth="1"/>
    <col min="531" max="531" width="17.88671875" style="76" customWidth="1"/>
    <col min="532" max="532" width="10.5546875" style="76" customWidth="1"/>
    <col min="533" max="534" width="17.88671875" style="76" customWidth="1"/>
    <col min="535" max="535" width="12.109375" style="76" customWidth="1"/>
    <col min="536" max="536" width="1.88671875" style="76" customWidth="1"/>
    <col min="537" max="537" width="12.109375" style="76" customWidth="1"/>
    <col min="538" max="538" width="1.88671875" style="76" customWidth="1"/>
    <col min="539" max="539" width="12.109375" style="76" customWidth="1"/>
    <col min="540" max="540" width="1.88671875" style="76" customWidth="1"/>
    <col min="541" max="541" width="12.109375" style="76" customWidth="1"/>
    <col min="542" max="542" width="1.88671875" style="76" customWidth="1"/>
    <col min="543" max="543" width="12.109375" style="76" customWidth="1"/>
    <col min="544" max="544" width="1.88671875" style="76" customWidth="1"/>
    <col min="545" max="545" width="13.33203125" style="76" customWidth="1"/>
    <col min="546" max="546" width="11" style="76" customWidth="1"/>
    <col min="547" max="547" width="21.33203125" style="76" customWidth="1"/>
    <col min="548" max="550" width="11" style="76" customWidth="1"/>
    <col min="551" max="551" width="6.44140625" style="76" customWidth="1"/>
    <col min="552" max="553" width="14.44140625" style="76" customWidth="1"/>
    <col min="554" max="768" width="11" style="76"/>
    <col min="769" max="769" width="31.88671875" style="76" customWidth="1"/>
    <col min="770" max="770" width="6.33203125" style="76" customWidth="1"/>
    <col min="771" max="771" width="12.5546875" style="76" customWidth="1"/>
    <col min="772" max="772" width="13.88671875" style="76" customWidth="1"/>
    <col min="773" max="773" width="1.5546875" style="76" customWidth="1"/>
    <col min="774" max="774" width="11.88671875" style="76" customWidth="1"/>
    <col min="775" max="775" width="1.5546875" style="76" customWidth="1"/>
    <col min="776" max="776" width="12.44140625" style="76" customWidth="1"/>
    <col min="777" max="777" width="1.5546875" style="76" customWidth="1"/>
    <col min="778" max="778" width="11.6640625" style="76" customWidth="1"/>
    <col min="779" max="779" width="2.109375" style="76" customWidth="1"/>
    <col min="780" max="780" width="18" style="76" bestFit="1" customWidth="1"/>
    <col min="781" max="781" width="2.109375" style="76" customWidth="1"/>
    <col min="782" max="782" width="10.88671875" style="76" customWidth="1"/>
    <col min="783" max="783" width="2.109375" style="76" customWidth="1"/>
    <col min="784" max="784" width="15.109375" style="76" customWidth="1"/>
    <col min="785" max="785" width="2.109375" style="76" customWidth="1"/>
    <col min="786" max="786" width="15.5546875" style="76" customWidth="1"/>
    <col min="787" max="787" width="17.88671875" style="76" customWidth="1"/>
    <col min="788" max="788" width="10.5546875" style="76" customWidth="1"/>
    <col min="789" max="790" width="17.88671875" style="76" customWidth="1"/>
    <col min="791" max="791" width="12.109375" style="76" customWidth="1"/>
    <col min="792" max="792" width="1.88671875" style="76" customWidth="1"/>
    <col min="793" max="793" width="12.109375" style="76" customWidth="1"/>
    <col min="794" max="794" width="1.88671875" style="76" customWidth="1"/>
    <col min="795" max="795" width="12.109375" style="76" customWidth="1"/>
    <col min="796" max="796" width="1.88671875" style="76" customWidth="1"/>
    <col min="797" max="797" width="12.109375" style="76" customWidth="1"/>
    <col min="798" max="798" width="1.88671875" style="76" customWidth="1"/>
    <col min="799" max="799" width="12.109375" style="76" customWidth="1"/>
    <col min="800" max="800" width="1.88671875" style="76" customWidth="1"/>
    <col min="801" max="801" width="13.33203125" style="76" customWidth="1"/>
    <col min="802" max="802" width="11" style="76" customWidth="1"/>
    <col min="803" max="803" width="21.33203125" style="76" customWidth="1"/>
    <col min="804" max="806" width="11" style="76" customWidth="1"/>
    <col min="807" max="807" width="6.44140625" style="76" customWidth="1"/>
    <col min="808" max="809" width="14.44140625" style="76" customWidth="1"/>
    <col min="810" max="1024" width="11" style="76"/>
    <col min="1025" max="1025" width="31.88671875" style="76" customWidth="1"/>
    <col min="1026" max="1026" width="6.33203125" style="76" customWidth="1"/>
    <col min="1027" max="1027" width="12.5546875" style="76" customWidth="1"/>
    <col min="1028" max="1028" width="13.88671875" style="76" customWidth="1"/>
    <col min="1029" max="1029" width="1.5546875" style="76" customWidth="1"/>
    <col min="1030" max="1030" width="11.88671875" style="76" customWidth="1"/>
    <col min="1031" max="1031" width="1.5546875" style="76" customWidth="1"/>
    <col min="1032" max="1032" width="12.44140625" style="76" customWidth="1"/>
    <col min="1033" max="1033" width="1.5546875" style="76" customWidth="1"/>
    <col min="1034" max="1034" width="11.6640625" style="76" customWidth="1"/>
    <col min="1035" max="1035" width="2.109375" style="76" customWidth="1"/>
    <col min="1036" max="1036" width="18" style="76" bestFit="1" customWidth="1"/>
    <col min="1037" max="1037" width="2.109375" style="76" customWidth="1"/>
    <col min="1038" max="1038" width="10.88671875" style="76" customWidth="1"/>
    <col min="1039" max="1039" width="2.109375" style="76" customWidth="1"/>
    <col min="1040" max="1040" width="15.109375" style="76" customWidth="1"/>
    <col min="1041" max="1041" width="2.109375" style="76" customWidth="1"/>
    <col min="1042" max="1042" width="15.5546875" style="76" customWidth="1"/>
    <col min="1043" max="1043" width="17.88671875" style="76" customWidth="1"/>
    <col min="1044" max="1044" width="10.5546875" style="76" customWidth="1"/>
    <col min="1045" max="1046" width="17.88671875" style="76" customWidth="1"/>
    <col min="1047" max="1047" width="12.109375" style="76" customWidth="1"/>
    <col min="1048" max="1048" width="1.88671875" style="76" customWidth="1"/>
    <col min="1049" max="1049" width="12.109375" style="76" customWidth="1"/>
    <col min="1050" max="1050" width="1.88671875" style="76" customWidth="1"/>
    <col min="1051" max="1051" width="12.109375" style="76" customWidth="1"/>
    <col min="1052" max="1052" width="1.88671875" style="76" customWidth="1"/>
    <col min="1053" max="1053" width="12.109375" style="76" customWidth="1"/>
    <col min="1054" max="1054" width="1.88671875" style="76" customWidth="1"/>
    <col min="1055" max="1055" width="12.109375" style="76" customWidth="1"/>
    <col min="1056" max="1056" width="1.88671875" style="76" customWidth="1"/>
    <col min="1057" max="1057" width="13.33203125" style="76" customWidth="1"/>
    <col min="1058" max="1058" width="11" style="76" customWidth="1"/>
    <col min="1059" max="1059" width="21.33203125" style="76" customWidth="1"/>
    <col min="1060" max="1062" width="11" style="76" customWidth="1"/>
    <col min="1063" max="1063" width="6.44140625" style="76" customWidth="1"/>
    <col min="1064" max="1065" width="14.44140625" style="76" customWidth="1"/>
    <col min="1066" max="1280" width="11" style="76"/>
    <col min="1281" max="1281" width="31.88671875" style="76" customWidth="1"/>
    <col min="1282" max="1282" width="6.33203125" style="76" customWidth="1"/>
    <col min="1283" max="1283" width="12.5546875" style="76" customWidth="1"/>
    <col min="1284" max="1284" width="13.88671875" style="76" customWidth="1"/>
    <col min="1285" max="1285" width="1.5546875" style="76" customWidth="1"/>
    <col min="1286" max="1286" width="11.88671875" style="76" customWidth="1"/>
    <col min="1287" max="1287" width="1.5546875" style="76" customWidth="1"/>
    <col min="1288" max="1288" width="12.44140625" style="76" customWidth="1"/>
    <col min="1289" max="1289" width="1.5546875" style="76" customWidth="1"/>
    <col min="1290" max="1290" width="11.6640625" style="76" customWidth="1"/>
    <col min="1291" max="1291" width="2.109375" style="76" customWidth="1"/>
    <col min="1292" max="1292" width="18" style="76" bestFit="1" customWidth="1"/>
    <col min="1293" max="1293" width="2.109375" style="76" customWidth="1"/>
    <col min="1294" max="1294" width="10.88671875" style="76" customWidth="1"/>
    <col min="1295" max="1295" width="2.109375" style="76" customWidth="1"/>
    <col min="1296" max="1296" width="15.109375" style="76" customWidth="1"/>
    <col min="1297" max="1297" width="2.109375" style="76" customWidth="1"/>
    <col min="1298" max="1298" width="15.5546875" style="76" customWidth="1"/>
    <col min="1299" max="1299" width="17.88671875" style="76" customWidth="1"/>
    <col min="1300" max="1300" width="10.5546875" style="76" customWidth="1"/>
    <col min="1301" max="1302" width="17.88671875" style="76" customWidth="1"/>
    <col min="1303" max="1303" width="12.109375" style="76" customWidth="1"/>
    <col min="1304" max="1304" width="1.88671875" style="76" customWidth="1"/>
    <col min="1305" max="1305" width="12.109375" style="76" customWidth="1"/>
    <col min="1306" max="1306" width="1.88671875" style="76" customWidth="1"/>
    <col min="1307" max="1307" width="12.109375" style="76" customWidth="1"/>
    <col min="1308" max="1308" width="1.88671875" style="76" customWidth="1"/>
    <col min="1309" max="1309" width="12.109375" style="76" customWidth="1"/>
    <col min="1310" max="1310" width="1.88671875" style="76" customWidth="1"/>
    <col min="1311" max="1311" width="12.109375" style="76" customWidth="1"/>
    <col min="1312" max="1312" width="1.88671875" style="76" customWidth="1"/>
    <col min="1313" max="1313" width="13.33203125" style="76" customWidth="1"/>
    <col min="1314" max="1314" width="11" style="76" customWidth="1"/>
    <col min="1315" max="1315" width="21.33203125" style="76" customWidth="1"/>
    <col min="1316" max="1318" width="11" style="76" customWidth="1"/>
    <col min="1319" max="1319" width="6.44140625" style="76" customWidth="1"/>
    <col min="1320" max="1321" width="14.44140625" style="76" customWidth="1"/>
    <col min="1322" max="1536" width="11" style="76"/>
    <col min="1537" max="1537" width="31.88671875" style="76" customWidth="1"/>
    <col min="1538" max="1538" width="6.33203125" style="76" customWidth="1"/>
    <col min="1539" max="1539" width="12.5546875" style="76" customWidth="1"/>
    <col min="1540" max="1540" width="13.88671875" style="76" customWidth="1"/>
    <col min="1541" max="1541" width="1.5546875" style="76" customWidth="1"/>
    <col min="1542" max="1542" width="11.88671875" style="76" customWidth="1"/>
    <col min="1543" max="1543" width="1.5546875" style="76" customWidth="1"/>
    <col min="1544" max="1544" width="12.44140625" style="76" customWidth="1"/>
    <col min="1545" max="1545" width="1.5546875" style="76" customWidth="1"/>
    <col min="1546" max="1546" width="11.6640625" style="76" customWidth="1"/>
    <col min="1547" max="1547" width="2.109375" style="76" customWidth="1"/>
    <col min="1548" max="1548" width="18" style="76" bestFit="1" customWidth="1"/>
    <col min="1549" max="1549" width="2.109375" style="76" customWidth="1"/>
    <col min="1550" max="1550" width="10.88671875" style="76" customWidth="1"/>
    <col min="1551" max="1551" width="2.109375" style="76" customWidth="1"/>
    <col min="1552" max="1552" width="15.109375" style="76" customWidth="1"/>
    <col min="1553" max="1553" width="2.109375" style="76" customWidth="1"/>
    <col min="1554" max="1554" width="15.5546875" style="76" customWidth="1"/>
    <col min="1555" max="1555" width="17.88671875" style="76" customWidth="1"/>
    <col min="1556" max="1556" width="10.5546875" style="76" customWidth="1"/>
    <col min="1557" max="1558" width="17.88671875" style="76" customWidth="1"/>
    <col min="1559" max="1559" width="12.109375" style="76" customWidth="1"/>
    <col min="1560" max="1560" width="1.88671875" style="76" customWidth="1"/>
    <col min="1561" max="1561" width="12.109375" style="76" customWidth="1"/>
    <col min="1562" max="1562" width="1.88671875" style="76" customWidth="1"/>
    <col min="1563" max="1563" width="12.109375" style="76" customWidth="1"/>
    <col min="1564" max="1564" width="1.88671875" style="76" customWidth="1"/>
    <col min="1565" max="1565" width="12.109375" style="76" customWidth="1"/>
    <col min="1566" max="1566" width="1.88671875" style="76" customWidth="1"/>
    <col min="1567" max="1567" width="12.109375" style="76" customWidth="1"/>
    <col min="1568" max="1568" width="1.88671875" style="76" customWidth="1"/>
    <col min="1569" max="1569" width="13.33203125" style="76" customWidth="1"/>
    <col min="1570" max="1570" width="11" style="76" customWidth="1"/>
    <col min="1571" max="1571" width="21.33203125" style="76" customWidth="1"/>
    <col min="1572" max="1574" width="11" style="76" customWidth="1"/>
    <col min="1575" max="1575" width="6.44140625" style="76" customWidth="1"/>
    <col min="1576" max="1577" width="14.44140625" style="76" customWidth="1"/>
    <col min="1578" max="1792" width="11" style="76"/>
    <col min="1793" max="1793" width="31.88671875" style="76" customWidth="1"/>
    <col min="1794" max="1794" width="6.33203125" style="76" customWidth="1"/>
    <col min="1795" max="1795" width="12.5546875" style="76" customWidth="1"/>
    <col min="1796" max="1796" width="13.88671875" style="76" customWidth="1"/>
    <col min="1797" max="1797" width="1.5546875" style="76" customWidth="1"/>
    <col min="1798" max="1798" width="11.88671875" style="76" customWidth="1"/>
    <col min="1799" max="1799" width="1.5546875" style="76" customWidth="1"/>
    <col min="1800" max="1800" width="12.44140625" style="76" customWidth="1"/>
    <col min="1801" max="1801" width="1.5546875" style="76" customWidth="1"/>
    <col min="1802" max="1802" width="11.6640625" style="76" customWidth="1"/>
    <col min="1803" max="1803" width="2.109375" style="76" customWidth="1"/>
    <col min="1804" max="1804" width="18" style="76" bestFit="1" customWidth="1"/>
    <col min="1805" max="1805" width="2.109375" style="76" customWidth="1"/>
    <col min="1806" max="1806" width="10.88671875" style="76" customWidth="1"/>
    <col min="1807" max="1807" width="2.109375" style="76" customWidth="1"/>
    <col min="1808" max="1808" width="15.109375" style="76" customWidth="1"/>
    <col min="1809" max="1809" width="2.109375" style="76" customWidth="1"/>
    <col min="1810" max="1810" width="15.5546875" style="76" customWidth="1"/>
    <col min="1811" max="1811" width="17.88671875" style="76" customWidth="1"/>
    <col min="1812" max="1812" width="10.5546875" style="76" customWidth="1"/>
    <col min="1813" max="1814" width="17.88671875" style="76" customWidth="1"/>
    <col min="1815" max="1815" width="12.109375" style="76" customWidth="1"/>
    <col min="1816" max="1816" width="1.88671875" style="76" customWidth="1"/>
    <col min="1817" max="1817" width="12.109375" style="76" customWidth="1"/>
    <col min="1818" max="1818" width="1.88671875" style="76" customWidth="1"/>
    <col min="1819" max="1819" width="12.109375" style="76" customWidth="1"/>
    <col min="1820" max="1820" width="1.88671875" style="76" customWidth="1"/>
    <col min="1821" max="1821" width="12.109375" style="76" customWidth="1"/>
    <col min="1822" max="1822" width="1.88671875" style="76" customWidth="1"/>
    <col min="1823" max="1823" width="12.109375" style="76" customWidth="1"/>
    <col min="1824" max="1824" width="1.88671875" style="76" customWidth="1"/>
    <col min="1825" max="1825" width="13.33203125" style="76" customWidth="1"/>
    <col min="1826" max="1826" width="11" style="76" customWidth="1"/>
    <col min="1827" max="1827" width="21.33203125" style="76" customWidth="1"/>
    <col min="1828" max="1830" width="11" style="76" customWidth="1"/>
    <col min="1831" max="1831" width="6.44140625" style="76" customWidth="1"/>
    <col min="1832" max="1833" width="14.44140625" style="76" customWidth="1"/>
    <col min="1834" max="2048" width="11" style="76"/>
    <col min="2049" max="2049" width="31.88671875" style="76" customWidth="1"/>
    <col min="2050" max="2050" width="6.33203125" style="76" customWidth="1"/>
    <col min="2051" max="2051" width="12.5546875" style="76" customWidth="1"/>
    <col min="2052" max="2052" width="13.88671875" style="76" customWidth="1"/>
    <col min="2053" max="2053" width="1.5546875" style="76" customWidth="1"/>
    <col min="2054" max="2054" width="11.88671875" style="76" customWidth="1"/>
    <col min="2055" max="2055" width="1.5546875" style="76" customWidth="1"/>
    <col min="2056" max="2056" width="12.44140625" style="76" customWidth="1"/>
    <col min="2057" max="2057" width="1.5546875" style="76" customWidth="1"/>
    <col min="2058" max="2058" width="11.6640625" style="76" customWidth="1"/>
    <col min="2059" max="2059" width="2.109375" style="76" customWidth="1"/>
    <col min="2060" max="2060" width="18" style="76" bestFit="1" customWidth="1"/>
    <col min="2061" max="2061" width="2.109375" style="76" customWidth="1"/>
    <col min="2062" max="2062" width="10.88671875" style="76" customWidth="1"/>
    <col min="2063" max="2063" width="2.109375" style="76" customWidth="1"/>
    <col min="2064" max="2064" width="15.109375" style="76" customWidth="1"/>
    <col min="2065" max="2065" width="2.109375" style="76" customWidth="1"/>
    <col min="2066" max="2066" width="15.5546875" style="76" customWidth="1"/>
    <col min="2067" max="2067" width="17.88671875" style="76" customWidth="1"/>
    <col min="2068" max="2068" width="10.5546875" style="76" customWidth="1"/>
    <col min="2069" max="2070" width="17.88671875" style="76" customWidth="1"/>
    <col min="2071" max="2071" width="12.109375" style="76" customWidth="1"/>
    <col min="2072" max="2072" width="1.88671875" style="76" customWidth="1"/>
    <col min="2073" max="2073" width="12.109375" style="76" customWidth="1"/>
    <col min="2074" max="2074" width="1.88671875" style="76" customWidth="1"/>
    <col min="2075" max="2075" width="12.109375" style="76" customWidth="1"/>
    <col min="2076" max="2076" width="1.88671875" style="76" customWidth="1"/>
    <col min="2077" max="2077" width="12.109375" style="76" customWidth="1"/>
    <col min="2078" max="2078" width="1.88671875" style="76" customWidth="1"/>
    <col min="2079" max="2079" width="12.109375" style="76" customWidth="1"/>
    <col min="2080" max="2080" width="1.88671875" style="76" customWidth="1"/>
    <col min="2081" max="2081" width="13.33203125" style="76" customWidth="1"/>
    <col min="2082" max="2082" width="11" style="76" customWidth="1"/>
    <col min="2083" max="2083" width="21.33203125" style="76" customWidth="1"/>
    <col min="2084" max="2086" width="11" style="76" customWidth="1"/>
    <col min="2087" max="2087" width="6.44140625" style="76" customWidth="1"/>
    <col min="2088" max="2089" width="14.44140625" style="76" customWidth="1"/>
    <col min="2090" max="2304" width="11" style="76"/>
    <col min="2305" max="2305" width="31.88671875" style="76" customWidth="1"/>
    <col min="2306" max="2306" width="6.33203125" style="76" customWidth="1"/>
    <col min="2307" max="2307" width="12.5546875" style="76" customWidth="1"/>
    <col min="2308" max="2308" width="13.88671875" style="76" customWidth="1"/>
    <col min="2309" max="2309" width="1.5546875" style="76" customWidth="1"/>
    <col min="2310" max="2310" width="11.88671875" style="76" customWidth="1"/>
    <col min="2311" max="2311" width="1.5546875" style="76" customWidth="1"/>
    <col min="2312" max="2312" width="12.44140625" style="76" customWidth="1"/>
    <col min="2313" max="2313" width="1.5546875" style="76" customWidth="1"/>
    <col min="2314" max="2314" width="11.6640625" style="76" customWidth="1"/>
    <col min="2315" max="2315" width="2.109375" style="76" customWidth="1"/>
    <col min="2316" max="2316" width="18" style="76" bestFit="1" customWidth="1"/>
    <col min="2317" max="2317" width="2.109375" style="76" customWidth="1"/>
    <col min="2318" max="2318" width="10.88671875" style="76" customWidth="1"/>
    <col min="2319" max="2319" width="2.109375" style="76" customWidth="1"/>
    <col min="2320" max="2320" width="15.109375" style="76" customWidth="1"/>
    <col min="2321" max="2321" width="2.109375" style="76" customWidth="1"/>
    <col min="2322" max="2322" width="15.5546875" style="76" customWidth="1"/>
    <col min="2323" max="2323" width="17.88671875" style="76" customWidth="1"/>
    <col min="2324" max="2324" width="10.5546875" style="76" customWidth="1"/>
    <col min="2325" max="2326" width="17.88671875" style="76" customWidth="1"/>
    <col min="2327" max="2327" width="12.109375" style="76" customWidth="1"/>
    <col min="2328" max="2328" width="1.88671875" style="76" customWidth="1"/>
    <col min="2329" max="2329" width="12.109375" style="76" customWidth="1"/>
    <col min="2330" max="2330" width="1.88671875" style="76" customWidth="1"/>
    <col min="2331" max="2331" width="12.109375" style="76" customWidth="1"/>
    <col min="2332" max="2332" width="1.88671875" style="76" customWidth="1"/>
    <col min="2333" max="2333" width="12.109375" style="76" customWidth="1"/>
    <col min="2334" max="2334" width="1.88671875" style="76" customWidth="1"/>
    <col min="2335" max="2335" width="12.109375" style="76" customWidth="1"/>
    <col min="2336" max="2336" width="1.88671875" style="76" customWidth="1"/>
    <col min="2337" max="2337" width="13.33203125" style="76" customWidth="1"/>
    <col min="2338" max="2338" width="11" style="76" customWidth="1"/>
    <col min="2339" max="2339" width="21.33203125" style="76" customWidth="1"/>
    <col min="2340" max="2342" width="11" style="76" customWidth="1"/>
    <col min="2343" max="2343" width="6.44140625" style="76" customWidth="1"/>
    <col min="2344" max="2345" width="14.44140625" style="76" customWidth="1"/>
    <col min="2346" max="2560" width="11" style="76"/>
    <col min="2561" max="2561" width="31.88671875" style="76" customWidth="1"/>
    <col min="2562" max="2562" width="6.33203125" style="76" customWidth="1"/>
    <col min="2563" max="2563" width="12.5546875" style="76" customWidth="1"/>
    <col min="2564" max="2564" width="13.88671875" style="76" customWidth="1"/>
    <col min="2565" max="2565" width="1.5546875" style="76" customWidth="1"/>
    <col min="2566" max="2566" width="11.88671875" style="76" customWidth="1"/>
    <col min="2567" max="2567" width="1.5546875" style="76" customWidth="1"/>
    <col min="2568" max="2568" width="12.44140625" style="76" customWidth="1"/>
    <col min="2569" max="2569" width="1.5546875" style="76" customWidth="1"/>
    <col min="2570" max="2570" width="11.6640625" style="76" customWidth="1"/>
    <col min="2571" max="2571" width="2.109375" style="76" customWidth="1"/>
    <col min="2572" max="2572" width="18" style="76" bestFit="1" customWidth="1"/>
    <col min="2573" max="2573" width="2.109375" style="76" customWidth="1"/>
    <col min="2574" max="2574" width="10.88671875" style="76" customWidth="1"/>
    <col min="2575" max="2575" width="2.109375" style="76" customWidth="1"/>
    <col min="2576" max="2576" width="15.109375" style="76" customWidth="1"/>
    <col min="2577" max="2577" width="2.109375" style="76" customWidth="1"/>
    <col min="2578" max="2578" width="15.5546875" style="76" customWidth="1"/>
    <col min="2579" max="2579" width="17.88671875" style="76" customWidth="1"/>
    <col min="2580" max="2580" width="10.5546875" style="76" customWidth="1"/>
    <col min="2581" max="2582" width="17.88671875" style="76" customWidth="1"/>
    <col min="2583" max="2583" width="12.109375" style="76" customWidth="1"/>
    <col min="2584" max="2584" width="1.88671875" style="76" customWidth="1"/>
    <col min="2585" max="2585" width="12.109375" style="76" customWidth="1"/>
    <col min="2586" max="2586" width="1.88671875" style="76" customWidth="1"/>
    <col min="2587" max="2587" width="12.109375" style="76" customWidth="1"/>
    <col min="2588" max="2588" width="1.88671875" style="76" customWidth="1"/>
    <col min="2589" max="2589" width="12.109375" style="76" customWidth="1"/>
    <col min="2590" max="2590" width="1.88671875" style="76" customWidth="1"/>
    <col min="2591" max="2591" width="12.109375" style="76" customWidth="1"/>
    <col min="2592" max="2592" width="1.88671875" style="76" customWidth="1"/>
    <col min="2593" max="2593" width="13.33203125" style="76" customWidth="1"/>
    <col min="2594" max="2594" width="11" style="76" customWidth="1"/>
    <col min="2595" max="2595" width="21.33203125" style="76" customWidth="1"/>
    <col min="2596" max="2598" width="11" style="76" customWidth="1"/>
    <col min="2599" max="2599" width="6.44140625" style="76" customWidth="1"/>
    <col min="2600" max="2601" width="14.44140625" style="76" customWidth="1"/>
    <col min="2602" max="2816" width="11" style="76"/>
    <col min="2817" max="2817" width="31.88671875" style="76" customWidth="1"/>
    <col min="2818" max="2818" width="6.33203125" style="76" customWidth="1"/>
    <col min="2819" max="2819" width="12.5546875" style="76" customWidth="1"/>
    <col min="2820" max="2820" width="13.88671875" style="76" customWidth="1"/>
    <col min="2821" max="2821" width="1.5546875" style="76" customWidth="1"/>
    <col min="2822" max="2822" width="11.88671875" style="76" customWidth="1"/>
    <col min="2823" max="2823" width="1.5546875" style="76" customWidth="1"/>
    <col min="2824" max="2824" width="12.44140625" style="76" customWidth="1"/>
    <col min="2825" max="2825" width="1.5546875" style="76" customWidth="1"/>
    <col min="2826" max="2826" width="11.6640625" style="76" customWidth="1"/>
    <col min="2827" max="2827" width="2.109375" style="76" customWidth="1"/>
    <col min="2828" max="2828" width="18" style="76" bestFit="1" customWidth="1"/>
    <col min="2829" max="2829" width="2.109375" style="76" customWidth="1"/>
    <col min="2830" max="2830" width="10.88671875" style="76" customWidth="1"/>
    <col min="2831" max="2831" width="2.109375" style="76" customWidth="1"/>
    <col min="2832" max="2832" width="15.109375" style="76" customWidth="1"/>
    <col min="2833" max="2833" width="2.109375" style="76" customWidth="1"/>
    <col min="2834" max="2834" width="15.5546875" style="76" customWidth="1"/>
    <col min="2835" max="2835" width="17.88671875" style="76" customWidth="1"/>
    <col min="2836" max="2836" width="10.5546875" style="76" customWidth="1"/>
    <col min="2837" max="2838" width="17.88671875" style="76" customWidth="1"/>
    <col min="2839" max="2839" width="12.109375" style="76" customWidth="1"/>
    <col min="2840" max="2840" width="1.88671875" style="76" customWidth="1"/>
    <col min="2841" max="2841" width="12.109375" style="76" customWidth="1"/>
    <col min="2842" max="2842" width="1.88671875" style="76" customWidth="1"/>
    <col min="2843" max="2843" width="12.109375" style="76" customWidth="1"/>
    <col min="2844" max="2844" width="1.88671875" style="76" customWidth="1"/>
    <col min="2845" max="2845" width="12.109375" style="76" customWidth="1"/>
    <col min="2846" max="2846" width="1.88671875" style="76" customWidth="1"/>
    <col min="2847" max="2847" width="12.109375" style="76" customWidth="1"/>
    <col min="2848" max="2848" width="1.88671875" style="76" customWidth="1"/>
    <col min="2849" max="2849" width="13.33203125" style="76" customWidth="1"/>
    <col min="2850" max="2850" width="11" style="76" customWidth="1"/>
    <col min="2851" max="2851" width="21.33203125" style="76" customWidth="1"/>
    <col min="2852" max="2854" width="11" style="76" customWidth="1"/>
    <col min="2855" max="2855" width="6.44140625" style="76" customWidth="1"/>
    <col min="2856" max="2857" width="14.44140625" style="76" customWidth="1"/>
    <col min="2858" max="3072" width="11" style="76"/>
    <col min="3073" max="3073" width="31.88671875" style="76" customWidth="1"/>
    <col min="3074" max="3074" width="6.33203125" style="76" customWidth="1"/>
    <col min="3075" max="3075" width="12.5546875" style="76" customWidth="1"/>
    <col min="3076" max="3076" width="13.88671875" style="76" customWidth="1"/>
    <col min="3077" max="3077" width="1.5546875" style="76" customWidth="1"/>
    <col min="3078" max="3078" width="11.88671875" style="76" customWidth="1"/>
    <col min="3079" max="3079" width="1.5546875" style="76" customWidth="1"/>
    <col min="3080" max="3080" width="12.44140625" style="76" customWidth="1"/>
    <col min="3081" max="3081" width="1.5546875" style="76" customWidth="1"/>
    <col min="3082" max="3082" width="11.6640625" style="76" customWidth="1"/>
    <col min="3083" max="3083" width="2.109375" style="76" customWidth="1"/>
    <col min="3084" max="3084" width="18" style="76" bestFit="1" customWidth="1"/>
    <col min="3085" max="3085" width="2.109375" style="76" customWidth="1"/>
    <col min="3086" max="3086" width="10.88671875" style="76" customWidth="1"/>
    <col min="3087" max="3087" width="2.109375" style="76" customWidth="1"/>
    <col min="3088" max="3088" width="15.109375" style="76" customWidth="1"/>
    <col min="3089" max="3089" width="2.109375" style="76" customWidth="1"/>
    <col min="3090" max="3090" width="15.5546875" style="76" customWidth="1"/>
    <col min="3091" max="3091" width="17.88671875" style="76" customWidth="1"/>
    <col min="3092" max="3092" width="10.5546875" style="76" customWidth="1"/>
    <col min="3093" max="3094" width="17.88671875" style="76" customWidth="1"/>
    <col min="3095" max="3095" width="12.109375" style="76" customWidth="1"/>
    <col min="3096" max="3096" width="1.88671875" style="76" customWidth="1"/>
    <col min="3097" max="3097" width="12.109375" style="76" customWidth="1"/>
    <col min="3098" max="3098" width="1.88671875" style="76" customWidth="1"/>
    <col min="3099" max="3099" width="12.109375" style="76" customWidth="1"/>
    <col min="3100" max="3100" width="1.88671875" style="76" customWidth="1"/>
    <col min="3101" max="3101" width="12.109375" style="76" customWidth="1"/>
    <col min="3102" max="3102" width="1.88671875" style="76" customWidth="1"/>
    <col min="3103" max="3103" width="12.109375" style="76" customWidth="1"/>
    <col min="3104" max="3104" width="1.88671875" style="76" customWidth="1"/>
    <col min="3105" max="3105" width="13.33203125" style="76" customWidth="1"/>
    <col min="3106" max="3106" width="11" style="76" customWidth="1"/>
    <col min="3107" max="3107" width="21.33203125" style="76" customWidth="1"/>
    <col min="3108" max="3110" width="11" style="76" customWidth="1"/>
    <col min="3111" max="3111" width="6.44140625" style="76" customWidth="1"/>
    <col min="3112" max="3113" width="14.44140625" style="76" customWidth="1"/>
    <col min="3114" max="3328" width="11" style="76"/>
    <col min="3329" max="3329" width="31.88671875" style="76" customWidth="1"/>
    <col min="3330" max="3330" width="6.33203125" style="76" customWidth="1"/>
    <col min="3331" max="3331" width="12.5546875" style="76" customWidth="1"/>
    <col min="3332" max="3332" width="13.88671875" style="76" customWidth="1"/>
    <col min="3333" max="3333" width="1.5546875" style="76" customWidth="1"/>
    <col min="3334" max="3334" width="11.88671875" style="76" customWidth="1"/>
    <col min="3335" max="3335" width="1.5546875" style="76" customWidth="1"/>
    <col min="3336" max="3336" width="12.44140625" style="76" customWidth="1"/>
    <col min="3337" max="3337" width="1.5546875" style="76" customWidth="1"/>
    <col min="3338" max="3338" width="11.6640625" style="76" customWidth="1"/>
    <col min="3339" max="3339" width="2.109375" style="76" customWidth="1"/>
    <col min="3340" max="3340" width="18" style="76" bestFit="1" customWidth="1"/>
    <col min="3341" max="3341" width="2.109375" style="76" customWidth="1"/>
    <col min="3342" max="3342" width="10.88671875" style="76" customWidth="1"/>
    <col min="3343" max="3343" width="2.109375" style="76" customWidth="1"/>
    <col min="3344" max="3344" width="15.109375" style="76" customWidth="1"/>
    <col min="3345" max="3345" width="2.109375" style="76" customWidth="1"/>
    <col min="3346" max="3346" width="15.5546875" style="76" customWidth="1"/>
    <col min="3347" max="3347" width="17.88671875" style="76" customWidth="1"/>
    <col min="3348" max="3348" width="10.5546875" style="76" customWidth="1"/>
    <col min="3349" max="3350" width="17.88671875" style="76" customWidth="1"/>
    <col min="3351" max="3351" width="12.109375" style="76" customWidth="1"/>
    <col min="3352" max="3352" width="1.88671875" style="76" customWidth="1"/>
    <col min="3353" max="3353" width="12.109375" style="76" customWidth="1"/>
    <col min="3354" max="3354" width="1.88671875" style="76" customWidth="1"/>
    <col min="3355" max="3355" width="12.109375" style="76" customWidth="1"/>
    <col min="3356" max="3356" width="1.88671875" style="76" customWidth="1"/>
    <col min="3357" max="3357" width="12.109375" style="76" customWidth="1"/>
    <col min="3358" max="3358" width="1.88671875" style="76" customWidth="1"/>
    <col min="3359" max="3359" width="12.109375" style="76" customWidth="1"/>
    <col min="3360" max="3360" width="1.88671875" style="76" customWidth="1"/>
    <col min="3361" max="3361" width="13.33203125" style="76" customWidth="1"/>
    <col min="3362" max="3362" width="11" style="76" customWidth="1"/>
    <col min="3363" max="3363" width="21.33203125" style="76" customWidth="1"/>
    <col min="3364" max="3366" width="11" style="76" customWidth="1"/>
    <col min="3367" max="3367" width="6.44140625" style="76" customWidth="1"/>
    <col min="3368" max="3369" width="14.44140625" style="76" customWidth="1"/>
    <col min="3370" max="3584" width="11" style="76"/>
    <col min="3585" max="3585" width="31.88671875" style="76" customWidth="1"/>
    <col min="3586" max="3586" width="6.33203125" style="76" customWidth="1"/>
    <col min="3587" max="3587" width="12.5546875" style="76" customWidth="1"/>
    <col min="3588" max="3588" width="13.88671875" style="76" customWidth="1"/>
    <col min="3589" max="3589" width="1.5546875" style="76" customWidth="1"/>
    <col min="3590" max="3590" width="11.88671875" style="76" customWidth="1"/>
    <col min="3591" max="3591" width="1.5546875" style="76" customWidth="1"/>
    <col min="3592" max="3592" width="12.44140625" style="76" customWidth="1"/>
    <col min="3593" max="3593" width="1.5546875" style="76" customWidth="1"/>
    <col min="3594" max="3594" width="11.6640625" style="76" customWidth="1"/>
    <col min="3595" max="3595" width="2.109375" style="76" customWidth="1"/>
    <col min="3596" max="3596" width="18" style="76" bestFit="1" customWidth="1"/>
    <col min="3597" max="3597" width="2.109375" style="76" customWidth="1"/>
    <col min="3598" max="3598" width="10.88671875" style="76" customWidth="1"/>
    <col min="3599" max="3599" width="2.109375" style="76" customWidth="1"/>
    <col min="3600" max="3600" width="15.109375" style="76" customWidth="1"/>
    <col min="3601" max="3601" width="2.109375" style="76" customWidth="1"/>
    <col min="3602" max="3602" width="15.5546875" style="76" customWidth="1"/>
    <col min="3603" max="3603" width="17.88671875" style="76" customWidth="1"/>
    <col min="3604" max="3604" width="10.5546875" style="76" customWidth="1"/>
    <col min="3605" max="3606" width="17.88671875" style="76" customWidth="1"/>
    <col min="3607" max="3607" width="12.109375" style="76" customWidth="1"/>
    <col min="3608" max="3608" width="1.88671875" style="76" customWidth="1"/>
    <col min="3609" max="3609" width="12.109375" style="76" customWidth="1"/>
    <col min="3610" max="3610" width="1.88671875" style="76" customWidth="1"/>
    <col min="3611" max="3611" width="12.109375" style="76" customWidth="1"/>
    <col min="3612" max="3612" width="1.88671875" style="76" customWidth="1"/>
    <col min="3613" max="3613" width="12.109375" style="76" customWidth="1"/>
    <col min="3614" max="3614" width="1.88671875" style="76" customWidth="1"/>
    <col min="3615" max="3615" width="12.109375" style="76" customWidth="1"/>
    <col min="3616" max="3616" width="1.88671875" style="76" customWidth="1"/>
    <col min="3617" max="3617" width="13.33203125" style="76" customWidth="1"/>
    <col min="3618" max="3618" width="11" style="76" customWidth="1"/>
    <col min="3619" max="3619" width="21.33203125" style="76" customWidth="1"/>
    <col min="3620" max="3622" width="11" style="76" customWidth="1"/>
    <col min="3623" max="3623" width="6.44140625" style="76" customWidth="1"/>
    <col min="3624" max="3625" width="14.44140625" style="76" customWidth="1"/>
    <col min="3626" max="3840" width="11" style="76"/>
    <col min="3841" max="3841" width="31.88671875" style="76" customWidth="1"/>
    <col min="3842" max="3842" width="6.33203125" style="76" customWidth="1"/>
    <col min="3843" max="3843" width="12.5546875" style="76" customWidth="1"/>
    <col min="3844" max="3844" width="13.88671875" style="76" customWidth="1"/>
    <col min="3845" max="3845" width="1.5546875" style="76" customWidth="1"/>
    <col min="3846" max="3846" width="11.88671875" style="76" customWidth="1"/>
    <col min="3847" max="3847" width="1.5546875" style="76" customWidth="1"/>
    <col min="3848" max="3848" width="12.44140625" style="76" customWidth="1"/>
    <col min="3849" max="3849" width="1.5546875" style="76" customWidth="1"/>
    <col min="3850" max="3850" width="11.6640625" style="76" customWidth="1"/>
    <col min="3851" max="3851" width="2.109375" style="76" customWidth="1"/>
    <col min="3852" max="3852" width="18" style="76" bestFit="1" customWidth="1"/>
    <col min="3853" max="3853" width="2.109375" style="76" customWidth="1"/>
    <col min="3854" max="3854" width="10.88671875" style="76" customWidth="1"/>
    <col min="3855" max="3855" width="2.109375" style="76" customWidth="1"/>
    <col min="3856" max="3856" width="15.109375" style="76" customWidth="1"/>
    <col min="3857" max="3857" width="2.109375" style="76" customWidth="1"/>
    <col min="3858" max="3858" width="15.5546875" style="76" customWidth="1"/>
    <col min="3859" max="3859" width="17.88671875" style="76" customWidth="1"/>
    <col min="3860" max="3860" width="10.5546875" style="76" customWidth="1"/>
    <col min="3861" max="3862" width="17.88671875" style="76" customWidth="1"/>
    <col min="3863" max="3863" width="12.109375" style="76" customWidth="1"/>
    <col min="3864" max="3864" width="1.88671875" style="76" customWidth="1"/>
    <col min="3865" max="3865" width="12.109375" style="76" customWidth="1"/>
    <col min="3866" max="3866" width="1.88671875" style="76" customWidth="1"/>
    <col min="3867" max="3867" width="12.109375" style="76" customWidth="1"/>
    <col min="3868" max="3868" width="1.88671875" style="76" customWidth="1"/>
    <col min="3869" max="3869" width="12.109375" style="76" customWidth="1"/>
    <col min="3870" max="3870" width="1.88671875" style="76" customWidth="1"/>
    <col min="3871" max="3871" width="12.109375" style="76" customWidth="1"/>
    <col min="3872" max="3872" width="1.88671875" style="76" customWidth="1"/>
    <col min="3873" max="3873" width="13.33203125" style="76" customWidth="1"/>
    <col min="3874" max="3874" width="11" style="76" customWidth="1"/>
    <col min="3875" max="3875" width="21.33203125" style="76" customWidth="1"/>
    <col min="3876" max="3878" width="11" style="76" customWidth="1"/>
    <col min="3879" max="3879" width="6.44140625" style="76" customWidth="1"/>
    <col min="3880" max="3881" width="14.44140625" style="76" customWidth="1"/>
    <col min="3882" max="4096" width="11" style="76"/>
    <col min="4097" max="4097" width="31.88671875" style="76" customWidth="1"/>
    <col min="4098" max="4098" width="6.33203125" style="76" customWidth="1"/>
    <col min="4099" max="4099" width="12.5546875" style="76" customWidth="1"/>
    <col min="4100" max="4100" width="13.88671875" style="76" customWidth="1"/>
    <col min="4101" max="4101" width="1.5546875" style="76" customWidth="1"/>
    <col min="4102" max="4102" width="11.88671875" style="76" customWidth="1"/>
    <col min="4103" max="4103" width="1.5546875" style="76" customWidth="1"/>
    <col min="4104" max="4104" width="12.44140625" style="76" customWidth="1"/>
    <col min="4105" max="4105" width="1.5546875" style="76" customWidth="1"/>
    <col min="4106" max="4106" width="11.6640625" style="76" customWidth="1"/>
    <col min="4107" max="4107" width="2.109375" style="76" customWidth="1"/>
    <col min="4108" max="4108" width="18" style="76" bestFit="1" customWidth="1"/>
    <col min="4109" max="4109" width="2.109375" style="76" customWidth="1"/>
    <col min="4110" max="4110" width="10.88671875" style="76" customWidth="1"/>
    <col min="4111" max="4111" width="2.109375" style="76" customWidth="1"/>
    <col min="4112" max="4112" width="15.109375" style="76" customWidth="1"/>
    <col min="4113" max="4113" width="2.109375" style="76" customWidth="1"/>
    <col min="4114" max="4114" width="15.5546875" style="76" customWidth="1"/>
    <col min="4115" max="4115" width="17.88671875" style="76" customWidth="1"/>
    <col min="4116" max="4116" width="10.5546875" style="76" customWidth="1"/>
    <col min="4117" max="4118" width="17.88671875" style="76" customWidth="1"/>
    <col min="4119" max="4119" width="12.109375" style="76" customWidth="1"/>
    <col min="4120" max="4120" width="1.88671875" style="76" customWidth="1"/>
    <col min="4121" max="4121" width="12.109375" style="76" customWidth="1"/>
    <col min="4122" max="4122" width="1.88671875" style="76" customWidth="1"/>
    <col min="4123" max="4123" width="12.109375" style="76" customWidth="1"/>
    <col min="4124" max="4124" width="1.88671875" style="76" customWidth="1"/>
    <col min="4125" max="4125" width="12.109375" style="76" customWidth="1"/>
    <col min="4126" max="4126" width="1.88671875" style="76" customWidth="1"/>
    <col min="4127" max="4127" width="12.109375" style="76" customWidth="1"/>
    <col min="4128" max="4128" width="1.88671875" style="76" customWidth="1"/>
    <col min="4129" max="4129" width="13.33203125" style="76" customWidth="1"/>
    <col min="4130" max="4130" width="11" style="76" customWidth="1"/>
    <col min="4131" max="4131" width="21.33203125" style="76" customWidth="1"/>
    <col min="4132" max="4134" width="11" style="76" customWidth="1"/>
    <col min="4135" max="4135" width="6.44140625" style="76" customWidth="1"/>
    <col min="4136" max="4137" width="14.44140625" style="76" customWidth="1"/>
    <col min="4138" max="4352" width="11" style="76"/>
    <col min="4353" max="4353" width="31.88671875" style="76" customWidth="1"/>
    <col min="4354" max="4354" width="6.33203125" style="76" customWidth="1"/>
    <col min="4355" max="4355" width="12.5546875" style="76" customWidth="1"/>
    <col min="4356" max="4356" width="13.88671875" style="76" customWidth="1"/>
    <col min="4357" max="4357" width="1.5546875" style="76" customWidth="1"/>
    <col min="4358" max="4358" width="11.88671875" style="76" customWidth="1"/>
    <col min="4359" max="4359" width="1.5546875" style="76" customWidth="1"/>
    <col min="4360" max="4360" width="12.44140625" style="76" customWidth="1"/>
    <col min="4361" max="4361" width="1.5546875" style="76" customWidth="1"/>
    <col min="4362" max="4362" width="11.6640625" style="76" customWidth="1"/>
    <col min="4363" max="4363" width="2.109375" style="76" customWidth="1"/>
    <col min="4364" max="4364" width="18" style="76" bestFit="1" customWidth="1"/>
    <col min="4365" max="4365" width="2.109375" style="76" customWidth="1"/>
    <col min="4366" max="4366" width="10.88671875" style="76" customWidth="1"/>
    <col min="4367" max="4367" width="2.109375" style="76" customWidth="1"/>
    <col min="4368" max="4368" width="15.109375" style="76" customWidth="1"/>
    <col min="4369" max="4369" width="2.109375" style="76" customWidth="1"/>
    <col min="4370" max="4370" width="15.5546875" style="76" customWidth="1"/>
    <col min="4371" max="4371" width="17.88671875" style="76" customWidth="1"/>
    <col min="4372" max="4372" width="10.5546875" style="76" customWidth="1"/>
    <col min="4373" max="4374" width="17.88671875" style="76" customWidth="1"/>
    <col min="4375" max="4375" width="12.109375" style="76" customWidth="1"/>
    <col min="4376" max="4376" width="1.88671875" style="76" customWidth="1"/>
    <col min="4377" max="4377" width="12.109375" style="76" customWidth="1"/>
    <col min="4378" max="4378" width="1.88671875" style="76" customWidth="1"/>
    <col min="4379" max="4379" width="12.109375" style="76" customWidth="1"/>
    <col min="4380" max="4380" width="1.88671875" style="76" customWidth="1"/>
    <col min="4381" max="4381" width="12.109375" style="76" customWidth="1"/>
    <col min="4382" max="4382" width="1.88671875" style="76" customWidth="1"/>
    <col min="4383" max="4383" width="12.109375" style="76" customWidth="1"/>
    <col min="4384" max="4384" width="1.88671875" style="76" customWidth="1"/>
    <col min="4385" max="4385" width="13.33203125" style="76" customWidth="1"/>
    <col min="4386" max="4386" width="11" style="76" customWidth="1"/>
    <col min="4387" max="4387" width="21.33203125" style="76" customWidth="1"/>
    <col min="4388" max="4390" width="11" style="76" customWidth="1"/>
    <col min="4391" max="4391" width="6.44140625" style="76" customWidth="1"/>
    <col min="4392" max="4393" width="14.44140625" style="76" customWidth="1"/>
    <col min="4394" max="4608" width="11" style="76"/>
    <col min="4609" max="4609" width="31.88671875" style="76" customWidth="1"/>
    <col min="4610" max="4610" width="6.33203125" style="76" customWidth="1"/>
    <col min="4611" max="4611" width="12.5546875" style="76" customWidth="1"/>
    <col min="4612" max="4612" width="13.88671875" style="76" customWidth="1"/>
    <col min="4613" max="4613" width="1.5546875" style="76" customWidth="1"/>
    <col min="4614" max="4614" width="11.88671875" style="76" customWidth="1"/>
    <col min="4615" max="4615" width="1.5546875" style="76" customWidth="1"/>
    <col min="4616" max="4616" width="12.44140625" style="76" customWidth="1"/>
    <col min="4617" max="4617" width="1.5546875" style="76" customWidth="1"/>
    <col min="4618" max="4618" width="11.6640625" style="76" customWidth="1"/>
    <col min="4619" max="4619" width="2.109375" style="76" customWidth="1"/>
    <col min="4620" max="4620" width="18" style="76" bestFit="1" customWidth="1"/>
    <col min="4621" max="4621" width="2.109375" style="76" customWidth="1"/>
    <col min="4622" max="4622" width="10.88671875" style="76" customWidth="1"/>
    <col min="4623" max="4623" width="2.109375" style="76" customWidth="1"/>
    <col min="4624" max="4624" width="15.109375" style="76" customWidth="1"/>
    <col min="4625" max="4625" width="2.109375" style="76" customWidth="1"/>
    <col min="4626" max="4626" width="15.5546875" style="76" customWidth="1"/>
    <col min="4627" max="4627" width="17.88671875" style="76" customWidth="1"/>
    <col min="4628" max="4628" width="10.5546875" style="76" customWidth="1"/>
    <col min="4629" max="4630" width="17.88671875" style="76" customWidth="1"/>
    <col min="4631" max="4631" width="12.109375" style="76" customWidth="1"/>
    <col min="4632" max="4632" width="1.88671875" style="76" customWidth="1"/>
    <col min="4633" max="4633" width="12.109375" style="76" customWidth="1"/>
    <col min="4634" max="4634" width="1.88671875" style="76" customWidth="1"/>
    <col min="4635" max="4635" width="12.109375" style="76" customWidth="1"/>
    <col min="4636" max="4636" width="1.88671875" style="76" customWidth="1"/>
    <col min="4637" max="4637" width="12.109375" style="76" customWidth="1"/>
    <col min="4638" max="4638" width="1.88671875" style="76" customWidth="1"/>
    <col min="4639" max="4639" width="12.109375" style="76" customWidth="1"/>
    <col min="4640" max="4640" width="1.88671875" style="76" customWidth="1"/>
    <col min="4641" max="4641" width="13.33203125" style="76" customWidth="1"/>
    <col min="4642" max="4642" width="11" style="76" customWidth="1"/>
    <col min="4643" max="4643" width="21.33203125" style="76" customWidth="1"/>
    <col min="4644" max="4646" width="11" style="76" customWidth="1"/>
    <col min="4647" max="4647" width="6.44140625" style="76" customWidth="1"/>
    <col min="4648" max="4649" width="14.44140625" style="76" customWidth="1"/>
    <col min="4650" max="4864" width="11" style="76"/>
    <col min="4865" max="4865" width="31.88671875" style="76" customWidth="1"/>
    <col min="4866" max="4866" width="6.33203125" style="76" customWidth="1"/>
    <col min="4867" max="4867" width="12.5546875" style="76" customWidth="1"/>
    <col min="4868" max="4868" width="13.88671875" style="76" customWidth="1"/>
    <col min="4869" max="4869" width="1.5546875" style="76" customWidth="1"/>
    <col min="4870" max="4870" width="11.88671875" style="76" customWidth="1"/>
    <col min="4871" max="4871" width="1.5546875" style="76" customWidth="1"/>
    <col min="4872" max="4872" width="12.44140625" style="76" customWidth="1"/>
    <col min="4873" max="4873" width="1.5546875" style="76" customWidth="1"/>
    <col min="4874" max="4874" width="11.6640625" style="76" customWidth="1"/>
    <col min="4875" max="4875" width="2.109375" style="76" customWidth="1"/>
    <col min="4876" max="4876" width="18" style="76" bestFit="1" customWidth="1"/>
    <col min="4877" max="4877" width="2.109375" style="76" customWidth="1"/>
    <col min="4878" max="4878" width="10.88671875" style="76" customWidth="1"/>
    <col min="4879" max="4879" width="2.109375" style="76" customWidth="1"/>
    <col min="4880" max="4880" width="15.109375" style="76" customWidth="1"/>
    <col min="4881" max="4881" width="2.109375" style="76" customWidth="1"/>
    <col min="4882" max="4882" width="15.5546875" style="76" customWidth="1"/>
    <col min="4883" max="4883" width="17.88671875" style="76" customWidth="1"/>
    <col min="4884" max="4884" width="10.5546875" style="76" customWidth="1"/>
    <col min="4885" max="4886" width="17.88671875" style="76" customWidth="1"/>
    <col min="4887" max="4887" width="12.109375" style="76" customWidth="1"/>
    <col min="4888" max="4888" width="1.88671875" style="76" customWidth="1"/>
    <col min="4889" max="4889" width="12.109375" style="76" customWidth="1"/>
    <col min="4890" max="4890" width="1.88671875" style="76" customWidth="1"/>
    <col min="4891" max="4891" width="12.109375" style="76" customWidth="1"/>
    <col min="4892" max="4892" width="1.88671875" style="76" customWidth="1"/>
    <col min="4893" max="4893" width="12.109375" style="76" customWidth="1"/>
    <col min="4894" max="4894" width="1.88671875" style="76" customWidth="1"/>
    <col min="4895" max="4895" width="12.109375" style="76" customWidth="1"/>
    <col min="4896" max="4896" width="1.88671875" style="76" customWidth="1"/>
    <col min="4897" max="4897" width="13.33203125" style="76" customWidth="1"/>
    <col min="4898" max="4898" width="11" style="76" customWidth="1"/>
    <col min="4899" max="4899" width="21.33203125" style="76" customWidth="1"/>
    <col min="4900" max="4902" width="11" style="76" customWidth="1"/>
    <col min="4903" max="4903" width="6.44140625" style="76" customWidth="1"/>
    <col min="4904" max="4905" width="14.44140625" style="76" customWidth="1"/>
    <col min="4906" max="5120" width="11" style="76"/>
    <col min="5121" max="5121" width="31.88671875" style="76" customWidth="1"/>
    <col min="5122" max="5122" width="6.33203125" style="76" customWidth="1"/>
    <col min="5123" max="5123" width="12.5546875" style="76" customWidth="1"/>
    <col min="5124" max="5124" width="13.88671875" style="76" customWidth="1"/>
    <col min="5125" max="5125" width="1.5546875" style="76" customWidth="1"/>
    <col min="5126" max="5126" width="11.88671875" style="76" customWidth="1"/>
    <col min="5127" max="5127" width="1.5546875" style="76" customWidth="1"/>
    <col min="5128" max="5128" width="12.44140625" style="76" customWidth="1"/>
    <col min="5129" max="5129" width="1.5546875" style="76" customWidth="1"/>
    <col min="5130" max="5130" width="11.6640625" style="76" customWidth="1"/>
    <col min="5131" max="5131" width="2.109375" style="76" customWidth="1"/>
    <col min="5132" max="5132" width="18" style="76" bestFit="1" customWidth="1"/>
    <col min="5133" max="5133" width="2.109375" style="76" customWidth="1"/>
    <col min="5134" max="5134" width="10.88671875" style="76" customWidth="1"/>
    <col min="5135" max="5135" width="2.109375" style="76" customWidth="1"/>
    <col min="5136" max="5136" width="15.109375" style="76" customWidth="1"/>
    <col min="5137" max="5137" width="2.109375" style="76" customWidth="1"/>
    <col min="5138" max="5138" width="15.5546875" style="76" customWidth="1"/>
    <col min="5139" max="5139" width="17.88671875" style="76" customWidth="1"/>
    <col min="5140" max="5140" width="10.5546875" style="76" customWidth="1"/>
    <col min="5141" max="5142" width="17.88671875" style="76" customWidth="1"/>
    <col min="5143" max="5143" width="12.109375" style="76" customWidth="1"/>
    <col min="5144" max="5144" width="1.88671875" style="76" customWidth="1"/>
    <col min="5145" max="5145" width="12.109375" style="76" customWidth="1"/>
    <col min="5146" max="5146" width="1.88671875" style="76" customWidth="1"/>
    <col min="5147" max="5147" width="12.109375" style="76" customWidth="1"/>
    <col min="5148" max="5148" width="1.88671875" style="76" customWidth="1"/>
    <col min="5149" max="5149" width="12.109375" style="76" customWidth="1"/>
    <col min="5150" max="5150" width="1.88671875" style="76" customWidth="1"/>
    <col min="5151" max="5151" width="12.109375" style="76" customWidth="1"/>
    <col min="5152" max="5152" width="1.88671875" style="76" customWidth="1"/>
    <col min="5153" max="5153" width="13.33203125" style="76" customWidth="1"/>
    <col min="5154" max="5154" width="11" style="76" customWidth="1"/>
    <col min="5155" max="5155" width="21.33203125" style="76" customWidth="1"/>
    <col min="5156" max="5158" width="11" style="76" customWidth="1"/>
    <col min="5159" max="5159" width="6.44140625" style="76" customWidth="1"/>
    <col min="5160" max="5161" width="14.44140625" style="76" customWidth="1"/>
    <col min="5162" max="5376" width="11" style="76"/>
    <col min="5377" max="5377" width="31.88671875" style="76" customWidth="1"/>
    <col min="5378" max="5378" width="6.33203125" style="76" customWidth="1"/>
    <col min="5379" max="5379" width="12.5546875" style="76" customWidth="1"/>
    <col min="5380" max="5380" width="13.88671875" style="76" customWidth="1"/>
    <col min="5381" max="5381" width="1.5546875" style="76" customWidth="1"/>
    <col min="5382" max="5382" width="11.88671875" style="76" customWidth="1"/>
    <col min="5383" max="5383" width="1.5546875" style="76" customWidth="1"/>
    <col min="5384" max="5384" width="12.44140625" style="76" customWidth="1"/>
    <col min="5385" max="5385" width="1.5546875" style="76" customWidth="1"/>
    <col min="5386" max="5386" width="11.6640625" style="76" customWidth="1"/>
    <col min="5387" max="5387" width="2.109375" style="76" customWidth="1"/>
    <col min="5388" max="5388" width="18" style="76" bestFit="1" customWidth="1"/>
    <col min="5389" max="5389" width="2.109375" style="76" customWidth="1"/>
    <col min="5390" max="5390" width="10.88671875" style="76" customWidth="1"/>
    <col min="5391" max="5391" width="2.109375" style="76" customWidth="1"/>
    <col min="5392" max="5392" width="15.109375" style="76" customWidth="1"/>
    <col min="5393" max="5393" width="2.109375" style="76" customWidth="1"/>
    <col min="5394" max="5394" width="15.5546875" style="76" customWidth="1"/>
    <col min="5395" max="5395" width="17.88671875" style="76" customWidth="1"/>
    <col min="5396" max="5396" width="10.5546875" style="76" customWidth="1"/>
    <col min="5397" max="5398" width="17.88671875" style="76" customWidth="1"/>
    <col min="5399" max="5399" width="12.109375" style="76" customWidth="1"/>
    <col min="5400" max="5400" width="1.88671875" style="76" customWidth="1"/>
    <col min="5401" max="5401" width="12.109375" style="76" customWidth="1"/>
    <col min="5402" max="5402" width="1.88671875" style="76" customWidth="1"/>
    <col min="5403" max="5403" width="12.109375" style="76" customWidth="1"/>
    <col min="5404" max="5404" width="1.88671875" style="76" customWidth="1"/>
    <col min="5405" max="5405" width="12.109375" style="76" customWidth="1"/>
    <col min="5406" max="5406" width="1.88671875" style="76" customWidth="1"/>
    <col min="5407" max="5407" width="12.109375" style="76" customWidth="1"/>
    <col min="5408" max="5408" width="1.88671875" style="76" customWidth="1"/>
    <col min="5409" max="5409" width="13.33203125" style="76" customWidth="1"/>
    <col min="5410" max="5410" width="11" style="76" customWidth="1"/>
    <col min="5411" max="5411" width="21.33203125" style="76" customWidth="1"/>
    <col min="5412" max="5414" width="11" style="76" customWidth="1"/>
    <col min="5415" max="5415" width="6.44140625" style="76" customWidth="1"/>
    <col min="5416" max="5417" width="14.44140625" style="76" customWidth="1"/>
    <col min="5418" max="5632" width="11" style="76"/>
    <col min="5633" max="5633" width="31.88671875" style="76" customWidth="1"/>
    <col min="5634" max="5634" width="6.33203125" style="76" customWidth="1"/>
    <col min="5635" max="5635" width="12.5546875" style="76" customWidth="1"/>
    <col min="5636" max="5636" width="13.88671875" style="76" customWidth="1"/>
    <col min="5637" max="5637" width="1.5546875" style="76" customWidth="1"/>
    <col min="5638" max="5638" width="11.88671875" style="76" customWidth="1"/>
    <col min="5639" max="5639" width="1.5546875" style="76" customWidth="1"/>
    <col min="5640" max="5640" width="12.44140625" style="76" customWidth="1"/>
    <col min="5641" max="5641" width="1.5546875" style="76" customWidth="1"/>
    <col min="5642" max="5642" width="11.6640625" style="76" customWidth="1"/>
    <col min="5643" max="5643" width="2.109375" style="76" customWidth="1"/>
    <col min="5644" max="5644" width="18" style="76" bestFit="1" customWidth="1"/>
    <col min="5645" max="5645" width="2.109375" style="76" customWidth="1"/>
    <col min="5646" max="5646" width="10.88671875" style="76" customWidth="1"/>
    <col min="5647" max="5647" width="2.109375" style="76" customWidth="1"/>
    <col min="5648" max="5648" width="15.109375" style="76" customWidth="1"/>
    <col min="5649" max="5649" width="2.109375" style="76" customWidth="1"/>
    <col min="5650" max="5650" width="15.5546875" style="76" customWidth="1"/>
    <col min="5651" max="5651" width="17.88671875" style="76" customWidth="1"/>
    <col min="5652" max="5652" width="10.5546875" style="76" customWidth="1"/>
    <col min="5653" max="5654" width="17.88671875" style="76" customWidth="1"/>
    <col min="5655" max="5655" width="12.109375" style="76" customWidth="1"/>
    <col min="5656" max="5656" width="1.88671875" style="76" customWidth="1"/>
    <col min="5657" max="5657" width="12.109375" style="76" customWidth="1"/>
    <col min="5658" max="5658" width="1.88671875" style="76" customWidth="1"/>
    <col min="5659" max="5659" width="12.109375" style="76" customWidth="1"/>
    <col min="5660" max="5660" width="1.88671875" style="76" customWidth="1"/>
    <col min="5661" max="5661" width="12.109375" style="76" customWidth="1"/>
    <col min="5662" max="5662" width="1.88671875" style="76" customWidth="1"/>
    <col min="5663" max="5663" width="12.109375" style="76" customWidth="1"/>
    <col min="5664" max="5664" width="1.88671875" style="76" customWidth="1"/>
    <col min="5665" max="5665" width="13.33203125" style="76" customWidth="1"/>
    <col min="5666" max="5666" width="11" style="76" customWidth="1"/>
    <col min="5667" max="5667" width="21.33203125" style="76" customWidth="1"/>
    <col min="5668" max="5670" width="11" style="76" customWidth="1"/>
    <col min="5671" max="5671" width="6.44140625" style="76" customWidth="1"/>
    <col min="5672" max="5673" width="14.44140625" style="76" customWidth="1"/>
    <col min="5674" max="5888" width="11" style="76"/>
    <col min="5889" max="5889" width="31.88671875" style="76" customWidth="1"/>
    <col min="5890" max="5890" width="6.33203125" style="76" customWidth="1"/>
    <col min="5891" max="5891" width="12.5546875" style="76" customWidth="1"/>
    <col min="5892" max="5892" width="13.88671875" style="76" customWidth="1"/>
    <col min="5893" max="5893" width="1.5546875" style="76" customWidth="1"/>
    <col min="5894" max="5894" width="11.88671875" style="76" customWidth="1"/>
    <col min="5895" max="5895" width="1.5546875" style="76" customWidth="1"/>
    <col min="5896" max="5896" width="12.44140625" style="76" customWidth="1"/>
    <col min="5897" max="5897" width="1.5546875" style="76" customWidth="1"/>
    <col min="5898" max="5898" width="11.6640625" style="76" customWidth="1"/>
    <col min="5899" max="5899" width="2.109375" style="76" customWidth="1"/>
    <col min="5900" max="5900" width="18" style="76" bestFit="1" customWidth="1"/>
    <col min="5901" max="5901" width="2.109375" style="76" customWidth="1"/>
    <col min="5902" max="5902" width="10.88671875" style="76" customWidth="1"/>
    <col min="5903" max="5903" width="2.109375" style="76" customWidth="1"/>
    <col min="5904" max="5904" width="15.109375" style="76" customWidth="1"/>
    <col min="5905" max="5905" width="2.109375" style="76" customWidth="1"/>
    <col min="5906" max="5906" width="15.5546875" style="76" customWidth="1"/>
    <col min="5907" max="5907" width="17.88671875" style="76" customWidth="1"/>
    <col min="5908" max="5908" width="10.5546875" style="76" customWidth="1"/>
    <col min="5909" max="5910" width="17.88671875" style="76" customWidth="1"/>
    <col min="5911" max="5911" width="12.109375" style="76" customWidth="1"/>
    <col min="5912" max="5912" width="1.88671875" style="76" customWidth="1"/>
    <col min="5913" max="5913" width="12.109375" style="76" customWidth="1"/>
    <col min="5914" max="5914" width="1.88671875" style="76" customWidth="1"/>
    <col min="5915" max="5915" width="12.109375" style="76" customWidth="1"/>
    <col min="5916" max="5916" width="1.88671875" style="76" customWidth="1"/>
    <col min="5917" max="5917" width="12.109375" style="76" customWidth="1"/>
    <col min="5918" max="5918" width="1.88671875" style="76" customWidth="1"/>
    <col min="5919" max="5919" width="12.109375" style="76" customWidth="1"/>
    <col min="5920" max="5920" width="1.88671875" style="76" customWidth="1"/>
    <col min="5921" max="5921" width="13.33203125" style="76" customWidth="1"/>
    <col min="5922" max="5922" width="11" style="76" customWidth="1"/>
    <col min="5923" max="5923" width="21.33203125" style="76" customWidth="1"/>
    <col min="5924" max="5926" width="11" style="76" customWidth="1"/>
    <col min="5927" max="5927" width="6.44140625" style="76" customWidth="1"/>
    <col min="5928" max="5929" width="14.44140625" style="76" customWidth="1"/>
    <col min="5930" max="6144" width="11" style="76"/>
    <col min="6145" max="6145" width="31.88671875" style="76" customWidth="1"/>
    <col min="6146" max="6146" width="6.33203125" style="76" customWidth="1"/>
    <col min="6147" max="6147" width="12.5546875" style="76" customWidth="1"/>
    <col min="6148" max="6148" width="13.88671875" style="76" customWidth="1"/>
    <col min="6149" max="6149" width="1.5546875" style="76" customWidth="1"/>
    <col min="6150" max="6150" width="11.88671875" style="76" customWidth="1"/>
    <col min="6151" max="6151" width="1.5546875" style="76" customWidth="1"/>
    <col min="6152" max="6152" width="12.44140625" style="76" customWidth="1"/>
    <col min="6153" max="6153" width="1.5546875" style="76" customWidth="1"/>
    <col min="6154" max="6154" width="11.6640625" style="76" customWidth="1"/>
    <col min="6155" max="6155" width="2.109375" style="76" customWidth="1"/>
    <col min="6156" max="6156" width="18" style="76" bestFit="1" customWidth="1"/>
    <col min="6157" max="6157" width="2.109375" style="76" customWidth="1"/>
    <col min="6158" max="6158" width="10.88671875" style="76" customWidth="1"/>
    <col min="6159" max="6159" width="2.109375" style="76" customWidth="1"/>
    <col min="6160" max="6160" width="15.109375" style="76" customWidth="1"/>
    <col min="6161" max="6161" width="2.109375" style="76" customWidth="1"/>
    <col min="6162" max="6162" width="15.5546875" style="76" customWidth="1"/>
    <col min="6163" max="6163" width="17.88671875" style="76" customWidth="1"/>
    <col min="6164" max="6164" width="10.5546875" style="76" customWidth="1"/>
    <col min="6165" max="6166" width="17.88671875" style="76" customWidth="1"/>
    <col min="6167" max="6167" width="12.109375" style="76" customWidth="1"/>
    <col min="6168" max="6168" width="1.88671875" style="76" customWidth="1"/>
    <col min="6169" max="6169" width="12.109375" style="76" customWidth="1"/>
    <col min="6170" max="6170" width="1.88671875" style="76" customWidth="1"/>
    <col min="6171" max="6171" width="12.109375" style="76" customWidth="1"/>
    <col min="6172" max="6172" width="1.88671875" style="76" customWidth="1"/>
    <col min="6173" max="6173" width="12.109375" style="76" customWidth="1"/>
    <col min="6174" max="6174" width="1.88671875" style="76" customWidth="1"/>
    <col min="6175" max="6175" width="12.109375" style="76" customWidth="1"/>
    <col min="6176" max="6176" width="1.88671875" style="76" customWidth="1"/>
    <col min="6177" max="6177" width="13.33203125" style="76" customWidth="1"/>
    <col min="6178" max="6178" width="11" style="76" customWidth="1"/>
    <col min="6179" max="6179" width="21.33203125" style="76" customWidth="1"/>
    <col min="6180" max="6182" width="11" style="76" customWidth="1"/>
    <col min="6183" max="6183" width="6.44140625" style="76" customWidth="1"/>
    <col min="6184" max="6185" width="14.44140625" style="76" customWidth="1"/>
    <col min="6186" max="6400" width="11" style="76"/>
    <col min="6401" max="6401" width="31.88671875" style="76" customWidth="1"/>
    <col min="6402" max="6402" width="6.33203125" style="76" customWidth="1"/>
    <col min="6403" max="6403" width="12.5546875" style="76" customWidth="1"/>
    <col min="6404" max="6404" width="13.88671875" style="76" customWidth="1"/>
    <col min="6405" max="6405" width="1.5546875" style="76" customWidth="1"/>
    <col min="6406" max="6406" width="11.88671875" style="76" customWidth="1"/>
    <col min="6407" max="6407" width="1.5546875" style="76" customWidth="1"/>
    <col min="6408" max="6408" width="12.44140625" style="76" customWidth="1"/>
    <col min="6409" max="6409" width="1.5546875" style="76" customWidth="1"/>
    <col min="6410" max="6410" width="11.6640625" style="76" customWidth="1"/>
    <col min="6411" max="6411" width="2.109375" style="76" customWidth="1"/>
    <col min="6412" max="6412" width="18" style="76" bestFit="1" customWidth="1"/>
    <col min="6413" max="6413" width="2.109375" style="76" customWidth="1"/>
    <col min="6414" max="6414" width="10.88671875" style="76" customWidth="1"/>
    <col min="6415" max="6415" width="2.109375" style="76" customWidth="1"/>
    <col min="6416" max="6416" width="15.109375" style="76" customWidth="1"/>
    <col min="6417" max="6417" width="2.109375" style="76" customWidth="1"/>
    <col min="6418" max="6418" width="15.5546875" style="76" customWidth="1"/>
    <col min="6419" max="6419" width="17.88671875" style="76" customWidth="1"/>
    <col min="6420" max="6420" width="10.5546875" style="76" customWidth="1"/>
    <col min="6421" max="6422" width="17.88671875" style="76" customWidth="1"/>
    <col min="6423" max="6423" width="12.109375" style="76" customWidth="1"/>
    <col min="6424" max="6424" width="1.88671875" style="76" customWidth="1"/>
    <col min="6425" max="6425" width="12.109375" style="76" customWidth="1"/>
    <col min="6426" max="6426" width="1.88671875" style="76" customWidth="1"/>
    <col min="6427" max="6427" width="12.109375" style="76" customWidth="1"/>
    <col min="6428" max="6428" width="1.88671875" style="76" customWidth="1"/>
    <col min="6429" max="6429" width="12.109375" style="76" customWidth="1"/>
    <col min="6430" max="6430" width="1.88671875" style="76" customWidth="1"/>
    <col min="6431" max="6431" width="12.109375" style="76" customWidth="1"/>
    <col min="6432" max="6432" width="1.88671875" style="76" customWidth="1"/>
    <col min="6433" max="6433" width="13.33203125" style="76" customWidth="1"/>
    <col min="6434" max="6434" width="11" style="76" customWidth="1"/>
    <col min="6435" max="6435" width="21.33203125" style="76" customWidth="1"/>
    <col min="6436" max="6438" width="11" style="76" customWidth="1"/>
    <col min="6439" max="6439" width="6.44140625" style="76" customWidth="1"/>
    <col min="6440" max="6441" width="14.44140625" style="76" customWidth="1"/>
    <col min="6442" max="6656" width="11" style="76"/>
    <col min="6657" max="6657" width="31.88671875" style="76" customWidth="1"/>
    <col min="6658" max="6658" width="6.33203125" style="76" customWidth="1"/>
    <col min="6659" max="6659" width="12.5546875" style="76" customWidth="1"/>
    <col min="6660" max="6660" width="13.88671875" style="76" customWidth="1"/>
    <col min="6661" max="6661" width="1.5546875" style="76" customWidth="1"/>
    <col min="6662" max="6662" width="11.88671875" style="76" customWidth="1"/>
    <col min="6663" max="6663" width="1.5546875" style="76" customWidth="1"/>
    <col min="6664" max="6664" width="12.44140625" style="76" customWidth="1"/>
    <col min="6665" max="6665" width="1.5546875" style="76" customWidth="1"/>
    <col min="6666" max="6666" width="11.6640625" style="76" customWidth="1"/>
    <col min="6667" max="6667" width="2.109375" style="76" customWidth="1"/>
    <col min="6668" max="6668" width="18" style="76" bestFit="1" customWidth="1"/>
    <col min="6669" max="6669" width="2.109375" style="76" customWidth="1"/>
    <col min="6670" max="6670" width="10.88671875" style="76" customWidth="1"/>
    <col min="6671" max="6671" width="2.109375" style="76" customWidth="1"/>
    <col min="6672" max="6672" width="15.109375" style="76" customWidth="1"/>
    <col min="6673" max="6673" width="2.109375" style="76" customWidth="1"/>
    <col min="6674" max="6674" width="15.5546875" style="76" customWidth="1"/>
    <col min="6675" max="6675" width="17.88671875" style="76" customWidth="1"/>
    <col min="6676" max="6676" width="10.5546875" style="76" customWidth="1"/>
    <col min="6677" max="6678" width="17.88671875" style="76" customWidth="1"/>
    <col min="6679" max="6679" width="12.109375" style="76" customWidth="1"/>
    <col min="6680" max="6680" width="1.88671875" style="76" customWidth="1"/>
    <col min="6681" max="6681" width="12.109375" style="76" customWidth="1"/>
    <col min="6682" max="6682" width="1.88671875" style="76" customWidth="1"/>
    <col min="6683" max="6683" width="12.109375" style="76" customWidth="1"/>
    <col min="6684" max="6684" width="1.88671875" style="76" customWidth="1"/>
    <col min="6685" max="6685" width="12.109375" style="76" customWidth="1"/>
    <col min="6686" max="6686" width="1.88671875" style="76" customWidth="1"/>
    <col min="6687" max="6687" width="12.109375" style="76" customWidth="1"/>
    <col min="6688" max="6688" width="1.88671875" style="76" customWidth="1"/>
    <col min="6689" max="6689" width="13.33203125" style="76" customWidth="1"/>
    <col min="6690" max="6690" width="11" style="76" customWidth="1"/>
    <col min="6691" max="6691" width="21.33203125" style="76" customWidth="1"/>
    <col min="6692" max="6694" width="11" style="76" customWidth="1"/>
    <col min="6695" max="6695" width="6.44140625" style="76" customWidth="1"/>
    <col min="6696" max="6697" width="14.44140625" style="76" customWidth="1"/>
    <col min="6698" max="6912" width="11" style="76"/>
    <col min="6913" max="6913" width="31.88671875" style="76" customWidth="1"/>
    <col min="6914" max="6914" width="6.33203125" style="76" customWidth="1"/>
    <col min="6915" max="6915" width="12.5546875" style="76" customWidth="1"/>
    <col min="6916" max="6916" width="13.88671875" style="76" customWidth="1"/>
    <col min="6917" max="6917" width="1.5546875" style="76" customWidth="1"/>
    <col min="6918" max="6918" width="11.88671875" style="76" customWidth="1"/>
    <col min="6919" max="6919" width="1.5546875" style="76" customWidth="1"/>
    <col min="6920" max="6920" width="12.44140625" style="76" customWidth="1"/>
    <col min="6921" max="6921" width="1.5546875" style="76" customWidth="1"/>
    <col min="6922" max="6922" width="11.6640625" style="76" customWidth="1"/>
    <col min="6923" max="6923" width="2.109375" style="76" customWidth="1"/>
    <col min="6924" max="6924" width="18" style="76" bestFit="1" customWidth="1"/>
    <col min="6925" max="6925" width="2.109375" style="76" customWidth="1"/>
    <col min="6926" max="6926" width="10.88671875" style="76" customWidth="1"/>
    <col min="6927" max="6927" width="2.109375" style="76" customWidth="1"/>
    <col min="6928" max="6928" width="15.109375" style="76" customWidth="1"/>
    <col min="6929" max="6929" width="2.109375" style="76" customWidth="1"/>
    <col min="6930" max="6930" width="15.5546875" style="76" customWidth="1"/>
    <col min="6931" max="6931" width="17.88671875" style="76" customWidth="1"/>
    <col min="6932" max="6932" width="10.5546875" style="76" customWidth="1"/>
    <col min="6933" max="6934" width="17.88671875" style="76" customWidth="1"/>
    <col min="6935" max="6935" width="12.109375" style="76" customWidth="1"/>
    <col min="6936" max="6936" width="1.88671875" style="76" customWidth="1"/>
    <col min="6937" max="6937" width="12.109375" style="76" customWidth="1"/>
    <col min="6938" max="6938" width="1.88671875" style="76" customWidth="1"/>
    <col min="6939" max="6939" width="12.109375" style="76" customWidth="1"/>
    <col min="6940" max="6940" width="1.88671875" style="76" customWidth="1"/>
    <col min="6941" max="6941" width="12.109375" style="76" customWidth="1"/>
    <col min="6942" max="6942" width="1.88671875" style="76" customWidth="1"/>
    <col min="6943" max="6943" width="12.109375" style="76" customWidth="1"/>
    <col min="6944" max="6944" width="1.88671875" style="76" customWidth="1"/>
    <col min="6945" max="6945" width="13.33203125" style="76" customWidth="1"/>
    <col min="6946" max="6946" width="11" style="76" customWidth="1"/>
    <col min="6947" max="6947" width="21.33203125" style="76" customWidth="1"/>
    <col min="6948" max="6950" width="11" style="76" customWidth="1"/>
    <col min="6951" max="6951" width="6.44140625" style="76" customWidth="1"/>
    <col min="6952" max="6953" width="14.44140625" style="76" customWidth="1"/>
    <col min="6954" max="7168" width="11" style="76"/>
    <col min="7169" max="7169" width="31.88671875" style="76" customWidth="1"/>
    <col min="7170" max="7170" width="6.33203125" style="76" customWidth="1"/>
    <col min="7171" max="7171" width="12.5546875" style="76" customWidth="1"/>
    <col min="7172" max="7172" width="13.88671875" style="76" customWidth="1"/>
    <col min="7173" max="7173" width="1.5546875" style="76" customWidth="1"/>
    <col min="7174" max="7174" width="11.88671875" style="76" customWidth="1"/>
    <col min="7175" max="7175" width="1.5546875" style="76" customWidth="1"/>
    <col min="7176" max="7176" width="12.44140625" style="76" customWidth="1"/>
    <col min="7177" max="7177" width="1.5546875" style="76" customWidth="1"/>
    <col min="7178" max="7178" width="11.6640625" style="76" customWidth="1"/>
    <col min="7179" max="7179" width="2.109375" style="76" customWidth="1"/>
    <col min="7180" max="7180" width="18" style="76" bestFit="1" customWidth="1"/>
    <col min="7181" max="7181" width="2.109375" style="76" customWidth="1"/>
    <col min="7182" max="7182" width="10.88671875" style="76" customWidth="1"/>
    <col min="7183" max="7183" width="2.109375" style="76" customWidth="1"/>
    <col min="7184" max="7184" width="15.109375" style="76" customWidth="1"/>
    <col min="7185" max="7185" width="2.109375" style="76" customWidth="1"/>
    <col min="7186" max="7186" width="15.5546875" style="76" customWidth="1"/>
    <col min="7187" max="7187" width="17.88671875" style="76" customWidth="1"/>
    <col min="7188" max="7188" width="10.5546875" style="76" customWidth="1"/>
    <col min="7189" max="7190" width="17.88671875" style="76" customWidth="1"/>
    <col min="7191" max="7191" width="12.109375" style="76" customWidth="1"/>
    <col min="7192" max="7192" width="1.88671875" style="76" customWidth="1"/>
    <col min="7193" max="7193" width="12.109375" style="76" customWidth="1"/>
    <col min="7194" max="7194" width="1.88671875" style="76" customWidth="1"/>
    <col min="7195" max="7195" width="12.109375" style="76" customWidth="1"/>
    <col min="7196" max="7196" width="1.88671875" style="76" customWidth="1"/>
    <col min="7197" max="7197" width="12.109375" style="76" customWidth="1"/>
    <col min="7198" max="7198" width="1.88671875" style="76" customWidth="1"/>
    <col min="7199" max="7199" width="12.109375" style="76" customWidth="1"/>
    <col min="7200" max="7200" width="1.88671875" style="76" customWidth="1"/>
    <col min="7201" max="7201" width="13.33203125" style="76" customWidth="1"/>
    <col min="7202" max="7202" width="11" style="76" customWidth="1"/>
    <col min="7203" max="7203" width="21.33203125" style="76" customWidth="1"/>
    <col min="7204" max="7206" width="11" style="76" customWidth="1"/>
    <col min="7207" max="7207" width="6.44140625" style="76" customWidth="1"/>
    <col min="7208" max="7209" width="14.44140625" style="76" customWidth="1"/>
    <col min="7210" max="7424" width="11" style="76"/>
    <col min="7425" max="7425" width="31.88671875" style="76" customWidth="1"/>
    <col min="7426" max="7426" width="6.33203125" style="76" customWidth="1"/>
    <col min="7427" max="7427" width="12.5546875" style="76" customWidth="1"/>
    <col min="7428" max="7428" width="13.88671875" style="76" customWidth="1"/>
    <col min="7429" max="7429" width="1.5546875" style="76" customWidth="1"/>
    <col min="7430" max="7430" width="11.88671875" style="76" customWidth="1"/>
    <col min="7431" max="7431" width="1.5546875" style="76" customWidth="1"/>
    <col min="7432" max="7432" width="12.44140625" style="76" customWidth="1"/>
    <col min="7433" max="7433" width="1.5546875" style="76" customWidth="1"/>
    <col min="7434" max="7434" width="11.6640625" style="76" customWidth="1"/>
    <col min="7435" max="7435" width="2.109375" style="76" customWidth="1"/>
    <col min="7436" max="7436" width="18" style="76" bestFit="1" customWidth="1"/>
    <col min="7437" max="7437" width="2.109375" style="76" customWidth="1"/>
    <col min="7438" max="7438" width="10.88671875" style="76" customWidth="1"/>
    <col min="7439" max="7439" width="2.109375" style="76" customWidth="1"/>
    <col min="7440" max="7440" width="15.109375" style="76" customWidth="1"/>
    <col min="7441" max="7441" width="2.109375" style="76" customWidth="1"/>
    <col min="7442" max="7442" width="15.5546875" style="76" customWidth="1"/>
    <col min="7443" max="7443" width="17.88671875" style="76" customWidth="1"/>
    <col min="7444" max="7444" width="10.5546875" style="76" customWidth="1"/>
    <col min="7445" max="7446" width="17.88671875" style="76" customWidth="1"/>
    <col min="7447" max="7447" width="12.109375" style="76" customWidth="1"/>
    <col min="7448" max="7448" width="1.88671875" style="76" customWidth="1"/>
    <col min="7449" max="7449" width="12.109375" style="76" customWidth="1"/>
    <col min="7450" max="7450" width="1.88671875" style="76" customWidth="1"/>
    <col min="7451" max="7451" width="12.109375" style="76" customWidth="1"/>
    <col min="7452" max="7452" width="1.88671875" style="76" customWidth="1"/>
    <col min="7453" max="7453" width="12.109375" style="76" customWidth="1"/>
    <col min="7454" max="7454" width="1.88671875" style="76" customWidth="1"/>
    <col min="7455" max="7455" width="12.109375" style="76" customWidth="1"/>
    <col min="7456" max="7456" width="1.88671875" style="76" customWidth="1"/>
    <col min="7457" max="7457" width="13.33203125" style="76" customWidth="1"/>
    <col min="7458" max="7458" width="11" style="76" customWidth="1"/>
    <col min="7459" max="7459" width="21.33203125" style="76" customWidth="1"/>
    <col min="7460" max="7462" width="11" style="76" customWidth="1"/>
    <col min="7463" max="7463" width="6.44140625" style="76" customWidth="1"/>
    <col min="7464" max="7465" width="14.44140625" style="76" customWidth="1"/>
    <col min="7466" max="7680" width="11" style="76"/>
    <col min="7681" max="7681" width="31.88671875" style="76" customWidth="1"/>
    <col min="7682" max="7682" width="6.33203125" style="76" customWidth="1"/>
    <col min="7683" max="7683" width="12.5546875" style="76" customWidth="1"/>
    <col min="7684" max="7684" width="13.88671875" style="76" customWidth="1"/>
    <col min="7685" max="7685" width="1.5546875" style="76" customWidth="1"/>
    <col min="7686" max="7686" width="11.88671875" style="76" customWidth="1"/>
    <col min="7687" max="7687" width="1.5546875" style="76" customWidth="1"/>
    <col min="7688" max="7688" width="12.44140625" style="76" customWidth="1"/>
    <col min="7689" max="7689" width="1.5546875" style="76" customWidth="1"/>
    <col min="7690" max="7690" width="11.6640625" style="76" customWidth="1"/>
    <col min="7691" max="7691" width="2.109375" style="76" customWidth="1"/>
    <col min="7692" max="7692" width="18" style="76" bestFit="1" customWidth="1"/>
    <col min="7693" max="7693" width="2.109375" style="76" customWidth="1"/>
    <col min="7694" max="7694" width="10.88671875" style="76" customWidth="1"/>
    <col min="7695" max="7695" width="2.109375" style="76" customWidth="1"/>
    <col min="7696" max="7696" width="15.109375" style="76" customWidth="1"/>
    <col min="7697" max="7697" width="2.109375" style="76" customWidth="1"/>
    <col min="7698" max="7698" width="15.5546875" style="76" customWidth="1"/>
    <col min="7699" max="7699" width="17.88671875" style="76" customWidth="1"/>
    <col min="7700" max="7700" width="10.5546875" style="76" customWidth="1"/>
    <col min="7701" max="7702" width="17.88671875" style="76" customWidth="1"/>
    <col min="7703" max="7703" width="12.109375" style="76" customWidth="1"/>
    <col min="7704" max="7704" width="1.88671875" style="76" customWidth="1"/>
    <col min="7705" max="7705" width="12.109375" style="76" customWidth="1"/>
    <col min="7706" max="7706" width="1.88671875" style="76" customWidth="1"/>
    <col min="7707" max="7707" width="12.109375" style="76" customWidth="1"/>
    <col min="7708" max="7708" width="1.88671875" style="76" customWidth="1"/>
    <col min="7709" max="7709" width="12.109375" style="76" customWidth="1"/>
    <col min="7710" max="7710" width="1.88671875" style="76" customWidth="1"/>
    <col min="7711" max="7711" width="12.109375" style="76" customWidth="1"/>
    <col min="7712" max="7712" width="1.88671875" style="76" customWidth="1"/>
    <col min="7713" max="7713" width="13.33203125" style="76" customWidth="1"/>
    <col min="7714" max="7714" width="11" style="76" customWidth="1"/>
    <col min="7715" max="7715" width="21.33203125" style="76" customWidth="1"/>
    <col min="7716" max="7718" width="11" style="76" customWidth="1"/>
    <col min="7719" max="7719" width="6.44140625" style="76" customWidth="1"/>
    <col min="7720" max="7721" width="14.44140625" style="76" customWidth="1"/>
    <col min="7722" max="7936" width="11" style="76"/>
    <col min="7937" max="7937" width="31.88671875" style="76" customWidth="1"/>
    <col min="7938" max="7938" width="6.33203125" style="76" customWidth="1"/>
    <col min="7939" max="7939" width="12.5546875" style="76" customWidth="1"/>
    <col min="7940" max="7940" width="13.88671875" style="76" customWidth="1"/>
    <col min="7941" max="7941" width="1.5546875" style="76" customWidth="1"/>
    <col min="7942" max="7942" width="11.88671875" style="76" customWidth="1"/>
    <col min="7943" max="7943" width="1.5546875" style="76" customWidth="1"/>
    <col min="7944" max="7944" width="12.44140625" style="76" customWidth="1"/>
    <col min="7945" max="7945" width="1.5546875" style="76" customWidth="1"/>
    <col min="7946" max="7946" width="11.6640625" style="76" customWidth="1"/>
    <col min="7947" max="7947" width="2.109375" style="76" customWidth="1"/>
    <col min="7948" max="7948" width="18" style="76" bestFit="1" customWidth="1"/>
    <col min="7949" max="7949" width="2.109375" style="76" customWidth="1"/>
    <col min="7950" max="7950" width="10.88671875" style="76" customWidth="1"/>
    <col min="7951" max="7951" width="2.109375" style="76" customWidth="1"/>
    <col min="7952" max="7952" width="15.109375" style="76" customWidth="1"/>
    <col min="7953" max="7953" width="2.109375" style="76" customWidth="1"/>
    <col min="7954" max="7954" width="15.5546875" style="76" customWidth="1"/>
    <col min="7955" max="7955" width="17.88671875" style="76" customWidth="1"/>
    <col min="7956" max="7956" width="10.5546875" style="76" customWidth="1"/>
    <col min="7957" max="7958" width="17.88671875" style="76" customWidth="1"/>
    <col min="7959" max="7959" width="12.109375" style="76" customWidth="1"/>
    <col min="7960" max="7960" width="1.88671875" style="76" customWidth="1"/>
    <col min="7961" max="7961" width="12.109375" style="76" customWidth="1"/>
    <col min="7962" max="7962" width="1.88671875" style="76" customWidth="1"/>
    <col min="7963" max="7963" width="12.109375" style="76" customWidth="1"/>
    <col min="7964" max="7964" width="1.88671875" style="76" customWidth="1"/>
    <col min="7965" max="7965" width="12.109375" style="76" customWidth="1"/>
    <col min="7966" max="7966" width="1.88671875" style="76" customWidth="1"/>
    <col min="7967" max="7967" width="12.109375" style="76" customWidth="1"/>
    <col min="7968" max="7968" width="1.88671875" style="76" customWidth="1"/>
    <col min="7969" max="7969" width="13.33203125" style="76" customWidth="1"/>
    <col min="7970" max="7970" width="11" style="76" customWidth="1"/>
    <col min="7971" max="7971" width="21.33203125" style="76" customWidth="1"/>
    <col min="7972" max="7974" width="11" style="76" customWidth="1"/>
    <col min="7975" max="7975" width="6.44140625" style="76" customWidth="1"/>
    <col min="7976" max="7977" width="14.44140625" style="76" customWidth="1"/>
    <col min="7978" max="8192" width="11" style="76"/>
    <col min="8193" max="8193" width="31.88671875" style="76" customWidth="1"/>
    <col min="8194" max="8194" width="6.33203125" style="76" customWidth="1"/>
    <col min="8195" max="8195" width="12.5546875" style="76" customWidth="1"/>
    <col min="8196" max="8196" width="13.88671875" style="76" customWidth="1"/>
    <col min="8197" max="8197" width="1.5546875" style="76" customWidth="1"/>
    <col min="8198" max="8198" width="11.88671875" style="76" customWidth="1"/>
    <col min="8199" max="8199" width="1.5546875" style="76" customWidth="1"/>
    <col min="8200" max="8200" width="12.44140625" style="76" customWidth="1"/>
    <col min="8201" max="8201" width="1.5546875" style="76" customWidth="1"/>
    <col min="8202" max="8202" width="11.6640625" style="76" customWidth="1"/>
    <col min="8203" max="8203" width="2.109375" style="76" customWidth="1"/>
    <col min="8204" max="8204" width="18" style="76" bestFit="1" customWidth="1"/>
    <col min="8205" max="8205" width="2.109375" style="76" customWidth="1"/>
    <col min="8206" max="8206" width="10.88671875" style="76" customWidth="1"/>
    <col min="8207" max="8207" width="2.109375" style="76" customWidth="1"/>
    <col min="8208" max="8208" width="15.109375" style="76" customWidth="1"/>
    <col min="8209" max="8209" width="2.109375" style="76" customWidth="1"/>
    <col min="8210" max="8210" width="15.5546875" style="76" customWidth="1"/>
    <col min="8211" max="8211" width="17.88671875" style="76" customWidth="1"/>
    <col min="8212" max="8212" width="10.5546875" style="76" customWidth="1"/>
    <col min="8213" max="8214" width="17.88671875" style="76" customWidth="1"/>
    <col min="8215" max="8215" width="12.109375" style="76" customWidth="1"/>
    <col min="8216" max="8216" width="1.88671875" style="76" customWidth="1"/>
    <col min="8217" max="8217" width="12.109375" style="76" customWidth="1"/>
    <col min="8218" max="8218" width="1.88671875" style="76" customWidth="1"/>
    <col min="8219" max="8219" width="12.109375" style="76" customWidth="1"/>
    <col min="8220" max="8220" width="1.88671875" style="76" customWidth="1"/>
    <col min="8221" max="8221" width="12.109375" style="76" customWidth="1"/>
    <col min="8222" max="8222" width="1.88671875" style="76" customWidth="1"/>
    <col min="8223" max="8223" width="12.109375" style="76" customWidth="1"/>
    <col min="8224" max="8224" width="1.88671875" style="76" customWidth="1"/>
    <col min="8225" max="8225" width="13.33203125" style="76" customWidth="1"/>
    <col min="8226" max="8226" width="11" style="76" customWidth="1"/>
    <col min="8227" max="8227" width="21.33203125" style="76" customWidth="1"/>
    <col min="8228" max="8230" width="11" style="76" customWidth="1"/>
    <col min="8231" max="8231" width="6.44140625" style="76" customWidth="1"/>
    <col min="8232" max="8233" width="14.44140625" style="76" customWidth="1"/>
    <col min="8234" max="8448" width="11" style="76"/>
    <col min="8449" max="8449" width="31.88671875" style="76" customWidth="1"/>
    <col min="8450" max="8450" width="6.33203125" style="76" customWidth="1"/>
    <col min="8451" max="8451" width="12.5546875" style="76" customWidth="1"/>
    <col min="8452" max="8452" width="13.88671875" style="76" customWidth="1"/>
    <col min="8453" max="8453" width="1.5546875" style="76" customWidth="1"/>
    <col min="8454" max="8454" width="11.88671875" style="76" customWidth="1"/>
    <col min="8455" max="8455" width="1.5546875" style="76" customWidth="1"/>
    <col min="8456" max="8456" width="12.44140625" style="76" customWidth="1"/>
    <col min="8457" max="8457" width="1.5546875" style="76" customWidth="1"/>
    <col min="8458" max="8458" width="11.6640625" style="76" customWidth="1"/>
    <col min="8459" max="8459" width="2.109375" style="76" customWidth="1"/>
    <col min="8460" max="8460" width="18" style="76" bestFit="1" customWidth="1"/>
    <col min="8461" max="8461" width="2.109375" style="76" customWidth="1"/>
    <col min="8462" max="8462" width="10.88671875" style="76" customWidth="1"/>
    <col min="8463" max="8463" width="2.109375" style="76" customWidth="1"/>
    <col min="8464" max="8464" width="15.109375" style="76" customWidth="1"/>
    <col min="8465" max="8465" width="2.109375" style="76" customWidth="1"/>
    <col min="8466" max="8466" width="15.5546875" style="76" customWidth="1"/>
    <col min="8467" max="8467" width="17.88671875" style="76" customWidth="1"/>
    <col min="8468" max="8468" width="10.5546875" style="76" customWidth="1"/>
    <col min="8469" max="8470" width="17.88671875" style="76" customWidth="1"/>
    <col min="8471" max="8471" width="12.109375" style="76" customWidth="1"/>
    <col min="8472" max="8472" width="1.88671875" style="76" customWidth="1"/>
    <col min="8473" max="8473" width="12.109375" style="76" customWidth="1"/>
    <col min="8474" max="8474" width="1.88671875" style="76" customWidth="1"/>
    <col min="8475" max="8475" width="12.109375" style="76" customWidth="1"/>
    <col min="8476" max="8476" width="1.88671875" style="76" customWidth="1"/>
    <col min="8477" max="8477" width="12.109375" style="76" customWidth="1"/>
    <col min="8478" max="8478" width="1.88671875" style="76" customWidth="1"/>
    <col min="8479" max="8479" width="12.109375" style="76" customWidth="1"/>
    <col min="8480" max="8480" width="1.88671875" style="76" customWidth="1"/>
    <col min="8481" max="8481" width="13.33203125" style="76" customWidth="1"/>
    <col min="8482" max="8482" width="11" style="76" customWidth="1"/>
    <col min="8483" max="8483" width="21.33203125" style="76" customWidth="1"/>
    <col min="8484" max="8486" width="11" style="76" customWidth="1"/>
    <col min="8487" max="8487" width="6.44140625" style="76" customWidth="1"/>
    <col min="8488" max="8489" width="14.44140625" style="76" customWidth="1"/>
    <col min="8490" max="8704" width="11" style="76"/>
    <col min="8705" max="8705" width="31.88671875" style="76" customWidth="1"/>
    <col min="8706" max="8706" width="6.33203125" style="76" customWidth="1"/>
    <col min="8707" max="8707" width="12.5546875" style="76" customWidth="1"/>
    <col min="8708" max="8708" width="13.88671875" style="76" customWidth="1"/>
    <col min="8709" max="8709" width="1.5546875" style="76" customWidth="1"/>
    <col min="8710" max="8710" width="11.88671875" style="76" customWidth="1"/>
    <col min="8711" max="8711" width="1.5546875" style="76" customWidth="1"/>
    <col min="8712" max="8712" width="12.44140625" style="76" customWidth="1"/>
    <col min="8713" max="8713" width="1.5546875" style="76" customWidth="1"/>
    <col min="8714" max="8714" width="11.6640625" style="76" customWidth="1"/>
    <col min="8715" max="8715" width="2.109375" style="76" customWidth="1"/>
    <col min="8716" max="8716" width="18" style="76" bestFit="1" customWidth="1"/>
    <col min="8717" max="8717" width="2.109375" style="76" customWidth="1"/>
    <col min="8718" max="8718" width="10.88671875" style="76" customWidth="1"/>
    <col min="8719" max="8719" width="2.109375" style="76" customWidth="1"/>
    <col min="8720" max="8720" width="15.109375" style="76" customWidth="1"/>
    <col min="8721" max="8721" width="2.109375" style="76" customWidth="1"/>
    <col min="8722" max="8722" width="15.5546875" style="76" customWidth="1"/>
    <col min="8723" max="8723" width="17.88671875" style="76" customWidth="1"/>
    <col min="8724" max="8724" width="10.5546875" style="76" customWidth="1"/>
    <col min="8725" max="8726" width="17.88671875" style="76" customWidth="1"/>
    <col min="8727" max="8727" width="12.109375" style="76" customWidth="1"/>
    <col min="8728" max="8728" width="1.88671875" style="76" customWidth="1"/>
    <col min="8729" max="8729" width="12.109375" style="76" customWidth="1"/>
    <col min="8730" max="8730" width="1.88671875" style="76" customWidth="1"/>
    <col min="8731" max="8731" width="12.109375" style="76" customWidth="1"/>
    <col min="8732" max="8732" width="1.88671875" style="76" customWidth="1"/>
    <col min="8733" max="8733" width="12.109375" style="76" customWidth="1"/>
    <col min="8734" max="8734" width="1.88671875" style="76" customWidth="1"/>
    <col min="8735" max="8735" width="12.109375" style="76" customWidth="1"/>
    <col min="8736" max="8736" width="1.88671875" style="76" customWidth="1"/>
    <col min="8737" max="8737" width="13.33203125" style="76" customWidth="1"/>
    <col min="8738" max="8738" width="11" style="76" customWidth="1"/>
    <col min="8739" max="8739" width="21.33203125" style="76" customWidth="1"/>
    <col min="8740" max="8742" width="11" style="76" customWidth="1"/>
    <col min="8743" max="8743" width="6.44140625" style="76" customWidth="1"/>
    <col min="8744" max="8745" width="14.44140625" style="76" customWidth="1"/>
    <col min="8746" max="8960" width="11" style="76"/>
    <col min="8961" max="8961" width="31.88671875" style="76" customWidth="1"/>
    <col min="8962" max="8962" width="6.33203125" style="76" customWidth="1"/>
    <col min="8963" max="8963" width="12.5546875" style="76" customWidth="1"/>
    <col min="8964" max="8964" width="13.88671875" style="76" customWidth="1"/>
    <col min="8965" max="8965" width="1.5546875" style="76" customWidth="1"/>
    <col min="8966" max="8966" width="11.88671875" style="76" customWidth="1"/>
    <col min="8967" max="8967" width="1.5546875" style="76" customWidth="1"/>
    <col min="8968" max="8968" width="12.44140625" style="76" customWidth="1"/>
    <col min="8969" max="8969" width="1.5546875" style="76" customWidth="1"/>
    <col min="8970" max="8970" width="11.6640625" style="76" customWidth="1"/>
    <col min="8971" max="8971" width="2.109375" style="76" customWidth="1"/>
    <col min="8972" max="8972" width="18" style="76" bestFit="1" customWidth="1"/>
    <col min="8973" max="8973" width="2.109375" style="76" customWidth="1"/>
    <col min="8974" max="8974" width="10.88671875" style="76" customWidth="1"/>
    <col min="8975" max="8975" width="2.109375" style="76" customWidth="1"/>
    <col min="8976" max="8976" width="15.109375" style="76" customWidth="1"/>
    <col min="8977" max="8977" width="2.109375" style="76" customWidth="1"/>
    <col min="8978" max="8978" width="15.5546875" style="76" customWidth="1"/>
    <col min="8979" max="8979" width="17.88671875" style="76" customWidth="1"/>
    <col min="8980" max="8980" width="10.5546875" style="76" customWidth="1"/>
    <col min="8981" max="8982" width="17.88671875" style="76" customWidth="1"/>
    <col min="8983" max="8983" width="12.109375" style="76" customWidth="1"/>
    <col min="8984" max="8984" width="1.88671875" style="76" customWidth="1"/>
    <col min="8985" max="8985" width="12.109375" style="76" customWidth="1"/>
    <col min="8986" max="8986" width="1.88671875" style="76" customWidth="1"/>
    <col min="8987" max="8987" width="12.109375" style="76" customWidth="1"/>
    <col min="8988" max="8988" width="1.88671875" style="76" customWidth="1"/>
    <col min="8989" max="8989" width="12.109375" style="76" customWidth="1"/>
    <col min="8990" max="8990" width="1.88671875" style="76" customWidth="1"/>
    <col min="8991" max="8991" width="12.109375" style="76" customWidth="1"/>
    <col min="8992" max="8992" width="1.88671875" style="76" customWidth="1"/>
    <col min="8993" max="8993" width="13.33203125" style="76" customWidth="1"/>
    <col min="8994" max="8994" width="11" style="76" customWidth="1"/>
    <col min="8995" max="8995" width="21.33203125" style="76" customWidth="1"/>
    <col min="8996" max="8998" width="11" style="76" customWidth="1"/>
    <col min="8999" max="8999" width="6.44140625" style="76" customWidth="1"/>
    <col min="9000" max="9001" width="14.44140625" style="76" customWidth="1"/>
    <col min="9002" max="9216" width="11" style="76"/>
    <col min="9217" max="9217" width="31.88671875" style="76" customWidth="1"/>
    <col min="9218" max="9218" width="6.33203125" style="76" customWidth="1"/>
    <col min="9219" max="9219" width="12.5546875" style="76" customWidth="1"/>
    <col min="9220" max="9220" width="13.88671875" style="76" customWidth="1"/>
    <col min="9221" max="9221" width="1.5546875" style="76" customWidth="1"/>
    <col min="9222" max="9222" width="11.88671875" style="76" customWidth="1"/>
    <col min="9223" max="9223" width="1.5546875" style="76" customWidth="1"/>
    <col min="9224" max="9224" width="12.44140625" style="76" customWidth="1"/>
    <col min="9225" max="9225" width="1.5546875" style="76" customWidth="1"/>
    <col min="9226" max="9226" width="11.6640625" style="76" customWidth="1"/>
    <col min="9227" max="9227" width="2.109375" style="76" customWidth="1"/>
    <col min="9228" max="9228" width="18" style="76" bestFit="1" customWidth="1"/>
    <col min="9229" max="9229" width="2.109375" style="76" customWidth="1"/>
    <col min="9230" max="9230" width="10.88671875" style="76" customWidth="1"/>
    <col min="9231" max="9231" width="2.109375" style="76" customWidth="1"/>
    <col min="9232" max="9232" width="15.109375" style="76" customWidth="1"/>
    <col min="9233" max="9233" width="2.109375" style="76" customWidth="1"/>
    <col min="9234" max="9234" width="15.5546875" style="76" customWidth="1"/>
    <col min="9235" max="9235" width="17.88671875" style="76" customWidth="1"/>
    <col min="9236" max="9236" width="10.5546875" style="76" customWidth="1"/>
    <col min="9237" max="9238" width="17.88671875" style="76" customWidth="1"/>
    <col min="9239" max="9239" width="12.109375" style="76" customWidth="1"/>
    <col min="9240" max="9240" width="1.88671875" style="76" customWidth="1"/>
    <col min="9241" max="9241" width="12.109375" style="76" customWidth="1"/>
    <col min="9242" max="9242" width="1.88671875" style="76" customWidth="1"/>
    <col min="9243" max="9243" width="12.109375" style="76" customWidth="1"/>
    <col min="9244" max="9244" width="1.88671875" style="76" customWidth="1"/>
    <col min="9245" max="9245" width="12.109375" style="76" customWidth="1"/>
    <col min="9246" max="9246" width="1.88671875" style="76" customWidth="1"/>
    <col min="9247" max="9247" width="12.109375" style="76" customWidth="1"/>
    <col min="9248" max="9248" width="1.88671875" style="76" customWidth="1"/>
    <col min="9249" max="9249" width="13.33203125" style="76" customWidth="1"/>
    <col min="9250" max="9250" width="11" style="76" customWidth="1"/>
    <col min="9251" max="9251" width="21.33203125" style="76" customWidth="1"/>
    <col min="9252" max="9254" width="11" style="76" customWidth="1"/>
    <col min="9255" max="9255" width="6.44140625" style="76" customWidth="1"/>
    <col min="9256" max="9257" width="14.44140625" style="76" customWidth="1"/>
    <col min="9258" max="9472" width="11" style="76"/>
    <col min="9473" max="9473" width="31.88671875" style="76" customWidth="1"/>
    <col min="9474" max="9474" width="6.33203125" style="76" customWidth="1"/>
    <col min="9475" max="9475" width="12.5546875" style="76" customWidth="1"/>
    <col min="9476" max="9476" width="13.88671875" style="76" customWidth="1"/>
    <col min="9477" max="9477" width="1.5546875" style="76" customWidth="1"/>
    <col min="9478" max="9478" width="11.88671875" style="76" customWidth="1"/>
    <col min="9479" max="9479" width="1.5546875" style="76" customWidth="1"/>
    <col min="9480" max="9480" width="12.44140625" style="76" customWidth="1"/>
    <col min="9481" max="9481" width="1.5546875" style="76" customWidth="1"/>
    <col min="9482" max="9482" width="11.6640625" style="76" customWidth="1"/>
    <col min="9483" max="9483" width="2.109375" style="76" customWidth="1"/>
    <col min="9484" max="9484" width="18" style="76" bestFit="1" customWidth="1"/>
    <col min="9485" max="9485" width="2.109375" style="76" customWidth="1"/>
    <col min="9486" max="9486" width="10.88671875" style="76" customWidth="1"/>
    <col min="9487" max="9487" width="2.109375" style="76" customWidth="1"/>
    <col min="9488" max="9488" width="15.109375" style="76" customWidth="1"/>
    <col min="9489" max="9489" width="2.109375" style="76" customWidth="1"/>
    <col min="9490" max="9490" width="15.5546875" style="76" customWidth="1"/>
    <col min="9491" max="9491" width="17.88671875" style="76" customWidth="1"/>
    <col min="9492" max="9492" width="10.5546875" style="76" customWidth="1"/>
    <col min="9493" max="9494" width="17.88671875" style="76" customWidth="1"/>
    <col min="9495" max="9495" width="12.109375" style="76" customWidth="1"/>
    <col min="9496" max="9496" width="1.88671875" style="76" customWidth="1"/>
    <col min="9497" max="9497" width="12.109375" style="76" customWidth="1"/>
    <col min="9498" max="9498" width="1.88671875" style="76" customWidth="1"/>
    <col min="9499" max="9499" width="12.109375" style="76" customWidth="1"/>
    <col min="9500" max="9500" width="1.88671875" style="76" customWidth="1"/>
    <col min="9501" max="9501" width="12.109375" style="76" customWidth="1"/>
    <col min="9502" max="9502" width="1.88671875" style="76" customWidth="1"/>
    <col min="9503" max="9503" width="12.109375" style="76" customWidth="1"/>
    <col min="9504" max="9504" width="1.88671875" style="76" customWidth="1"/>
    <col min="9505" max="9505" width="13.33203125" style="76" customWidth="1"/>
    <col min="9506" max="9506" width="11" style="76" customWidth="1"/>
    <col min="9507" max="9507" width="21.33203125" style="76" customWidth="1"/>
    <col min="9508" max="9510" width="11" style="76" customWidth="1"/>
    <col min="9511" max="9511" width="6.44140625" style="76" customWidth="1"/>
    <col min="9512" max="9513" width="14.44140625" style="76" customWidth="1"/>
    <col min="9514" max="9728" width="11" style="76"/>
    <col min="9729" max="9729" width="31.88671875" style="76" customWidth="1"/>
    <col min="9730" max="9730" width="6.33203125" style="76" customWidth="1"/>
    <col min="9731" max="9731" width="12.5546875" style="76" customWidth="1"/>
    <col min="9732" max="9732" width="13.88671875" style="76" customWidth="1"/>
    <col min="9733" max="9733" width="1.5546875" style="76" customWidth="1"/>
    <col min="9734" max="9734" width="11.88671875" style="76" customWidth="1"/>
    <col min="9735" max="9735" width="1.5546875" style="76" customWidth="1"/>
    <col min="9736" max="9736" width="12.44140625" style="76" customWidth="1"/>
    <col min="9737" max="9737" width="1.5546875" style="76" customWidth="1"/>
    <col min="9738" max="9738" width="11.6640625" style="76" customWidth="1"/>
    <col min="9739" max="9739" width="2.109375" style="76" customWidth="1"/>
    <col min="9740" max="9740" width="18" style="76" bestFit="1" customWidth="1"/>
    <col min="9741" max="9741" width="2.109375" style="76" customWidth="1"/>
    <col min="9742" max="9742" width="10.88671875" style="76" customWidth="1"/>
    <col min="9743" max="9743" width="2.109375" style="76" customWidth="1"/>
    <col min="9744" max="9744" width="15.109375" style="76" customWidth="1"/>
    <col min="9745" max="9745" width="2.109375" style="76" customWidth="1"/>
    <col min="9746" max="9746" width="15.5546875" style="76" customWidth="1"/>
    <col min="9747" max="9747" width="17.88671875" style="76" customWidth="1"/>
    <col min="9748" max="9748" width="10.5546875" style="76" customWidth="1"/>
    <col min="9749" max="9750" width="17.88671875" style="76" customWidth="1"/>
    <col min="9751" max="9751" width="12.109375" style="76" customWidth="1"/>
    <col min="9752" max="9752" width="1.88671875" style="76" customWidth="1"/>
    <col min="9753" max="9753" width="12.109375" style="76" customWidth="1"/>
    <col min="9754" max="9754" width="1.88671875" style="76" customWidth="1"/>
    <col min="9755" max="9755" width="12.109375" style="76" customWidth="1"/>
    <col min="9756" max="9756" width="1.88671875" style="76" customWidth="1"/>
    <col min="9757" max="9757" width="12.109375" style="76" customWidth="1"/>
    <col min="9758" max="9758" width="1.88671875" style="76" customWidth="1"/>
    <col min="9759" max="9759" width="12.109375" style="76" customWidth="1"/>
    <col min="9760" max="9760" width="1.88671875" style="76" customWidth="1"/>
    <col min="9761" max="9761" width="13.33203125" style="76" customWidth="1"/>
    <col min="9762" max="9762" width="11" style="76" customWidth="1"/>
    <col min="9763" max="9763" width="21.33203125" style="76" customWidth="1"/>
    <col min="9764" max="9766" width="11" style="76" customWidth="1"/>
    <col min="9767" max="9767" width="6.44140625" style="76" customWidth="1"/>
    <col min="9768" max="9769" width="14.44140625" style="76" customWidth="1"/>
    <col min="9770" max="9984" width="11" style="76"/>
    <col min="9985" max="9985" width="31.88671875" style="76" customWidth="1"/>
    <col min="9986" max="9986" width="6.33203125" style="76" customWidth="1"/>
    <col min="9987" max="9987" width="12.5546875" style="76" customWidth="1"/>
    <col min="9988" max="9988" width="13.88671875" style="76" customWidth="1"/>
    <col min="9989" max="9989" width="1.5546875" style="76" customWidth="1"/>
    <col min="9990" max="9990" width="11.88671875" style="76" customWidth="1"/>
    <col min="9991" max="9991" width="1.5546875" style="76" customWidth="1"/>
    <col min="9992" max="9992" width="12.44140625" style="76" customWidth="1"/>
    <col min="9993" max="9993" width="1.5546875" style="76" customWidth="1"/>
    <col min="9994" max="9994" width="11.6640625" style="76" customWidth="1"/>
    <col min="9995" max="9995" width="2.109375" style="76" customWidth="1"/>
    <col min="9996" max="9996" width="18" style="76" bestFit="1" customWidth="1"/>
    <col min="9997" max="9997" width="2.109375" style="76" customWidth="1"/>
    <col min="9998" max="9998" width="10.88671875" style="76" customWidth="1"/>
    <col min="9999" max="9999" width="2.109375" style="76" customWidth="1"/>
    <col min="10000" max="10000" width="15.109375" style="76" customWidth="1"/>
    <col min="10001" max="10001" width="2.109375" style="76" customWidth="1"/>
    <col min="10002" max="10002" width="15.5546875" style="76" customWidth="1"/>
    <col min="10003" max="10003" width="17.88671875" style="76" customWidth="1"/>
    <col min="10004" max="10004" width="10.5546875" style="76" customWidth="1"/>
    <col min="10005" max="10006" width="17.88671875" style="76" customWidth="1"/>
    <col min="10007" max="10007" width="12.109375" style="76" customWidth="1"/>
    <col min="10008" max="10008" width="1.88671875" style="76" customWidth="1"/>
    <col min="10009" max="10009" width="12.109375" style="76" customWidth="1"/>
    <col min="10010" max="10010" width="1.88671875" style="76" customWidth="1"/>
    <col min="10011" max="10011" width="12.109375" style="76" customWidth="1"/>
    <col min="10012" max="10012" width="1.88671875" style="76" customWidth="1"/>
    <col min="10013" max="10013" width="12.109375" style="76" customWidth="1"/>
    <col min="10014" max="10014" width="1.88671875" style="76" customWidth="1"/>
    <col min="10015" max="10015" width="12.109375" style="76" customWidth="1"/>
    <col min="10016" max="10016" width="1.88671875" style="76" customWidth="1"/>
    <col min="10017" max="10017" width="13.33203125" style="76" customWidth="1"/>
    <col min="10018" max="10018" width="11" style="76" customWidth="1"/>
    <col min="10019" max="10019" width="21.33203125" style="76" customWidth="1"/>
    <col min="10020" max="10022" width="11" style="76" customWidth="1"/>
    <col min="10023" max="10023" width="6.44140625" style="76" customWidth="1"/>
    <col min="10024" max="10025" width="14.44140625" style="76" customWidth="1"/>
    <col min="10026" max="10240" width="11" style="76"/>
    <col min="10241" max="10241" width="31.88671875" style="76" customWidth="1"/>
    <col min="10242" max="10242" width="6.33203125" style="76" customWidth="1"/>
    <col min="10243" max="10243" width="12.5546875" style="76" customWidth="1"/>
    <col min="10244" max="10244" width="13.88671875" style="76" customWidth="1"/>
    <col min="10245" max="10245" width="1.5546875" style="76" customWidth="1"/>
    <col min="10246" max="10246" width="11.88671875" style="76" customWidth="1"/>
    <col min="10247" max="10247" width="1.5546875" style="76" customWidth="1"/>
    <col min="10248" max="10248" width="12.44140625" style="76" customWidth="1"/>
    <col min="10249" max="10249" width="1.5546875" style="76" customWidth="1"/>
    <col min="10250" max="10250" width="11.6640625" style="76" customWidth="1"/>
    <col min="10251" max="10251" width="2.109375" style="76" customWidth="1"/>
    <col min="10252" max="10252" width="18" style="76" bestFit="1" customWidth="1"/>
    <col min="10253" max="10253" width="2.109375" style="76" customWidth="1"/>
    <col min="10254" max="10254" width="10.88671875" style="76" customWidth="1"/>
    <col min="10255" max="10255" width="2.109375" style="76" customWidth="1"/>
    <col min="10256" max="10256" width="15.109375" style="76" customWidth="1"/>
    <col min="10257" max="10257" width="2.109375" style="76" customWidth="1"/>
    <col min="10258" max="10258" width="15.5546875" style="76" customWidth="1"/>
    <col min="10259" max="10259" width="17.88671875" style="76" customWidth="1"/>
    <col min="10260" max="10260" width="10.5546875" style="76" customWidth="1"/>
    <col min="10261" max="10262" width="17.88671875" style="76" customWidth="1"/>
    <col min="10263" max="10263" width="12.109375" style="76" customWidth="1"/>
    <col min="10264" max="10264" width="1.88671875" style="76" customWidth="1"/>
    <col min="10265" max="10265" width="12.109375" style="76" customWidth="1"/>
    <col min="10266" max="10266" width="1.88671875" style="76" customWidth="1"/>
    <col min="10267" max="10267" width="12.109375" style="76" customWidth="1"/>
    <col min="10268" max="10268" width="1.88671875" style="76" customWidth="1"/>
    <col min="10269" max="10269" width="12.109375" style="76" customWidth="1"/>
    <col min="10270" max="10270" width="1.88671875" style="76" customWidth="1"/>
    <col min="10271" max="10271" width="12.109375" style="76" customWidth="1"/>
    <col min="10272" max="10272" width="1.88671875" style="76" customWidth="1"/>
    <col min="10273" max="10273" width="13.33203125" style="76" customWidth="1"/>
    <col min="10274" max="10274" width="11" style="76" customWidth="1"/>
    <col min="10275" max="10275" width="21.33203125" style="76" customWidth="1"/>
    <col min="10276" max="10278" width="11" style="76" customWidth="1"/>
    <col min="10279" max="10279" width="6.44140625" style="76" customWidth="1"/>
    <col min="10280" max="10281" width="14.44140625" style="76" customWidth="1"/>
    <col min="10282" max="10496" width="11" style="76"/>
    <col min="10497" max="10497" width="31.88671875" style="76" customWidth="1"/>
    <col min="10498" max="10498" width="6.33203125" style="76" customWidth="1"/>
    <col min="10499" max="10499" width="12.5546875" style="76" customWidth="1"/>
    <col min="10500" max="10500" width="13.88671875" style="76" customWidth="1"/>
    <col min="10501" max="10501" width="1.5546875" style="76" customWidth="1"/>
    <col min="10502" max="10502" width="11.88671875" style="76" customWidth="1"/>
    <col min="10503" max="10503" width="1.5546875" style="76" customWidth="1"/>
    <col min="10504" max="10504" width="12.44140625" style="76" customWidth="1"/>
    <col min="10505" max="10505" width="1.5546875" style="76" customWidth="1"/>
    <col min="10506" max="10506" width="11.6640625" style="76" customWidth="1"/>
    <col min="10507" max="10507" width="2.109375" style="76" customWidth="1"/>
    <col min="10508" max="10508" width="18" style="76" bestFit="1" customWidth="1"/>
    <col min="10509" max="10509" width="2.109375" style="76" customWidth="1"/>
    <col min="10510" max="10510" width="10.88671875" style="76" customWidth="1"/>
    <col min="10511" max="10511" width="2.109375" style="76" customWidth="1"/>
    <col min="10512" max="10512" width="15.109375" style="76" customWidth="1"/>
    <col min="10513" max="10513" width="2.109375" style="76" customWidth="1"/>
    <col min="10514" max="10514" width="15.5546875" style="76" customWidth="1"/>
    <col min="10515" max="10515" width="17.88671875" style="76" customWidth="1"/>
    <col min="10516" max="10516" width="10.5546875" style="76" customWidth="1"/>
    <col min="10517" max="10518" width="17.88671875" style="76" customWidth="1"/>
    <col min="10519" max="10519" width="12.109375" style="76" customWidth="1"/>
    <col min="10520" max="10520" width="1.88671875" style="76" customWidth="1"/>
    <col min="10521" max="10521" width="12.109375" style="76" customWidth="1"/>
    <col min="10522" max="10522" width="1.88671875" style="76" customWidth="1"/>
    <col min="10523" max="10523" width="12.109375" style="76" customWidth="1"/>
    <col min="10524" max="10524" width="1.88671875" style="76" customWidth="1"/>
    <col min="10525" max="10525" width="12.109375" style="76" customWidth="1"/>
    <col min="10526" max="10526" width="1.88671875" style="76" customWidth="1"/>
    <col min="10527" max="10527" width="12.109375" style="76" customWidth="1"/>
    <col min="10528" max="10528" width="1.88671875" style="76" customWidth="1"/>
    <col min="10529" max="10529" width="13.33203125" style="76" customWidth="1"/>
    <col min="10530" max="10530" width="11" style="76" customWidth="1"/>
    <col min="10531" max="10531" width="21.33203125" style="76" customWidth="1"/>
    <col min="10532" max="10534" width="11" style="76" customWidth="1"/>
    <col min="10535" max="10535" width="6.44140625" style="76" customWidth="1"/>
    <col min="10536" max="10537" width="14.44140625" style="76" customWidth="1"/>
    <col min="10538" max="10752" width="11" style="76"/>
    <col min="10753" max="10753" width="31.88671875" style="76" customWidth="1"/>
    <col min="10754" max="10754" width="6.33203125" style="76" customWidth="1"/>
    <col min="10755" max="10755" width="12.5546875" style="76" customWidth="1"/>
    <col min="10756" max="10756" width="13.88671875" style="76" customWidth="1"/>
    <col min="10757" max="10757" width="1.5546875" style="76" customWidth="1"/>
    <col min="10758" max="10758" width="11.88671875" style="76" customWidth="1"/>
    <col min="10759" max="10759" width="1.5546875" style="76" customWidth="1"/>
    <col min="10760" max="10760" width="12.44140625" style="76" customWidth="1"/>
    <col min="10761" max="10761" width="1.5546875" style="76" customWidth="1"/>
    <col min="10762" max="10762" width="11.6640625" style="76" customWidth="1"/>
    <col min="10763" max="10763" width="2.109375" style="76" customWidth="1"/>
    <col min="10764" max="10764" width="18" style="76" bestFit="1" customWidth="1"/>
    <col min="10765" max="10765" width="2.109375" style="76" customWidth="1"/>
    <col min="10766" max="10766" width="10.88671875" style="76" customWidth="1"/>
    <col min="10767" max="10767" width="2.109375" style="76" customWidth="1"/>
    <col min="10768" max="10768" width="15.109375" style="76" customWidth="1"/>
    <col min="10769" max="10769" width="2.109375" style="76" customWidth="1"/>
    <col min="10770" max="10770" width="15.5546875" style="76" customWidth="1"/>
    <col min="10771" max="10771" width="17.88671875" style="76" customWidth="1"/>
    <col min="10772" max="10772" width="10.5546875" style="76" customWidth="1"/>
    <col min="10773" max="10774" width="17.88671875" style="76" customWidth="1"/>
    <col min="10775" max="10775" width="12.109375" style="76" customWidth="1"/>
    <col min="10776" max="10776" width="1.88671875" style="76" customWidth="1"/>
    <col min="10777" max="10777" width="12.109375" style="76" customWidth="1"/>
    <col min="10778" max="10778" width="1.88671875" style="76" customWidth="1"/>
    <col min="10779" max="10779" width="12.109375" style="76" customWidth="1"/>
    <col min="10780" max="10780" width="1.88671875" style="76" customWidth="1"/>
    <col min="10781" max="10781" width="12.109375" style="76" customWidth="1"/>
    <col min="10782" max="10782" width="1.88671875" style="76" customWidth="1"/>
    <col min="10783" max="10783" width="12.109375" style="76" customWidth="1"/>
    <col min="10784" max="10784" width="1.88671875" style="76" customWidth="1"/>
    <col min="10785" max="10785" width="13.33203125" style="76" customWidth="1"/>
    <col min="10786" max="10786" width="11" style="76" customWidth="1"/>
    <col min="10787" max="10787" width="21.33203125" style="76" customWidth="1"/>
    <col min="10788" max="10790" width="11" style="76" customWidth="1"/>
    <col min="10791" max="10791" width="6.44140625" style="76" customWidth="1"/>
    <col min="10792" max="10793" width="14.44140625" style="76" customWidth="1"/>
    <col min="10794" max="11008" width="11" style="76"/>
    <col min="11009" max="11009" width="31.88671875" style="76" customWidth="1"/>
    <col min="11010" max="11010" width="6.33203125" style="76" customWidth="1"/>
    <col min="11011" max="11011" width="12.5546875" style="76" customWidth="1"/>
    <col min="11012" max="11012" width="13.88671875" style="76" customWidth="1"/>
    <col min="11013" max="11013" width="1.5546875" style="76" customWidth="1"/>
    <col min="11014" max="11014" width="11.88671875" style="76" customWidth="1"/>
    <col min="11015" max="11015" width="1.5546875" style="76" customWidth="1"/>
    <col min="11016" max="11016" width="12.44140625" style="76" customWidth="1"/>
    <col min="11017" max="11017" width="1.5546875" style="76" customWidth="1"/>
    <col min="11018" max="11018" width="11.6640625" style="76" customWidth="1"/>
    <col min="11019" max="11019" width="2.109375" style="76" customWidth="1"/>
    <col min="11020" max="11020" width="18" style="76" bestFit="1" customWidth="1"/>
    <col min="11021" max="11021" width="2.109375" style="76" customWidth="1"/>
    <col min="11022" max="11022" width="10.88671875" style="76" customWidth="1"/>
    <col min="11023" max="11023" width="2.109375" style="76" customWidth="1"/>
    <col min="11024" max="11024" width="15.109375" style="76" customWidth="1"/>
    <col min="11025" max="11025" width="2.109375" style="76" customWidth="1"/>
    <col min="11026" max="11026" width="15.5546875" style="76" customWidth="1"/>
    <col min="11027" max="11027" width="17.88671875" style="76" customWidth="1"/>
    <col min="11028" max="11028" width="10.5546875" style="76" customWidth="1"/>
    <col min="11029" max="11030" width="17.88671875" style="76" customWidth="1"/>
    <col min="11031" max="11031" width="12.109375" style="76" customWidth="1"/>
    <col min="11032" max="11032" width="1.88671875" style="76" customWidth="1"/>
    <col min="11033" max="11033" width="12.109375" style="76" customWidth="1"/>
    <col min="11034" max="11034" width="1.88671875" style="76" customWidth="1"/>
    <col min="11035" max="11035" width="12.109375" style="76" customWidth="1"/>
    <col min="11036" max="11036" width="1.88671875" style="76" customWidth="1"/>
    <col min="11037" max="11037" width="12.109375" style="76" customWidth="1"/>
    <col min="11038" max="11038" width="1.88671875" style="76" customWidth="1"/>
    <col min="11039" max="11039" width="12.109375" style="76" customWidth="1"/>
    <col min="11040" max="11040" width="1.88671875" style="76" customWidth="1"/>
    <col min="11041" max="11041" width="13.33203125" style="76" customWidth="1"/>
    <col min="11042" max="11042" width="11" style="76" customWidth="1"/>
    <col min="11043" max="11043" width="21.33203125" style="76" customWidth="1"/>
    <col min="11044" max="11046" width="11" style="76" customWidth="1"/>
    <col min="11047" max="11047" width="6.44140625" style="76" customWidth="1"/>
    <col min="11048" max="11049" width="14.44140625" style="76" customWidth="1"/>
    <col min="11050" max="11264" width="11" style="76"/>
    <col min="11265" max="11265" width="31.88671875" style="76" customWidth="1"/>
    <col min="11266" max="11266" width="6.33203125" style="76" customWidth="1"/>
    <col min="11267" max="11267" width="12.5546875" style="76" customWidth="1"/>
    <col min="11268" max="11268" width="13.88671875" style="76" customWidth="1"/>
    <col min="11269" max="11269" width="1.5546875" style="76" customWidth="1"/>
    <col min="11270" max="11270" width="11.88671875" style="76" customWidth="1"/>
    <col min="11271" max="11271" width="1.5546875" style="76" customWidth="1"/>
    <col min="11272" max="11272" width="12.44140625" style="76" customWidth="1"/>
    <col min="11273" max="11273" width="1.5546875" style="76" customWidth="1"/>
    <col min="11274" max="11274" width="11.6640625" style="76" customWidth="1"/>
    <col min="11275" max="11275" width="2.109375" style="76" customWidth="1"/>
    <col min="11276" max="11276" width="18" style="76" bestFit="1" customWidth="1"/>
    <col min="11277" max="11277" width="2.109375" style="76" customWidth="1"/>
    <col min="11278" max="11278" width="10.88671875" style="76" customWidth="1"/>
    <col min="11279" max="11279" width="2.109375" style="76" customWidth="1"/>
    <col min="11280" max="11280" width="15.109375" style="76" customWidth="1"/>
    <col min="11281" max="11281" width="2.109375" style="76" customWidth="1"/>
    <col min="11282" max="11282" width="15.5546875" style="76" customWidth="1"/>
    <col min="11283" max="11283" width="17.88671875" style="76" customWidth="1"/>
    <col min="11284" max="11284" width="10.5546875" style="76" customWidth="1"/>
    <col min="11285" max="11286" width="17.88671875" style="76" customWidth="1"/>
    <col min="11287" max="11287" width="12.109375" style="76" customWidth="1"/>
    <col min="11288" max="11288" width="1.88671875" style="76" customWidth="1"/>
    <col min="11289" max="11289" width="12.109375" style="76" customWidth="1"/>
    <col min="11290" max="11290" width="1.88671875" style="76" customWidth="1"/>
    <col min="11291" max="11291" width="12.109375" style="76" customWidth="1"/>
    <col min="11292" max="11292" width="1.88671875" style="76" customWidth="1"/>
    <col min="11293" max="11293" width="12.109375" style="76" customWidth="1"/>
    <col min="11294" max="11294" width="1.88671875" style="76" customWidth="1"/>
    <col min="11295" max="11295" width="12.109375" style="76" customWidth="1"/>
    <col min="11296" max="11296" width="1.88671875" style="76" customWidth="1"/>
    <col min="11297" max="11297" width="13.33203125" style="76" customWidth="1"/>
    <col min="11298" max="11298" width="11" style="76" customWidth="1"/>
    <col min="11299" max="11299" width="21.33203125" style="76" customWidth="1"/>
    <col min="11300" max="11302" width="11" style="76" customWidth="1"/>
    <col min="11303" max="11303" width="6.44140625" style="76" customWidth="1"/>
    <col min="11304" max="11305" width="14.44140625" style="76" customWidth="1"/>
    <col min="11306" max="11520" width="11" style="76"/>
    <col min="11521" max="11521" width="31.88671875" style="76" customWidth="1"/>
    <col min="11522" max="11522" width="6.33203125" style="76" customWidth="1"/>
    <col min="11523" max="11523" width="12.5546875" style="76" customWidth="1"/>
    <col min="11524" max="11524" width="13.88671875" style="76" customWidth="1"/>
    <col min="11525" max="11525" width="1.5546875" style="76" customWidth="1"/>
    <col min="11526" max="11526" width="11.88671875" style="76" customWidth="1"/>
    <col min="11527" max="11527" width="1.5546875" style="76" customWidth="1"/>
    <col min="11528" max="11528" width="12.44140625" style="76" customWidth="1"/>
    <col min="11529" max="11529" width="1.5546875" style="76" customWidth="1"/>
    <col min="11530" max="11530" width="11.6640625" style="76" customWidth="1"/>
    <col min="11531" max="11531" width="2.109375" style="76" customWidth="1"/>
    <col min="11532" max="11532" width="18" style="76" bestFit="1" customWidth="1"/>
    <col min="11533" max="11533" width="2.109375" style="76" customWidth="1"/>
    <col min="11534" max="11534" width="10.88671875" style="76" customWidth="1"/>
    <col min="11535" max="11535" width="2.109375" style="76" customWidth="1"/>
    <col min="11536" max="11536" width="15.109375" style="76" customWidth="1"/>
    <col min="11537" max="11537" width="2.109375" style="76" customWidth="1"/>
    <col min="11538" max="11538" width="15.5546875" style="76" customWidth="1"/>
    <col min="11539" max="11539" width="17.88671875" style="76" customWidth="1"/>
    <col min="11540" max="11540" width="10.5546875" style="76" customWidth="1"/>
    <col min="11541" max="11542" width="17.88671875" style="76" customWidth="1"/>
    <col min="11543" max="11543" width="12.109375" style="76" customWidth="1"/>
    <col min="11544" max="11544" width="1.88671875" style="76" customWidth="1"/>
    <col min="11545" max="11545" width="12.109375" style="76" customWidth="1"/>
    <col min="11546" max="11546" width="1.88671875" style="76" customWidth="1"/>
    <col min="11547" max="11547" width="12.109375" style="76" customWidth="1"/>
    <col min="11548" max="11548" width="1.88671875" style="76" customWidth="1"/>
    <col min="11549" max="11549" width="12.109375" style="76" customWidth="1"/>
    <col min="11550" max="11550" width="1.88671875" style="76" customWidth="1"/>
    <col min="11551" max="11551" width="12.109375" style="76" customWidth="1"/>
    <col min="11552" max="11552" width="1.88671875" style="76" customWidth="1"/>
    <col min="11553" max="11553" width="13.33203125" style="76" customWidth="1"/>
    <col min="11554" max="11554" width="11" style="76" customWidth="1"/>
    <col min="11555" max="11555" width="21.33203125" style="76" customWidth="1"/>
    <col min="11556" max="11558" width="11" style="76" customWidth="1"/>
    <col min="11559" max="11559" width="6.44140625" style="76" customWidth="1"/>
    <col min="11560" max="11561" width="14.44140625" style="76" customWidth="1"/>
    <col min="11562" max="11776" width="11" style="76"/>
    <col min="11777" max="11777" width="31.88671875" style="76" customWidth="1"/>
    <col min="11778" max="11778" width="6.33203125" style="76" customWidth="1"/>
    <col min="11779" max="11779" width="12.5546875" style="76" customWidth="1"/>
    <col min="11780" max="11780" width="13.88671875" style="76" customWidth="1"/>
    <col min="11781" max="11781" width="1.5546875" style="76" customWidth="1"/>
    <col min="11782" max="11782" width="11.88671875" style="76" customWidth="1"/>
    <col min="11783" max="11783" width="1.5546875" style="76" customWidth="1"/>
    <col min="11784" max="11784" width="12.44140625" style="76" customWidth="1"/>
    <col min="11785" max="11785" width="1.5546875" style="76" customWidth="1"/>
    <col min="11786" max="11786" width="11.6640625" style="76" customWidth="1"/>
    <col min="11787" max="11787" width="2.109375" style="76" customWidth="1"/>
    <col min="11788" max="11788" width="18" style="76" bestFit="1" customWidth="1"/>
    <col min="11789" max="11789" width="2.109375" style="76" customWidth="1"/>
    <col min="11790" max="11790" width="10.88671875" style="76" customWidth="1"/>
    <col min="11791" max="11791" width="2.109375" style="76" customWidth="1"/>
    <col min="11792" max="11792" width="15.109375" style="76" customWidth="1"/>
    <col min="11793" max="11793" width="2.109375" style="76" customWidth="1"/>
    <col min="11794" max="11794" width="15.5546875" style="76" customWidth="1"/>
    <col min="11795" max="11795" width="17.88671875" style="76" customWidth="1"/>
    <col min="11796" max="11796" width="10.5546875" style="76" customWidth="1"/>
    <col min="11797" max="11798" width="17.88671875" style="76" customWidth="1"/>
    <col min="11799" max="11799" width="12.109375" style="76" customWidth="1"/>
    <col min="11800" max="11800" width="1.88671875" style="76" customWidth="1"/>
    <col min="11801" max="11801" width="12.109375" style="76" customWidth="1"/>
    <col min="11802" max="11802" width="1.88671875" style="76" customWidth="1"/>
    <col min="11803" max="11803" width="12.109375" style="76" customWidth="1"/>
    <col min="11804" max="11804" width="1.88671875" style="76" customWidth="1"/>
    <col min="11805" max="11805" width="12.109375" style="76" customWidth="1"/>
    <col min="11806" max="11806" width="1.88671875" style="76" customWidth="1"/>
    <col min="11807" max="11807" width="12.109375" style="76" customWidth="1"/>
    <col min="11808" max="11808" width="1.88671875" style="76" customWidth="1"/>
    <col min="11809" max="11809" width="13.33203125" style="76" customWidth="1"/>
    <col min="11810" max="11810" width="11" style="76" customWidth="1"/>
    <col min="11811" max="11811" width="21.33203125" style="76" customWidth="1"/>
    <col min="11812" max="11814" width="11" style="76" customWidth="1"/>
    <col min="11815" max="11815" width="6.44140625" style="76" customWidth="1"/>
    <col min="11816" max="11817" width="14.44140625" style="76" customWidth="1"/>
    <col min="11818" max="12032" width="11" style="76"/>
    <col min="12033" max="12033" width="31.88671875" style="76" customWidth="1"/>
    <col min="12034" max="12034" width="6.33203125" style="76" customWidth="1"/>
    <col min="12035" max="12035" width="12.5546875" style="76" customWidth="1"/>
    <col min="12036" max="12036" width="13.88671875" style="76" customWidth="1"/>
    <col min="12037" max="12037" width="1.5546875" style="76" customWidth="1"/>
    <col min="12038" max="12038" width="11.88671875" style="76" customWidth="1"/>
    <col min="12039" max="12039" width="1.5546875" style="76" customWidth="1"/>
    <col min="12040" max="12040" width="12.44140625" style="76" customWidth="1"/>
    <col min="12041" max="12041" width="1.5546875" style="76" customWidth="1"/>
    <col min="12042" max="12042" width="11.6640625" style="76" customWidth="1"/>
    <col min="12043" max="12043" width="2.109375" style="76" customWidth="1"/>
    <col min="12044" max="12044" width="18" style="76" bestFit="1" customWidth="1"/>
    <col min="12045" max="12045" width="2.109375" style="76" customWidth="1"/>
    <col min="12046" max="12046" width="10.88671875" style="76" customWidth="1"/>
    <col min="12047" max="12047" width="2.109375" style="76" customWidth="1"/>
    <col min="12048" max="12048" width="15.109375" style="76" customWidth="1"/>
    <col min="12049" max="12049" width="2.109375" style="76" customWidth="1"/>
    <col min="12050" max="12050" width="15.5546875" style="76" customWidth="1"/>
    <col min="12051" max="12051" width="17.88671875" style="76" customWidth="1"/>
    <col min="12052" max="12052" width="10.5546875" style="76" customWidth="1"/>
    <col min="12053" max="12054" width="17.88671875" style="76" customWidth="1"/>
    <col min="12055" max="12055" width="12.109375" style="76" customWidth="1"/>
    <col min="12056" max="12056" width="1.88671875" style="76" customWidth="1"/>
    <col min="12057" max="12057" width="12.109375" style="76" customWidth="1"/>
    <col min="12058" max="12058" width="1.88671875" style="76" customWidth="1"/>
    <col min="12059" max="12059" width="12.109375" style="76" customWidth="1"/>
    <col min="12060" max="12060" width="1.88671875" style="76" customWidth="1"/>
    <col min="12061" max="12061" width="12.109375" style="76" customWidth="1"/>
    <col min="12062" max="12062" width="1.88671875" style="76" customWidth="1"/>
    <col min="12063" max="12063" width="12.109375" style="76" customWidth="1"/>
    <col min="12064" max="12064" width="1.88671875" style="76" customWidth="1"/>
    <col min="12065" max="12065" width="13.33203125" style="76" customWidth="1"/>
    <col min="12066" max="12066" width="11" style="76" customWidth="1"/>
    <col min="12067" max="12067" width="21.33203125" style="76" customWidth="1"/>
    <col min="12068" max="12070" width="11" style="76" customWidth="1"/>
    <col min="12071" max="12071" width="6.44140625" style="76" customWidth="1"/>
    <col min="12072" max="12073" width="14.44140625" style="76" customWidth="1"/>
    <col min="12074" max="12288" width="11" style="76"/>
    <col min="12289" max="12289" width="31.88671875" style="76" customWidth="1"/>
    <col min="12290" max="12290" width="6.33203125" style="76" customWidth="1"/>
    <col min="12291" max="12291" width="12.5546875" style="76" customWidth="1"/>
    <col min="12292" max="12292" width="13.88671875" style="76" customWidth="1"/>
    <col min="12293" max="12293" width="1.5546875" style="76" customWidth="1"/>
    <col min="12294" max="12294" width="11.88671875" style="76" customWidth="1"/>
    <col min="12295" max="12295" width="1.5546875" style="76" customWidth="1"/>
    <col min="12296" max="12296" width="12.44140625" style="76" customWidth="1"/>
    <col min="12297" max="12297" width="1.5546875" style="76" customWidth="1"/>
    <col min="12298" max="12298" width="11.6640625" style="76" customWidth="1"/>
    <col min="12299" max="12299" width="2.109375" style="76" customWidth="1"/>
    <col min="12300" max="12300" width="18" style="76" bestFit="1" customWidth="1"/>
    <col min="12301" max="12301" width="2.109375" style="76" customWidth="1"/>
    <col min="12302" max="12302" width="10.88671875" style="76" customWidth="1"/>
    <col min="12303" max="12303" width="2.109375" style="76" customWidth="1"/>
    <col min="12304" max="12304" width="15.109375" style="76" customWidth="1"/>
    <col min="12305" max="12305" width="2.109375" style="76" customWidth="1"/>
    <col min="12306" max="12306" width="15.5546875" style="76" customWidth="1"/>
    <col min="12307" max="12307" width="17.88671875" style="76" customWidth="1"/>
    <col min="12308" max="12308" width="10.5546875" style="76" customWidth="1"/>
    <col min="12309" max="12310" width="17.88671875" style="76" customWidth="1"/>
    <col min="12311" max="12311" width="12.109375" style="76" customWidth="1"/>
    <col min="12312" max="12312" width="1.88671875" style="76" customWidth="1"/>
    <col min="12313" max="12313" width="12.109375" style="76" customWidth="1"/>
    <col min="12314" max="12314" width="1.88671875" style="76" customWidth="1"/>
    <col min="12315" max="12315" width="12.109375" style="76" customWidth="1"/>
    <col min="12316" max="12316" width="1.88671875" style="76" customWidth="1"/>
    <col min="12317" max="12317" width="12.109375" style="76" customWidth="1"/>
    <col min="12318" max="12318" width="1.88671875" style="76" customWidth="1"/>
    <col min="12319" max="12319" width="12.109375" style="76" customWidth="1"/>
    <col min="12320" max="12320" width="1.88671875" style="76" customWidth="1"/>
    <col min="12321" max="12321" width="13.33203125" style="76" customWidth="1"/>
    <col min="12322" max="12322" width="11" style="76" customWidth="1"/>
    <col min="12323" max="12323" width="21.33203125" style="76" customWidth="1"/>
    <col min="12324" max="12326" width="11" style="76" customWidth="1"/>
    <col min="12327" max="12327" width="6.44140625" style="76" customWidth="1"/>
    <col min="12328" max="12329" width="14.44140625" style="76" customWidth="1"/>
    <col min="12330" max="12544" width="11" style="76"/>
    <col min="12545" max="12545" width="31.88671875" style="76" customWidth="1"/>
    <col min="12546" max="12546" width="6.33203125" style="76" customWidth="1"/>
    <col min="12547" max="12547" width="12.5546875" style="76" customWidth="1"/>
    <col min="12548" max="12548" width="13.88671875" style="76" customWidth="1"/>
    <col min="12549" max="12549" width="1.5546875" style="76" customWidth="1"/>
    <col min="12550" max="12550" width="11.88671875" style="76" customWidth="1"/>
    <col min="12551" max="12551" width="1.5546875" style="76" customWidth="1"/>
    <col min="12552" max="12552" width="12.44140625" style="76" customWidth="1"/>
    <col min="12553" max="12553" width="1.5546875" style="76" customWidth="1"/>
    <col min="12554" max="12554" width="11.6640625" style="76" customWidth="1"/>
    <col min="12555" max="12555" width="2.109375" style="76" customWidth="1"/>
    <col min="12556" max="12556" width="18" style="76" bestFit="1" customWidth="1"/>
    <col min="12557" max="12557" width="2.109375" style="76" customWidth="1"/>
    <col min="12558" max="12558" width="10.88671875" style="76" customWidth="1"/>
    <col min="12559" max="12559" width="2.109375" style="76" customWidth="1"/>
    <col min="12560" max="12560" width="15.109375" style="76" customWidth="1"/>
    <col min="12561" max="12561" width="2.109375" style="76" customWidth="1"/>
    <col min="12562" max="12562" width="15.5546875" style="76" customWidth="1"/>
    <col min="12563" max="12563" width="17.88671875" style="76" customWidth="1"/>
    <col min="12564" max="12564" width="10.5546875" style="76" customWidth="1"/>
    <col min="12565" max="12566" width="17.88671875" style="76" customWidth="1"/>
    <col min="12567" max="12567" width="12.109375" style="76" customWidth="1"/>
    <col min="12568" max="12568" width="1.88671875" style="76" customWidth="1"/>
    <col min="12569" max="12569" width="12.109375" style="76" customWidth="1"/>
    <col min="12570" max="12570" width="1.88671875" style="76" customWidth="1"/>
    <col min="12571" max="12571" width="12.109375" style="76" customWidth="1"/>
    <col min="12572" max="12572" width="1.88671875" style="76" customWidth="1"/>
    <col min="12573" max="12573" width="12.109375" style="76" customWidth="1"/>
    <col min="12574" max="12574" width="1.88671875" style="76" customWidth="1"/>
    <col min="12575" max="12575" width="12.109375" style="76" customWidth="1"/>
    <col min="12576" max="12576" width="1.88671875" style="76" customWidth="1"/>
    <col min="12577" max="12577" width="13.33203125" style="76" customWidth="1"/>
    <col min="12578" max="12578" width="11" style="76" customWidth="1"/>
    <col min="12579" max="12579" width="21.33203125" style="76" customWidth="1"/>
    <col min="12580" max="12582" width="11" style="76" customWidth="1"/>
    <col min="12583" max="12583" width="6.44140625" style="76" customWidth="1"/>
    <col min="12584" max="12585" width="14.44140625" style="76" customWidth="1"/>
    <col min="12586" max="12800" width="11" style="76"/>
    <col min="12801" max="12801" width="31.88671875" style="76" customWidth="1"/>
    <col min="12802" max="12802" width="6.33203125" style="76" customWidth="1"/>
    <col min="12803" max="12803" width="12.5546875" style="76" customWidth="1"/>
    <col min="12804" max="12804" width="13.88671875" style="76" customWidth="1"/>
    <col min="12805" max="12805" width="1.5546875" style="76" customWidth="1"/>
    <col min="12806" max="12806" width="11.88671875" style="76" customWidth="1"/>
    <col min="12807" max="12807" width="1.5546875" style="76" customWidth="1"/>
    <col min="12808" max="12808" width="12.44140625" style="76" customWidth="1"/>
    <col min="12809" max="12809" width="1.5546875" style="76" customWidth="1"/>
    <col min="12810" max="12810" width="11.6640625" style="76" customWidth="1"/>
    <col min="12811" max="12811" width="2.109375" style="76" customWidth="1"/>
    <col min="12812" max="12812" width="18" style="76" bestFit="1" customWidth="1"/>
    <col min="12813" max="12813" width="2.109375" style="76" customWidth="1"/>
    <col min="12814" max="12814" width="10.88671875" style="76" customWidth="1"/>
    <col min="12815" max="12815" width="2.109375" style="76" customWidth="1"/>
    <col min="12816" max="12816" width="15.109375" style="76" customWidth="1"/>
    <col min="12817" max="12817" width="2.109375" style="76" customWidth="1"/>
    <col min="12818" max="12818" width="15.5546875" style="76" customWidth="1"/>
    <col min="12819" max="12819" width="17.88671875" style="76" customWidth="1"/>
    <col min="12820" max="12820" width="10.5546875" style="76" customWidth="1"/>
    <col min="12821" max="12822" width="17.88671875" style="76" customWidth="1"/>
    <col min="12823" max="12823" width="12.109375" style="76" customWidth="1"/>
    <col min="12824" max="12824" width="1.88671875" style="76" customWidth="1"/>
    <col min="12825" max="12825" width="12.109375" style="76" customWidth="1"/>
    <col min="12826" max="12826" width="1.88671875" style="76" customWidth="1"/>
    <col min="12827" max="12827" width="12.109375" style="76" customWidth="1"/>
    <col min="12828" max="12828" width="1.88671875" style="76" customWidth="1"/>
    <col min="12829" max="12829" width="12.109375" style="76" customWidth="1"/>
    <col min="12830" max="12830" width="1.88671875" style="76" customWidth="1"/>
    <col min="12831" max="12831" width="12.109375" style="76" customWidth="1"/>
    <col min="12832" max="12832" width="1.88671875" style="76" customWidth="1"/>
    <col min="12833" max="12833" width="13.33203125" style="76" customWidth="1"/>
    <col min="12834" max="12834" width="11" style="76" customWidth="1"/>
    <col min="12835" max="12835" width="21.33203125" style="76" customWidth="1"/>
    <col min="12836" max="12838" width="11" style="76" customWidth="1"/>
    <col min="12839" max="12839" width="6.44140625" style="76" customWidth="1"/>
    <col min="12840" max="12841" width="14.44140625" style="76" customWidth="1"/>
    <col min="12842" max="13056" width="11" style="76"/>
    <col min="13057" max="13057" width="31.88671875" style="76" customWidth="1"/>
    <col min="13058" max="13058" width="6.33203125" style="76" customWidth="1"/>
    <col min="13059" max="13059" width="12.5546875" style="76" customWidth="1"/>
    <col min="13060" max="13060" width="13.88671875" style="76" customWidth="1"/>
    <col min="13061" max="13061" width="1.5546875" style="76" customWidth="1"/>
    <col min="13062" max="13062" width="11.88671875" style="76" customWidth="1"/>
    <col min="13063" max="13063" width="1.5546875" style="76" customWidth="1"/>
    <col min="13064" max="13064" width="12.44140625" style="76" customWidth="1"/>
    <col min="13065" max="13065" width="1.5546875" style="76" customWidth="1"/>
    <col min="13066" max="13066" width="11.6640625" style="76" customWidth="1"/>
    <col min="13067" max="13067" width="2.109375" style="76" customWidth="1"/>
    <col min="13068" max="13068" width="18" style="76" bestFit="1" customWidth="1"/>
    <col min="13069" max="13069" width="2.109375" style="76" customWidth="1"/>
    <col min="13070" max="13070" width="10.88671875" style="76" customWidth="1"/>
    <col min="13071" max="13071" width="2.109375" style="76" customWidth="1"/>
    <col min="13072" max="13072" width="15.109375" style="76" customWidth="1"/>
    <col min="13073" max="13073" width="2.109375" style="76" customWidth="1"/>
    <col min="13074" max="13074" width="15.5546875" style="76" customWidth="1"/>
    <col min="13075" max="13075" width="17.88671875" style="76" customWidth="1"/>
    <col min="13076" max="13076" width="10.5546875" style="76" customWidth="1"/>
    <col min="13077" max="13078" width="17.88671875" style="76" customWidth="1"/>
    <col min="13079" max="13079" width="12.109375" style="76" customWidth="1"/>
    <col min="13080" max="13080" width="1.88671875" style="76" customWidth="1"/>
    <col min="13081" max="13081" width="12.109375" style="76" customWidth="1"/>
    <col min="13082" max="13082" width="1.88671875" style="76" customWidth="1"/>
    <col min="13083" max="13083" width="12.109375" style="76" customWidth="1"/>
    <col min="13084" max="13084" width="1.88671875" style="76" customWidth="1"/>
    <col min="13085" max="13085" width="12.109375" style="76" customWidth="1"/>
    <col min="13086" max="13086" width="1.88671875" style="76" customWidth="1"/>
    <col min="13087" max="13087" width="12.109375" style="76" customWidth="1"/>
    <col min="13088" max="13088" width="1.88671875" style="76" customWidth="1"/>
    <col min="13089" max="13089" width="13.33203125" style="76" customWidth="1"/>
    <col min="13090" max="13090" width="11" style="76" customWidth="1"/>
    <col min="13091" max="13091" width="21.33203125" style="76" customWidth="1"/>
    <col min="13092" max="13094" width="11" style="76" customWidth="1"/>
    <col min="13095" max="13095" width="6.44140625" style="76" customWidth="1"/>
    <col min="13096" max="13097" width="14.44140625" style="76" customWidth="1"/>
    <col min="13098" max="13312" width="11" style="76"/>
    <col min="13313" max="13313" width="31.88671875" style="76" customWidth="1"/>
    <col min="13314" max="13314" width="6.33203125" style="76" customWidth="1"/>
    <col min="13315" max="13315" width="12.5546875" style="76" customWidth="1"/>
    <col min="13316" max="13316" width="13.88671875" style="76" customWidth="1"/>
    <col min="13317" max="13317" width="1.5546875" style="76" customWidth="1"/>
    <col min="13318" max="13318" width="11.88671875" style="76" customWidth="1"/>
    <col min="13319" max="13319" width="1.5546875" style="76" customWidth="1"/>
    <col min="13320" max="13320" width="12.44140625" style="76" customWidth="1"/>
    <col min="13321" max="13321" width="1.5546875" style="76" customWidth="1"/>
    <col min="13322" max="13322" width="11.6640625" style="76" customWidth="1"/>
    <col min="13323" max="13323" width="2.109375" style="76" customWidth="1"/>
    <col min="13324" max="13324" width="18" style="76" bestFit="1" customWidth="1"/>
    <col min="13325" max="13325" width="2.109375" style="76" customWidth="1"/>
    <col min="13326" max="13326" width="10.88671875" style="76" customWidth="1"/>
    <col min="13327" max="13327" width="2.109375" style="76" customWidth="1"/>
    <col min="13328" max="13328" width="15.109375" style="76" customWidth="1"/>
    <col min="13329" max="13329" width="2.109375" style="76" customWidth="1"/>
    <col min="13330" max="13330" width="15.5546875" style="76" customWidth="1"/>
    <col min="13331" max="13331" width="17.88671875" style="76" customWidth="1"/>
    <col min="13332" max="13332" width="10.5546875" style="76" customWidth="1"/>
    <col min="13333" max="13334" width="17.88671875" style="76" customWidth="1"/>
    <col min="13335" max="13335" width="12.109375" style="76" customWidth="1"/>
    <col min="13336" max="13336" width="1.88671875" style="76" customWidth="1"/>
    <col min="13337" max="13337" width="12.109375" style="76" customWidth="1"/>
    <col min="13338" max="13338" width="1.88671875" style="76" customWidth="1"/>
    <col min="13339" max="13339" width="12.109375" style="76" customWidth="1"/>
    <col min="13340" max="13340" width="1.88671875" style="76" customWidth="1"/>
    <col min="13341" max="13341" width="12.109375" style="76" customWidth="1"/>
    <col min="13342" max="13342" width="1.88671875" style="76" customWidth="1"/>
    <col min="13343" max="13343" width="12.109375" style="76" customWidth="1"/>
    <col min="13344" max="13344" width="1.88671875" style="76" customWidth="1"/>
    <col min="13345" max="13345" width="13.33203125" style="76" customWidth="1"/>
    <col min="13346" max="13346" width="11" style="76" customWidth="1"/>
    <col min="13347" max="13347" width="21.33203125" style="76" customWidth="1"/>
    <col min="13348" max="13350" width="11" style="76" customWidth="1"/>
    <col min="13351" max="13351" width="6.44140625" style="76" customWidth="1"/>
    <col min="13352" max="13353" width="14.44140625" style="76" customWidth="1"/>
    <col min="13354" max="13568" width="11" style="76"/>
    <col min="13569" max="13569" width="31.88671875" style="76" customWidth="1"/>
    <col min="13570" max="13570" width="6.33203125" style="76" customWidth="1"/>
    <col min="13571" max="13571" width="12.5546875" style="76" customWidth="1"/>
    <col min="13572" max="13572" width="13.88671875" style="76" customWidth="1"/>
    <col min="13573" max="13573" width="1.5546875" style="76" customWidth="1"/>
    <col min="13574" max="13574" width="11.88671875" style="76" customWidth="1"/>
    <col min="13575" max="13575" width="1.5546875" style="76" customWidth="1"/>
    <col min="13576" max="13576" width="12.44140625" style="76" customWidth="1"/>
    <col min="13577" max="13577" width="1.5546875" style="76" customWidth="1"/>
    <col min="13578" max="13578" width="11.6640625" style="76" customWidth="1"/>
    <col min="13579" max="13579" width="2.109375" style="76" customWidth="1"/>
    <col min="13580" max="13580" width="18" style="76" bestFit="1" customWidth="1"/>
    <col min="13581" max="13581" width="2.109375" style="76" customWidth="1"/>
    <col min="13582" max="13582" width="10.88671875" style="76" customWidth="1"/>
    <col min="13583" max="13583" width="2.109375" style="76" customWidth="1"/>
    <col min="13584" max="13584" width="15.109375" style="76" customWidth="1"/>
    <col min="13585" max="13585" width="2.109375" style="76" customWidth="1"/>
    <col min="13586" max="13586" width="15.5546875" style="76" customWidth="1"/>
    <col min="13587" max="13587" width="17.88671875" style="76" customWidth="1"/>
    <col min="13588" max="13588" width="10.5546875" style="76" customWidth="1"/>
    <col min="13589" max="13590" width="17.88671875" style="76" customWidth="1"/>
    <col min="13591" max="13591" width="12.109375" style="76" customWidth="1"/>
    <col min="13592" max="13592" width="1.88671875" style="76" customWidth="1"/>
    <col min="13593" max="13593" width="12.109375" style="76" customWidth="1"/>
    <col min="13594" max="13594" width="1.88671875" style="76" customWidth="1"/>
    <col min="13595" max="13595" width="12.109375" style="76" customWidth="1"/>
    <col min="13596" max="13596" width="1.88671875" style="76" customWidth="1"/>
    <col min="13597" max="13597" width="12.109375" style="76" customWidth="1"/>
    <col min="13598" max="13598" width="1.88671875" style="76" customWidth="1"/>
    <col min="13599" max="13599" width="12.109375" style="76" customWidth="1"/>
    <col min="13600" max="13600" width="1.88671875" style="76" customWidth="1"/>
    <col min="13601" max="13601" width="13.33203125" style="76" customWidth="1"/>
    <col min="13602" max="13602" width="11" style="76" customWidth="1"/>
    <col min="13603" max="13603" width="21.33203125" style="76" customWidth="1"/>
    <col min="13604" max="13606" width="11" style="76" customWidth="1"/>
    <col min="13607" max="13607" width="6.44140625" style="76" customWidth="1"/>
    <col min="13608" max="13609" width="14.44140625" style="76" customWidth="1"/>
    <col min="13610" max="13824" width="11" style="76"/>
    <col min="13825" max="13825" width="31.88671875" style="76" customWidth="1"/>
    <col min="13826" max="13826" width="6.33203125" style="76" customWidth="1"/>
    <col min="13827" max="13827" width="12.5546875" style="76" customWidth="1"/>
    <col min="13828" max="13828" width="13.88671875" style="76" customWidth="1"/>
    <col min="13829" max="13829" width="1.5546875" style="76" customWidth="1"/>
    <col min="13830" max="13830" width="11.88671875" style="76" customWidth="1"/>
    <col min="13831" max="13831" width="1.5546875" style="76" customWidth="1"/>
    <col min="13832" max="13832" width="12.44140625" style="76" customWidth="1"/>
    <col min="13833" max="13833" width="1.5546875" style="76" customWidth="1"/>
    <col min="13834" max="13834" width="11.6640625" style="76" customWidth="1"/>
    <col min="13835" max="13835" width="2.109375" style="76" customWidth="1"/>
    <col min="13836" max="13836" width="18" style="76" bestFit="1" customWidth="1"/>
    <col min="13837" max="13837" width="2.109375" style="76" customWidth="1"/>
    <col min="13838" max="13838" width="10.88671875" style="76" customWidth="1"/>
    <col min="13839" max="13839" width="2.109375" style="76" customWidth="1"/>
    <col min="13840" max="13840" width="15.109375" style="76" customWidth="1"/>
    <col min="13841" max="13841" width="2.109375" style="76" customWidth="1"/>
    <col min="13842" max="13842" width="15.5546875" style="76" customWidth="1"/>
    <col min="13843" max="13843" width="17.88671875" style="76" customWidth="1"/>
    <col min="13844" max="13844" width="10.5546875" style="76" customWidth="1"/>
    <col min="13845" max="13846" width="17.88671875" style="76" customWidth="1"/>
    <col min="13847" max="13847" width="12.109375" style="76" customWidth="1"/>
    <col min="13848" max="13848" width="1.88671875" style="76" customWidth="1"/>
    <col min="13849" max="13849" width="12.109375" style="76" customWidth="1"/>
    <col min="13850" max="13850" width="1.88671875" style="76" customWidth="1"/>
    <col min="13851" max="13851" width="12.109375" style="76" customWidth="1"/>
    <col min="13852" max="13852" width="1.88671875" style="76" customWidth="1"/>
    <col min="13853" max="13853" width="12.109375" style="76" customWidth="1"/>
    <col min="13854" max="13854" width="1.88671875" style="76" customWidth="1"/>
    <col min="13855" max="13855" width="12.109375" style="76" customWidth="1"/>
    <col min="13856" max="13856" width="1.88671875" style="76" customWidth="1"/>
    <col min="13857" max="13857" width="13.33203125" style="76" customWidth="1"/>
    <col min="13858" max="13858" width="11" style="76" customWidth="1"/>
    <col min="13859" max="13859" width="21.33203125" style="76" customWidth="1"/>
    <col min="13860" max="13862" width="11" style="76" customWidth="1"/>
    <col min="13863" max="13863" width="6.44140625" style="76" customWidth="1"/>
    <col min="13864" max="13865" width="14.44140625" style="76" customWidth="1"/>
    <col min="13866" max="14080" width="11" style="76"/>
    <col min="14081" max="14081" width="31.88671875" style="76" customWidth="1"/>
    <col min="14082" max="14082" width="6.33203125" style="76" customWidth="1"/>
    <col min="14083" max="14083" width="12.5546875" style="76" customWidth="1"/>
    <col min="14084" max="14084" width="13.88671875" style="76" customWidth="1"/>
    <col min="14085" max="14085" width="1.5546875" style="76" customWidth="1"/>
    <col min="14086" max="14086" width="11.88671875" style="76" customWidth="1"/>
    <col min="14087" max="14087" width="1.5546875" style="76" customWidth="1"/>
    <col min="14088" max="14088" width="12.44140625" style="76" customWidth="1"/>
    <col min="14089" max="14089" width="1.5546875" style="76" customWidth="1"/>
    <col min="14090" max="14090" width="11.6640625" style="76" customWidth="1"/>
    <col min="14091" max="14091" width="2.109375" style="76" customWidth="1"/>
    <col min="14092" max="14092" width="18" style="76" bestFit="1" customWidth="1"/>
    <col min="14093" max="14093" width="2.109375" style="76" customWidth="1"/>
    <col min="14094" max="14094" width="10.88671875" style="76" customWidth="1"/>
    <col min="14095" max="14095" width="2.109375" style="76" customWidth="1"/>
    <col min="14096" max="14096" width="15.109375" style="76" customWidth="1"/>
    <col min="14097" max="14097" width="2.109375" style="76" customWidth="1"/>
    <col min="14098" max="14098" width="15.5546875" style="76" customWidth="1"/>
    <col min="14099" max="14099" width="17.88671875" style="76" customWidth="1"/>
    <col min="14100" max="14100" width="10.5546875" style="76" customWidth="1"/>
    <col min="14101" max="14102" width="17.88671875" style="76" customWidth="1"/>
    <col min="14103" max="14103" width="12.109375" style="76" customWidth="1"/>
    <col min="14104" max="14104" width="1.88671875" style="76" customWidth="1"/>
    <col min="14105" max="14105" width="12.109375" style="76" customWidth="1"/>
    <col min="14106" max="14106" width="1.88671875" style="76" customWidth="1"/>
    <col min="14107" max="14107" width="12.109375" style="76" customWidth="1"/>
    <col min="14108" max="14108" width="1.88671875" style="76" customWidth="1"/>
    <col min="14109" max="14109" width="12.109375" style="76" customWidth="1"/>
    <col min="14110" max="14110" width="1.88671875" style="76" customWidth="1"/>
    <col min="14111" max="14111" width="12.109375" style="76" customWidth="1"/>
    <col min="14112" max="14112" width="1.88671875" style="76" customWidth="1"/>
    <col min="14113" max="14113" width="13.33203125" style="76" customWidth="1"/>
    <col min="14114" max="14114" width="11" style="76" customWidth="1"/>
    <col min="14115" max="14115" width="21.33203125" style="76" customWidth="1"/>
    <col min="14116" max="14118" width="11" style="76" customWidth="1"/>
    <col min="14119" max="14119" width="6.44140625" style="76" customWidth="1"/>
    <col min="14120" max="14121" width="14.44140625" style="76" customWidth="1"/>
    <col min="14122" max="14336" width="11" style="76"/>
    <col min="14337" max="14337" width="31.88671875" style="76" customWidth="1"/>
    <col min="14338" max="14338" width="6.33203125" style="76" customWidth="1"/>
    <col min="14339" max="14339" width="12.5546875" style="76" customWidth="1"/>
    <col min="14340" max="14340" width="13.88671875" style="76" customWidth="1"/>
    <col min="14341" max="14341" width="1.5546875" style="76" customWidth="1"/>
    <col min="14342" max="14342" width="11.88671875" style="76" customWidth="1"/>
    <col min="14343" max="14343" width="1.5546875" style="76" customWidth="1"/>
    <col min="14344" max="14344" width="12.44140625" style="76" customWidth="1"/>
    <col min="14345" max="14345" width="1.5546875" style="76" customWidth="1"/>
    <col min="14346" max="14346" width="11.6640625" style="76" customWidth="1"/>
    <col min="14347" max="14347" width="2.109375" style="76" customWidth="1"/>
    <col min="14348" max="14348" width="18" style="76" bestFit="1" customWidth="1"/>
    <col min="14349" max="14349" width="2.109375" style="76" customWidth="1"/>
    <col min="14350" max="14350" width="10.88671875" style="76" customWidth="1"/>
    <col min="14351" max="14351" width="2.109375" style="76" customWidth="1"/>
    <col min="14352" max="14352" width="15.109375" style="76" customWidth="1"/>
    <col min="14353" max="14353" width="2.109375" style="76" customWidth="1"/>
    <col min="14354" max="14354" width="15.5546875" style="76" customWidth="1"/>
    <col min="14355" max="14355" width="17.88671875" style="76" customWidth="1"/>
    <col min="14356" max="14356" width="10.5546875" style="76" customWidth="1"/>
    <col min="14357" max="14358" width="17.88671875" style="76" customWidth="1"/>
    <col min="14359" max="14359" width="12.109375" style="76" customWidth="1"/>
    <col min="14360" max="14360" width="1.88671875" style="76" customWidth="1"/>
    <col min="14361" max="14361" width="12.109375" style="76" customWidth="1"/>
    <col min="14362" max="14362" width="1.88671875" style="76" customWidth="1"/>
    <col min="14363" max="14363" width="12.109375" style="76" customWidth="1"/>
    <col min="14364" max="14364" width="1.88671875" style="76" customWidth="1"/>
    <col min="14365" max="14365" width="12.109375" style="76" customWidth="1"/>
    <col min="14366" max="14366" width="1.88671875" style="76" customWidth="1"/>
    <col min="14367" max="14367" width="12.109375" style="76" customWidth="1"/>
    <col min="14368" max="14368" width="1.88671875" style="76" customWidth="1"/>
    <col min="14369" max="14369" width="13.33203125" style="76" customWidth="1"/>
    <col min="14370" max="14370" width="11" style="76" customWidth="1"/>
    <col min="14371" max="14371" width="21.33203125" style="76" customWidth="1"/>
    <col min="14372" max="14374" width="11" style="76" customWidth="1"/>
    <col min="14375" max="14375" width="6.44140625" style="76" customWidth="1"/>
    <col min="14376" max="14377" width="14.44140625" style="76" customWidth="1"/>
    <col min="14378" max="14592" width="11" style="76"/>
    <col min="14593" max="14593" width="31.88671875" style="76" customWidth="1"/>
    <col min="14594" max="14594" width="6.33203125" style="76" customWidth="1"/>
    <col min="14595" max="14595" width="12.5546875" style="76" customWidth="1"/>
    <col min="14596" max="14596" width="13.88671875" style="76" customWidth="1"/>
    <col min="14597" max="14597" width="1.5546875" style="76" customWidth="1"/>
    <col min="14598" max="14598" width="11.88671875" style="76" customWidth="1"/>
    <col min="14599" max="14599" width="1.5546875" style="76" customWidth="1"/>
    <col min="14600" max="14600" width="12.44140625" style="76" customWidth="1"/>
    <col min="14601" max="14601" width="1.5546875" style="76" customWidth="1"/>
    <col min="14602" max="14602" width="11.6640625" style="76" customWidth="1"/>
    <col min="14603" max="14603" width="2.109375" style="76" customWidth="1"/>
    <col min="14604" max="14604" width="18" style="76" bestFit="1" customWidth="1"/>
    <col min="14605" max="14605" width="2.109375" style="76" customWidth="1"/>
    <col min="14606" max="14606" width="10.88671875" style="76" customWidth="1"/>
    <col min="14607" max="14607" width="2.109375" style="76" customWidth="1"/>
    <col min="14608" max="14608" width="15.109375" style="76" customWidth="1"/>
    <col min="14609" max="14609" width="2.109375" style="76" customWidth="1"/>
    <col min="14610" max="14610" width="15.5546875" style="76" customWidth="1"/>
    <col min="14611" max="14611" width="17.88671875" style="76" customWidth="1"/>
    <col min="14612" max="14612" width="10.5546875" style="76" customWidth="1"/>
    <col min="14613" max="14614" width="17.88671875" style="76" customWidth="1"/>
    <col min="14615" max="14615" width="12.109375" style="76" customWidth="1"/>
    <col min="14616" max="14616" width="1.88671875" style="76" customWidth="1"/>
    <col min="14617" max="14617" width="12.109375" style="76" customWidth="1"/>
    <col min="14618" max="14618" width="1.88671875" style="76" customWidth="1"/>
    <col min="14619" max="14619" width="12.109375" style="76" customWidth="1"/>
    <col min="14620" max="14620" width="1.88671875" style="76" customWidth="1"/>
    <col min="14621" max="14621" width="12.109375" style="76" customWidth="1"/>
    <col min="14622" max="14622" width="1.88671875" style="76" customWidth="1"/>
    <col min="14623" max="14623" width="12.109375" style="76" customWidth="1"/>
    <col min="14624" max="14624" width="1.88671875" style="76" customWidth="1"/>
    <col min="14625" max="14625" width="13.33203125" style="76" customWidth="1"/>
    <col min="14626" max="14626" width="11" style="76" customWidth="1"/>
    <col min="14627" max="14627" width="21.33203125" style="76" customWidth="1"/>
    <col min="14628" max="14630" width="11" style="76" customWidth="1"/>
    <col min="14631" max="14631" width="6.44140625" style="76" customWidth="1"/>
    <col min="14632" max="14633" width="14.44140625" style="76" customWidth="1"/>
    <col min="14634" max="14848" width="11" style="76"/>
    <col min="14849" max="14849" width="31.88671875" style="76" customWidth="1"/>
    <col min="14850" max="14850" width="6.33203125" style="76" customWidth="1"/>
    <col min="14851" max="14851" width="12.5546875" style="76" customWidth="1"/>
    <col min="14852" max="14852" width="13.88671875" style="76" customWidth="1"/>
    <col min="14853" max="14853" width="1.5546875" style="76" customWidth="1"/>
    <col min="14854" max="14854" width="11.88671875" style="76" customWidth="1"/>
    <col min="14855" max="14855" width="1.5546875" style="76" customWidth="1"/>
    <col min="14856" max="14856" width="12.44140625" style="76" customWidth="1"/>
    <col min="14857" max="14857" width="1.5546875" style="76" customWidth="1"/>
    <col min="14858" max="14858" width="11.6640625" style="76" customWidth="1"/>
    <col min="14859" max="14859" width="2.109375" style="76" customWidth="1"/>
    <col min="14860" max="14860" width="18" style="76" bestFit="1" customWidth="1"/>
    <col min="14861" max="14861" width="2.109375" style="76" customWidth="1"/>
    <col min="14862" max="14862" width="10.88671875" style="76" customWidth="1"/>
    <col min="14863" max="14863" width="2.109375" style="76" customWidth="1"/>
    <col min="14864" max="14864" width="15.109375" style="76" customWidth="1"/>
    <col min="14865" max="14865" width="2.109375" style="76" customWidth="1"/>
    <col min="14866" max="14866" width="15.5546875" style="76" customWidth="1"/>
    <col min="14867" max="14867" width="17.88671875" style="76" customWidth="1"/>
    <col min="14868" max="14868" width="10.5546875" style="76" customWidth="1"/>
    <col min="14869" max="14870" width="17.88671875" style="76" customWidth="1"/>
    <col min="14871" max="14871" width="12.109375" style="76" customWidth="1"/>
    <col min="14872" max="14872" width="1.88671875" style="76" customWidth="1"/>
    <col min="14873" max="14873" width="12.109375" style="76" customWidth="1"/>
    <col min="14874" max="14874" width="1.88671875" style="76" customWidth="1"/>
    <col min="14875" max="14875" width="12.109375" style="76" customWidth="1"/>
    <col min="14876" max="14876" width="1.88671875" style="76" customWidth="1"/>
    <col min="14877" max="14877" width="12.109375" style="76" customWidth="1"/>
    <col min="14878" max="14878" width="1.88671875" style="76" customWidth="1"/>
    <col min="14879" max="14879" width="12.109375" style="76" customWidth="1"/>
    <col min="14880" max="14880" width="1.88671875" style="76" customWidth="1"/>
    <col min="14881" max="14881" width="13.33203125" style="76" customWidth="1"/>
    <col min="14882" max="14882" width="11" style="76" customWidth="1"/>
    <col min="14883" max="14883" width="21.33203125" style="76" customWidth="1"/>
    <col min="14884" max="14886" width="11" style="76" customWidth="1"/>
    <col min="14887" max="14887" width="6.44140625" style="76" customWidth="1"/>
    <col min="14888" max="14889" width="14.44140625" style="76" customWidth="1"/>
    <col min="14890" max="15104" width="11" style="76"/>
    <col min="15105" max="15105" width="31.88671875" style="76" customWidth="1"/>
    <col min="15106" max="15106" width="6.33203125" style="76" customWidth="1"/>
    <col min="15107" max="15107" width="12.5546875" style="76" customWidth="1"/>
    <col min="15108" max="15108" width="13.88671875" style="76" customWidth="1"/>
    <col min="15109" max="15109" width="1.5546875" style="76" customWidth="1"/>
    <col min="15110" max="15110" width="11.88671875" style="76" customWidth="1"/>
    <col min="15111" max="15111" width="1.5546875" style="76" customWidth="1"/>
    <col min="15112" max="15112" width="12.44140625" style="76" customWidth="1"/>
    <col min="15113" max="15113" width="1.5546875" style="76" customWidth="1"/>
    <col min="15114" max="15114" width="11.6640625" style="76" customWidth="1"/>
    <col min="15115" max="15115" width="2.109375" style="76" customWidth="1"/>
    <col min="15116" max="15116" width="18" style="76" bestFit="1" customWidth="1"/>
    <col min="15117" max="15117" width="2.109375" style="76" customWidth="1"/>
    <col min="15118" max="15118" width="10.88671875" style="76" customWidth="1"/>
    <col min="15119" max="15119" width="2.109375" style="76" customWidth="1"/>
    <col min="15120" max="15120" width="15.109375" style="76" customWidth="1"/>
    <col min="15121" max="15121" width="2.109375" style="76" customWidth="1"/>
    <col min="15122" max="15122" width="15.5546875" style="76" customWidth="1"/>
    <col min="15123" max="15123" width="17.88671875" style="76" customWidth="1"/>
    <col min="15124" max="15124" width="10.5546875" style="76" customWidth="1"/>
    <col min="15125" max="15126" width="17.88671875" style="76" customWidth="1"/>
    <col min="15127" max="15127" width="12.109375" style="76" customWidth="1"/>
    <col min="15128" max="15128" width="1.88671875" style="76" customWidth="1"/>
    <col min="15129" max="15129" width="12.109375" style="76" customWidth="1"/>
    <col min="15130" max="15130" width="1.88671875" style="76" customWidth="1"/>
    <col min="15131" max="15131" width="12.109375" style="76" customWidth="1"/>
    <col min="15132" max="15132" width="1.88671875" style="76" customWidth="1"/>
    <col min="15133" max="15133" width="12.109375" style="76" customWidth="1"/>
    <col min="15134" max="15134" width="1.88671875" style="76" customWidth="1"/>
    <col min="15135" max="15135" width="12.109375" style="76" customWidth="1"/>
    <col min="15136" max="15136" width="1.88671875" style="76" customWidth="1"/>
    <col min="15137" max="15137" width="13.33203125" style="76" customWidth="1"/>
    <col min="15138" max="15138" width="11" style="76" customWidth="1"/>
    <col min="15139" max="15139" width="21.33203125" style="76" customWidth="1"/>
    <col min="15140" max="15142" width="11" style="76" customWidth="1"/>
    <col min="15143" max="15143" width="6.44140625" style="76" customWidth="1"/>
    <col min="15144" max="15145" width="14.44140625" style="76" customWidth="1"/>
    <col min="15146" max="15360" width="11" style="76"/>
    <col min="15361" max="15361" width="31.88671875" style="76" customWidth="1"/>
    <col min="15362" max="15362" width="6.33203125" style="76" customWidth="1"/>
    <col min="15363" max="15363" width="12.5546875" style="76" customWidth="1"/>
    <col min="15364" max="15364" width="13.88671875" style="76" customWidth="1"/>
    <col min="15365" max="15365" width="1.5546875" style="76" customWidth="1"/>
    <col min="15366" max="15366" width="11.88671875" style="76" customWidth="1"/>
    <col min="15367" max="15367" width="1.5546875" style="76" customWidth="1"/>
    <col min="15368" max="15368" width="12.44140625" style="76" customWidth="1"/>
    <col min="15369" max="15369" width="1.5546875" style="76" customWidth="1"/>
    <col min="15370" max="15370" width="11.6640625" style="76" customWidth="1"/>
    <col min="15371" max="15371" width="2.109375" style="76" customWidth="1"/>
    <col min="15372" max="15372" width="18" style="76" bestFit="1" customWidth="1"/>
    <col min="15373" max="15373" width="2.109375" style="76" customWidth="1"/>
    <col min="15374" max="15374" width="10.88671875" style="76" customWidth="1"/>
    <col min="15375" max="15375" width="2.109375" style="76" customWidth="1"/>
    <col min="15376" max="15376" width="15.109375" style="76" customWidth="1"/>
    <col min="15377" max="15377" width="2.109375" style="76" customWidth="1"/>
    <col min="15378" max="15378" width="15.5546875" style="76" customWidth="1"/>
    <col min="15379" max="15379" width="17.88671875" style="76" customWidth="1"/>
    <col min="15380" max="15380" width="10.5546875" style="76" customWidth="1"/>
    <col min="15381" max="15382" width="17.88671875" style="76" customWidth="1"/>
    <col min="15383" max="15383" width="12.109375" style="76" customWidth="1"/>
    <col min="15384" max="15384" width="1.88671875" style="76" customWidth="1"/>
    <col min="15385" max="15385" width="12.109375" style="76" customWidth="1"/>
    <col min="15386" max="15386" width="1.88671875" style="76" customWidth="1"/>
    <col min="15387" max="15387" width="12.109375" style="76" customWidth="1"/>
    <col min="15388" max="15388" width="1.88671875" style="76" customWidth="1"/>
    <col min="15389" max="15389" width="12.109375" style="76" customWidth="1"/>
    <col min="15390" max="15390" width="1.88671875" style="76" customWidth="1"/>
    <col min="15391" max="15391" width="12.109375" style="76" customWidth="1"/>
    <col min="15392" max="15392" width="1.88671875" style="76" customWidth="1"/>
    <col min="15393" max="15393" width="13.33203125" style="76" customWidth="1"/>
    <col min="15394" max="15394" width="11" style="76" customWidth="1"/>
    <col min="15395" max="15395" width="21.33203125" style="76" customWidth="1"/>
    <col min="15396" max="15398" width="11" style="76" customWidth="1"/>
    <col min="15399" max="15399" width="6.44140625" style="76" customWidth="1"/>
    <col min="15400" max="15401" width="14.44140625" style="76" customWidth="1"/>
    <col min="15402" max="15616" width="11" style="76"/>
    <col min="15617" max="15617" width="31.88671875" style="76" customWidth="1"/>
    <col min="15618" max="15618" width="6.33203125" style="76" customWidth="1"/>
    <col min="15619" max="15619" width="12.5546875" style="76" customWidth="1"/>
    <col min="15620" max="15620" width="13.88671875" style="76" customWidth="1"/>
    <col min="15621" max="15621" width="1.5546875" style="76" customWidth="1"/>
    <col min="15622" max="15622" width="11.88671875" style="76" customWidth="1"/>
    <col min="15623" max="15623" width="1.5546875" style="76" customWidth="1"/>
    <col min="15624" max="15624" width="12.44140625" style="76" customWidth="1"/>
    <col min="15625" max="15625" width="1.5546875" style="76" customWidth="1"/>
    <col min="15626" max="15626" width="11.6640625" style="76" customWidth="1"/>
    <col min="15627" max="15627" width="2.109375" style="76" customWidth="1"/>
    <col min="15628" max="15628" width="18" style="76" bestFit="1" customWidth="1"/>
    <col min="15629" max="15629" width="2.109375" style="76" customWidth="1"/>
    <col min="15630" max="15630" width="10.88671875" style="76" customWidth="1"/>
    <col min="15631" max="15631" width="2.109375" style="76" customWidth="1"/>
    <col min="15632" max="15632" width="15.109375" style="76" customWidth="1"/>
    <col min="15633" max="15633" width="2.109375" style="76" customWidth="1"/>
    <col min="15634" max="15634" width="15.5546875" style="76" customWidth="1"/>
    <col min="15635" max="15635" width="17.88671875" style="76" customWidth="1"/>
    <col min="15636" max="15636" width="10.5546875" style="76" customWidth="1"/>
    <col min="15637" max="15638" width="17.88671875" style="76" customWidth="1"/>
    <col min="15639" max="15639" width="12.109375" style="76" customWidth="1"/>
    <col min="15640" max="15640" width="1.88671875" style="76" customWidth="1"/>
    <col min="15641" max="15641" width="12.109375" style="76" customWidth="1"/>
    <col min="15642" max="15642" width="1.88671875" style="76" customWidth="1"/>
    <col min="15643" max="15643" width="12.109375" style="76" customWidth="1"/>
    <col min="15644" max="15644" width="1.88671875" style="76" customWidth="1"/>
    <col min="15645" max="15645" width="12.109375" style="76" customWidth="1"/>
    <col min="15646" max="15646" width="1.88671875" style="76" customWidth="1"/>
    <col min="15647" max="15647" width="12.109375" style="76" customWidth="1"/>
    <col min="15648" max="15648" width="1.88671875" style="76" customWidth="1"/>
    <col min="15649" max="15649" width="13.33203125" style="76" customWidth="1"/>
    <col min="15650" max="15650" width="11" style="76" customWidth="1"/>
    <col min="15651" max="15651" width="21.33203125" style="76" customWidth="1"/>
    <col min="15652" max="15654" width="11" style="76" customWidth="1"/>
    <col min="15655" max="15655" width="6.44140625" style="76" customWidth="1"/>
    <col min="15656" max="15657" width="14.44140625" style="76" customWidth="1"/>
    <col min="15658" max="15872" width="11" style="76"/>
    <col min="15873" max="15873" width="31.88671875" style="76" customWidth="1"/>
    <col min="15874" max="15874" width="6.33203125" style="76" customWidth="1"/>
    <col min="15875" max="15875" width="12.5546875" style="76" customWidth="1"/>
    <col min="15876" max="15876" width="13.88671875" style="76" customWidth="1"/>
    <col min="15877" max="15877" width="1.5546875" style="76" customWidth="1"/>
    <col min="15878" max="15878" width="11.88671875" style="76" customWidth="1"/>
    <col min="15879" max="15879" width="1.5546875" style="76" customWidth="1"/>
    <col min="15880" max="15880" width="12.44140625" style="76" customWidth="1"/>
    <col min="15881" max="15881" width="1.5546875" style="76" customWidth="1"/>
    <col min="15882" max="15882" width="11.6640625" style="76" customWidth="1"/>
    <col min="15883" max="15883" width="2.109375" style="76" customWidth="1"/>
    <col min="15884" max="15884" width="18" style="76" bestFit="1" customWidth="1"/>
    <col min="15885" max="15885" width="2.109375" style="76" customWidth="1"/>
    <col min="15886" max="15886" width="10.88671875" style="76" customWidth="1"/>
    <col min="15887" max="15887" width="2.109375" style="76" customWidth="1"/>
    <col min="15888" max="15888" width="15.109375" style="76" customWidth="1"/>
    <col min="15889" max="15889" width="2.109375" style="76" customWidth="1"/>
    <col min="15890" max="15890" width="15.5546875" style="76" customWidth="1"/>
    <col min="15891" max="15891" width="17.88671875" style="76" customWidth="1"/>
    <col min="15892" max="15892" width="10.5546875" style="76" customWidth="1"/>
    <col min="15893" max="15894" width="17.88671875" style="76" customWidth="1"/>
    <col min="15895" max="15895" width="12.109375" style="76" customWidth="1"/>
    <col min="15896" max="15896" width="1.88671875" style="76" customWidth="1"/>
    <col min="15897" max="15897" width="12.109375" style="76" customWidth="1"/>
    <col min="15898" max="15898" width="1.88671875" style="76" customWidth="1"/>
    <col min="15899" max="15899" width="12.109375" style="76" customWidth="1"/>
    <col min="15900" max="15900" width="1.88671875" style="76" customWidth="1"/>
    <col min="15901" max="15901" width="12.109375" style="76" customWidth="1"/>
    <col min="15902" max="15902" width="1.88671875" style="76" customWidth="1"/>
    <col min="15903" max="15903" width="12.109375" style="76" customWidth="1"/>
    <col min="15904" max="15904" width="1.88671875" style="76" customWidth="1"/>
    <col min="15905" max="15905" width="13.33203125" style="76" customWidth="1"/>
    <col min="15906" max="15906" width="11" style="76" customWidth="1"/>
    <col min="15907" max="15907" width="21.33203125" style="76" customWidth="1"/>
    <col min="15908" max="15910" width="11" style="76" customWidth="1"/>
    <col min="15911" max="15911" width="6.44140625" style="76" customWidth="1"/>
    <col min="15912" max="15913" width="14.44140625" style="76" customWidth="1"/>
    <col min="15914" max="16128" width="11" style="76"/>
    <col min="16129" max="16129" width="31.88671875" style="76" customWidth="1"/>
    <col min="16130" max="16130" width="6.33203125" style="76" customWidth="1"/>
    <col min="16131" max="16131" width="12.5546875" style="76" customWidth="1"/>
    <col min="16132" max="16132" width="13.88671875" style="76" customWidth="1"/>
    <col min="16133" max="16133" width="1.5546875" style="76" customWidth="1"/>
    <col min="16134" max="16134" width="11.88671875" style="76" customWidth="1"/>
    <col min="16135" max="16135" width="1.5546875" style="76" customWidth="1"/>
    <col min="16136" max="16136" width="12.44140625" style="76" customWidth="1"/>
    <col min="16137" max="16137" width="1.5546875" style="76" customWidth="1"/>
    <col min="16138" max="16138" width="11.6640625" style="76" customWidth="1"/>
    <col min="16139" max="16139" width="2.109375" style="76" customWidth="1"/>
    <col min="16140" max="16140" width="18" style="76" bestFit="1" customWidth="1"/>
    <col min="16141" max="16141" width="2.109375" style="76" customWidth="1"/>
    <col min="16142" max="16142" width="10.88671875" style="76" customWidth="1"/>
    <col min="16143" max="16143" width="2.109375" style="76" customWidth="1"/>
    <col min="16144" max="16144" width="15.109375" style="76" customWidth="1"/>
    <col min="16145" max="16145" width="2.109375" style="76" customWidth="1"/>
    <col min="16146" max="16146" width="15.5546875" style="76" customWidth="1"/>
    <col min="16147" max="16147" width="17.88671875" style="76" customWidth="1"/>
    <col min="16148" max="16148" width="10.5546875" style="76" customWidth="1"/>
    <col min="16149" max="16150" width="17.88671875" style="76" customWidth="1"/>
    <col min="16151" max="16151" width="12.109375" style="76" customWidth="1"/>
    <col min="16152" max="16152" width="1.88671875" style="76" customWidth="1"/>
    <col min="16153" max="16153" width="12.109375" style="76" customWidth="1"/>
    <col min="16154" max="16154" width="1.88671875" style="76" customWidth="1"/>
    <col min="16155" max="16155" width="12.109375" style="76" customWidth="1"/>
    <col min="16156" max="16156" width="1.88671875" style="76" customWidth="1"/>
    <col min="16157" max="16157" width="12.109375" style="76" customWidth="1"/>
    <col min="16158" max="16158" width="1.88671875" style="76" customWidth="1"/>
    <col min="16159" max="16159" width="12.109375" style="76" customWidth="1"/>
    <col min="16160" max="16160" width="1.88671875" style="76" customWidth="1"/>
    <col min="16161" max="16161" width="13.33203125" style="76" customWidth="1"/>
    <col min="16162" max="16162" width="11" style="76" customWidth="1"/>
    <col min="16163" max="16163" width="21.33203125" style="76" customWidth="1"/>
    <col min="16164" max="16166" width="11" style="76" customWidth="1"/>
    <col min="16167" max="16167" width="6.44140625" style="76" customWidth="1"/>
    <col min="16168" max="16169" width="14.44140625" style="76" customWidth="1"/>
    <col min="16170" max="16384" width="11" style="76"/>
  </cols>
  <sheetData>
    <row r="1" spans="1:41" s="18" customFormat="1" ht="24.75" customHeight="1" x14ac:dyDescent="0.25">
      <c r="P1" s="494" t="s">
        <v>51</v>
      </c>
      <c r="Q1" s="496"/>
      <c r="R1" s="496"/>
    </row>
    <row r="2" spans="1:41" s="18" customFormat="1" ht="43.5" customHeight="1" x14ac:dyDescent="0.25">
      <c r="A2" s="71" t="s">
        <v>52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2"/>
      <c r="R2" s="73"/>
    </row>
    <row r="3" spans="1:41" s="18" customFormat="1" ht="6.75" customHeight="1" thickBot="1" x14ac:dyDescent="0.3">
      <c r="N3" s="32"/>
      <c r="P3" s="20"/>
      <c r="R3" s="74"/>
    </row>
    <row r="4" spans="1:41" s="18" customFormat="1" ht="82.5" customHeight="1" thickTop="1" thickBot="1" x14ac:dyDescent="0.3">
      <c r="A4" s="11" t="s">
        <v>53</v>
      </c>
      <c r="B4" s="11"/>
      <c r="C4" s="11" t="s">
        <v>3</v>
      </c>
      <c r="D4" s="11" t="s">
        <v>54</v>
      </c>
      <c r="E4" s="13"/>
      <c r="F4" s="11" t="s">
        <v>55</v>
      </c>
      <c r="G4" s="13"/>
      <c r="H4" s="11" t="s">
        <v>56</v>
      </c>
      <c r="I4" s="13"/>
      <c r="J4" s="11" t="s">
        <v>57</v>
      </c>
      <c r="K4" s="15"/>
      <c r="L4" s="11" t="s">
        <v>58</v>
      </c>
      <c r="M4" s="15"/>
      <c r="N4" s="14" t="s">
        <v>59</v>
      </c>
      <c r="O4" s="13"/>
      <c r="P4" s="75" t="s">
        <v>8</v>
      </c>
      <c r="Q4" s="13"/>
      <c r="R4" s="16" t="s">
        <v>60</v>
      </c>
    </row>
    <row r="5" spans="1:41" ht="8.25" customHeight="1" x14ac:dyDescent="0.35"/>
    <row r="6" spans="1:41" s="82" customFormat="1" ht="18" customHeight="1" x14ac:dyDescent="0.25">
      <c r="A6" s="78" t="s">
        <v>12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79"/>
      <c r="R6" s="80"/>
      <c r="S6" s="79"/>
      <c r="T6" s="79"/>
      <c r="U6" s="79"/>
      <c r="V6" s="79"/>
      <c r="W6" s="79"/>
      <c r="X6" s="79"/>
      <c r="Y6" s="80"/>
      <c r="Z6" s="79"/>
      <c r="AA6" s="80"/>
      <c r="AB6" s="79"/>
      <c r="AC6" s="80"/>
      <c r="AD6" s="79"/>
      <c r="AE6" s="80"/>
      <c r="AF6" s="79"/>
      <c r="AG6" s="81"/>
      <c r="AH6" s="79"/>
      <c r="AI6" s="79"/>
      <c r="AJ6" s="79"/>
      <c r="AK6" s="79"/>
      <c r="AL6" s="79"/>
      <c r="AM6" s="79"/>
      <c r="AN6" s="79"/>
      <c r="AO6" s="79"/>
    </row>
    <row r="7" spans="1:41" s="82" customFormat="1" ht="9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0"/>
      <c r="AH7" s="79"/>
      <c r="AI7" s="79"/>
      <c r="AJ7" s="79"/>
      <c r="AK7" s="79"/>
      <c r="AL7" s="79"/>
      <c r="AM7" s="79"/>
      <c r="AN7" s="79"/>
      <c r="AO7" s="79"/>
    </row>
    <row r="8" spans="1:41" s="82" customFormat="1" ht="21.9" customHeight="1" x14ac:dyDescent="0.25">
      <c r="A8" s="83" t="s">
        <v>16</v>
      </c>
      <c r="B8" s="83"/>
      <c r="C8" s="84" t="s">
        <v>61</v>
      </c>
      <c r="D8" s="85">
        <v>1364273</v>
      </c>
      <c r="E8" s="86"/>
      <c r="F8" s="85">
        <v>2714</v>
      </c>
      <c r="G8" s="86"/>
      <c r="H8" s="85">
        <f>+D8-F8</f>
        <v>1361559</v>
      </c>
      <c r="I8" s="86"/>
      <c r="J8" s="87">
        <f>IF(D8&lt;&gt;0,+L8/D8)/10</f>
        <v>7.8465893556494919</v>
      </c>
      <c r="K8" s="86"/>
      <c r="L8" s="88">
        <v>107048900</v>
      </c>
      <c r="M8" s="86"/>
      <c r="N8" s="87">
        <f>IF(D8&lt;&gt;0,+P8/D8)/10</f>
        <v>7.8465893556494919</v>
      </c>
      <c r="O8" s="86"/>
      <c r="P8" s="88">
        <v>107048900</v>
      </c>
      <c r="Q8" s="86"/>
      <c r="R8" s="88">
        <f>+P8-L8</f>
        <v>0</v>
      </c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95" customFormat="1" ht="21.9" customHeight="1" thickBot="1" x14ac:dyDescent="0.3">
      <c r="A9" s="89" t="s">
        <v>62</v>
      </c>
      <c r="B9" s="89"/>
      <c r="C9" s="78"/>
      <c r="D9" s="90">
        <f>+D8</f>
        <v>1364273</v>
      </c>
      <c r="E9" s="78"/>
      <c r="F9" s="90">
        <f>+F8</f>
        <v>2714</v>
      </c>
      <c r="G9" s="78"/>
      <c r="H9" s="90">
        <f>+D9-F9</f>
        <v>1361559</v>
      </c>
      <c r="I9" s="78"/>
      <c r="J9" s="91">
        <f>+J8</f>
        <v>7.8465893556494919</v>
      </c>
      <c r="K9" s="78"/>
      <c r="L9" s="92">
        <f>+L8</f>
        <v>107048900</v>
      </c>
      <c r="M9" s="78"/>
      <c r="N9" s="91">
        <f>+N8</f>
        <v>7.8465893556494919</v>
      </c>
      <c r="O9" s="78"/>
      <c r="P9" s="92">
        <f>+P8</f>
        <v>107048900</v>
      </c>
      <c r="Q9" s="78"/>
      <c r="R9" s="92">
        <f>+R8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3"/>
      <c r="AO9" s="94"/>
    </row>
    <row r="10" spans="1:41" s="82" customFormat="1" ht="18" customHeight="1" thickTop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80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96"/>
      <c r="AO10" s="97"/>
    </row>
    <row r="11" spans="1:41" s="82" customFormat="1" ht="18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18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18" customHeight="1" x14ac:dyDescent="0.25">
      <c r="A13" s="98" t="s">
        <v>19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79"/>
      <c r="R13" s="80"/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21.9" customHeight="1" x14ac:dyDescent="0.25">
      <c r="A14" s="99" t="s">
        <v>63</v>
      </c>
      <c r="B14" s="99"/>
      <c r="C14" s="84" t="s">
        <v>64</v>
      </c>
      <c r="D14" s="100">
        <v>18973</v>
      </c>
      <c r="E14" s="100"/>
      <c r="F14" s="100">
        <v>0</v>
      </c>
      <c r="G14" s="100"/>
      <c r="H14" s="100">
        <f>+D14-F14</f>
        <v>18973</v>
      </c>
      <c r="I14" s="100"/>
      <c r="J14" s="101">
        <f t="shared" ref="J14:J26" si="0">IF(D14&lt;&gt;0,+L14/D14)/10</f>
        <v>6.6571601749855063</v>
      </c>
      <c r="K14" s="100"/>
      <c r="L14" s="102">
        <v>1263063</v>
      </c>
      <c r="M14" s="100"/>
      <c r="N14" s="101">
        <f>IF(D14&lt;&gt;0,+P14/D14)/10</f>
        <v>9.1333153955621142</v>
      </c>
      <c r="O14" s="84"/>
      <c r="P14" s="102">
        <v>1732863.93</v>
      </c>
      <c r="Q14" s="103"/>
      <c r="R14" s="102">
        <f>+P14-L14</f>
        <v>469800.92999999993</v>
      </c>
      <c r="S14" s="104"/>
      <c r="T14" s="102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1.9" customHeight="1" x14ac:dyDescent="0.25">
      <c r="A15" s="99" t="s">
        <v>65</v>
      </c>
      <c r="B15" s="99"/>
      <c r="C15" s="84" t="s">
        <v>64</v>
      </c>
      <c r="D15" s="100">
        <v>201413</v>
      </c>
      <c r="E15" s="100"/>
      <c r="F15" s="100">
        <v>0</v>
      </c>
      <c r="G15" s="100"/>
      <c r="H15" s="100">
        <f t="shared" ref="H15:H27" si="1">+D15-F15</f>
        <v>201413</v>
      </c>
      <c r="I15" s="100"/>
      <c r="J15" s="101">
        <f t="shared" si="0"/>
        <v>7.8476533292289972</v>
      </c>
      <c r="K15" s="100"/>
      <c r="L15" s="102">
        <v>15806194</v>
      </c>
      <c r="M15" s="100"/>
      <c r="N15" s="101">
        <f t="shared" ref="N15:N26" si="2">IF(D15&lt;&gt;0,+P15/D15)/10</f>
        <v>10.323300819708757</v>
      </c>
      <c r="O15" s="84"/>
      <c r="P15" s="102">
        <v>20792469.879999999</v>
      </c>
      <c r="Q15" s="103"/>
      <c r="R15" s="102">
        <f t="shared" ref="R15:R31" si="3">+P15-L15</f>
        <v>4986275.879999999</v>
      </c>
      <c r="S15" s="102"/>
      <c r="T15" s="102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79"/>
      <c r="AO15" s="79"/>
    </row>
    <row r="16" spans="1:41" s="82" customFormat="1" ht="21.9" customHeight="1" x14ac:dyDescent="0.25">
      <c r="A16" s="105" t="s">
        <v>25</v>
      </c>
      <c r="B16" s="105"/>
      <c r="C16" s="84" t="s">
        <v>64</v>
      </c>
      <c r="D16" s="100">
        <v>705</v>
      </c>
      <c r="E16" s="100"/>
      <c r="F16" s="100">
        <v>0</v>
      </c>
      <c r="G16" s="100"/>
      <c r="H16" s="100">
        <f t="shared" si="1"/>
        <v>705</v>
      </c>
      <c r="I16" s="100"/>
      <c r="J16" s="101">
        <f t="shared" si="0"/>
        <v>8.2070921985815595</v>
      </c>
      <c r="K16" s="100"/>
      <c r="L16" s="102">
        <v>57860</v>
      </c>
      <c r="M16" s="100"/>
      <c r="N16" s="101">
        <f t="shared" si="2"/>
        <v>10.608673758865248</v>
      </c>
      <c r="O16" s="84"/>
      <c r="P16" s="102">
        <v>74791.149999999994</v>
      </c>
      <c r="Q16" s="103"/>
      <c r="R16" s="102">
        <f t="shared" si="3"/>
        <v>16931.149999999994</v>
      </c>
      <c r="S16" s="84"/>
      <c r="T16" s="102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79"/>
      <c r="AO16" s="79"/>
    </row>
    <row r="17" spans="1:41" s="82" customFormat="1" ht="21.9" customHeight="1" x14ac:dyDescent="0.25">
      <c r="A17" s="105" t="s">
        <v>66</v>
      </c>
      <c r="B17" s="105"/>
      <c r="C17" s="84" t="s">
        <v>64</v>
      </c>
      <c r="D17" s="100">
        <v>42585</v>
      </c>
      <c r="E17" s="100"/>
      <c r="F17" s="100">
        <v>0</v>
      </c>
      <c r="G17" s="100"/>
      <c r="H17" s="100">
        <f t="shared" si="1"/>
        <v>42585</v>
      </c>
      <c r="I17" s="100"/>
      <c r="J17" s="101">
        <f t="shared" si="0"/>
        <v>8.997917694023716</v>
      </c>
      <c r="K17" s="100"/>
      <c r="L17" s="102">
        <v>3831763.25</v>
      </c>
      <c r="M17" s="100"/>
      <c r="N17" s="101">
        <f t="shared" si="2"/>
        <v>10.925966936714804</v>
      </c>
      <c r="O17" s="84"/>
      <c r="P17" s="102">
        <v>4652823.0199999996</v>
      </c>
      <c r="Q17" s="103"/>
      <c r="R17" s="102">
        <f t="shared" si="3"/>
        <v>821059.76999999955</v>
      </c>
      <c r="S17" s="84"/>
      <c r="T17" s="102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s="82" customFormat="1" ht="21.9" customHeight="1" x14ac:dyDescent="0.25">
      <c r="A18" s="106" t="s">
        <v>37</v>
      </c>
      <c r="B18" s="106"/>
      <c r="C18" s="84" t="s">
        <v>64</v>
      </c>
      <c r="D18" s="100">
        <v>148053</v>
      </c>
      <c r="E18" s="100"/>
      <c r="F18" s="100">
        <v>0</v>
      </c>
      <c r="G18" s="100"/>
      <c r="H18" s="100">
        <f t="shared" si="1"/>
        <v>148053</v>
      </c>
      <c r="I18" s="100"/>
      <c r="J18" s="101">
        <f t="shared" si="0"/>
        <v>8.7468930045321613</v>
      </c>
      <c r="K18" s="100"/>
      <c r="L18" s="102">
        <v>12950037.5</v>
      </c>
      <c r="M18" s="100"/>
      <c r="N18" s="101">
        <f t="shared" si="2"/>
        <v>11.335571079275665</v>
      </c>
      <c r="O18" s="84"/>
      <c r="P18" s="102">
        <v>16782653.050000001</v>
      </c>
      <c r="Q18" s="103"/>
      <c r="R18" s="102">
        <f t="shared" si="3"/>
        <v>3832615.5500000007</v>
      </c>
      <c r="S18" s="84"/>
      <c r="T18" s="102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s="82" customFormat="1" ht="21.9" customHeight="1" x14ac:dyDescent="0.25">
      <c r="A19" s="105" t="s">
        <v>67</v>
      </c>
      <c r="B19" s="105"/>
      <c r="C19" s="84" t="s">
        <v>64</v>
      </c>
      <c r="D19" s="100">
        <v>1445</v>
      </c>
      <c r="E19" s="100"/>
      <c r="F19" s="100">
        <v>0</v>
      </c>
      <c r="G19" s="100"/>
      <c r="H19" s="100">
        <f t="shared" si="1"/>
        <v>1445</v>
      </c>
      <c r="I19" s="100"/>
      <c r="J19" s="101">
        <f t="shared" si="0"/>
        <v>6.8626297577854674</v>
      </c>
      <c r="K19" s="100"/>
      <c r="L19" s="102">
        <v>99165</v>
      </c>
      <c r="M19" s="100"/>
      <c r="N19" s="101">
        <f t="shared" si="2"/>
        <v>9.0124844290657435</v>
      </c>
      <c r="O19" s="84"/>
      <c r="P19" s="102">
        <v>130230.39999999999</v>
      </c>
      <c r="Q19" s="103"/>
      <c r="R19" s="102">
        <f t="shared" si="3"/>
        <v>31065.399999999994</v>
      </c>
      <c r="S19" s="84"/>
      <c r="T19" s="102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79"/>
      <c r="AO19" s="79"/>
    </row>
    <row r="20" spans="1:41" s="82" customFormat="1" ht="21.9" customHeight="1" x14ac:dyDescent="0.25">
      <c r="A20" s="105" t="s">
        <v>68</v>
      </c>
      <c r="B20" s="105"/>
      <c r="C20" s="84" t="s">
        <v>64</v>
      </c>
      <c r="D20" s="100">
        <v>1745</v>
      </c>
      <c r="E20" s="100"/>
      <c r="F20" s="100">
        <v>0</v>
      </c>
      <c r="G20" s="100"/>
      <c r="H20" s="100">
        <f t="shared" si="1"/>
        <v>1745</v>
      </c>
      <c r="I20" s="100"/>
      <c r="J20" s="101">
        <f t="shared" si="0"/>
        <v>5.0352435530085966</v>
      </c>
      <c r="K20" s="100"/>
      <c r="L20" s="102">
        <v>87865</v>
      </c>
      <c r="M20" s="100"/>
      <c r="N20" s="101">
        <f t="shared" si="2"/>
        <v>6.359747851002866</v>
      </c>
      <c r="O20" s="84"/>
      <c r="P20" s="102">
        <v>110977.60000000001</v>
      </c>
      <c r="Q20" s="103"/>
      <c r="R20" s="102">
        <f t="shared" si="3"/>
        <v>23112.600000000006</v>
      </c>
      <c r="S20" s="84"/>
      <c r="T20" s="102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79"/>
      <c r="AO20" s="79"/>
    </row>
    <row r="21" spans="1:41" s="82" customFormat="1" ht="21.9" customHeight="1" x14ac:dyDescent="0.25">
      <c r="A21" s="105" t="s">
        <v>69</v>
      </c>
      <c r="B21" s="105"/>
      <c r="C21" s="84" t="s">
        <v>64</v>
      </c>
      <c r="D21" s="100">
        <v>246314</v>
      </c>
      <c r="E21" s="100"/>
      <c r="F21" s="100">
        <v>0</v>
      </c>
      <c r="G21" s="100"/>
      <c r="H21" s="100">
        <f t="shared" si="1"/>
        <v>246314</v>
      </c>
      <c r="I21" s="100"/>
      <c r="J21" s="101">
        <f t="shared" si="0"/>
        <v>8.0619903862549442</v>
      </c>
      <c r="K21" s="100"/>
      <c r="L21" s="102">
        <v>19857811</v>
      </c>
      <c r="M21" s="100"/>
      <c r="N21" s="101">
        <f t="shared" si="2"/>
        <v>10.300185113310654</v>
      </c>
      <c r="O21" s="107"/>
      <c r="P21" s="102">
        <v>25370797.960000005</v>
      </c>
      <c r="Q21" s="103"/>
      <c r="R21" s="102">
        <f t="shared" si="3"/>
        <v>5512986.9600000046</v>
      </c>
      <c r="S21" s="107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79"/>
      <c r="AO21" s="79"/>
    </row>
    <row r="22" spans="1:41" s="82" customFormat="1" ht="21.9" customHeight="1" x14ac:dyDescent="0.25">
      <c r="A22" s="108" t="s">
        <v>24</v>
      </c>
      <c r="B22" s="108"/>
      <c r="C22" s="84" t="s">
        <v>64</v>
      </c>
      <c r="D22" s="100">
        <v>144463</v>
      </c>
      <c r="E22" s="100"/>
      <c r="F22" s="100">
        <v>0</v>
      </c>
      <c r="G22" s="100"/>
      <c r="H22" s="100">
        <f t="shared" si="1"/>
        <v>144463</v>
      </c>
      <c r="I22" s="100"/>
      <c r="J22" s="101">
        <f t="shared" si="0"/>
        <v>8.542081363394086</v>
      </c>
      <c r="K22" s="100"/>
      <c r="L22" s="102">
        <v>12340147</v>
      </c>
      <c r="M22" s="100"/>
      <c r="N22" s="101">
        <f t="shared" si="2"/>
        <v>10.745834718924574</v>
      </c>
      <c r="O22" s="107"/>
      <c r="P22" s="102">
        <v>15523755.210000008</v>
      </c>
      <c r="Q22" s="103"/>
      <c r="R22" s="102">
        <f t="shared" si="3"/>
        <v>3183608.2100000083</v>
      </c>
      <c r="S22" s="107"/>
      <c r="T22" s="102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</row>
    <row r="23" spans="1:41" s="110" customFormat="1" ht="21.9" customHeight="1" x14ac:dyDescent="0.25">
      <c r="A23" s="108" t="s">
        <v>30</v>
      </c>
      <c r="B23" s="106"/>
      <c r="C23" s="84" t="s">
        <v>64</v>
      </c>
      <c r="D23" s="100">
        <v>40</v>
      </c>
      <c r="E23" s="100"/>
      <c r="F23" s="100">
        <v>0</v>
      </c>
      <c r="G23" s="100"/>
      <c r="H23" s="100">
        <f t="shared" si="1"/>
        <v>40</v>
      </c>
      <c r="I23" s="100"/>
      <c r="J23" s="109">
        <f>IF(D23&lt;&gt;0,+L23/D23)/10</f>
        <v>8.35</v>
      </c>
      <c r="K23" s="100"/>
      <c r="L23" s="102">
        <v>3340</v>
      </c>
      <c r="M23" s="100"/>
      <c r="N23" s="109">
        <f>IF(D23&lt;&gt;0,+P23/D23)/10</f>
        <v>10.379999999999999</v>
      </c>
      <c r="O23" s="107"/>
      <c r="P23" s="102">
        <v>4152</v>
      </c>
      <c r="Q23" s="103"/>
      <c r="R23" s="102">
        <f t="shared" si="3"/>
        <v>812</v>
      </c>
      <c r="S23" s="107"/>
      <c r="T23" s="102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s="82" customFormat="1" ht="21.9" customHeight="1" x14ac:dyDescent="0.25">
      <c r="A24" s="99" t="s">
        <v>70</v>
      </c>
      <c r="B24" s="106"/>
      <c r="C24" s="84" t="s">
        <v>64</v>
      </c>
      <c r="D24" s="100">
        <v>8738</v>
      </c>
      <c r="E24" s="100"/>
      <c r="F24" s="100">
        <v>0</v>
      </c>
      <c r="G24" s="100"/>
      <c r="H24" s="100">
        <f t="shared" si="1"/>
        <v>8738</v>
      </c>
      <c r="I24" s="100"/>
      <c r="J24" s="101">
        <f t="shared" si="0"/>
        <v>16.039276722362096</v>
      </c>
      <c r="K24" s="100"/>
      <c r="L24" s="102">
        <v>1401512</v>
      </c>
      <c r="M24" s="100"/>
      <c r="N24" s="101">
        <f t="shared" si="2"/>
        <v>18.234933737697414</v>
      </c>
      <c r="O24" s="84"/>
      <c r="P24" s="102">
        <v>1593368.51</v>
      </c>
      <c r="Q24" s="103"/>
      <c r="R24" s="102">
        <f t="shared" si="3"/>
        <v>191856.51</v>
      </c>
      <c r="S24" s="107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111"/>
    </row>
    <row r="25" spans="1:41" s="82" customFormat="1" ht="21.9" customHeight="1" x14ac:dyDescent="0.25">
      <c r="A25" s="99" t="s">
        <v>33</v>
      </c>
      <c r="B25" s="106"/>
      <c r="C25" s="84" t="s">
        <v>64</v>
      </c>
      <c r="D25" s="100">
        <v>695</v>
      </c>
      <c r="E25" s="100"/>
      <c r="F25" s="100">
        <v>0</v>
      </c>
      <c r="G25" s="100"/>
      <c r="H25" s="100">
        <f t="shared" si="1"/>
        <v>695</v>
      </c>
      <c r="I25" s="100"/>
      <c r="J25" s="101">
        <f>IF(D25&lt;&gt;0,+L25/D25)/10</f>
        <v>6.9516546762589924</v>
      </c>
      <c r="K25" s="100"/>
      <c r="L25" s="102">
        <v>48314</v>
      </c>
      <c r="M25" s="100"/>
      <c r="N25" s="101">
        <f>IF(D25&lt;&gt;0,+P25/D25)/10</f>
        <v>9.3682776978417266</v>
      </c>
      <c r="O25" s="84"/>
      <c r="P25" s="102">
        <v>65109.53</v>
      </c>
      <c r="Q25" s="103"/>
      <c r="R25" s="102">
        <f t="shared" si="3"/>
        <v>16795.53</v>
      </c>
      <c r="S25" s="107"/>
      <c r="T25" s="102"/>
      <c r="U25" s="79"/>
      <c r="V25" s="79"/>
      <c r="W25" s="79"/>
      <c r="X25" s="79"/>
      <c r="Y25" s="80"/>
      <c r="Z25" s="79"/>
      <c r="AA25" s="80"/>
      <c r="AB25" s="79"/>
      <c r="AC25" s="80"/>
      <c r="AD25" s="79"/>
      <c r="AE25" s="80"/>
      <c r="AF25" s="79"/>
      <c r="AG25" s="111"/>
    </row>
    <row r="26" spans="1:41" s="82" customFormat="1" ht="21.9" customHeight="1" x14ac:dyDescent="0.25">
      <c r="A26" s="105" t="s">
        <v>13</v>
      </c>
      <c r="B26" s="106"/>
      <c r="C26" s="84" t="s">
        <v>64</v>
      </c>
      <c r="D26" s="100">
        <v>57357</v>
      </c>
      <c r="E26" s="100"/>
      <c r="F26" s="100">
        <v>0</v>
      </c>
      <c r="G26" s="100"/>
      <c r="H26" s="100">
        <f t="shared" si="1"/>
        <v>57357</v>
      </c>
      <c r="I26" s="100"/>
      <c r="J26" s="101">
        <f t="shared" si="0"/>
        <v>8.9383719511132025</v>
      </c>
      <c r="K26" s="100"/>
      <c r="L26" s="102">
        <v>5126782</v>
      </c>
      <c r="M26" s="100"/>
      <c r="N26" s="101">
        <f t="shared" si="2"/>
        <v>11.327474885367085</v>
      </c>
      <c r="O26" s="107"/>
      <c r="P26" s="102">
        <v>6497099.7699999996</v>
      </c>
      <c r="Q26" s="103"/>
      <c r="R26" s="102">
        <f t="shared" si="3"/>
        <v>1370317.7699999996</v>
      </c>
      <c r="S26" s="107"/>
      <c r="T26" s="102"/>
      <c r="U26" s="79"/>
      <c r="V26" s="79"/>
      <c r="W26" s="79"/>
      <c r="X26" s="79"/>
      <c r="Y26" s="80"/>
      <c r="Z26" s="79"/>
      <c r="AA26" s="80"/>
      <c r="AB26" s="79"/>
      <c r="AC26" s="80"/>
      <c r="AD26" s="79"/>
      <c r="AE26" s="80"/>
      <c r="AF26" s="79"/>
      <c r="AG26" s="111"/>
    </row>
    <row r="27" spans="1:41" s="82" customFormat="1" ht="21.9" customHeight="1" x14ac:dyDescent="0.25">
      <c r="A27" s="106" t="s">
        <v>71</v>
      </c>
      <c r="B27" s="106"/>
      <c r="C27" s="84" t="s">
        <v>64</v>
      </c>
      <c r="D27" s="112">
        <v>40996</v>
      </c>
      <c r="E27" s="112"/>
      <c r="F27" s="112">
        <v>0</v>
      </c>
      <c r="G27" s="112"/>
      <c r="H27" s="100">
        <f t="shared" si="1"/>
        <v>40996</v>
      </c>
      <c r="I27" s="112"/>
      <c r="J27" s="101">
        <f>IF(D27&lt;&gt;0,+L27/D27)/10</f>
        <v>5.972646111815787</v>
      </c>
      <c r="K27" s="112"/>
      <c r="L27" s="113">
        <v>2448546</v>
      </c>
      <c r="M27" s="112"/>
      <c r="N27" s="101">
        <f>IF(D27&lt;&gt;0,+P27/D27)/10</f>
        <v>9.897463825739095</v>
      </c>
      <c r="O27" s="114"/>
      <c r="P27" s="113">
        <v>4057564.2699999996</v>
      </c>
      <c r="Q27" s="115"/>
      <c r="R27" s="102">
        <f t="shared" si="3"/>
        <v>1609018.2699999996</v>
      </c>
      <c r="S27" s="107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1:41" s="82" customFormat="1" ht="21.9" customHeight="1" x14ac:dyDescent="0.25">
      <c r="A28" s="105" t="s">
        <v>27</v>
      </c>
      <c r="B28" s="106"/>
      <c r="C28" s="84" t="s">
        <v>64</v>
      </c>
      <c r="D28" s="112">
        <v>22475</v>
      </c>
      <c r="E28" s="112"/>
      <c r="F28" s="112">
        <v>0</v>
      </c>
      <c r="G28" s="112"/>
      <c r="H28" s="112">
        <f>+D28-F28</f>
        <v>22475</v>
      </c>
      <c r="I28" s="112"/>
      <c r="J28" s="101">
        <f>IF(D28&lt;&gt;0,+L28/D28)/10</f>
        <v>6.6553659621802002</v>
      </c>
      <c r="K28" s="112"/>
      <c r="L28" s="113">
        <v>1495793.5</v>
      </c>
      <c r="M28" s="112"/>
      <c r="N28" s="101">
        <f>IF(D28&lt;&gt;0,+P28/D28)/10</f>
        <v>10.251709766407119</v>
      </c>
      <c r="O28" s="114"/>
      <c r="P28" s="113">
        <v>2304071.77</v>
      </c>
      <c r="Q28" s="115"/>
      <c r="R28" s="102">
        <f t="shared" si="3"/>
        <v>808278.27</v>
      </c>
      <c r="S28" s="107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41" s="82" customFormat="1" ht="21.9" customHeight="1" x14ac:dyDescent="0.25">
      <c r="A29" s="105" t="s">
        <v>35</v>
      </c>
      <c r="B29" s="106"/>
      <c r="C29" s="84" t="s">
        <v>64</v>
      </c>
      <c r="D29" s="112">
        <v>8024</v>
      </c>
      <c r="E29" s="112"/>
      <c r="F29" s="112">
        <v>0</v>
      </c>
      <c r="G29" s="112"/>
      <c r="H29" s="112">
        <f>+D29-F29</f>
        <v>8024</v>
      </c>
      <c r="I29" s="112"/>
      <c r="J29" s="101">
        <f>IF(D29&lt;&gt;0,+L29/D29)/10</f>
        <v>10.057099202392822</v>
      </c>
      <c r="K29" s="112"/>
      <c r="L29" s="113">
        <v>806981.64</v>
      </c>
      <c r="M29" s="112"/>
      <c r="N29" s="101">
        <f>IF(D29&lt;&gt;0,+P29/D29)/10</f>
        <v>13.904489032901299</v>
      </c>
      <c r="O29" s="114"/>
      <c r="P29" s="113">
        <v>1115696.2000000002</v>
      </c>
      <c r="Q29" s="115"/>
      <c r="R29" s="102">
        <f t="shared" si="3"/>
        <v>308714.56000000017</v>
      </c>
      <c r="S29" s="107"/>
      <c r="T29" s="102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41" s="82" customFormat="1" ht="21.9" customHeight="1" x14ac:dyDescent="0.25">
      <c r="A30" s="105" t="s">
        <v>72</v>
      </c>
      <c r="C30" s="84" t="s">
        <v>64</v>
      </c>
      <c r="D30" s="112">
        <v>106</v>
      </c>
      <c r="E30" s="112"/>
      <c r="F30" s="112">
        <v>0</v>
      </c>
      <c r="G30" s="112"/>
      <c r="H30" s="112">
        <f>+D30-F30</f>
        <v>106</v>
      </c>
      <c r="I30" s="112"/>
      <c r="J30" s="101">
        <f>IF(D30&lt;&gt;0,+L30/D30)/10</f>
        <v>5.3773584905660377</v>
      </c>
      <c r="K30" s="112"/>
      <c r="L30" s="113">
        <v>5700</v>
      </c>
      <c r="M30" s="112"/>
      <c r="N30" s="101">
        <f>IF(D30&lt;&gt;0,+P30/D30)/10</f>
        <v>6.0963018867924523</v>
      </c>
      <c r="O30" s="114"/>
      <c r="P30" s="113">
        <v>6462.08</v>
      </c>
      <c r="Q30" s="115"/>
      <c r="R30" s="102">
        <f t="shared" si="3"/>
        <v>762.07999999999993</v>
      </c>
      <c r="S30" s="107"/>
      <c r="T30" s="102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41" s="82" customFormat="1" ht="21.9" customHeight="1" x14ac:dyDescent="0.25">
      <c r="A31" s="105" t="s">
        <v>16</v>
      </c>
      <c r="C31" s="84" t="s">
        <v>64</v>
      </c>
      <c r="D31" s="112">
        <v>0</v>
      </c>
      <c r="E31" s="112"/>
      <c r="F31" s="112">
        <v>0</v>
      </c>
      <c r="G31" s="112"/>
      <c r="H31" s="112">
        <f>+D31-F31</f>
        <v>0</v>
      </c>
      <c r="I31" s="112"/>
      <c r="J31" s="101">
        <f>IF(D31&lt;&gt;0,+L31/D31)/10</f>
        <v>0</v>
      </c>
      <c r="K31" s="112"/>
      <c r="L31" s="113">
        <v>-965503.81</v>
      </c>
      <c r="M31" s="112"/>
      <c r="N31" s="101">
        <f>IF(D31&lt;&gt;0,+P31/D31)/10</f>
        <v>0</v>
      </c>
      <c r="O31" s="114"/>
      <c r="P31" s="113">
        <v>-965503.81</v>
      </c>
      <c r="Q31" s="115"/>
      <c r="R31" s="102">
        <f t="shared" si="3"/>
        <v>0</v>
      </c>
      <c r="S31" s="107"/>
      <c r="T31" s="102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41" s="82" customFormat="1" ht="21.9" customHeight="1" x14ac:dyDescent="0.25">
      <c r="C32" s="84"/>
      <c r="D32" s="112"/>
      <c r="E32" s="112"/>
      <c r="F32" s="112"/>
      <c r="G32" s="112"/>
      <c r="H32" s="112"/>
      <c r="I32" s="112"/>
      <c r="J32" s="101"/>
      <c r="K32" s="112"/>
      <c r="L32" s="113"/>
      <c r="M32" s="112"/>
      <c r="N32" s="101"/>
      <c r="O32" s="114"/>
      <c r="P32" s="113"/>
      <c r="Q32" s="115"/>
      <c r="R32" s="113"/>
      <c r="S32" s="107"/>
      <c r="T32" s="102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3" s="82" customFormat="1" ht="21.9" customHeight="1" x14ac:dyDescent="0.25">
      <c r="A33" s="108" t="s">
        <v>24</v>
      </c>
      <c r="C33" s="84" t="s">
        <v>73</v>
      </c>
      <c r="D33" s="112">
        <v>425</v>
      </c>
      <c r="E33" s="112"/>
      <c r="F33" s="112">
        <v>0</v>
      </c>
      <c r="G33" s="112"/>
      <c r="H33" s="112">
        <f>+D33-F33</f>
        <v>425</v>
      </c>
      <c r="I33" s="112"/>
      <c r="J33" s="101">
        <f>IF(D33&lt;&gt;0,+L33/D33)/10</f>
        <v>5.2694117647058825</v>
      </c>
      <c r="K33" s="112"/>
      <c r="L33" s="113">
        <v>22395</v>
      </c>
      <c r="M33" s="112"/>
      <c r="N33" s="101">
        <f>IF(D33&lt;&gt;0,+P33/D33)/10</f>
        <v>10.68874117647059</v>
      </c>
      <c r="O33" s="114"/>
      <c r="P33" s="113">
        <v>45427.15</v>
      </c>
      <c r="Q33" s="115"/>
      <c r="R33" s="102">
        <f>+P33-L33</f>
        <v>23032.15</v>
      </c>
      <c r="S33" s="107"/>
      <c r="T33" s="102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s="82" customFormat="1" ht="21.9" customHeight="1" x14ac:dyDescent="0.25">
      <c r="A34" s="106" t="s">
        <v>67</v>
      </c>
      <c r="B34" s="107"/>
      <c r="C34" s="84" t="s">
        <v>73</v>
      </c>
      <c r="D34" s="112">
        <v>26629</v>
      </c>
      <c r="E34" s="112"/>
      <c r="F34" s="112">
        <v>0</v>
      </c>
      <c r="G34" s="112"/>
      <c r="H34" s="112">
        <f>+D34-F34</f>
        <v>26629</v>
      </c>
      <c r="I34" s="112"/>
      <c r="J34" s="101">
        <f>IF(D34&lt;&gt;0,+L34/D34)/10</f>
        <v>11.366768372826616</v>
      </c>
      <c r="K34" s="112"/>
      <c r="L34" s="113">
        <v>3026856.75</v>
      </c>
      <c r="M34" s="112"/>
      <c r="N34" s="101">
        <f>IF(D34&lt;&gt;0,+P34/D34)/10</f>
        <v>14.278563032783808</v>
      </c>
      <c r="O34" s="114"/>
      <c r="P34" s="113">
        <v>3802238.55</v>
      </c>
      <c r="Q34" s="115"/>
      <c r="R34" s="102">
        <f>+P34-L34</f>
        <v>775381.79999999981</v>
      </c>
      <c r="S34" s="107"/>
      <c r="T34" s="102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s="82" customFormat="1" ht="21.9" customHeight="1" x14ac:dyDescent="0.25">
      <c r="A35" s="105" t="s">
        <v>72</v>
      </c>
      <c r="B35" s="107"/>
      <c r="C35" s="84" t="s">
        <v>73</v>
      </c>
      <c r="D35" s="116">
        <v>706</v>
      </c>
      <c r="E35" s="112"/>
      <c r="F35" s="116">
        <v>0</v>
      </c>
      <c r="G35" s="112"/>
      <c r="H35" s="116">
        <f>+D35-F35</f>
        <v>706</v>
      </c>
      <c r="I35" s="112"/>
      <c r="J35" s="87">
        <f>IF(D35&lt;&gt;0,+L35/D35)/10</f>
        <v>5.5718130311614731</v>
      </c>
      <c r="K35" s="112"/>
      <c r="L35" s="117">
        <v>39337</v>
      </c>
      <c r="M35" s="112"/>
      <c r="N35" s="87">
        <f>IF(D35&lt;&gt;0,+P35/D35)/10</f>
        <v>7.1328881019830037</v>
      </c>
      <c r="O35" s="114"/>
      <c r="P35" s="117">
        <v>50358.19</v>
      </c>
      <c r="Q35" s="115"/>
      <c r="R35" s="117">
        <f>+P35-L35</f>
        <v>11021.190000000002</v>
      </c>
      <c r="S35" s="107"/>
      <c r="T35" s="102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s="82" customFormat="1" ht="12.75" customHeight="1" x14ac:dyDescent="0.25">
      <c r="A36" s="89"/>
      <c r="B36" s="118"/>
      <c r="C36" s="79"/>
      <c r="D36" s="119"/>
      <c r="E36" s="98"/>
      <c r="F36" s="119"/>
      <c r="G36" s="98"/>
      <c r="H36" s="119"/>
      <c r="I36" s="98"/>
      <c r="J36" s="120"/>
      <c r="K36" s="98"/>
      <c r="L36" s="121"/>
      <c r="M36" s="98"/>
      <c r="N36" s="120"/>
      <c r="O36" s="98"/>
      <c r="P36" s="121"/>
      <c r="Q36" s="98"/>
      <c r="R36" s="122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3" s="82" customFormat="1" ht="30" customHeight="1" thickBot="1" x14ac:dyDescent="0.3">
      <c r="A37" s="89" t="s">
        <v>62</v>
      </c>
      <c r="B37" s="89"/>
      <c r="C37" s="79"/>
      <c r="D37" s="123">
        <f>SUM(D14:D35)</f>
        <v>971887</v>
      </c>
      <c r="E37" s="98"/>
      <c r="F37" s="123">
        <f>SUM(F14:F35)</f>
        <v>0</v>
      </c>
      <c r="G37" s="98"/>
      <c r="H37" s="123">
        <f>SUM(H14:H35)</f>
        <v>971887</v>
      </c>
      <c r="I37" s="98"/>
      <c r="J37" s="124">
        <f>IF(D37&lt;&gt;0,+L37/D37)/10</f>
        <v>8.2060939008341514</v>
      </c>
      <c r="K37" s="98"/>
      <c r="L37" s="125">
        <f>SUM(L14:L35)</f>
        <v>79753959.829999998</v>
      </c>
      <c r="M37" s="98"/>
      <c r="N37" s="124">
        <f>IF(D37&lt;&gt;0,+P37/D37)/10</f>
        <v>10.674842487861245</v>
      </c>
      <c r="O37" s="98"/>
      <c r="P37" s="125">
        <f>SUM(P14:P35)</f>
        <v>103747406.41000001</v>
      </c>
      <c r="Q37" s="98"/>
      <c r="R37" s="125">
        <f>SUM(R14:R35)</f>
        <v>23993446.580000009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s="82" customFormat="1" ht="18" customHeight="1" thickTop="1" x14ac:dyDescent="0.25">
      <c r="A38" s="89"/>
      <c r="B38" s="89"/>
      <c r="C38" s="79"/>
      <c r="D38" s="119"/>
      <c r="E38" s="98"/>
      <c r="F38" s="119"/>
      <c r="G38" s="98"/>
      <c r="H38" s="119"/>
      <c r="I38" s="98"/>
      <c r="J38" s="120"/>
      <c r="K38" s="98"/>
      <c r="L38" s="121"/>
      <c r="M38" s="98"/>
      <c r="N38" s="120"/>
      <c r="O38" s="98"/>
      <c r="P38" s="121"/>
      <c r="Q38" s="98"/>
      <c r="R38" s="121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3" s="132" customFormat="1" ht="18" customHeight="1" x14ac:dyDescent="0.3">
      <c r="A39" s="126"/>
      <c r="B39" s="126"/>
      <c r="C39" s="127"/>
      <c r="D39" s="127"/>
      <c r="E39" s="127"/>
      <c r="F39" s="128"/>
      <c r="G39" s="127"/>
      <c r="H39" s="127"/>
      <c r="I39" s="127"/>
      <c r="J39" s="127"/>
      <c r="K39" s="127"/>
      <c r="L39" s="129"/>
      <c r="M39" s="127"/>
      <c r="N39" s="130"/>
      <c r="O39" s="127"/>
      <c r="P39" s="130"/>
      <c r="Q39" s="131"/>
      <c r="R39" s="130"/>
      <c r="S39" s="127"/>
      <c r="T39" s="130"/>
    </row>
    <row r="40" spans="1:33" s="132" customFormat="1" ht="21.9" customHeight="1" x14ac:dyDescent="0.3">
      <c r="A40" s="133" t="s">
        <v>48</v>
      </c>
      <c r="B40" s="133"/>
      <c r="C40" s="134"/>
      <c r="D40" s="128">
        <f>+D37-D9</f>
        <v>-392386</v>
      </c>
      <c r="E40" s="127"/>
      <c r="F40" s="128">
        <f>+F37-F9</f>
        <v>-2714</v>
      </c>
      <c r="G40" s="127"/>
      <c r="H40" s="128">
        <f>+H37-H9</f>
        <v>-389672</v>
      </c>
      <c r="I40" s="127"/>
      <c r="J40" s="135">
        <f>+J37-J9</f>
        <v>0.35950454518465946</v>
      </c>
      <c r="K40" s="128"/>
      <c r="L40" s="130">
        <f>+L37-L9</f>
        <v>-27294940.170000002</v>
      </c>
      <c r="M40" s="128"/>
      <c r="N40" s="135">
        <f>+N37-N9</f>
        <v>2.8282531322117528</v>
      </c>
      <c r="O40" s="127"/>
      <c r="P40" s="130">
        <f>+P37-P9</f>
        <v>-3301493.5899999887</v>
      </c>
      <c r="R40" s="130">
        <f>+R37-R9</f>
        <v>23993446.580000009</v>
      </c>
    </row>
    <row r="41" spans="1:33" s="141" customFormat="1" ht="21.9" customHeight="1" x14ac:dyDescent="0.25">
      <c r="A41" s="83" t="s">
        <v>74</v>
      </c>
      <c r="B41" s="83"/>
      <c r="C41" s="136"/>
      <c r="D41" s="137">
        <f>IF(D9&lt;&gt;0,+D40/D9,D9)</f>
        <v>-0.2876154552644522</v>
      </c>
      <c r="E41" s="138"/>
      <c r="F41" s="137">
        <f>IF(F9&lt;&gt;0,+F40/F9,F9)</f>
        <v>-1</v>
      </c>
      <c r="G41" s="138"/>
      <c r="H41" s="137">
        <f>IF(H9&lt;&gt;0,+H40/H9,H9)</f>
        <v>-0.28619545682559477</v>
      </c>
      <c r="I41" s="138"/>
      <c r="J41" s="137">
        <f>IF(J9&lt;&gt;0,+J40/J9,J9)</f>
        <v>4.5816663634349435E-2</v>
      </c>
      <c r="K41" s="139"/>
      <c r="L41" s="137">
        <f>IF(L9&lt;&gt;0,+L40/L9,L9)</f>
        <v>-0.25497637219999458</v>
      </c>
      <c r="M41" s="139"/>
      <c r="N41" s="137">
        <f>IF(N9&lt;&gt;0,+N40/N9,N9)</f>
        <v>0.36044362767314048</v>
      </c>
      <c r="O41" s="138"/>
      <c r="P41" s="137">
        <f>IF(P9&lt;&gt;0,+P40/P9,P9)</f>
        <v>-3.084098566169282E-2</v>
      </c>
      <c r="Q41" s="140"/>
      <c r="R41" s="137">
        <f>IF(R9&lt;&gt;0,+R40/R9,R9)</f>
        <v>0</v>
      </c>
    </row>
    <row r="42" spans="1:33" s="141" customFormat="1" ht="18" customHeight="1" x14ac:dyDescent="0.25">
      <c r="A42" s="83"/>
      <c r="B42" s="83"/>
      <c r="C42" s="136"/>
      <c r="D42" s="137"/>
      <c r="E42" s="138"/>
      <c r="F42" s="137"/>
      <c r="G42" s="138"/>
      <c r="H42" s="137"/>
      <c r="I42" s="138"/>
      <c r="J42" s="137"/>
      <c r="K42" s="139"/>
      <c r="L42" s="137"/>
      <c r="M42" s="139"/>
      <c r="N42" s="137"/>
      <c r="O42" s="138"/>
      <c r="P42" s="137"/>
      <c r="Q42" s="140"/>
      <c r="R42" s="137"/>
    </row>
    <row r="43" spans="1:33" s="82" customFormat="1" ht="13.2" x14ac:dyDescent="0.25">
      <c r="A43" s="79"/>
      <c r="B43" s="79"/>
      <c r="C43" s="79"/>
      <c r="D43" s="111"/>
      <c r="E43" s="79"/>
      <c r="F43" s="111"/>
      <c r="G43" s="79"/>
      <c r="H43" s="111"/>
      <c r="I43" s="79"/>
      <c r="J43" s="81"/>
      <c r="K43" s="79"/>
      <c r="L43" s="80"/>
      <c r="M43" s="79"/>
      <c r="N43" s="81"/>
      <c r="O43" s="79"/>
      <c r="P43" s="80"/>
      <c r="Q43" s="79"/>
      <c r="R43" s="80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82" customFormat="1" ht="13.2" x14ac:dyDescent="0.25">
      <c r="A44" s="79"/>
      <c r="B44" s="79"/>
      <c r="C44" s="79"/>
      <c r="D44" s="142"/>
      <c r="E44" s="79"/>
      <c r="F44" s="142"/>
      <c r="G44" s="79"/>
      <c r="H44" s="142"/>
      <c r="I44" s="79"/>
      <c r="J44" s="142"/>
      <c r="K44" s="79"/>
      <c r="L44" s="142"/>
      <c r="M44" s="79"/>
      <c r="N44" s="142"/>
      <c r="O44" s="79"/>
      <c r="P44" s="143"/>
      <c r="Q44" s="79"/>
      <c r="R44" s="144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3" s="82" customFormat="1" ht="13.2" x14ac:dyDescent="0.25">
      <c r="A45" s="79"/>
      <c r="B45" s="79"/>
      <c r="C45" s="79"/>
      <c r="D45" s="111"/>
      <c r="E45" s="79"/>
      <c r="F45" s="111"/>
      <c r="G45" s="79"/>
      <c r="H45" s="111"/>
      <c r="I45" s="79"/>
      <c r="J45" s="81"/>
      <c r="K45" s="79"/>
      <c r="L45" s="80"/>
      <c r="M45" s="79"/>
      <c r="N45" s="81"/>
      <c r="O45" s="79"/>
      <c r="P45" s="80"/>
      <c r="Q45" s="79"/>
      <c r="R45" s="80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s="82" customFormat="1" ht="13.2" x14ac:dyDescent="0.25">
      <c r="A46" s="79"/>
      <c r="B46" s="79"/>
      <c r="C46" s="79"/>
      <c r="D46" s="142"/>
      <c r="E46" s="79"/>
      <c r="F46" s="142"/>
      <c r="G46" s="79"/>
      <c r="H46" s="142"/>
      <c r="I46" s="79"/>
      <c r="J46" s="142"/>
      <c r="K46" s="79"/>
      <c r="L46" s="142"/>
      <c r="M46" s="79"/>
      <c r="N46" s="142"/>
      <c r="O46" s="79"/>
      <c r="P46" s="143"/>
      <c r="Q46" s="79"/>
      <c r="R46" s="144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s="82" customFormat="1" ht="13.2" x14ac:dyDescent="0.25">
      <c r="A47" s="79"/>
      <c r="B47" s="79"/>
      <c r="C47" s="79"/>
      <c r="D47" s="111"/>
      <c r="E47" s="79"/>
      <c r="F47" s="111"/>
      <c r="G47" s="79"/>
      <c r="H47" s="111"/>
      <c r="I47" s="79"/>
      <c r="J47" s="81"/>
      <c r="K47" s="79"/>
      <c r="L47" s="80"/>
      <c r="M47" s="79"/>
      <c r="N47" s="81"/>
      <c r="O47" s="79"/>
      <c r="P47" s="80"/>
      <c r="Q47" s="79"/>
      <c r="R47" s="80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s="82" customFormat="1" ht="13.2" x14ac:dyDescent="0.25">
      <c r="A48" s="79"/>
      <c r="B48" s="79"/>
      <c r="C48" s="79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79"/>
      <c r="T48" s="79"/>
      <c r="U48" s="79"/>
      <c r="V48" s="79"/>
      <c r="W48" s="79"/>
      <c r="X48" s="79"/>
      <c r="Y48" s="80"/>
      <c r="Z48" s="79"/>
      <c r="AA48" s="80"/>
      <c r="AB48" s="79"/>
      <c r="AC48" s="80"/>
      <c r="AD48" s="79"/>
      <c r="AE48" s="80"/>
      <c r="AF48" s="79"/>
      <c r="AG48" s="80"/>
    </row>
    <row r="49" spans="1:33" s="82" customFormat="1" ht="13.2" x14ac:dyDescent="0.25">
      <c r="A49" s="79"/>
      <c r="B49" s="79"/>
      <c r="C49" s="79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79"/>
      <c r="T49" s="79"/>
      <c r="U49" s="79"/>
      <c r="V49" s="79"/>
      <c r="W49" s="79"/>
      <c r="X49" s="79"/>
      <c r="Y49" s="80"/>
      <c r="Z49" s="79"/>
      <c r="AA49" s="80"/>
      <c r="AB49" s="79"/>
      <c r="AC49" s="80"/>
      <c r="AD49" s="79"/>
      <c r="AE49" s="80"/>
      <c r="AF49" s="79"/>
      <c r="AG49" s="81"/>
    </row>
    <row r="50" spans="1:33" s="82" customFormat="1" ht="13.2" x14ac:dyDescent="0.25">
      <c r="A50" s="79"/>
      <c r="B50" s="79"/>
      <c r="C50" s="79"/>
      <c r="D50" s="142"/>
      <c r="E50" s="79"/>
      <c r="F50" s="142"/>
      <c r="G50" s="79"/>
      <c r="H50" s="142"/>
      <c r="I50" s="79"/>
      <c r="J50" s="142"/>
      <c r="K50" s="79"/>
      <c r="L50" s="142"/>
      <c r="M50" s="79"/>
      <c r="N50" s="142"/>
      <c r="O50" s="79"/>
      <c r="P50" s="143"/>
      <c r="Q50" s="79"/>
      <c r="R50" s="144"/>
      <c r="S50" s="79"/>
      <c r="T50" s="79"/>
      <c r="U50" s="79"/>
      <c r="V50" s="79"/>
      <c r="W50" s="79"/>
      <c r="X50" s="79"/>
      <c r="Y50" s="80"/>
      <c r="Z50" s="79"/>
      <c r="AA50" s="80"/>
      <c r="AB50" s="79"/>
      <c r="AC50" s="80"/>
      <c r="AD50" s="79"/>
      <c r="AE50" s="80"/>
      <c r="AF50" s="79"/>
      <c r="AG50" s="80"/>
    </row>
    <row r="51" spans="1:33" s="82" customFormat="1" ht="13.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5"/>
      <c r="Q51" s="37"/>
      <c r="R51" s="45"/>
      <c r="S51" s="79"/>
      <c r="T51" s="79"/>
      <c r="U51" s="79"/>
      <c r="V51" s="79"/>
      <c r="W51" s="79"/>
      <c r="X51" s="79"/>
      <c r="Y51" s="80"/>
      <c r="Z51" s="79"/>
      <c r="AA51" s="80"/>
      <c r="AB51" s="79"/>
      <c r="AC51" s="80"/>
      <c r="AD51" s="79"/>
      <c r="AE51" s="80"/>
      <c r="AF51" s="79"/>
      <c r="AG51" s="80"/>
    </row>
    <row r="52" spans="1:33" s="82" customFormat="1" ht="13.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5"/>
      <c r="Q52" s="37"/>
      <c r="R52" s="45"/>
      <c r="S52" s="79"/>
      <c r="T52" s="79"/>
      <c r="U52" s="79"/>
      <c r="V52" s="79"/>
      <c r="W52" s="79"/>
      <c r="X52" s="79"/>
      <c r="Y52" s="80"/>
      <c r="Z52" s="79"/>
      <c r="AA52" s="80"/>
      <c r="AB52" s="79"/>
      <c r="AC52" s="80"/>
      <c r="AD52" s="79"/>
      <c r="AE52" s="80"/>
      <c r="AF52" s="79"/>
      <c r="AG52" s="80"/>
    </row>
    <row r="53" spans="1:33" s="82" customFormat="1" ht="13.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5"/>
      <c r="Q53" s="37"/>
      <c r="R53" s="45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</row>
    <row r="54" spans="1:33" s="82" customFormat="1" ht="13.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45"/>
      <c r="Q54" s="37"/>
      <c r="R54" s="45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</row>
    <row r="55" spans="1:33" s="82" customFormat="1" ht="13.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5"/>
      <c r="Q55" s="37"/>
      <c r="R55" s="45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s="82" customFormat="1" ht="13.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45"/>
      <c r="Q56" s="37"/>
      <c r="R56" s="45"/>
      <c r="S56" s="79"/>
      <c r="T56" s="79"/>
      <c r="U56" s="79"/>
      <c r="V56" s="79"/>
      <c r="W56" s="79"/>
      <c r="X56" s="79"/>
      <c r="Y56" s="80"/>
      <c r="Z56" s="79"/>
      <c r="AA56" s="80"/>
      <c r="AB56" s="79"/>
      <c r="AC56" s="80"/>
      <c r="AD56" s="79"/>
      <c r="AE56" s="80"/>
      <c r="AF56" s="79"/>
      <c r="AG56" s="80"/>
    </row>
    <row r="57" spans="1:33" s="82" customFormat="1" ht="13.2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79"/>
      <c r="R57" s="80"/>
      <c r="S57" s="79"/>
      <c r="T57" s="79"/>
      <c r="U57" s="79"/>
      <c r="V57" s="79"/>
      <c r="W57" s="79"/>
      <c r="X57" s="79"/>
      <c r="Y57" s="80"/>
      <c r="Z57" s="79"/>
      <c r="AA57" s="80"/>
      <c r="AB57" s="79"/>
      <c r="AC57" s="80"/>
      <c r="AD57" s="79"/>
      <c r="AE57" s="80"/>
      <c r="AF57" s="79"/>
      <c r="AG57" s="81"/>
    </row>
    <row r="58" spans="1:33" s="82" customFormat="1" ht="13.2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  <c r="Q58" s="79"/>
      <c r="R58" s="80"/>
      <c r="S58" s="79"/>
      <c r="T58" s="79"/>
      <c r="U58" s="79"/>
      <c r="V58" s="79"/>
      <c r="W58" s="79"/>
      <c r="X58" s="79"/>
      <c r="Y58" s="80"/>
      <c r="Z58" s="79"/>
      <c r="AA58" s="80"/>
      <c r="AB58" s="79"/>
      <c r="AC58" s="80"/>
      <c r="AD58" s="79"/>
      <c r="AE58" s="80"/>
      <c r="AF58" s="79"/>
      <c r="AG58" s="80"/>
    </row>
    <row r="59" spans="1:33" s="82" customFormat="1" ht="13.2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79"/>
      <c r="R59" s="80"/>
      <c r="S59" s="79"/>
      <c r="T59" s="79"/>
      <c r="U59" s="79"/>
      <c r="V59" s="79"/>
      <c r="W59" s="79"/>
      <c r="X59" s="79"/>
      <c r="Y59" s="80"/>
      <c r="Z59" s="79"/>
      <c r="AA59" s="80"/>
      <c r="AB59" s="79"/>
      <c r="AC59" s="80"/>
      <c r="AD59" s="79"/>
      <c r="AE59" s="80"/>
      <c r="AF59" s="79"/>
      <c r="AG59" s="80"/>
    </row>
    <row r="60" spans="1:33" s="82" customFormat="1" ht="13.2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80"/>
      <c r="Z60" s="79"/>
      <c r="AA60" s="80"/>
      <c r="AB60" s="79"/>
      <c r="AC60" s="80"/>
      <c r="AD60" s="79"/>
      <c r="AE60" s="80"/>
      <c r="AF60" s="79"/>
      <c r="AG60" s="80"/>
    </row>
    <row r="61" spans="1:33" s="82" customFormat="1" ht="13.2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79"/>
      <c r="R61" s="80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1:33" s="82" customFormat="1" ht="13.2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</row>
    <row r="63" spans="1:33" s="82" customFormat="1" ht="13.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79"/>
      <c r="R63" s="80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</row>
    <row r="64" spans="1:33" s="82" customFormat="1" ht="13.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79"/>
      <c r="R64" s="80"/>
      <c r="S64" s="79"/>
      <c r="T64" s="79"/>
      <c r="U64" s="79"/>
      <c r="V64" s="79"/>
      <c r="W64" s="79"/>
      <c r="X64" s="79"/>
      <c r="Y64" s="80"/>
      <c r="Z64" s="79"/>
      <c r="AA64" s="80"/>
      <c r="AB64" s="79"/>
      <c r="AC64" s="80"/>
      <c r="AD64" s="79"/>
      <c r="AE64" s="80"/>
      <c r="AF64" s="79"/>
      <c r="AG64" s="80"/>
    </row>
    <row r="65" spans="1:33" s="82" customFormat="1" ht="13.2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79"/>
      <c r="R65" s="80"/>
      <c r="S65" s="79"/>
      <c r="T65" s="79"/>
      <c r="U65" s="79"/>
      <c r="V65" s="79"/>
      <c r="W65" s="79"/>
      <c r="X65" s="79"/>
      <c r="Y65" s="80"/>
      <c r="Z65" s="79"/>
      <c r="AA65" s="80"/>
      <c r="AB65" s="79"/>
      <c r="AC65" s="80"/>
      <c r="AD65" s="79"/>
      <c r="AE65" s="80"/>
      <c r="AF65" s="79"/>
      <c r="AG65" s="80"/>
    </row>
    <row r="66" spans="1:33" s="82" customFormat="1" ht="13.2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79"/>
      <c r="R66" s="80"/>
      <c r="S66" s="79"/>
      <c r="T66" s="79"/>
      <c r="U66" s="79"/>
      <c r="V66" s="79"/>
      <c r="W66" s="79"/>
      <c r="X66" s="79"/>
      <c r="Y66" s="80"/>
      <c r="Z66" s="79"/>
      <c r="AA66" s="80"/>
      <c r="AB66" s="79"/>
      <c r="AC66" s="80"/>
      <c r="AD66" s="79"/>
      <c r="AE66" s="80"/>
      <c r="AF66" s="79"/>
      <c r="AG66" s="80"/>
    </row>
    <row r="67" spans="1:33" s="82" customFormat="1" ht="13.2" x14ac:dyDescent="0.25">
      <c r="P67" s="146"/>
      <c r="R67" s="146"/>
    </row>
    <row r="68" spans="1:33" s="82" customFormat="1" ht="13.2" x14ac:dyDescent="0.25">
      <c r="P68" s="146"/>
      <c r="R68" s="146"/>
    </row>
    <row r="69" spans="1:33" s="82" customFormat="1" ht="13.2" x14ac:dyDescent="0.25">
      <c r="P69" s="146"/>
      <c r="R69" s="146"/>
    </row>
    <row r="70" spans="1:33" s="82" customFormat="1" ht="13.2" x14ac:dyDescent="0.25">
      <c r="P70" s="146"/>
      <c r="R70" s="146"/>
    </row>
    <row r="71" spans="1:33" s="82" customFormat="1" ht="13.2" x14ac:dyDescent="0.25">
      <c r="P71" s="146"/>
      <c r="R71" s="146"/>
    </row>
    <row r="72" spans="1:33" s="82" customFormat="1" ht="13.2" x14ac:dyDescent="0.25">
      <c r="P72" s="146"/>
      <c r="R72" s="146"/>
    </row>
    <row r="73" spans="1:33" s="82" customFormat="1" ht="13.2" x14ac:dyDescent="0.25">
      <c r="P73" s="146"/>
      <c r="R73" s="146"/>
    </row>
    <row r="74" spans="1:33" s="82" customFormat="1" ht="13.2" x14ac:dyDescent="0.25">
      <c r="P74" s="146"/>
      <c r="R74" s="146"/>
    </row>
    <row r="75" spans="1:33" s="82" customFormat="1" ht="13.2" x14ac:dyDescent="0.25">
      <c r="P75" s="146"/>
      <c r="R75" s="146"/>
    </row>
    <row r="76" spans="1:33" s="82" customFormat="1" ht="13.2" x14ac:dyDescent="0.25">
      <c r="P76" s="146"/>
      <c r="R76" s="146"/>
    </row>
    <row r="77" spans="1:33" s="82" customFormat="1" ht="13.2" x14ac:dyDescent="0.25">
      <c r="P77" s="146"/>
      <c r="R77" s="146"/>
    </row>
    <row r="78" spans="1:33" s="82" customFormat="1" ht="13.2" x14ac:dyDescent="0.25">
      <c r="P78" s="146"/>
      <c r="R78" s="146"/>
    </row>
    <row r="79" spans="1:33" s="82" customFormat="1" ht="13.2" x14ac:dyDescent="0.25">
      <c r="P79" s="146"/>
      <c r="R79" s="146"/>
    </row>
    <row r="80" spans="1:33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</sheetData>
  <mergeCells count="1">
    <mergeCell ref="P1:R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6"/>
  <sheetViews>
    <sheetView showGridLines="0" workbookViewId="0"/>
  </sheetViews>
  <sheetFormatPr defaultColWidth="11" defaultRowHeight="20.399999999999999" x14ac:dyDescent="0.35"/>
  <cols>
    <col min="1" max="1" width="39.33203125" style="1" customWidth="1"/>
    <col min="2" max="2" width="9.88671875" style="1" customWidth="1"/>
    <col min="3" max="3" width="12.33203125" style="1" customWidth="1"/>
    <col min="4" max="4" width="0.88671875" style="1" customWidth="1"/>
    <col min="5" max="5" width="10.44140625" style="1" customWidth="1"/>
    <col min="6" max="6" width="1.5546875" style="1" customWidth="1"/>
    <col min="7" max="7" width="10.109375" style="1" customWidth="1"/>
    <col min="8" max="8" width="2.5546875" style="1" customWidth="1"/>
    <col min="9" max="9" width="13.6640625" style="1" customWidth="1"/>
    <col min="10" max="10" width="2.109375" style="1" customWidth="1"/>
    <col min="11" max="11" width="7.109375" style="1" customWidth="1"/>
    <col min="12" max="12" width="1.33203125" style="1" customWidth="1"/>
    <col min="13" max="13" width="7.109375" style="1" customWidth="1"/>
    <col min="14" max="14" width="1.5546875" style="1" customWidth="1"/>
    <col min="15" max="15" width="14" style="2" customWidth="1"/>
    <col min="16" max="16" width="1.88671875" style="1" customWidth="1"/>
    <col min="17" max="17" width="13.44140625" style="2" bestFit="1" customWidth="1"/>
    <col min="18" max="18" width="2.33203125" style="1" customWidth="1"/>
    <col min="19" max="19" width="12.88671875" style="1" bestFit="1" customWidth="1"/>
    <col min="20" max="20" width="13.5546875" style="3" bestFit="1" customWidth="1"/>
    <col min="21" max="21" width="14.33203125" style="1" bestFit="1" customWidth="1"/>
    <col min="22" max="256" width="11" style="1"/>
    <col min="257" max="257" width="39.33203125" style="1" customWidth="1"/>
    <col min="258" max="258" width="9.88671875" style="1" customWidth="1"/>
    <col min="259" max="259" width="12.33203125" style="1" customWidth="1"/>
    <col min="260" max="260" width="0.88671875" style="1" customWidth="1"/>
    <col min="261" max="261" width="10.44140625" style="1" customWidth="1"/>
    <col min="262" max="262" width="1.5546875" style="1" customWidth="1"/>
    <col min="263" max="263" width="10.109375" style="1" customWidth="1"/>
    <col min="264" max="264" width="2.5546875" style="1" customWidth="1"/>
    <col min="265" max="265" width="13.6640625" style="1" customWidth="1"/>
    <col min="266" max="266" width="2.109375" style="1" customWidth="1"/>
    <col min="267" max="267" width="7.109375" style="1" customWidth="1"/>
    <col min="268" max="268" width="1.33203125" style="1" customWidth="1"/>
    <col min="269" max="269" width="7.109375" style="1" customWidth="1"/>
    <col min="270" max="270" width="1.5546875" style="1" customWidth="1"/>
    <col min="271" max="271" width="14" style="1" customWidth="1"/>
    <col min="272" max="272" width="1.88671875" style="1" customWidth="1"/>
    <col min="273" max="273" width="13.44140625" style="1" bestFit="1" customWidth="1"/>
    <col min="274" max="274" width="2.33203125" style="1" customWidth="1"/>
    <col min="275" max="275" width="12.88671875" style="1" bestFit="1" customWidth="1"/>
    <col min="276" max="276" width="13.5546875" style="1" bestFit="1" customWidth="1"/>
    <col min="277" max="277" width="14.33203125" style="1" bestFit="1" customWidth="1"/>
    <col min="278" max="512" width="11" style="1"/>
    <col min="513" max="513" width="39.33203125" style="1" customWidth="1"/>
    <col min="514" max="514" width="9.88671875" style="1" customWidth="1"/>
    <col min="515" max="515" width="12.33203125" style="1" customWidth="1"/>
    <col min="516" max="516" width="0.88671875" style="1" customWidth="1"/>
    <col min="517" max="517" width="10.44140625" style="1" customWidth="1"/>
    <col min="518" max="518" width="1.5546875" style="1" customWidth="1"/>
    <col min="519" max="519" width="10.109375" style="1" customWidth="1"/>
    <col min="520" max="520" width="2.5546875" style="1" customWidth="1"/>
    <col min="521" max="521" width="13.6640625" style="1" customWidth="1"/>
    <col min="522" max="522" width="2.109375" style="1" customWidth="1"/>
    <col min="523" max="523" width="7.109375" style="1" customWidth="1"/>
    <col min="524" max="524" width="1.33203125" style="1" customWidth="1"/>
    <col min="525" max="525" width="7.109375" style="1" customWidth="1"/>
    <col min="526" max="526" width="1.5546875" style="1" customWidth="1"/>
    <col min="527" max="527" width="14" style="1" customWidth="1"/>
    <col min="528" max="528" width="1.88671875" style="1" customWidth="1"/>
    <col min="529" max="529" width="13.44140625" style="1" bestFit="1" customWidth="1"/>
    <col min="530" max="530" width="2.33203125" style="1" customWidth="1"/>
    <col min="531" max="531" width="12.88671875" style="1" bestFit="1" customWidth="1"/>
    <col min="532" max="532" width="13.5546875" style="1" bestFit="1" customWidth="1"/>
    <col min="533" max="533" width="14.33203125" style="1" bestFit="1" customWidth="1"/>
    <col min="534" max="768" width="11" style="1"/>
    <col min="769" max="769" width="39.33203125" style="1" customWidth="1"/>
    <col min="770" max="770" width="9.88671875" style="1" customWidth="1"/>
    <col min="771" max="771" width="12.33203125" style="1" customWidth="1"/>
    <col min="772" max="772" width="0.88671875" style="1" customWidth="1"/>
    <col min="773" max="773" width="10.44140625" style="1" customWidth="1"/>
    <col min="774" max="774" width="1.5546875" style="1" customWidth="1"/>
    <col min="775" max="775" width="10.109375" style="1" customWidth="1"/>
    <col min="776" max="776" width="2.5546875" style="1" customWidth="1"/>
    <col min="777" max="777" width="13.6640625" style="1" customWidth="1"/>
    <col min="778" max="778" width="2.109375" style="1" customWidth="1"/>
    <col min="779" max="779" width="7.109375" style="1" customWidth="1"/>
    <col min="780" max="780" width="1.33203125" style="1" customWidth="1"/>
    <col min="781" max="781" width="7.109375" style="1" customWidth="1"/>
    <col min="782" max="782" width="1.5546875" style="1" customWidth="1"/>
    <col min="783" max="783" width="14" style="1" customWidth="1"/>
    <col min="784" max="784" width="1.88671875" style="1" customWidth="1"/>
    <col min="785" max="785" width="13.44140625" style="1" bestFit="1" customWidth="1"/>
    <col min="786" max="786" width="2.33203125" style="1" customWidth="1"/>
    <col min="787" max="787" width="12.88671875" style="1" bestFit="1" customWidth="1"/>
    <col min="788" max="788" width="13.5546875" style="1" bestFit="1" customWidth="1"/>
    <col min="789" max="789" width="14.33203125" style="1" bestFit="1" customWidth="1"/>
    <col min="790" max="1024" width="11" style="1"/>
    <col min="1025" max="1025" width="39.33203125" style="1" customWidth="1"/>
    <col min="1026" max="1026" width="9.88671875" style="1" customWidth="1"/>
    <col min="1027" max="1027" width="12.33203125" style="1" customWidth="1"/>
    <col min="1028" max="1028" width="0.88671875" style="1" customWidth="1"/>
    <col min="1029" max="1029" width="10.44140625" style="1" customWidth="1"/>
    <col min="1030" max="1030" width="1.5546875" style="1" customWidth="1"/>
    <col min="1031" max="1031" width="10.109375" style="1" customWidth="1"/>
    <col min="1032" max="1032" width="2.5546875" style="1" customWidth="1"/>
    <col min="1033" max="1033" width="13.6640625" style="1" customWidth="1"/>
    <col min="1034" max="1034" width="2.109375" style="1" customWidth="1"/>
    <col min="1035" max="1035" width="7.109375" style="1" customWidth="1"/>
    <col min="1036" max="1036" width="1.33203125" style="1" customWidth="1"/>
    <col min="1037" max="1037" width="7.109375" style="1" customWidth="1"/>
    <col min="1038" max="1038" width="1.5546875" style="1" customWidth="1"/>
    <col min="1039" max="1039" width="14" style="1" customWidth="1"/>
    <col min="1040" max="1040" width="1.88671875" style="1" customWidth="1"/>
    <col min="1041" max="1041" width="13.44140625" style="1" bestFit="1" customWidth="1"/>
    <col min="1042" max="1042" width="2.33203125" style="1" customWidth="1"/>
    <col min="1043" max="1043" width="12.88671875" style="1" bestFit="1" customWidth="1"/>
    <col min="1044" max="1044" width="13.5546875" style="1" bestFit="1" customWidth="1"/>
    <col min="1045" max="1045" width="14.33203125" style="1" bestFit="1" customWidth="1"/>
    <col min="1046" max="1280" width="11" style="1"/>
    <col min="1281" max="1281" width="39.33203125" style="1" customWidth="1"/>
    <col min="1282" max="1282" width="9.88671875" style="1" customWidth="1"/>
    <col min="1283" max="1283" width="12.33203125" style="1" customWidth="1"/>
    <col min="1284" max="1284" width="0.88671875" style="1" customWidth="1"/>
    <col min="1285" max="1285" width="10.44140625" style="1" customWidth="1"/>
    <col min="1286" max="1286" width="1.5546875" style="1" customWidth="1"/>
    <col min="1287" max="1287" width="10.109375" style="1" customWidth="1"/>
    <col min="1288" max="1288" width="2.5546875" style="1" customWidth="1"/>
    <col min="1289" max="1289" width="13.6640625" style="1" customWidth="1"/>
    <col min="1290" max="1290" width="2.109375" style="1" customWidth="1"/>
    <col min="1291" max="1291" width="7.109375" style="1" customWidth="1"/>
    <col min="1292" max="1292" width="1.33203125" style="1" customWidth="1"/>
    <col min="1293" max="1293" width="7.109375" style="1" customWidth="1"/>
    <col min="1294" max="1294" width="1.5546875" style="1" customWidth="1"/>
    <col min="1295" max="1295" width="14" style="1" customWidth="1"/>
    <col min="1296" max="1296" width="1.88671875" style="1" customWidth="1"/>
    <col min="1297" max="1297" width="13.44140625" style="1" bestFit="1" customWidth="1"/>
    <col min="1298" max="1298" width="2.33203125" style="1" customWidth="1"/>
    <col min="1299" max="1299" width="12.88671875" style="1" bestFit="1" customWidth="1"/>
    <col min="1300" max="1300" width="13.5546875" style="1" bestFit="1" customWidth="1"/>
    <col min="1301" max="1301" width="14.33203125" style="1" bestFit="1" customWidth="1"/>
    <col min="1302" max="1536" width="11" style="1"/>
    <col min="1537" max="1537" width="39.33203125" style="1" customWidth="1"/>
    <col min="1538" max="1538" width="9.88671875" style="1" customWidth="1"/>
    <col min="1539" max="1539" width="12.33203125" style="1" customWidth="1"/>
    <col min="1540" max="1540" width="0.88671875" style="1" customWidth="1"/>
    <col min="1541" max="1541" width="10.44140625" style="1" customWidth="1"/>
    <col min="1542" max="1542" width="1.5546875" style="1" customWidth="1"/>
    <col min="1543" max="1543" width="10.109375" style="1" customWidth="1"/>
    <col min="1544" max="1544" width="2.5546875" style="1" customWidth="1"/>
    <col min="1545" max="1545" width="13.6640625" style="1" customWidth="1"/>
    <col min="1546" max="1546" width="2.109375" style="1" customWidth="1"/>
    <col min="1547" max="1547" width="7.109375" style="1" customWidth="1"/>
    <col min="1548" max="1548" width="1.33203125" style="1" customWidth="1"/>
    <col min="1549" max="1549" width="7.109375" style="1" customWidth="1"/>
    <col min="1550" max="1550" width="1.5546875" style="1" customWidth="1"/>
    <col min="1551" max="1551" width="14" style="1" customWidth="1"/>
    <col min="1552" max="1552" width="1.88671875" style="1" customWidth="1"/>
    <col min="1553" max="1553" width="13.44140625" style="1" bestFit="1" customWidth="1"/>
    <col min="1554" max="1554" width="2.33203125" style="1" customWidth="1"/>
    <col min="1555" max="1555" width="12.88671875" style="1" bestFit="1" customWidth="1"/>
    <col min="1556" max="1556" width="13.5546875" style="1" bestFit="1" customWidth="1"/>
    <col min="1557" max="1557" width="14.33203125" style="1" bestFit="1" customWidth="1"/>
    <col min="1558" max="1792" width="11" style="1"/>
    <col min="1793" max="1793" width="39.33203125" style="1" customWidth="1"/>
    <col min="1794" max="1794" width="9.88671875" style="1" customWidth="1"/>
    <col min="1795" max="1795" width="12.33203125" style="1" customWidth="1"/>
    <col min="1796" max="1796" width="0.88671875" style="1" customWidth="1"/>
    <col min="1797" max="1797" width="10.44140625" style="1" customWidth="1"/>
    <col min="1798" max="1798" width="1.5546875" style="1" customWidth="1"/>
    <col min="1799" max="1799" width="10.109375" style="1" customWidth="1"/>
    <col min="1800" max="1800" width="2.5546875" style="1" customWidth="1"/>
    <col min="1801" max="1801" width="13.6640625" style="1" customWidth="1"/>
    <col min="1802" max="1802" width="2.109375" style="1" customWidth="1"/>
    <col min="1803" max="1803" width="7.109375" style="1" customWidth="1"/>
    <col min="1804" max="1804" width="1.33203125" style="1" customWidth="1"/>
    <col min="1805" max="1805" width="7.109375" style="1" customWidth="1"/>
    <col min="1806" max="1806" width="1.5546875" style="1" customWidth="1"/>
    <col min="1807" max="1807" width="14" style="1" customWidth="1"/>
    <col min="1808" max="1808" width="1.88671875" style="1" customWidth="1"/>
    <col min="1809" max="1809" width="13.44140625" style="1" bestFit="1" customWidth="1"/>
    <col min="1810" max="1810" width="2.33203125" style="1" customWidth="1"/>
    <col min="1811" max="1811" width="12.88671875" style="1" bestFit="1" customWidth="1"/>
    <col min="1812" max="1812" width="13.5546875" style="1" bestFit="1" customWidth="1"/>
    <col min="1813" max="1813" width="14.33203125" style="1" bestFit="1" customWidth="1"/>
    <col min="1814" max="2048" width="11" style="1"/>
    <col min="2049" max="2049" width="39.33203125" style="1" customWidth="1"/>
    <col min="2050" max="2050" width="9.88671875" style="1" customWidth="1"/>
    <col min="2051" max="2051" width="12.33203125" style="1" customWidth="1"/>
    <col min="2052" max="2052" width="0.88671875" style="1" customWidth="1"/>
    <col min="2053" max="2053" width="10.44140625" style="1" customWidth="1"/>
    <col min="2054" max="2054" width="1.5546875" style="1" customWidth="1"/>
    <col min="2055" max="2055" width="10.109375" style="1" customWidth="1"/>
    <col min="2056" max="2056" width="2.5546875" style="1" customWidth="1"/>
    <col min="2057" max="2057" width="13.6640625" style="1" customWidth="1"/>
    <col min="2058" max="2058" width="2.109375" style="1" customWidth="1"/>
    <col min="2059" max="2059" width="7.109375" style="1" customWidth="1"/>
    <col min="2060" max="2060" width="1.33203125" style="1" customWidth="1"/>
    <col min="2061" max="2061" width="7.109375" style="1" customWidth="1"/>
    <col min="2062" max="2062" width="1.5546875" style="1" customWidth="1"/>
    <col min="2063" max="2063" width="14" style="1" customWidth="1"/>
    <col min="2064" max="2064" width="1.88671875" style="1" customWidth="1"/>
    <col min="2065" max="2065" width="13.44140625" style="1" bestFit="1" customWidth="1"/>
    <col min="2066" max="2066" width="2.33203125" style="1" customWidth="1"/>
    <col min="2067" max="2067" width="12.88671875" style="1" bestFit="1" customWidth="1"/>
    <col min="2068" max="2068" width="13.5546875" style="1" bestFit="1" customWidth="1"/>
    <col min="2069" max="2069" width="14.33203125" style="1" bestFit="1" customWidth="1"/>
    <col min="2070" max="2304" width="11" style="1"/>
    <col min="2305" max="2305" width="39.33203125" style="1" customWidth="1"/>
    <col min="2306" max="2306" width="9.88671875" style="1" customWidth="1"/>
    <col min="2307" max="2307" width="12.33203125" style="1" customWidth="1"/>
    <col min="2308" max="2308" width="0.88671875" style="1" customWidth="1"/>
    <col min="2309" max="2309" width="10.44140625" style="1" customWidth="1"/>
    <col min="2310" max="2310" width="1.5546875" style="1" customWidth="1"/>
    <col min="2311" max="2311" width="10.109375" style="1" customWidth="1"/>
    <col min="2312" max="2312" width="2.5546875" style="1" customWidth="1"/>
    <col min="2313" max="2313" width="13.6640625" style="1" customWidth="1"/>
    <col min="2314" max="2314" width="2.109375" style="1" customWidth="1"/>
    <col min="2315" max="2315" width="7.109375" style="1" customWidth="1"/>
    <col min="2316" max="2316" width="1.33203125" style="1" customWidth="1"/>
    <col min="2317" max="2317" width="7.109375" style="1" customWidth="1"/>
    <col min="2318" max="2318" width="1.5546875" style="1" customWidth="1"/>
    <col min="2319" max="2319" width="14" style="1" customWidth="1"/>
    <col min="2320" max="2320" width="1.88671875" style="1" customWidth="1"/>
    <col min="2321" max="2321" width="13.44140625" style="1" bestFit="1" customWidth="1"/>
    <col min="2322" max="2322" width="2.33203125" style="1" customWidth="1"/>
    <col min="2323" max="2323" width="12.88671875" style="1" bestFit="1" customWidth="1"/>
    <col min="2324" max="2324" width="13.5546875" style="1" bestFit="1" customWidth="1"/>
    <col min="2325" max="2325" width="14.33203125" style="1" bestFit="1" customWidth="1"/>
    <col min="2326" max="2560" width="11" style="1"/>
    <col min="2561" max="2561" width="39.33203125" style="1" customWidth="1"/>
    <col min="2562" max="2562" width="9.88671875" style="1" customWidth="1"/>
    <col min="2563" max="2563" width="12.33203125" style="1" customWidth="1"/>
    <col min="2564" max="2564" width="0.88671875" style="1" customWidth="1"/>
    <col min="2565" max="2565" width="10.44140625" style="1" customWidth="1"/>
    <col min="2566" max="2566" width="1.5546875" style="1" customWidth="1"/>
    <col min="2567" max="2567" width="10.109375" style="1" customWidth="1"/>
    <col min="2568" max="2568" width="2.5546875" style="1" customWidth="1"/>
    <col min="2569" max="2569" width="13.6640625" style="1" customWidth="1"/>
    <col min="2570" max="2570" width="2.109375" style="1" customWidth="1"/>
    <col min="2571" max="2571" width="7.109375" style="1" customWidth="1"/>
    <col min="2572" max="2572" width="1.33203125" style="1" customWidth="1"/>
    <col min="2573" max="2573" width="7.109375" style="1" customWidth="1"/>
    <col min="2574" max="2574" width="1.5546875" style="1" customWidth="1"/>
    <col min="2575" max="2575" width="14" style="1" customWidth="1"/>
    <col min="2576" max="2576" width="1.88671875" style="1" customWidth="1"/>
    <col min="2577" max="2577" width="13.44140625" style="1" bestFit="1" customWidth="1"/>
    <col min="2578" max="2578" width="2.33203125" style="1" customWidth="1"/>
    <col min="2579" max="2579" width="12.88671875" style="1" bestFit="1" customWidth="1"/>
    <col min="2580" max="2580" width="13.5546875" style="1" bestFit="1" customWidth="1"/>
    <col min="2581" max="2581" width="14.33203125" style="1" bestFit="1" customWidth="1"/>
    <col min="2582" max="2816" width="11" style="1"/>
    <col min="2817" max="2817" width="39.33203125" style="1" customWidth="1"/>
    <col min="2818" max="2818" width="9.88671875" style="1" customWidth="1"/>
    <col min="2819" max="2819" width="12.33203125" style="1" customWidth="1"/>
    <col min="2820" max="2820" width="0.88671875" style="1" customWidth="1"/>
    <col min="2821" max="2821" width="10.44140625" style="1" customWidth="1"/>
    <col min="2822" max="2822" width="1.5546875" style="1" customWidth="1"/>
    <col min="2823" max="2823" width="10.109375" style="1" customWidth="1"/>
    <col min="2824" max="2824" width="2.5546875" style="1" customWidth="1"/>
    <col min="2825" max="2825" width="13.6640625" style="1" customWidth="1"/>
    <col min="2826" max="2826" width="2.109375" style="1" customWidth="1"/>
    <col min="2827" max="2827" width="7.109375" style="1" customWidth="1"/>
    <col min="2828" max="2828" width="1.33203125" style="1" customWidth="1"/>
    <col min="2829" max="2829" width="7.109375" style="1" customWidth="1"/>
    <col min="2830" max="2830" width="1.5546875" style="1" customWidth="1"/>
    <col min="2831" max="2831" width="14" style="1" customWidth="1"/>
    <col min="2832" max="2832" width="1.88671875" style="1" customWidth="1"/>
    <col min="2833" max="2833" width="13.44140625" style="1" bestFit="1" customWidth="1"/>
    <col min="2834" max="2834" width="2.33203125" style="1" customWidth="1"/>
    <col min="2835" max="2835" width="12.88671875" style="1" bestFit="1" customWidth="1"/>
    <col min="2836" max="2836" width="13.5546875" style="1" bestFit="1" customWidth="1"/>
    <col min="2837" max="2837" width="14.33203125" style="1" bestFit="1" customWidth="1"/>
    <col min="2838" max="3072" width="11" style="1"/>
    <col min="3073" max="3073" width="39.33203125" style="1" customWidth="1"/>
    <col min="3074" max="3074" width="9.88671875" style="1" customWidth="1"/>
    <col min="3075" max="3075" width="12.33203125" style="1" customWidth="1"/>
    <col min="3076" max="3076" width="0.88671875" style="1" customWidth="1"/>
    <col min="3077" max="3077" width="10.44140625" style="1" customWidth="1"/>
    <col min="3078" max="3078" width="1.5546875" style="1" customWidth="1"/>
    <col min="3079" max="3079" width="10.109375" style="1" customWidth="1"/>
    <col min="3080" max="3080" width="2.5546875" style="1" customWidth="1"/>
    <col min="3081" max="3081" width="13.6640625" style="1" customWidth="1"/>
    <col min="3082" max="3082" width="2.109375" style="1" customWidth="1"/>
    <col min="3083" max="3083" width="7.109375" style="1" customWidth="1"/>
    <col min="3084" max="3084" width="1.33203125" style="1" customWidth="1"/>
    <col min="3085" max="3085" width="7.109375" style="1" customWidth="1"/>
    <col min="3086" max="3086" width="1.5546875" style="1" customWidth="1"/>
    <col min="3087" max="3087" width="14" style="1" customWidth="1"/>
    <col min="3088" max="3088" width="1.88671875" style="1" customWidth="1"/>
    <col min="3089" max="3089" width="13.44140625" style="1" bestFit="1" customWidth="1"/>
    <col min="3090" max="3090" width="2.33203125" style="1" customWidth="1"/>
    <col min="3091" max="3091" width="12.88671875" style="1" bestFit="1" customWidth="1"/>
    <col min="3092" max="3092" width="13.5546875" style="1" bestFit="1" customWidth="1"/>
    <col min="3093" max="3093" width="14.33203125" style="1" bestFit="1" customWidth="1"/>
    <col min="3094" max="3328" width="11" style="1"/>
    <col min="3329" max="3329" width="39.33203125" style="1" customWidth="1"/>
    <col min="3330" max="3330" width="9.88671875" style="1" customWidth="1"/>
    <col min="3331" max="3331" width="12.33203125" style="1" customWidth="1"/>
    <col min="3332" max="3332" width="0.88671875" style="1" customWidth="1"/>
    <col min="3333" max="3333" width="10.44140625" style="1" customWidth="1"/>
    <col min="3334" max="3334" width="1.5546875" style="1" customWidth="1"/>
    <col min="3335" max="3335" width="10.109375" style="1" customWidth="1"/>
    <col min="3336" max="3336" width="2.5546875" style="1" customWidth="1"/>
    <col min="3337" max="3337" width="13.6640625" style="1" customWidth="1"/>
    <col min="3338" max="3338" width="2.109375" style="1" customWidth="1"/>
    <col min="3339" max="3339" width="7.109375" style="1" customWidth="1"/>
    <col min="3340" max="3340" width="1.33203125" style="1" customWidth="1"/>
    <col min="3341" max="3341" width="7.109375" style="1" customWidth="1"/>
    <col min="3342" max="3342" width="1.5546875" style="1" customWidth="1"/>
    <col min="3343" max="3343" width="14" style="1" customWidth="1"/>
    <col min="3344" max="3344" width="1.88671875" style="1" customWidth="1"/>
    <col min="3345" max="3345" width="13.44140625" style="1" bestFit="1" customWidth="1"/>
    <col min="3346" max="3346" width="2.33203125" style="1" customWidth="1"/>
    <col min="3347" max="3347" width="12.88671875" style="1" bestFit="1" customWidth="1"/>
    <col min="3348" max="3348" width="13.5546875" style="1" bestFit="1" customWidth="1"/>
    <col min="3349" max="3349" width="14.33203125" style="1" bestFit="1" customWidth="1"/>
    <col min="3350" max="3584" width="11" style="1"/>
    <col min="3585" max="3585" width="39.33203125" style="1" customWidth="1"/>
    <col min="3586" max="3586" width="9.88671875" style="1" customWidth="1"/>
    <col min="3587" max="3587" width="12.33203125" style="1" customWidth="1"/>
    <col min="3588" max="3588" width="0.88671875" style="1" customWidth="1"/>
    <col min="3589" max="3589" width="10.44140625" style="1" customWidth="1"/>
    <col min="3590" max="3590" width="1.5546875" style="1" customWidth="1"/>
    <col min="3591" max="3591" width="10.109375" style="1" customWidth="1"/>
    <col min="3592" max="3592" width="2.5546875" style="1" customWidth="1"/>
    <col min="3593" max="3593" width="13.6640625" style="1" customWidth="1"/>
    <col min="3594" max="3594" width="2.109375" style="1" customWidth="1"/>
    <col min="3595" max="3595" width="7.109375" style="1" customWidth="1"/>
    <col min="3596" max="3596" width="1.33203125" style="1" customWidth="1"/>
    <col min="3597" max="3597" width="7.109375" style="1" customWidth="1"/>
    <col min="3598" max="3598" width="1.5546875" style="1" customWidth="1"/>
    <col min="3599" max="3599" width="14" style="1" customWidth="1"/>
    <col min="3600" max="3600" width="1.88671875" style="1" customWidth="1"/>
    <col min="3601" max="3601" width="13.44140625" style="1" bestFit="1" customWidth="1"/>
    <col min="3602" max="3602" width="2.33203125" style="1" customWidth="1"/>
    <col min="3603" max="3603" width="12.88671875" style="1" bestFit="1" customWidth="1"/>
    <col min="3604" max="3604" width="13.5546875" style="1" bestFit="1" customWidth="1"/>
    <col min="3605" max="3605" width="14.33203125" style="1" bestFit="1" customWidth="1"/>
    <col min="3606" max="3840" width="11" style="1"/>
    <col min="3841" max="3841" width="39.33203125" style="1" customWidth="1"/>
    <col min="3842" max="3842" width="9.88671875" style="1" customWidth="1"/>
    <col min="3843" max="3843" width="12.33203125" style="1" customWidth="1"/>
    <col min="3844" max="3844" width="0.88671875" style="1" customWidth="1"/>
    <col min="3845" max="3845" width="10.44140625" style="1" customWidth="1"/>
    <col min="3846" max="3846" width="1.5546875" style="1" customWidth="1"/>
    <col min="3847" max="3847" width="10.109375" style="1" customWidth="1"/>
    <col min="3848" max="3848" width="2.5546875" style="1" customWidth="1"/>
    <col min="3849" max="3849" width="13.6640625" style="1" customWidth="1"/>
    <col min="3850" max="3850" width="2.109375" style="1" customWidth="1"/>
    <col min="3851" max="3851" width="7.109375" style="1" customWidth="1"/>
    <col min="3852" max="3852" width="1.33203125" style="1" customWidth="1"/>
    <col min="3853" max="3853" width="7.109375" style="1" customWidth="1"/>
    <col min="3854" max="3854" width="1.5546875" style="1" customWidth="1"/>
    <col min="3855" max="3855" width="14" style="1" customWidth="1"/>
    <col min="3856" max="3856" width="1.88671875" style="1" customWidth="1"/>
    <col min="3857" max="3857" width="13.44140625" style="1" bestFit="1" customWidth="1"/>
    <col min="3858" max="3858" width="2.33203125" style="1" customWidth="1"/>
    <col min="3859" max="3859" width="12.88671875" style="1" bestFit="1" customWidth="1"/>
    <col min="3860" max="3860" width="13.5546875" style="1" bestFit="1" customWidth="1"/>
    <col min="3861" max="3861" width="14.33203125" style="1" bestFit="1" customWidth="1"/>
    <col min="3862" max="4096" width="11" style="1"/>
    <col min="4097" max="4097" width="39.33203125" style="1" customWidth="1"/>
    <col min="4098" max="4098" width="9.88671875" style="1" customWidth="1"/>
    <col min="4099" max="4099" width="12.33203125" style="1" customWidth="1"/>
    <col min="4100" max="4100" width="0.88671875" style="1" customWidth="1"/>
    <col min="4101" max="4101" width="10.44140625" style="1" customWidth="1"/>
    <col min="4102" max="4102" width="1.5546875" style="1" customWidth="1"/>
    <col min="4103" max="4103" width="10.109375" style="1" customWidth="1"/>
    <col min="4104" max="4104" width="2.5546875" style="1" customWidth="1"/>
    <col min="4105" max="4105" width="13.6640625" style="1" customWidth="1"/>
    <col min="4106" max="4106" width="2.109375" style="1" customWidth="1"/>
    <col min="4107" max="4107" width="7.109375" style="1" customWidth="1"/>
    <col min="4108" max="4108" width="1.33203125" style="1" customWidth="1"/>
    <col min="4109" max="4109" width="7.109375" style="1" customWidth="1"/>
    <col min="4110" max="4110" width="1.5546875" style="1" customWidth="1"/>
    <col min="4111" max="4111" width="14" style="1" customWidth="1"/>
    <col min="4112" max="4112" width="1.88671875" style="1" customWidth="1"/>
    <col min="4113" max="4113" width="13.44140625" style="1" bestFit="1" customWidth="1"/>
    <col min="4114" max="4114" width="2.33203125" style="1" customWidth="1"/>
    <col min="4115" max="4115" width="12.88671875" style="1" bestFit="1" customWidth="1"/>
    <col min="4116" max="4116" width="13.5546875" style="1" bestFit="1" customWidth="1"/>
    <col min="4117" max="4117" width="14.33203125" style="1" bestFit="1" customWidth="1"/>
    <col min="4118" max="4352" width="11" style="1"/>
    <col min="4353" max="4353" width="39.33203125" style="1" customWidth="1"/>
    <col min="4354" max="4354" width="9.88671875" style="1" customWidth="1"/>
    <col min="4355" max="4355" width="12.33203125" style="1" customWidth="1"/>
    <col min="4356" max="4356" width="0.88671875" style="1" customWidth="1"/>
    <col min="4357" max="4357" width="10.44140625" style="1" customWidth="1"/>
    <col min="4358" max="4358" width="1.5546875" style="1" customWidth="1"/>
    <col min="4359" max="4359" width="10.109375" style="1" customWidth="1"/>
    <col min="4360" max="4360" width="2.5546875" style="1" customWidth="1"/>
    <col min="4361" max="4361" width="13.6640625" style="1" customWidth="1"/>
    <col min="4362" max="4362" width="2.109375" style="1" customWidth="1"/>
    <col min="4363" max="4363" width="7.109375" style="1" customWidth="1"/>
    <col min="4364" max="4364" width="1.33203125" style="1" customWidth="1"/>
    <col min="4365" max="4365" width="7.109375" style="1" customWidth="1"/>
    <col min="4366" max="4366" width="1.5546875" style="1" customWidth="1"/>
    <col min="4367" max="4367" width="14" style="1" customWidth="1"/>
    <col min="4368" max="4368" width="1.88671875" style="1" customWidth="1"/>
    <col min="4369" max="4369" width="13.44140625" style="1" bestFit="1" customWidth="1"/>
    <col min="4370" max="4370" width="2.33203125" style="1" customWidth="1"/>
    <col min="4371" max="4371" width="12.88671875" style="1" bestFit="1" customWidth="1"/>
    <col min="4372" max="4372" width="13.5546875" style="1" bestFit="1" customWidth="1"/>
    <col min="4373" max="4373" width="14.33203125" style="1" bestFit="1" customWidth="1"/>
    <col min="4374" max="4608" width="11" style="1"/>
    <col min="4609" max="4609" width="39.33203125" style="1" customWidth="1"/>
    <col min="4610" max="4610" width="9.88671875" style="1" customWidth="1"/>
    <col min="4611" max="4611" width="12.33203125" style="1" customWidth="1"/>
    <col min="4612" max="4612" width="0.88671875" style="1" customWidth="1"/>
    <col min="4613" max="4613" width="10.44140625" style="1" customWidth="1"/>
    <col min="4614" max="4614" width="1.5546875" style="1" customWidth="1"/>
    <col min="4615" max="4615" width="10.109375" style="1" customWidth="1"/>
    <col min="4616" max="4616" width="2.5546875" style="1" customWidth="1"/>
    <col min="4617" max="4617" width="13.6640625" style="1" customWidth="1"/>
    <col min="4618" max="4618" width="2.109375" style="1" customWidth="1"/>
    <col min="4619" max="4619" width="7.109375" style="1" customWidth="1"/>
    <col min="4620" max="4620" width="1.33203125" style="1" customWidth="1"/>
    <col min="4621" max="4621" width="7.109375" style="1" customWidth="1"/>
    <col min="4622" max="4622" width="1.5546875" style="1" customWidth="1"/>
    <col min="4623" max="4623" width="14" style="1" customWidth="1"/>
    <col min="4624" max="4624" width="1.88671875" style="1" customWidth="1"/>
    <col min="4625" max="4625" width="13.44140625" style="1" bestFit="1" customWidth="1"/>
    <col min="4626" max="4626" width="2.33203125" style="1" customWidth="1"/>
    <col min="4627" max="4627" width="12.88671875" style="1" bestFit="1" customWidth="1"/>
    <col min="4628" max="4628" width="13.5546875" style="1" bestFit="1" customWidth="1"/>
    <col min="4629" max="4629" width="14.33203125" style="1" bestFit="1" customWidth="1"/>
    <col min="4630" max="4864" width="11" style="1"/>
    <col min="4865" max="4865" width="39.33203125" style="1" customWidth="1"/>
    <col min="4866" max="4866" width="9.88671875" style="1" customWidth="1"/>
    <col min="4867" max="4867" width="12.33203125" style="1" customWidth="1"/>
    <col min="4868" max="4868" width="0.88671875" style="1" customWidth="1"/>
    <col min="4869" max="4869" width="10.44140625" style="1" customWidth="1"/>
    <col min="4870" max="4870" width="1.5546875" style="1" customWidth="1"/>
    <col min="4871" max="4871" width="10.109375" style="1" customWidth="1"/>
    <col min="4872" max="4872" width="2.5546875" style="1" customWidth="1"/>
    <col min="4873" max="4873" width="13.6640625" style="1" customWidth="1"/>
    <col min="4874" max="4874" width="2.109375" style="1" customWidth="1"/>
    <col min="4875" max="4875" width="7.109375" style="1" customWidth="1"/>
    <col min="4876" max="4876" width="1.33203125" style="1" customWidth="1"/>
    <col min="4877" max="4877" width="7.109375" style="1" customWidth="1"/>
    <col min="4878" max="4878" width="1.5546875" style="1" customWidth="1"/>
    <col min="4879" max="4879" width="14" style="1" customWidth="1"/>
    <col min="4880" max="4880" width="1.88671875" style="1" customWidth="1"/>
    <col min="4881" max="4881" width="13.44140625" style="1" bestFit="1" customWidth="1"/>
    <col min="4882" max="4882" width="2.33203125" style="1" customWidth="1"/>
    <col min="4883" max="4883" width="12.88671875" style="1" bestFit="1" customWidth="1"/>
    <col min="4884" max="4884" width="13.5546875" style="1" bestFit="1" customWidth="1"/>
    <col min="4885" max="4885" width="14.33203125" style="1" bestFit="1" customWidth="1"/>
    <col min="4886" max="5120" width="11" style="1"/>
    <col min="5121" max="5121" width="39.33203125" style="1" customWidth="1"/>
    <col min="5122" max="5122" width="9.88671875" style="1" customWidth="1"/>
    <col min="5123" max="5123" width="12.33203125" style="1" customWidth="1"/>
    <col min="5124" max="5124" width="0.88671875" style="1" customWidth="1"/>
    <col min="5125" max="5125" width="10.44140625" style="1" customWidth="1"/>
    <col min="5126" max="5126" width="1.5546875" style="1" customWidth="1"/>
    <col min="5127" max="5127" width="10.109375" style="1" customWidth="1"/>
    <col min="5128" max="5128" width="2.5546875" style="1" customWidth="1"/>
    <col min="5129" max="5129" width="13.6640625" style="1" customWidth="1"/>
    <col min="5130" max="5130" width="2.109375" style="1" customWidth="1"/>
    <col min="5131" max="5131" width="7.109375" style="1" customWidth="1"/>
    <col min="5132" max="5132" width="1.33203125" style="1" customWidth="1"/>
    <col min="5133" max="5133" width="7.109375" style="1" customWidth="1"/>
    <col min="5134" max="5134" width="1.5546875" style="1" customWidth="1"/>
    <col min="5135" max="5135" width="14" style="1" customWidth="1"/>
    <col min="5136" max="5136" width="1.88671875" style="1" customWidth="1"/>
    <col min="5137" max="5137" width="13.44140625" style="1" bestFit="1" customWidth="1"/>
    <col min="5138" max="5138" width="2.33203125" style="1" customWidth="1"/>
    <col min="5139" max="5139" width="12.88671875" style="1" bestFit="1" customWidth="1"/>
    <col min="5140" max="5140" width="13.5546875" style="1" bestFit="1" customWidth="1"/>
    <col min="5141" max="5141" width="14.33203125" style="1" bestFit="1" customWidth="1"/>
    <col min="5142" max="5376" width="11" style="1"/>
    <col min="5377" max="5377" width="39.33203125" style="1" customWidth="1"/>
    <col min="5378" max="5378" width="9.88671875" style="1" customWidth="1"/>
    <col min="5379" max="5379" width="12.33203125" style="1" customWidth="1"/>
    <col min="5380" max="5380" width="0.88671875" style="1" customWidth="1"/>
    <col min="5381" max="5381" width="10.44140625" style="1" customWidth="1"/>
    <col min="5382" max="5382" width="1.5546875" style="1" customWidth="1"/>
    <col min="5383" max="5383" width="10.109375" style="1" customWidth="1"/>
    <col min="5384" max="5384" width="2.5546875" style="1" customWidth="1"/>
    <col min="5385" max="5385" width="13.6640625" style="1" customWidth="1"/>
    <col min="5386" max="5386" width="2.109375" style="1" customWidth="1"/>
    <col min="5387" max="5387" width="7.109375" style="1" customWidth="1"/>
    <col min="5388" max="5388" width="1.33203125" style="1" customWidth="1"/>
    <col min="5389" max="5389" width="7.109375" style="1" customWidth="1"/>
    <col min="5390" max="5390" width="1.5546875" style="1" customWidth="1"/>
    <col min="5391" max="5391" width="14" style="1" customWidth="1"/>
    <col min="5392" max="5392" width="1.88671875" style="1" customWidth="1"/>
    <col min="5393" max="5393" width="13.44140625" style="1" bestFit="1" customWidth="1"/>
    <col min="5394" max="5394" width="2.33203125" style="1" customWidth="1"/>
    <col min="5395" max="5395" width="12.88671875" style="1" bestFit="1" customWidth="1"/>
    <col min="5396" max="5396" width="13.5546875" style="1" bestFit="1" customWidth="1"/>
    <col min="5397" max="5397" width="14.33203125" style="1" bestFit="1" customWidth="1"/>
    <col min="5398" max="5632" width="11" style="1"/>
    <col min="5633" max="5633" width="39.33203125" style="1" customWidth="1"/>
    <col min="5634" max="5634" width="9.88671875" style="1" customWidth="1"/>
    <col min="5635" max="5635" width="12.33203125" style="1" customWidth="1"/>
    <col min="5636" max="5636" width="0.88671875" style="1" customWidth="1"/>
    <col min="5637" max="5637" width="10.44140625" style="1" customWidth="1"/>
    <col min="5638" max="5638" width="1.5546875" style="1" customWidth="1"/>
    <col min="5639" max="5639" width="10.109375" style="1" customWidth="1"/>
    <col min="5640" max="5640" width="2.5546875" style="1" customWidth="1"/>
    <col min="5641" max="5641" width="13.6640625" style="1" customWidth="1"/>
    <col min="5642" max="5642" width="2.109375" style="1" customWidth="1"/>
    <col min="5643" max="5643" width="7.109375" style="1" customWidth="1"/>
    <col min="5644" max="5644" width="1.33203125" style="1" customWidth="1"/>
    <col min="5645" max="5645" width="7.109375" style="1" customWidth="1"/>
    <col min="5646" max="5646" width="1.5546875" style="1" customWidth="1"/>
    <col min="5647" max="5647" width="14" style="1" customWidth="1"/>
    <col min="5648" max="5648" width="1.88671875" style="1" customWidth="1"/>
    <col min="5649" max="5649" width="13.44140625" style="1" bestFit="1" customWidth="1"/>
    <col min="5650" max="5650" width="2.33203125" style="1" customWidth="1"/>
    <col min="5651" max="5651" width="12.88671875" style="1" bestFit="1" customWidth="1"/>
    <col min="5652" max="5652" width="13.5546875" style="1" bestFit="1" customWidth="1"/>
    <col min="5653" max="5653" width="14.33203125" style="1" bestFit="1" customWidth="1"/>
    <col min="5654" max="5888" width="11" style="1"/>
    <col min="5889" max="5889" width="39.33203125" style="1" customWidth="1"/>
    <col min="5890" max="5890" width="9.88671875" style="1" customWidth="1"/>
    <col min="5891" max="5891" width="12.33203125" style="1" customWidth="1"/>
    <col min="5892" max="5892" width="0.88671875" style="1" customWidth="1"/>
    <col min="5893" max="5893" width="10.44140625" style="1" customWidth="1"/>
    <col min="5894" max="5894" width="1.5546875" style="1" customWidth="1"/>
    <col min="5895" max="5895" width="10.109375" style="1" customWidth="1"/>
    <col min="5896" max="5896" width="2.5546875" style="1" customWidth="1"/>
    <col min="5897" max="5897" width="13.6640625" style="1" customWidth="1"/>
    <col min="5898" max="5898" width="2.109375" style="1" customWidth="1"/>
    <col min="5899" max="5899" width="7.109375" style="1" customWidth="1"/>
    <col min="5900" max="5900" width="1.33203125" style="1" customWidth="1"/>
    <col min="5901" max="5901" width="7.109375" style="1" customWidth="1"/>
    <col min="5902" max="5902" width="1.5546875" style="1" customWidth="1"/>
    <col min="5903" max="5903" width="14" style="1" customWidth="1"/>
    <col min="5904" max="5904" width="1.88671875" style="1" customWidth="1"/>
    <col min="5905" max="5905" width="13.44140625" style="1" bestFit="1" customWidth="1"/>
    <col min="5906" max="5906" width="2.33203125" style="1" customWidth="1"/>
    <col min="5907" max="5907" width="12.88671875" style="1" bestFit="1" customWidth="1"/>
    <col min="5908" max="5908" width="13.5546875" style="1" bestFit="1" customWidth="1"/>
    <col min="5909" max="5909" width="14.33203125" style="1" bestFit="1" customWidth="1"/>
    <col min="5910" max="6144" width="11" style="1"/>
    <col min="6145" max="6145" width="39.33203125" style="1" customWidth="1"/>
    <col min="6146" max="6146" width="9.88671875" style="1" customWidth="1"/>
    <col min="6147" max="6147" width="12.33203125" style="1" customWidth="1"/>
    <col min="6148" max="6148" width="0.88671875" style="1" customWidth="1"/>
    <col min="6149" max="6149" width="10.44140625" style="1" customWidth="1"/>
    <col min="6150" max="6150" width="1.5546875" style="1" customWidth="1"/>
    <col min="6151" max="6151" width="10.109375" style="1" customWidth="1"/>
    <col min="6152" max="6152" width="2.5546875" style="1" customWidth="1"/>
    <col min="6153" max="6153" width="13.6640625" style="1" customWidth="1"/>
    <col min="6154" max="6154" width="2.109375" style="1" customWidth="1"/>
    <col min="6155" max="6155" width="7.109375" style="1" customWidth="1"/>
    <col min="6156" max="6156" width="1.33203125" style="1" customWidth="1"/>
    <col min="6157" max="6157" width="7.109375" style="1" customWidth="1"/>
    <col min="6158" max="6158" width="1.5546875" style="1" customWidth="1"/>
    <col min="6159" max="6159" width="14" style="1" customWidth="1"/>
    <col min="6160" max="6160" width="1.88671875" style="1" customWidth="1"/>
    <col min="6161" max="6161" width="13.44140625" style="1" bestFit="1" customWidth="1"/>
    <col min="6162" max="6162" width="2.33203125" style="1" customWidth="1"/>
    <col min="6163" max="6163" width="12.88671875" style="1" bestFit="1" customWidth="1"/>
    <col min="6164" max="6164" width="13.5546875" style="1" bestFit="1" customWidth="1"/>
    <col min="6165" max="6165" width="14.33203125" style="1" bestFit="1" customWidth="1"/>
    <col min="6166" max="6400" width="11" style="1"/>
    <col min="6401" max="6401" width="39.33203125" style="1" customWidth="1"/>
    <col min="6402" max="6402" width="9.88671875" style="1" customWidth="1"/>
    <col min="6403" max="6403" width="12.33203125" style="1" customWidth="1"/>
    <col min="6404" max="6404" width="0.88671875" style="1" customWidth="1"/>
    <col min="6405" max="6405" width="10.44140625" style="1" customWidth="1"/>
    <col min="6406" max="6406" width="1.5546875" style="1" customWidth="1"/>
    <col min="6407" max="6407" width="10.109375" style="1" customWidth="1"/>
    <col min="6408" max="6408" width="2.5546875" style="1" customWidth="1"/>
    <col min="6409" max="6409" width="13.6640625" style="1" customWidth="1"/>
    <col min="6410" max="6410" width="2.109375" style="1" customWidth="1"/>
    <col min="6411" max="6411" width="7.109375" style="1" customWidth="1"/>
    <col min="6412" max="6412" width="1.33203125" style="1" customWidth="1"/>
    <col min="6413" max="6413" width="7.109375" style="1" customWidth="1"/>
    <col min="6414" max="6414" width="1.5546875" style="1" customWidth="1"/>
    <col min="6415" max="6415" width="14" style="1" customWidth="1"/>
    <col min="6416" max="6416" width="1.88671875" style="1" customWidth="1"/>
    <col min="6417" max="6417" width="13.44140625" style="1" bestFit="1" customWidth="1"/>
    <col min="6418" max="6418" width="2.33203125" style="1" customWidth="1"/>
    <col min="6419" max="6419" width="12.88671875" style="1" bestFit="1" customWidth="1"/>
    <col min="6420" max="6420" width="13.5546875" style="1" bestFit="1" customWidth="1"/>
    <col min="6421" max="6421" width="14.33203125" style="1" bestFit="1" customWidth="1"/>
    <col min="6422" max="6656" width="11" style="1"/>
    <col min="6657" max="6657" width="39.33203125" style="1" customWidth="1"/>
    <col min="6658" max="6658" width="9.88671875" style="1" customWidth="1"/>
    <col min="6659" max="6659" width="12.33203125" style="1" customWidth="1"/>
    <col min="6660" max="6660" width="0.88671875" style="1" customWidth="1"/>
    <col min="6661" max="6661" width="10.44140625" style="1" customWidth="1"/>
    <col min="6662" max="6662" width="1.5546875" style="1" customWidth="1"/>
    <col min="6663" max="6663" width="10.109375" style="1" customWidth="1"/>
    <col min="6664" max="6664" width="2.5546875" style="1" customWidth="1"/>
    <col min="6665" max="6665" width="13.6640625" style="1" customWidth="1"/>
    <col min="6666" max="6666" width="2.109375" style="1" customWidth="1"/>
    <col min="6667" max="6667" width="7.109375" style="1" customWidth="1"/>
    <col min="6668" max="6668" width="1.33203125" style="1" customWidth="1"/>
    <col min="6669" max="6669" width="7.109375" style="1" customWidth="1"/>
    <col min="6670" max="6670" width="1.5546875" style="1" customWidth="1"/>
    <col min="6671" max="6671" width="14" style="1" customWidth="1"/>
    <col min="6672" max="6672" width="1.88671875" style="1" customWidth="1"/>
    <col min="6673" max="6673" width="13.44140625" style="1" bestFit="1" customWidth="1"/>
    <col min="6674" max="6674" width="2.33203125" style="1" customWidth="1"/>
    <col min="6675" max="6675" width="12.88671875" style="1" bestFit="1" customWidth="1"/>
    <col min="6676" max="6676" width="13.5546875" style="1" bestFit="1" customWidth="1"/>
    <col min="6677" max="6677" width="14.33203125" style="1" bestFit="1" customWidth="1"/>
    <col min="6678" max="6912" width="11" style="1"/>
    <col min="6913" max="6913" width="39.33203125" style="1" customWidth="1"/>
    <col min="6914" max="6914" width="9.88671875" style="1" customWidth="1"/>
    <col min="6915" max="6915" width="12.33203125" style="1" customWidth="1"/>
    <col min="6916" max="6916" width="0.88671875" style="1" customWidth="1"/>
    <col min="6917" max="6917" width="10.44140625" style="1" customWidth="1"/>
    <col min="6918" max="6918" width="1.5546875" style="1" customWidth="1"/>
    <col min="6919" max="6919" width="10.109375" style="1" customWidth="1"/>
    <col min="6920" max="6920" width="2.5546875" style="1" customWidth="1"/>
    <col min="6921" max="6921" width="13.6640625" style="1" customWidth="1"/>
    <col min="6922" max="6922" width="2.109375" style="1" customWidth="1"/>
    <col min="6923" max="6923" width="7.109375" style="1" customWidth="1"/>
    <col min="6924" max="6924" width="1.33203125" style="1" customWidth="1"/>
    <col min="6925" max="6925" width="7.109375" style="1" customWidth="1"/>
    <col min="6926" max="6926" width="1.5546875" style="1" customWidth="1"/>
    <col min="6927" max="6927" width="14" style="1" customWidth="1"/>
    <col min="6928" max="6928" width="1.88671875" style="1" customWidth="1"/>
    <col min="6929" max="6929" width="13.44140625" style="1" bestFit="1" customWidth="1"/>
    <col min="6930" max="6930" width="2.33203125" style="1" customWidth="1"/>
    <col min="6931" max="6931" width="12.88671875" style="1" bestFit="1" customWidth="1"/>
    <col min="6932" max="6932" width="13.5546875" style="1" bestFit="1" customWidth="1"/>
    <col min="6933" max="6933" width="14.33203125" style="1" bestFit="1" customWidth="1"/>
    <col min="6934" max="7168" width="11" style="1"/>
    <col min="7169" max="7169" width="39.33203125" style="1" customWidth="1"/>
    <col min="7170" max="7170" width="9.88671875" style="1" customWidth="1"/>
    <col min="7171" max="7171" width="12.33203125" style="1" customWidth="1"/>
    <col min="7172" max="7172" width="0.88671875" style="1" customWidth="1"/>
    <col min="7173" max="7173" width="10.44140625" style="1" customWidth="1"/>
    <col min="7174" max="7174" width="1.5546875" style="1" customWidth="1"/>
    <col min="7175" max="7175" width="10.109375" style="1" customWidth="1"/>
    <col min="7176" max="7176" width="2.5546875" style="1" customWidth="1"/>
    <col min="7177" max="7177" width="13.6640625" style="1" customWidth="1"/>
    <col min="7178" max="7178" width="2.109375" style="1" customWidth="1"/>
    <col min="7179" max="7179" width="7.109375" style="1" customWidth="1"/>
    <col min="7180" max="7180" width="1.33203125" style="1" customWidth="1"/>
    <col min="7181" max="7181" width="7.109375" style="1" customWidth="1"/>
    <col min="7182" max="7182" width="1.5546875" style="1" customWidth="1"/>
    <col min="7183" max="7183" width="14" style="1" customWidth="1"/>
    <col min="7184" max="7184" width="1.88671875" style="1" customWidth="1"/>
    <col min="7185" max="7185" width="13.44140625" style="1" bestFit="1" customWidth="1"/>
    <col min="7186" max="7186" width="2.33203125" style="1" customWidth="1"/>
    <col min="7187" max="7187" width="12.88671875" style="1" bestFit="1" customWidth="1"/>
    <col min="7188" max="7188" width="13.5546875" style="1" bestFit="1" customWidth="1"/>
    <col min="7189" max="7189" width="14.33203125" style="1" bestFit="1" customWidth="1"/>
    <col min="7190" max="7424" width="11" style="1"/>
    <col min="7425" max="7425" width="39.33203125" style="1" customWidth="1"/>
    <col min="7426" max="7426" width="9.88671875" style="1" customWidth="1"/>
    <col min="7427" max="7427" width="12.33203125" style="1" customWidth="1"/>
    <col min="7428" max="7428" width="0.88671875" style="1" customWidth="1"/>
    <col min="7429" max="7429" width="10.44140625" style="1" customWidth="1"/>
    <col min="7430" max="7430" width="1.5546875" style="1" customWidth="1"/>
    <col min="7431" max="7431" width="10.109375" style="1" customWidth="1"/>
    <col min="7432" max="7432" width="2.5546875" style="1" customWidth="1"/>
    <col min="7433" max="7433" width="13.6640625" style="1" customWidth="1"/>
    <col min="7434" max="7434" width="2.109375" style="1" customWidth="1"/>
    <col min="7435" max="7435" width="7.109375" style="1" customWidth="1"/>
    <col min="7436" max="7436" width="1.33203125" style="1" customWidth="1"/>
    <col min="7437" max="7437" width="7.109375" style="1" customWidth="1"/>
    <col min="7438" max="7438" width="1.5546875" style="1" customWidth="1"/>
    <col min="7439" max="7439" width="14" style="1" customWidth="1"/>
    <col min="7440" max="7440" width="1.88671875" style="1" customWidth="1"/>
    <col min="7441" max="7441" width="13.44140625" style="1" bestFit="1" customWidth="1"/>
    <col min="7442" max="7442" width="2.33203125" style="1" customWidth="1"/>
    <col min="7443" max="7443" width="12.88671875" style="1" bestFit="1" customWidth="1"/>
    <col min="7444" max="7444" width="13.5546875" style="1" bestFit="1" customWidth="1"/>
    <col min="7445" max="7445" width="14.33203125" style="1" bestFit="1" customWidth="1"/>
    <col min="7446" max="7680" width="11" style="1"/>
    <col min="7681" max="7681" width="39.33203125" style="1" customWidth="1"/>
    <col min="7682" max="7682" width="9.88671875" style="1" customWidth="1"/>
    <col min="7683" max="7683" width="12.33203125" style="1" customWidth="1"/>
    <col min="7684" max="7684" width="0.88671875" style="1" customWidth="1"/>
    <col min="7685" max="7685" width="10.44140625" style="1" customWidth="1"/>
    <col min="7686" max="7686" width="1.5546875" style="1" customWidth="1"/>
    <col min="7687" max="7687" width="10.109375" style="1" customWidth="1"/>
    <col min="7688" max="7688" width="2.5546875" style="1" customWidth="1"/>
    <col min="7689" max="7689" width="13.6640625" style="1" customWidth="1"/>
    <col min="7690" max="7690" width="2.109375" style="1" customWidth="1"/>
    <col min="7691" max="7691" width="7.109375" style="1" customWidth="1"/>
    <col min="7692" max="7692" width="1.33203125" style="1" customWidth="1"/>
    <col min="7693" max="7693" width="7.109375" style="1" customWidth="1"/>
    <col min="7694" max="7694" width="1.5546875" style="1" customWidth="1"/>
    <col min="7695" max="7695" width="14" style="1" customWidth="1"/>
    <col min="7696" max="7696" width="1.88671875" style="1" customWidth="1"/>
    <col min="7697" max="7697" width="13.44140625" style="1" bestFit="1" customWidth="1"/>
    <col min="7698" max="7698" width="2.33203125" style="1" customWidth="1"/>
    <col min="7699" max="7699" width="12.88671875" style="1" bestFit="1" customWidth="1"/>
    <col min="7700" max="7700" width="13.5546875" style="1" bestFit="1" customWidth="1"/>
    <col min="7701" max="7701" width="14.33203125" style="1" bestFit="1" customWidth="1"/>
    <col min="7702" max="7936" width="11" style="1"/>
    <col min="7937" max="7937" width="39.33203125" style="1" customWidth="1"/>
    <col min="7938" max="7938" width="9.88671875" style="1" customWidth="1"/>
    <col min="7939" max="7939" width="12.33203125" style="1" customWidth="1"/>
    <col min="7940" max="7940" width="0.88671875" style="1" customWidth="1"/>
    <col min="7941" max="7941" width="10.44140625" style="1" customWidth="1"/>
    <col min="7942" max="7942" width="1.5546875" style="1" customWidth="1"/>
    <col min="7943" max="7943" width="10.109375" style="1" customWidth="1"/>
    <col min="7944" max="7944" width="2.5546875" style="1" customWidth="1"/>
    <col min="7945" max="7945" width="13.6640625" style="1" customWidth="1"/>
    <col min="7946" max="7946" width="2.109375" style="1" customWidth="1"/>
    <col min="7947" max="7947" width="7.109375" style="1" customWidth="1"/>
    <col min="7948" max="7948" width="1.33203125" style="1" customWidth="1"/>
    <col min="7949" max="7949" width="7.109375" style="1" customWidth="1"/>
    <col min="7950" max="7950" width="1.5546875" style="1" customWidth="1"/>
    <col min="7951" max="7951" width="14" style="1" customWidth="1"/>
    <col min="7952" max="7952" width="1.88671875" style="1" customWidth="1"/>
    <col min="7953" max="7953" width="13.44140625" style="1" bestFit="1" customWidth="1"/>
    <col min="7954" max="7954" width="2.33203125" style="1" customWidth="1"/>
    <col min="7955" max="7955" width="12.88671875" style="1" bestFit="1" customWidth="1"/>
    <col min="7956" max="7956" width="13.5546875" style="1" bestFit="1" customWidth="1"/>
    <col min="7957" max="7957" width="14.33203125" style="1" bestFit="1" customWidth="1"/>
    <col min="7958" max="8192" width="11" style="1"/>
    <col min="8193" max="8193" width="39.33203125" style="1" customWidth="1"/>
    <col min="8194" max="8194" width="9.88671875" style="1" customWidth="1"/>
    <col min="8195" max="8195" width="12.33203125" style="1" customWidth="1"/>
    <col min="8196" max="8196" width="0.88671875" style="1" customWidth="1"/>
    <col min="8197" max="8197" width="10.44140625" style="1" customWidth="1"/>
    <col min="8198" max="8198" width="1.5546875" style="1" customWidth="1"/>
    <col min="8199" max="8199" width="10.109375" style="1" customWidth="1"/>
    <col min="8200" max="8200" width="2.5546875" style="1" customWidth="1"/>
    <col min="8201" max="8201" width="13.6640625" style="1" customWidth="1"/>
    <col min="8202" max="8202" width="2.109375" style="1" customWidth="1"/>
    <col min="8203" max="8203" width="7.109375" style="1" customWidth="1"/>
    <col min="8204" max="8204" width="1.33203125" style="1" customWidth="1"/>
    <col min="8205" max="8205" width="7.109375" style="1" customWidth="1"/>
    <col min="8206" max="8206" width="1.5546875" style="1" customWidth="1"/>
    <col min="8207" max="8207" width="14" style="1" customWidth="1"/>
    <col min="8208" max="8208" width="1.88671875" style="1" customWidth="1"/>
    <col min="8209" max="8209" width="13.44140625" style="1" bestFit="1" customWidth="1"/>
    <col min="8210" max="8210" width="2.33203125" style="1" customWidth="1"/>
    <col min="8211" max="8211" width="12.88671875" style="1" bestFit="1" customWidth="1"/>
    <col min="8212" max="8212" width="13.5546875" style="1" bestFit="1" customWidth="1"/>
    <col min="8213" max="8213" width="14.33203125" style="1" bestFit="1" customWidth="1"/>
    <col min="8214" max="8448" width="11" style="1"/>
    <col min="8449" max="8449" width="39.33203125" style="1" customWidth="1"/>
    <col min="8450" max="8450" width="9.88671875" style="1" customWidth="1"/>
    <col min="8451" max="8451" width="12.33203125" style="1" customWidth="1"/>
    <col min="8452" max="8452" width="0.88671875" style="1" customWidth="1"/>
    <col min="8453" max="8453" width="10.44140625" style="1" customWidth="1"/>
    <col min="8454" max="8454" width="1.5546875" style="1" customWidth="1"/>
    <col min="8455" max="8455" width="10.109375" style="1" customWidth="1"/>
    <col min="8456" max="8456" width="2.5546875" style="1" customWidth="1"/>
    <col min="8457" max="8457" width="13.6640625" style="1" customWidth="1"/>
    <col min="8458" max="8458" width="2.109375" style="1" customWidth="1"/>
    <col min="8459" max="8459" width="7.109375" style="1" customWidth="1"/>
    <col min="8460" max="8460" width="1.33203125" style="1" customWidth="1"/>
    <col min="8461" max="8461" width="7.109375" style="1" customWidth="1"/>
    <col min="8462" max="8462" width="1.5546875" style="1" customWidth="1"/>
    <col min="8463" max="8463" width="14" style="1" customWidth="1"/>
    <col min="8464" max="8464" width="1.88671875" style="1" customWidth="1"/>
    <col min="8465" max="8465" width="13.44140625" style="1" bestFit="1" customWidth="1"/>
    <col min="8466" max="8466" width="2.33203125" style="1" customWidth="1"/>
    <col min="8467" max="8467" width="12.88671875" style="1" bestFit="1" customWidth="1"/>
    <col min="8468" max="8468" width="13.5546875" style="1" bestFit="1" customWidth="1"/>
    <col min="8469" max="8469" width="14.33203125" style="1" bestFit="1" customWidth="1"/>
    <col min="8470" max="8704" width="11" style="1"/>
    <col min="8705" max="8705" width="39.33203125" style="1" customWidth="1"/>
    <col min="8706" max="8706" width="9.88671875" style="1" customWidth="1"/>
    <col min="8707" max="8707" width="12.33203125" style="1" customWidth="1"/>
    <col min="8708" max="8708" width="0.88671875" style="1" customWidth="1"/>
    <col min="8709" max="8709" width="10.44140625" style="1" customWidth="1"/>
    <col min="8710" max="8710" width="1.5546875" style="1" customWidth="1"/>
    <col min="8711" max="8711" width="10.109375" style="1" customWidth="1"/>
    <col min="8712" max="8712" width="2.5546875" style="1" customWidth="1"/>
    <col min="8713" max="8713" width="13.6640625" style="1" customWidth="1"/>
    <col min="8714" max="8714" width="2.109375" style="1" customWidth="1"/>
    <col min="8715" max="8715" width="7.109375" style="1" customWidth="1"/>
    <col min="8716" max="8716" width="1.33203125" style="1" customWidth="1"/>
    <col min="8717" max="8717" width="7.109375" style="1" customWidth="1"/>
    <col min="8718" max="8718" width="1.5546875" style="1" customWidth="1"/>
    <col min="8719" max="8719" width="14" style="1" customWidth="1"/>
    <col min="8720" max="8720" width="1.88671875" style="1" customWidth="1"/>
    <col min="8721" max="8721" width="13.44140625" style="1" bestFit="1" customWidth="1"/>
    <col min="8722" max="8722" width="2.33203125" style="1" customWidth="1"/>
    <col min="8723" max="8723" width="12.88671875" style="1" bestFit="1" customWidth="1"/>
    <col min="8724" max="8724" width="13.5546875" style="1" bestFit="1" customWidth="1"/>
    <col min="8725" max="8725" width="14.33203125" style="1" bestFit="1" customWidth="1"/>
    <col min="8726" max="8960" width="11" style="1"/>
    <col min="8961" max="8961" width="39.33203125" style="1" customWidth="1"/>
    <col min="8962" max="8962" width="9.88671875" style="1" customWidth="1"/>
    <col min="8963" max="8963" width="12.33203125" style="1" customWidth="1"/>
    <col min="8964" max="8964" width="0.88671875" style="1" customWidth="1"/>
    <col min="8965" max="8965" width="10.44140625" style="1" customWidth="1"/>
    <col min="8966" max="8966" width="1.5546875" style="1" customWidth="1"/>
    <col min="8967" max="8967" width="10.109375" style="1" customWidth="1"/>
    <col min="8968" max="8968" width="2.5546875" style="1" customWidth="1"/>
    <col min="8969" max="8969" width="13.6640625" style="1" customWidth="1"/>
    <col min="8970" max="8970" width="2.109375" style="1" customWidth="1"/>
    <col min="8971" max="8971" width="7.109375" style="1" customWidth="1"/>
    <col min="8972" max="8972" width="1.33203125" style="1" customWidth="1"/>
    <col min="8973" max="8973" width="7.109375" style="1" customWidth="1"/>
    <col min="8974" max="8974" width="1.5546875" style="1" customWidth="1"/>
    <col min="8975" max="8975" width="14" style="1" customWidth="1"/>
    <col min="8976" max="8976" width="1.88671875" style="1" customWidth="1"/>
    <col min="8977" max="8977" width="13.44140625" style="1" bestFit="1" customWidth="1"/>
    <col min="8978" max="8978" width="2.33203125" style="1" customWidth="1"/>
    <col min="8979" max="8979" width="12.88671875" style="1" bestFit="1" customWidth="1"/>
    <col min="8980" max="8980" width="13.5546875" style="1" bestFit="1" customWidth="1"/>
    <col min="8981" max="8981" width="14.33203125" style="1" bestFit="1" customWidth="1"/>
    <col min="8982" max="9216" width="11" style="1"/>
    <col min="9217" max="9217" width="39.33203125" style="1" customWidth="1"/>
    <col min="9218" max="9218" width="9.88671875" style="1" customWidth="1"/>
    <col min="9219" max="9219" width="12.33203125" style="1" customWidth="1"/>
    <col min="9220" max="9220" width="0.88671875" style="1" customWidth="1"/>
    <col min="9221" max="9221" width="10.44140625" style="1" customWidth="1"/>
    <col min="9222" max="9222" width="1.5546875" style="1" customWidth="1"/>
    <col min="9223" max="9223" width="10.109375" style="1" customWidth="1"/>
    <col min="9224" max="9224" width="2.5546875" style="1" customWidth="1"/>
    <col min="9225" max="9225" width="13.6640625" style="1" customWidth="1"/>
    <col min="9226" max="9226" width="2.109375" style="1" customWidth="1"/>
    <col min="9227" max="9227" width="7.109375" style="1" customWidth="1"/>
    <col min="9228" max="9228" width="1.33203125" style="1" customWidth="1"/>
    <col min="9229" max="9229" width="7.109375" style="1" customWidth="1"/>
    <col min="9230" max="9230" width="1.5546875" style="1" customWidth="1"/>
    <col min="9231" max="9231" width="14" style="1" customWidth="1"/>
    <col min="9232" max="9232" width="1.88671875" style="1" customWidth="1"/>
    <col min="9233" max="9233" width="13.44140625" style="1" bestFit="1" customWidth="1"/>
    <col min="9234" max="9234" width="2.33203125" style="1" customWidth="1"/>
    <col min="9235" max="9235" width="12.88671875" style="1" bestFit="1" customWidth="1"/>
    <col min="9236" max="9236" width="13.5546875" style="1" bestFit="1" customWidth="1"/>
    <col min="9237" max="9237" width="14.33203125" style="1" bestFit="1" customWidth="1"/>
    <col min="9238" max="9472" width="11" style="1"/>
    <col min="9473" max="9473" width="39.33203125" style="1" customWidth="1"/>
    <col min="9474" max="9474" width="9.88671875" style="1" customWidth="1"/>
    <col min="9475" max="9475" width="12.33203125" style="1" customWidth="1"/>
    <col min="9476" max="9476" width="0.88671875" style="1" customWidth="1"/>
    <col min="9477" max="9477" width="10.44140625" style="1" customWidth="1"/>
    <col min="9478" max="9478" width="1.5546875" style="1" customWidth="1"/>
    <col min="9479" max="9479" width="10.109375" style="1" customWidth="1"/>
    <col min="9480" max="9480" width="2.5546875" style="1" customWidth="1"/>
    <col min="9481" max="9481" width="13.6640625" style="1" customWidth="1"/>
    <col min="9482" max="9482" width="2.109375" style="1" customWidth="1"/>
    <col min="9483" max="9483" width="7.109375" style="1" customWidth="1"/>
    <col min="9484" max="9484" width="1.33203125" style="1" customWidth="1"/>
    <col min="9485" max="9485" width="7.109375" style="1" customWidth="1"/>
    <col min="9486" max="9486" width="1.5546875" style="1" customWidth="1"/>
    <col min="9487" max="9487" width="14" style="1" customWidth="1"/>
    <col min="9488" max="9488" width="1.88671875" style="1" customWidth="1"/>
    <col min="9489" max="9489" width="13.44140625" style="1" bestFit="1" customWidth="1"/>
    <col min="9490" max="9490" width="2.33203125" style="1" customWidth="1"/>
    <col min="9491" max="9491" width="12.88671875" style="1" bestFit="1" customWidth="1"/>
    <col min="9492" max="9492" width="13.5546875" style="1" bestFit="1" customWidth="1"/>
    <col min="9493" max="9493" width="14.33203125" style="1" bestFit="1" customWidth="1"/>
    <col min="9494" max="9728" width="11" style="1"/>
    <col min="9729" max="9729" width="39.33203125" style="1" customWidth="1"/>
    <col min="9730" max="9730" width="9.88671875" style="1" customWidth="1"/>
    <col min="9731" max="9731" width="12.33203125" style="1" customWidth="1"/>
    <col min="9732" max="9732" width="0.88671875" style="1" customWidth="1"/>
    <col min="9733" max="9733" width="10.44140625" style="1" customWidth="1"/>
    <col min="9734" max="9734" width="1.5546875" style="1" customWidth="1"/>
    <col min="9735" max="9735" width="10.109375" style="1" customWidth="1"/>
    <col min="9736" max="9736" width="2.5546875" style="1" customWidth="1"/>
    <col min="9737" max="9737" width="13.6640625" style="1" customWidth="1"/>
    <col min="9738" max="9738" width="2.109375" style="1" customWidth="1"/>
    <col min="9739" max="9739" width="7.109375" style="1" customWidth="1"/>
    <col min="9740" max="9740" width="1.33203125" style="1" customWidth="1"/>
    <col min="9741" max="9741" width="7.109375" style="1" customWidth="1"/>
    <col min="9742" max="9742" width="1.5546875" style="1" customWidth="1"/>
    <col min="9743" max="9743" width="14" style="1" customWidth="1"/>
    <col min="9744" max="9744" width="1.88671875" style="1" customWidth="1"/>
    <col min="9745" max="9745" width="13.44140625" style="1" bestFit="1" customWidth="1"/>
    <col min="9746" max="9746" width="2.33203125" style="1" customWidth="1"/>
    <col min="9747" max="9747" width="12.88671875" style="1" bestFit="1" customWidth="1"/>
    <col min="9748" max="9748" width="13.5546875" style="1" bestFit="1" customWidth="1"/>
    <col min="9749" max="9749" width="14.33203125" style="1" bestFit="1" customWidth="1"/>
    <col min="9750" max="9984" width="11" style="1"/>
    <col min="9985" max="9985" width="39.33203125" style="1" customWidth="1"/>
    <col min="9986" max="9986" width="9.88671875" style="1" customWidth="1"/>
    <col min="9987" max="9987" width="12.33203125" style="1" customWidth="1"/>
    <col min="9988" max="9988" width="0.88671875" style="1" customWidth="1"/>
    <col min="9989" max="9989" width="10.44140625" style="1" customWidth="1"/>
    <col min="9990" max="9990" width="1.5546875" style="1" customWidth="1"/>
    <col min="9991" max="9991" width="10.109375" style="1" customWidth="1"/>
    <col min="9992" max="9992" width="2.5546875" style="1" customWidth="1"/>
    <col min="9993" max="9993" width="13.6640625" style="1" customWidth="1"/>
    <col min="9994" max="9994" width="2.109375" style="1" customWidth="1"/>
    <col min="9995" max="9995" width="7.109375" style="1" customWidth="1"/>
    <col min="9996" max="9996" width="1.33203125" style="1" customWidth="1"/>
    <col min="9997" max="9997" width="7.109375" style="1" customWidth="1"/>
    <col min="9998" max="9998" width="1.5546875" style="1" customWidth="1"/>
    <col min="9999" max="9999" width="14" style="1" customWidth="1"/>
    <col min="10000" max="10000" width="1.88671875" style="1" customWidth="1"/>
    <col min="10001" max="10001" width="13.44140625" style="1" bestFit="1" customWidth="1"/>
    <col min="10002" max="10002" width="2.33203125" style="1" customWidth="1"/>
    <col min="10003" max="10003" width="12.88671875" style="1" bestFit="1" customWidth="1"/>
    <col min="10004" max="10004" width="13.5546875" style="1" bestFit="1" customWidth="1"/>
    <col min="10005" max="10005" width="14.33203125" style="1" bestFit="1" customWidth="1"/>
    <col min="10006" max="10240" width="11" style="1"/>
    <col min="10241" max="10241" width="39.33203125" style="1" customWidth="1"/>
    <col min="10242" max="10242" width="9.88671875" style="1" customWidth="1"/>
    <col min="10243" max="10243" width="12.33203125" style="1" customWidth="1"/>
    <col min="10244" max="10244" width="0.88671875" style="1" customWidth="1"/>
    <col min="10245" max="10245" width="10.44140625" style="1" customWidth="1"/>
    <col min="10246" max="10246" width="1.5546875" style="1" customWidth="1"/>
    <col min="10247" max="10247" width="10.109375" style="1" customWidth="1"/>
    <col min="10248" max="10248" width="2.5546875" style="1" customWidth="1"/>
    <col min="10249" max="10249" width="13.6640625" style="1" customWidth="1"/>
    <col min="10250" max="10250" width="2.109375" style="1" customWidth="1"/>
    <col min="10251" max="10251" width="7.109375" style="1" customWidth="1"/>
    <col min="10252" max="10252" width="1.33203125" style="1" customWidth="1"/>
    <col min="10253" max="10253" width="7.109375" style="1" customWidth="1"/>
    <col min="10254" max="10254" width="1.5546875" style="1" customWidth="1"/>
    <col min="10255" max="10255" width="14" style="1" customWidth="1"/>
    <col min="10256" max="10256" width="1.88671875" style="1" customWidth="1"/>
    <col min="10257" max="10257" width="13.44140625" style="1" bestFit="1" customWidth="1"/>
    <col min="10258" max="10258" width="2.33203125" style="1" customWidth="1"/>
    <col min="10259" max="10259" width="12.88671875" style="1" bestFit="1" customWidth="1"/>
    <col min="10260" max="10260" width="13.5546875" style="1" bestFit="1" customWidth="1"/>
    <col min="10261" max="10261" width="14.33203125" style="1" bestFit="1" customWidth="1"/>
    <col min="10262" max="10496" width="11" style="1"/>
    <col min="10497" max="10497" width="39.33203125" style="1" customWidth="1"/>
    <col min="10498" max="10498" width="9.88671875" style="1" customWidth="1"/>
    <col min="10499" max="10499" width="12.33203125" style="1" customWidth="1"/>
    <col min="10500" max="10500" width="0.88671875" style="1" customWidth="1"/>
    <col min="10501" max="10501" width="10.44140625" style="1" customWidth="1"/>
    <col min="10502" max="10502" width="1.5546875" style="1" customWidth="1"/>
    <col min="10503" max="10503" width="10.109375" style="1" customWidth="1"/>
    <col min="10504" max="10504" width="2.5546875" style="1" customWidth="1"/>
    <col min="10505" max="10505" width="13.6640625" style="1" customWidth="1"/>
    <col min="10506" max="10506" width="2.109375" style="1" customWidth="1"/>
    <col min="10507" max="10507" width="7.109375" style="1" customWidth="1"/>
    <col min="10508" max="10508" width="1.33203125" style="1" customWidth="1"/>
    <col min="10509" max="10509" width="7.109375" style="1" customWidth="1"/>
    <col min="10510" max="10510" width="1.5546875" style="1" customWidth="1"/>
    <col min="10511" max="10511" width="14" style="1" customWidth="1"/>
    <col min="10512" max="10512" width="1.88671875" style="1" customWidth="1"/>
    <col min="10513" max="10513" width="13.44140625" style="1" bestFit="1" customWidth="1"/>
    <col min="10514" max="10514" width="2.33203125" style="1" customWidth="1"/>
    <col min="10515" max="10515" width="12.88671875" style="1" bestFit="1" customWidth="1"/>
    <col min="10516" max="10516" width="13.5546875" style="1" bestFit="1" customWidth="1"/>
    <col min="10517" max="10517" width="14.33203125" style="1" bestFit="1" customWidth="1"/>
    <col min="10518" max="10752" width="11" style="1"/>
    <col min="10753" max="10753" width="39.33203125" style="1" customWidth="1"/>
    <col min="10754" max="10754" width="9.88671875" style="1" customWidth="1"/>
    <col min="10755" max="10755" width="12.33203125" style="1" customWidth="1"/>
    <col min="10756" max="10756" width="0.88671875" style="1" customWidth="1"/>
    <col min="10757" max="10757" width="10.44140625" style="1" customWidth="1"/>
    <col min="10758" max="10758" width="1.5546875" style="1" customWidth="1"/>
    <col min="10759" max="10759" width="10.109375" style="1" customWidth="1"/>
    <col min="10760" max="10760" width="2.5546875" style="1" customWidth="1"/>
    <col min="10761" max="10761" width="13.6640625" style="1" customWidth="1"/>
    <col min="10762" max="10762" width="2.109375" style="1" customWidth="1"/>
    <col min="10763" max="10763" width="7.109375" style="1" customWidth="1"/>
    <col min="10764" max="10764" width="1.33203125" style="1" customWidth="1"/>
    <col min="10765" max="10765" width="7.109375" style="1" customWidth="1"/>
    <col min="10766" max="10766" width="1.5546875" style="1" customWidth="1"/>
    <col min="10767" max="10767" width="14" style="1" customWidth="1"/>
    <col min="10768" max="10768" width="1.88671875" style="1" customWidth="1"/>
    <col min="10769" max="10769" width="13.44140625" style="1" bestFit="1" customWidth="1"/>
    <col min="10770" max="10770" width="2.33203125" style="1" customWidth="1"/>
    <col min="10771" max="10771" width="12.88671875" style="1" bestFit="1" customWidth="1"/>
    <col min="10772" max="10772" width="13.5546875" style="1" bestFit="1" customWidth="1"/>
    <col min="10773" max="10773" width="14.33203125" style="1" bestFit="1" customWidth="1"/>
    <col min="10774" max="11008" width="11" style="1"/>
    <col min="11009" max="11009" width="39.33203125" style="1" customWidth="1"/>
    <col min="11010" max="11010" width="9.88671875" style="1" customWidth="1"/>
    <col min="11011" max="11011" width="12.33203125" style="1" customWidth="1"/>
    <col min="11012" max="11012" width="0.88671875" style="1" customWidth="1"/>
    <col min="11013" max="11013" width="10.44140625" style="1" customWidth="1"/>
    <col min="11014" max="11014" width="1.5546875" style="1" customWidth="1"/>
    <col min="11015" max="11015" width="10.109375" style="1" customWidth="1"/>
    <col min="11016" max="11016" width="2.5546875" style="1" customWidth="1"/>
    <col min="11017" max="11017" width="13.6640625" style="1" customWidth="1"/>
    <col min="11018" max="11018" width="2.109375" style="1" customWidth="1"/>
    <col min="11019" max="11019" width="7.109375" style="1" customWidth="1"/>
    <col min="11020" max="11020" width="1.33203125" style="1" customWidth="1"/>
    <col min="11021" max="11021" width="7.109375" style="1" customWidth="1"/>
    <col min="11022" max="11022" width="1.5546875" style="1" customWidth="1"/>
    <col min="11023" max="11023" width="14" style="1" customWidth="1"/>
    <col min="11024" max="11024" width="1.88671875" style="1" customWidth="1"/>
    <col min="11025" max="11025" width="13.44140625" style="1" bestFit="1" customWidth="1"/>
    <col min="11026" max="11026" width="2.33203125" style="1" customWidth="1"/>
    <col min="11027" max="11027" width="12.88671875" style="1" bestFit="1" customWidth="1"/>
    <col min="11028" max="11028" width="13.5546875" style="1" bestFit="1" customWidth="1"/>
    <col min="11029" max="11029" width="14.33203125" style="1" bestFit="1" customWidth="1"/>
    <col min="11030" max="11264" width="11" style="1"/>
    <col min="11265" max="11265" width="39.33203125" style="1" customWidth="1"/>
    <col min="11266" max="11266" width="9.88671875" style="1" customWidth="1"/>
    <col min="11267" max="11267" width="12.33203125" style="1" customWidth="1"/>
    <col min="11268" max="11268" width="0.88671875" style="1" customWidth="1"/>
    <col min="11269" max="11269" width="10.44140625" style="1" customWidth="1"/>
    <col min="11270" max="11270" width="1.5546875" style="1" customWidth="1"/>
    <col min="11271" max="11271" width="10.109375" style="1" customWidth="1"/>
    <col min="11272" max="11272" width="2.5546875" style="1" customWidth="1"/>
    <col min="11273" max="11273" width="13.6640625" style="1" customWidth="1"/>
    <col min="11274" max="11274" width="2.109375" style="1" customWidth="1"/>
    <col min="11275" max="11275" width="7.109375" style="1" customWidth="1"/>
    <col min="11276" max="11276" width="1.33203125" style="1" customWidth="1"/>
    <col min="11277" max="11277" width="7.109375" style="1" customWidth="1"/>
    <col min="11278" max="11278" width="1.5546875" style="1" customWidth="1"/>
    <col min="11279" max="11279" width="14" style="1" customWidth="1"/>
    <col min="11280" max="11280" width="1.88671875" style="1" customWidth="1"/>
    <col min="11281" max="11281" width="13.44140625" style="1" bestFit="1" customWidth="1"/>
    <col min="11282" max="11282" width="2.33203125" style="1" customWidth="1"/>
    <col min="11283" max="11283" width="12.88671875" style="1" bestFit="1" customWidth="1"/>
    <col min="11284" max="11284" width="13.5546875" style="1" bestFit="1" customWidth="1"/>
    <col min="11285" max="11285" width="14.33203125" style="1" bestFit="1" customWidth="1"/>
    <col min="11286" max="11520" width="11" style="1"/>
    <col min="11521" max="11521" width="39.33203125" style="1" customWidth="1"/>
    <col min="11522" max="11522" width="9.88671875" style="1" customWidth="1"/>
    <col min="11523" max="11523" width="12.33203125" style="1" customWidth="1"/>
    <col min="11524" max="11524" width="0.88671875" style="1" customWidth="1"/>
    <col min="11525" max="11525" width="10.44140625" style="1" customWidth="1"/>
    <col min="11526" max="11526" width="1.5546875" style="1" customWidth="1"/>
    <col min="11527" max="11527" width="10.109375" style="1" customWidth="1"/>
    <col min="11528" max="11528" width="2.5546875" style="1" customWidth="1"/>
    <col min="11529" max="11529" width="13.6640625" style="1" customWidth="1"/>
    <col min="11530" max="11530" width="2.109375" style="1" customWidth="1"/>
    <col min="11531" max="11531" width="7.109375" style="1" customWidth="1"/>
    <col min="11532" max="11532" width="1.33203125" style="1" customWidth="1"/>
    <col min="11533" max="11533" width="7.109375" style="1" customWidth="1"/>
    <col min="11534" max="11534" width="1.5546875" style="1" customWidth="1"/>
    <col min="11535" max="11535" width="14" style="1" customWidth="1"/>
    <col min="11536" max="11536" width="1.88671875" style="1" customWidth="1"/>
    <col min="11537" max="11537" width="13.44140625" style="1" bestFit="1" customWidth="1"/>
    <col min="11538" max="11538" width="2.33203125" style="1" customWidth="1"/>
    <col min="11539" max="11539" width="12.88671875" style="1" bestFit="1" customWidth="1"/>
    <col min="11540" max="11540" width="13.5546875" style="1" bestFit="1" customWidth="1"/>
    <col min="11541" max="11541" width="14.33203125" style="1" bestFit="1" customWidth="1"/>
    <col min="11542" max="11776" width="11" style="1"/>
    <col min="11777" max="11777" width="39.33203125" style="1" customWidth="1"/>
    <col min="11778" max="11778" width="9.88671875" style="1" customWidth="1"/>
    <col min="11779" max="11779" width="12.33203125" style="1" customWidth="1"/>
    <col min="11780" max="11780" width="0.88671875" style="1" customWidth="1"/>
    <col min="11781" max="11781" width="10.44140625" style="1" customWidth="1"/>
    <col min="11782" max="11782" width="1.5546875" style="1" customWidth="1"/>
    <col min="11783" max="11783" width="10.109375" style="1" customWidth="1"/>
    <col min="11784" max="11784" width="2.5546875" style="1" customWidth="1"/>
    <col min="11785" max="11785" width="13.6640625" style="1" customWidth="1"/>
    <col min="11786" max="11786" width="2.109375" style="1" customWidth="1"/>
    <col min="11787" max="11787" width="7.109375" style="1" customWidth="1"/>
    <col min="11788" max="11788" width="1.33203125" style="1" customWidth="1"/>
    <col min="11789" max="11789" width="7.109375" style="1" customWidth="1"/>
    <col min="11790" max="11790" width="1.5546875" style="1" customWidth="1"/>
    <col min="11791" max="11791" width="14" style="1" customWidth="1"/>
    <col min="11792" max="11792" width="1.88671875" style="1" customWidth="1"/>
    <col min="11793" max="11793" width="13.44140625" style="1" bestFit="1" customWidth="1"/>
    <col min="11794" max="11794" width="2.33203125" style="1" customWidth="1"/>
    <col min="11795" max="11795" width="12.88671875" style="1" bestFit="1" customWidth="1"/>
    <col min="11796" max="11796" width="13.5546875" style="1" bestFit="1" customWidth="1"/>
    <col min="11797" max="11797" width="14.33203125" style="1" bestFit="1" customWidth="1"/>
    <col min="11798" max="12032" width="11" style="1"/>
    <col min="12033" max="12033" width="39.33203125" style="1" customWidth="1"/>
    <col min="12034" max="12034" width="9.88671875" style="1" customWidth="1"/>
    <col min="12035" max="12035" width="12.33203125" style="1" customWidth="1"/>
    <col min="12036" max="12036" width="0.88671875" style="1" customWidth="1"/>
    <col min="12037" max="12037" width="10.44140625" style="1" customWidth="1"/>
    <col min="12038" max="12038" width="1.5546875" style="1" customWidth="1"/>
    <col min="12039" max="12039" width="10.109375" style="1" customWidth="1"/>
    <col min="12040" max="12040" width="2.5546875" style="1" customWidth="1"/>
    <col min="12041" max="12041" width="13.6640625" style="1" customWidth="1"/>
    <col min="12042" max="12042" width="2.109375" style="1" customWidth="1"/>
    <col min="12043" max="12043" width="7.109375" style="1" customWidth="1"/>
    <col min="12044" max="12044" width="1.33203125" style="1" customWidth="1"/>
    <col min="12045" max="12045" width="7.109375" style="1" customWidth="1"/>
    <col min="12046" max="12046" width="1.5546875" style="1" customWidth="1"/>
    <col min="12047" max="12047" width="14" style="1" customWidth="1"/>
    <col min="12048" max="12048" width="1.88671875" style="1" customWidth="1"/>
    <col min="12049" max="12049" width="13.44140625" style="1" bestFit="1" customWidth="1"/>
    <col min="12050" max="12050" width="2.33203125" style="1" customWidth="1"/>
    <col min="12051" max="12051" width="12.88671875" style="1" bestFit="1" customWidth="1"/>
    <col min="12052" max="12052" width="13.5546875" style="1" bestFit="1" customWidth="1"/>
    <col min="12053" max="12053" width="14.33203125" style="1" bestFit="1" customWidth="1"/>
    <col min="12054" max="12288" width="11" style="1"/>
    <col min="12289" max="12289" width="39.33203125" style="1" customWidth="1"/>
    <col min="12290" max="12290" width="9.88671875" style="1" customWidth="1"/>
    <col min="12291" max="12291" width="12.33203125" style="1" customWidth="1"/>
    <col min="12292" max="12292" width="0.88671875" style="1" customWidth="1"/>
    <col min="12293" max="12293" width="10.44140625" style="1" customWidth="1"/>
    <col min="12294" max="12294" width="1.5546875" style="1" customWidth="1"/>
    <col min="12295" max="12295" width="10.109375" style="1" customWidth="1"/>
    <col min="12296" max="12296" width="2.5546875" style="1" customWidth="1"/>
    <col min="12297" max="12297" width="13.6640625" style="1" customWidth="1"/>
    <col min="12298" max="12298" width="2.109375" style="1" customWidth="1"/>
    <col min="12299" max="12299" width="7.109375" style="1" customWidth="1"/>
    <col min="12300" max="12300" width="1.33203125" style="1" customWidth="1"/>
    <col min="12301" max="12301" width="7.109375" style="1" customWidth="1"/>
    <col min="12302" max="12302" width="1.5546875" style="1" customWidth="1"/>
    <col min="12303" max="12303" width="14" style="1" customWidth="1"/>
    <col min="12304" max="12304" width="1.88671875" style="1" customWidth="1"/>
    <col min="12305" max="12305" width="13.44140625" style="1" bestFit="1" customWidth="1"/>
    <col min="12306" max="12306" width="2.33203125" style="1" customWidth="1"/>
    <col min="12307" max="12307" width="12.88671875" style="1" bestFit="1" customWidth="1"/>
    <col min="12308" max="12308" width="13.5546875" style="1" bestFit="1" customWidth="1"/>
    <col min="12309" max="12309" width="14.33203125" style="1" bestFit="1" customWidth="1"/>
    <col min="12310" max="12544" width="11" style="1"/>
    <col min="12545" max="12545" width="39.33203125" style="1" customWidth="1"/>
    <col min="12546" max="12546" width="9.88671875" style="1" customWidth="1"/>
    <col min="12547" max="12547" width="12.33203125" style="1" customWidth="1"/>
    <col min="12548" max="12548" width="0.88671875" style="1" customWidth="1"/>
    <col min="12549" max="12549" width="10.44140625" style="1" customWidth="1"/>
    <col min="12550" max="12550" width="1.5546875" style="1" customWidth="1"/>
    <col min="12551" max="12551" width="10.109375" style="1" customWidth="1"/>
    <col min="12552" max="12552" width="2.5546875" style="1" customWidth="1"/>
    <col min="12553" max="12553" width="13.6640625" style="1" customWidth="1"/>
    <col min="12554" max="12554" width="2.109375" style="1" customWidth="1"/>
    <col min="12555" max="12555" width="7.109375" style="1" customWidth="1"/>
    <col min="12556" max="12556" width="1.33203125" style="1" customWidth="1"/>
    <col min="12557" max="12557" width="7.109375" style="1" customWidth="1"/>
    <col min="12558" max="12558" width="1.5546875" style="1" customWidth="1"/>
    <col min="12559" max="12559" width="14" style="1" customWidth="1"/>
    <col min="12560" max="12560" width="1.88671875" style="1" customWidth="1"/>
    <col min="12561" max="12561" width="13.44140625" style="1" bestFit="1" customWidth="1"/>
    <col min="12562" max="12562" width="2.33203125" style="1" customWidth="1"/>
    <col min="12563" max="12563" width="12.88671875" style="1" bestFit="1" customWidth="1"/>
    <col min="12564" max="12564" width="13.5546875" style="1" bestFit="1" customWidth="1"/>
    <col min="12565" max="12565" width="14.33203125" style="1" bestFit="1" customWidth="1"/>
    <col min="12566" max="12800" width="11" style="1"/>
    <col min="12801" max="12801" width="39.33203125" style="1" customWidth="1"/>
    <col min="12802" max="12802" width="9.88671875" style="1" customWidth="1"/>
    <col min="12803" max="12803" width="12.33203125" style="1" customWidth="1"/>
    <col min="12804" max="12804" width="0.88671875" style="1" customWidth="1"/>
    <col min="12805" max="12805" width="10.44140625" style="1" customWidth="1"/>
    <col min="12806" max="12806" width="1.5546875" style="1" customWidth="1"/>
    <col min="12807" max="12807" width="10.109375" style="1" customWidth="1"/>
    <col min="12808" max="12808" width="2.5546875" style="1" customWidth="1"/>
    <col min="12809" max="12809" width="13.6640625" style="1" customWidth="1"/>
    <col min="12810" max="12810" width="2.109375" style="1" customWidth="1"/>
    <col min="12811" max="12811" width="7.109375" style="1" customWidth="1"/>
    <col min="12812" max="12812" width="1.33203125" style="1" customWidth="1"/>
    <col min="12813" max="12813" width="7.109375" style="1" customWidth="1"/>
    <col min="12814" max="12814" width="1.5546875" style="1" customWidth="1"/>
    <col min="12815" max="12815" width="14" style="1" customWidth="1"/>
    <col min="12816" max="12816" width="1.88671875" style="1" customWidth="1"/>
    <col min="12817" max="12817" width="13.44140625" style="1" bestFit="1" customWidth="1"/>
    <col min="12818" max="12818" width="2.33203125" style="1" customWidth="1"/>
    <col min="12819" max="12819" width="12.88671875" style="1" bestFit="1" customWidth="1"/>
    <col min="12820" max="12820" width="13.5546875" style="1" bestFit="1" customWidth="1"/>
    <col min="12821" max="12821" width="14.33203125" style="1" bestFit="1" customWidth="1"/>
    <col min="12822" max="13056" width="11" style="1"/>
    <col min="13057" max="13057" width="39.33203125" style="1" customWidth="1"/>
    <col min="13058" max="13058" width="9.88671875" style="1" customWidth="1"/>
    <col min="13059" max="13059" width="12.33203125" style="1" customWidth="1"/>
    <col min="13060" max="13060" width="0.88671875" style="1" customWidth="1"/>
    <col min="13061" max="13061" width="10.44140625" style="1" customWidth="1"/>
    <col min="13062" max="13062" width="1.5546875" style="1" customWidth="1"/>
    <col min="13063" max="13063" width="10.109375" style="1" customWidth="1"/>
    <col min="13064" max="13064" width="2.5546875" style="1" customWidth="1"/>
    <col min="13065" max="13065" width="13.6640625" style="1" customWidth="1"/>
    <col min="13066" max="13066" width="2.109375" style="1" customWidth="1"/>
    <col min="13067" max="13067" width="7.109375" style="1" customWidth="1"/>
    <col min="13068" max="13068" width="1.33203125" style="1" customWidth="1"/>
    <col min="13069" max="13069" width="7.109375" style="1" customWidth="1"/>
    <col min="13070" max="13070" width="1.5546875" style="1" customWidth="1"/>
    <col min="13071" max="13071" width="14" style="1" customWidth="1"/>
    <col min="13072" max="13072" width="1.88671875" style="1" customWidth="1"/>
    <col min="13073" max="13073" width="13.44140625" style="1" bestFit="1" customWidth="1"/>
    <col min="13074" max="13074" width="2.33203125" style="1" customWidth="1"/>
    <col min="13075" max="13075" width="12.88671875" style="1" bestFit="1" customWidth="1"/>
    <col min="13076" max="13076" width="13.5546875" style="1" bestFit="1" customWidth="1"/>
    <col min="13077" max="13077" width="14.33203125" style="1" bestFit="1" customWidth="1"/>
    <col min="13078" max="13312" width="11" style="1"/>
    <col min="13313" max="13313" width="39.33203125" style="1" customWidth="1"/>
    <col min="13314" max="13314" width="9.88671875" style="1" customWidth="1"/>
    <col min="13315" max="13315" width="12.33203125" style="1" customWidth="1"/>
    <col min="13316" max="13316" width="0.88671875" style="1" customWidth="1"/>
    <col min="13317" max="13317" width="10.44140625" style="1" customWidth="1"/>
    <col min="13318" max="13318" width="1.5546875" style="1" customWidth="1"/>
    <col min="13319" max="13319" width="10.109375" style="1" customWidth="1"/>
    <col min="13320" max="13320" width="2.5546875" style="1" customWidth="1"/>
    <col min="13321" max="13321" width="13.6640625" style="1" customWidth="1"/>
    <col min="13322" max="13322" width="2.109375" style="1" customWidth="1"/>
    <col min="13323" max="13323" width="7.109375" style="1" customWidth="1"/>
    <col min="13324" max="13324" width="1.33203125" style="1" customWidth="1"/>
    <col min="13325" max="13325" width="7.109375" style="1" customWidth="1"/>
    <col min="13326" max="13326" width="1.5546875" style="1" customWidth="1"/>
    <col min="13327" max="13327" width="14" style="1" customWidth="1"/>
    <col min="13328" max="13328" width="1.88671875" style="1" customWidth="1"/>
    <col min="13329" max="13329" width="13.44140625" style="1" bestFit="1" customWidth="1"/>
    <col min="13330" max="13330" width="2.33203125" style="1" customWidth="1"/>
    <col min="13331" max="13331" width="12.88671875" style="1" bestFit="1" customWidth="1"/>
    <col min="13332" max="13332" width="13.5546875" style="1" bestFit="1" customWidth="1"/>
    <col min="13333" max="13333" width="14.33203125" style="1" bestFit="1" customWidth="1"/>
    <col min="13334" max="13568" width="11" style="1"/>
    <col min="13569" max="13569" width="39.33203125" style="1" customWidth="1"/>
    <col min="13570" max="13570" width="9.88671875" style="1" customWidth="1"/>
    <col min="13571" max="13571" width="12.33203125" style="1" customWidth="1"/>
    <col min="13572" max="13572" width="0.88671875" style="1" customWidth="1"/>
    <col min="13573" max="13573" width="10.44140625" style="1" customWidth="1"/>
    <col min="13574" max="13574" width="1.5546875" style="1" customWidth="1"/>
    <col min="13575" max="13575" width="10.109375" style="1" customWidth="1"/>
    <col min="13576" max="13576" width="2.5546875" style="1" customWidth="1"/>
    <col min="13577" max="13577" width="13.6640625" style="1" customWidth="1"/>
    <col min="13578" max="13578" width="2.109375" style="1" customWidth="1"/>
    <col min="13579" max="13579" width="7.109375" style="1" customWidth="1"/>
    <col min="13580" max="13580" width="1.33203125" style="1" customWidth="1"/>
    <col min="13581" max="13581" width="7.109375" style="1" customWidth="1"/>
    <col min="13582" max="13582" width="1.5546875" style="1" customWidth="1"/>
    <col min="13583" max="13583" width="14" style="1" customWidth="1"/>
    <col min="13584" max="13584" width="1.88671875" style="1" customWidth="1"/>
    <col min="13585" max="13585" width="13.44140625" style="1" bestFit="1" customWidth="1"/>
    <col min="13586" max="13586" width="2.33203125" style="1" customWidth="1"/>
    <col min="13587" max="13587" width="12.88671875" style="1" bestFit="1" customWidth="1"/>
    <col min="13588" max="13588" width="13.5546875" style="1" bestFit="1" customWidth="1"/>
    <col min="13589" max="13589" width="14.33203125" style="1" bestFit="1" customWidth="1"/>
    <col min="13590" max="13824" width="11" style="1"/>
    <col min="13825" max="13825" width="39.33203125" style="1" customWidth="1"/>
    <col min="13826" max="13826" width="9.88671875" style="1" customWidth="1"/>
    <col min="13827" max="13827" width="12.33203125" style="1" customWidth="1"/>
    <col min="13828" max="13828" width="0.88671875" style="1" customWidth="1"/>
    <col min="13829" max="13829" width="10.44140625" style="1" customWidth="1"/>
    <col min="13830" max="13830" width="1.5546875" style="1" customWidth="1"/>
    <col min="13831" max="13831" width="10.109375" style="1" customWidth="1"/>
    <col min="13832" max="13832" width="2.5546875" style="1" customWidth="1"/>
    <col min="13833" max="13833" width="13.6640625" style="1" customWidth="1"/>
    <col min="13834" max="13834" width="2.109375" style="1" customWidth="1"/>
    <col min="13835" max="13835" width="7.109375" style="1" customWidth="1"/>
    <col min="13836" max="13836" width="1.33203125" style="1" customWidth="1"/>
    <col min="13837" max="13837" width="7.109375" style="1" customWidth="1"/>
    <col min="13838" max="13838" width="1.5546875" style="1" customWidth="1"/>
    <col min="13839" max="13839" width="14" style="1" customWidth="1"/>
    <col min="13840" max="13840" width="1.88671875" style="1" customWidth="1"/>
    <col min="13841" max="13841" width="13.44140625" style="1" bestFit="1" customWidth="1"/>
    <col min="13842" max="13842" width="2.33203125" style="1" customWidth="1"/>
    <col min="13843" max="13843" width="12.88671875" style="1" bestFit="1" customWidth="1"/>
    <col min="13844" max="13844" width="13.5546875" style="1" bestFit="1" customWidth="1"/>
    <col min="13845" max="13845" width="14.33203125" style="1" bestFit="1" customWidth="1"/>
    <col min="13846" max="14080" width="11" style="1"/>
    <col min="14081" max="14081" width="39.33203125" style="1" customWidth="1"/>
    <col min="14082" max="14082" width="9.88671875" style="1" customWidth="1"/>
    <col min="14083" max="14083" width="12.33203125" style="1" customWidth="1"/>
    <col min="14084" max="14084" width="0.88671875" style="1" customWidth="1"/>
    <col min="14085" max="14085" width="10.44140625" style="1" customWidth="1"/>
    <col min="14086" max="14086" width="1.5546875" style="1" customWidth="1"/>
    <col min="14087" max="14087" width="10.109375" style="1" customWidth="1"/>
    <col min="14088" max="14088" width="2.5546875" style="1" customWidth="1"/>
    <col min="14089" max="14089" width="13.6640625" style="1" customWidth="1"/>
    <col min="14090" max="14090" width="2.109375" style="1" customWidth="1"/>
    <col min="14091" max="14091" width="7.109375" style="1" customWidth="1"/>
    <col min="14092" max="14092" width="1.33203125" style="1" customWidth="1"/>
    <col min="14093" max="14093" width="7.109375" style="1" customWidth="1"/>
    <col min="14094" max="14094" width="1.5546875" style="1" customWidth="1"/>
    <col min="14095" max="14095" width="14" style="1" customWidth="1"/>
    <col min="14096" max="14096" width="1.88671875" style="1" customWidth="1"/>
    <col min="14097" max="14097" width="13.44140625" style="1" bestFit="1" customWidth="1"/>
    <col min="14098" max="14098" width="2.33203125" style="1" customWidth="1"/>
    <col min="14099" max="14099" width="12.88671875" style="1" bestFit="1" customWidth="1"/>
    <col min="14100" max="14100" width="13.5546875" style="1" bestFit="1" customWidth="1"/>
    <col min="14101" max="14101" width="14.33203125" style="1" bestFit="1" customWidth="1"/>
    <col min="14102" max="14336" width="11" style="1"/>
    <col min="14337" max="14337" width="39.33203125" style="1" customWidth="1"/>
    <col min="14338" max="14338" width="9.88671875" style="1" customWidth="1"/>
    <col min="14339" max="14339" width="12.33203125" style="1" customWidth="1"/>
    <col min="14340" max="14340" width="0.88671875" style="1" customWidth="1"/>
    <col min="14341" max="14341" width="10.44140625" style="1" customWidth="1"/>
    <col min="14342" max="14342" width="1.5546875" style="1" customWidth="1"/>
    <col min="14343" max="14343" width="10.109375" style="1" customWidth="1"/>
    <col min="14344" max="14344" width="2.5546875" style="1" customWidth="1"/>
    <col min="14345" max="14345" width="13.6640625" style="1" customWidth="1"/>
    <col min="14346" max="14346" width="2.109375" style="1" customWidth="1"/>
    <col min="14347" max="14347" width="7.109375" style="1" customWidth="1"/>
    <col min="14348" max="14348" width="1.33203125" style="1" customWidth="1"/>
    <col min="14349" max="14349" width="7.109375" style="1" customWidth="1"/>
    <col min="14350" max="14350" width="1.5546875" style="1" customWidth="1"/>
    <col min="14351" max="14351" width="14" style="1" customWidth="1"/>
    <col min="14352" max="14352" width="1.88671875" style="1" customWidth="1"/>
    <col min="14353" max="14353" width="13.44140625" style="1" bestFit="1" customWidth="1"/>
    <col min="14354" max="14354" width="2.33203125" style="1" customWidth="1"/>
    <col min="14355" max="14355" width="12.88671875" style="1" bestFit="1" customWidth="1"/>
    <col min="14356" max="14356" width="13.5546875" style="1" bestFit="1" customWidth="1"/>
    <col min="14357" max="14357" width="14.33203125" style="1" bestFit="1" customWidth="1"/>
    <col min="14358" max="14592" width="11" style="1"/>
    <col min="14593" max="14593" width="39.33203125" style="1" customWidth="1"/>
    <col min="14594" max="14594" width="9.88671875" style="1" customWidth="1"/>
    <col min="14595" max="14595" width="12.33203125" style="1" customWidth="1"/>
    <col min="14596" max="14596" width="0.88671875" style="1" customWidth="1"/>
    <col min="14597" max="14597" width="10.44140625" style="1" customWidth="1"/>
    <col min="14598" max="14598" width="1.5546875" style="1" customWidth="1"/>
    <col min="14599" max="14599" width="10.109375" style="1" customWidth="1"/>
    <col min="14600" max="14600" width="2.5546875" style="1" customWidth="1"/>
    <col min="14601" max="14601" width="13.6640625" style="1" customWidth="1"/>
    <col min="14602" max="14602" width="2.109375" style="1" customWidth="1"/>
    <col min="14603" max="14603" width="7.109375" style="1" customWidth="1"/>
    <col min="14604" max="14604" width="1.33203125" style="1" customWidth="1"/>
    <col min="14605" max="14605" width="7.109375" style="1" customWidth="1"/>
    <col min="14606" max="14606" width="1.5546875" style="1" customWidth="1"/>
    <col min="14607" max="14607" width="14" style="1" customWidth="1"/>
    <col min="14608" max="14608" width="1.88671875" style="1" customWidth="1"/>
    <col min="14609" max="14609" width="13.44140625" style="1" bestFit="1" customWidth="1"/>
    <col min="14610" max="14610" width="2.33203125" style="1" customWidth="1"/>
    <col min="14611" max="14611" width="12.88671875" style="1" bestFit="1" customWidth="1"/>
    <col min="14612" max="14612" width="13.5546875" style="1" bestFit="1" customWidth="1"/>
    <col min="14613" max="14613" width="14.33203125" style="1" bestFit="1" customWidth="1"/>
    <col min="14614" max="14848" width="11" style="1"/>
    <col min="14849" max="14849" width="39.33203125" style="1" customWidth="1"/>
    <col min="14850" max="14850" width="9.88671875" style="1" customWidth="1"/>
    <col min="14851" max="14851" width="12.33203125" style="1" customWidth="1"/>
    <col min="14852" max="14852" width="0.88671875" style="1" customWidth="1"/>
    <col min="14853" max="14853" width="10.44140625" style="1" customWidth="1"/>
    <col min="14854" max="14854" width="1.5546875" style="1" customWidth="1"/>
    <col min="14855" max="14855" width="10.109375" style="1" customWidth="1"/>
    <col min="14856" max="14856" width="2.5546875" style="1" customWidth="1"/>
    <col min="14857" max="14857" width="13.6640625" style="1" customWidth="1"/>
    <col min="14858" max="14858" width="2.109375" style="1" customWidth="1"/>
    <col min="14859" max="14859" width="7.109375" style="1" customWidth="1"/>
    <col min="14860" max="14860" width="1.33203125" style="1" customWidth="1"/>
    <col min="14861" max="14861" width="7.109375" style="1" customWidth="1"/>
    <col min="14862" max="14862" width="1.5546875" style="1" customWidth="1"/>
    <col min="14863" max="14863" width="14" style="1" customWidth="1"/>
    <col min="14864" max="14864" width="1.88671875" style="1" customWidth="1"/>
    <col min="14865" max="14865" width="13.44140625" style="1" bestFit="1" customWidth="1"/>
    <col min="14866" max="14866" width="2.33203125" style="1" customWidth="1"/>
    <col min="14867" max="14867" width="12.88671875" style="1" bestFit="1" customWidth="1"/>
    <col min="14868" max="14868" width="13.5546875" style="1" bestFit="1" customWidth="1"/>
    <col min="14869" max="14869" width="14.33203125" style="1" bestFit="1" customWidth="1"/>
    <col min="14870" max="15104" width="11" style="1"/>
    <col min="15105" max="15105" width="39.33203125" style="1" customWidth="1"/>
    <col min="15106" max="15106" width="9.88671875" style="1" customWidth="1"/>
    <col min="15107" max="15107" width="12.33203125" style="1" customWidth="1"/>
    <col min="15108" max="15108" width="0.88671875" style="1" customWidth="1"/>
    <col min="15109" max="15109" width="10.44140625" style="1" customWidth="1"/>
    <col min="15110" max="15110" width="1.5546875" style="1" customWidth="1"/>
    <col min="15111" max="15111" width="10.109375" style="1" customWidth="1"/>
    <col min="15112" max="15112" width="2.5546875" style="1" customWidth="1"/>
    <col min="15113" max="15113" width="13.6640625" style="1" customWidth="1"/>
    <col min="15114" max="15114" width="2.109375" style="1" customWidth="1"/>
    <col min="15115" max="15115" width="7.109375" style="1" customWidth="1"/>
    <col min="15116" max="15116" width="1.33203125" style="1" customWidth="1"/>
    <col min="15117" max="15117" width="7.109375" style="1" customWidth="1"/>
    <col min="15118" max="15118" width="1.5546875" style="1" customWidth="1"/>
    <col min="15119" max="15119" width="14" style="1" customWidth="1"/>
    <col min="15120" max="15120" width="1.88671875" style="1" customWidth="1"/>
    <col min="15121" max="15121" width="13.44140625" style="1" bestFit="1" customWidth="1"/>
    <col min="15122" max="15122" width="2.33203125" style="1" customWidth="1"/>
    <col min="15123" max="15123" width="12.88671875" style="1" bestFit="1" customWidth="1"/>
    <col min="15124" max="15124" width="13.5546875" style="1" bestFit="1" customWidth="1"/>
    <col min="15125" max="15125" width="14.33203125" style="1" bestFit="1" customWidth="1"/>
    <col min="15126" max="15360" width="11" style="1"/>
    <col min="15361" max="15361" width="39.33203125" style="1" customWidth="1"/>
    <col min="15362" max="15362" width="9.88671875" style="1" customWidth="1"/>
    <col min="15363" max="15363" width="12.33203125" style="1" customWidth="1"/>
    <col min="15364" max="15364" width="0.88671875" style="1" customWidth="1"/>
    <col min="15365" max="15365" width="10.44140625" style="1" customWidth="1"/>
    <col min="15366" max="15366" width="1.5546875" style="1" customWidth="1"/>
    <col min="15367" max="15367" width="10.109375" style="1" customWidth="1"/>
    <col min="15368" max="15368" width="2.5546875" style="1" customWidth="1"/>
    <col min="15369" max="15369" width="13.6640625" style="1" customWidth="1"/>
    <col min="15370" max="15370" width="2.109375" style="1" customWidth="1"/>
    <col min="15371" max="15371" width="7.109375" style="1" customWidth="1"/>
    <col min="15372" max="15372" width="1.33203125" style="1" customWidth="1"/>
    <col min="15373" max="15373" width="7.109375" style="1" customWidth="1"/>
    <col min="15374" max="15374" width="1.5546875" style="1" customWidth="1"/>
    <col min="15375" max="15375" width="14" style="1" customWidth="1"/>
    <col min="15376" max="15376" width="1.88671875" style="1" customWidth="1"/>
    <col min="15377" max="15377" width="13.44140625" style="1" bestFit="1" customWidth="1"/>
    <col min="15378" max="15378" width="2.33203125" style="1" customWidth="1"/>
    <col min="15379" max="15379" width="12.88671875" style="1" bestFit="1" customWidth="1"/>
    <col min="15380" max="15380" width="13.5546875" style="1" bestFit="1" customWidth="1"/>
    <col min="15381" max="15381" width="14.33203125" style="1" bestFit="1" customWidth="1"/>
    <col min="15382" max="15616" width="11" style="1"/>
    <col min="15617" max="15617" width="39.33203125" style="1" customWidth="1"/>
    <col min="15618" max="15618" width="9.88671875" style="1" customWidth="1"/>
    <col min="15619" max="15619" width="12.33203125" style="1" customWidth="1"/>
    <col min="15620" max="15620" width="0.88671875" style="1" customWidth="1"/>
    <col min="15621" max="15621" width="10.44140625" style="1" customWidth="1"/>
    <col min="15622" max="15622" width="1.5546875" style="1" customWidth="1"/>
    <col min="15623" max="15623" width="10.109375" style="1" customWidth="1"/>
    <col min="15624" max="15624" width="2.5546875" style="1" customWidth="1"/>
    <col min="15625" max="15625" width="13.6640625" style="1" customWidth="1"/>
    <col min="15626" max="15626" width="2.109375" style="1" customWidth="1"/>
    <col min="15627" max="15627" width="7.109375" style="1" customWidth="1"/>
    <col min="15628" max="15628" width="1.33203125" style="1" customWidth="1"/>
    <col min="15629" max="15629" width="7.109375" style="1" customWidth="1"/>
    <col min="15630" max="15630" width="1.5546875" style="1" customWidth="1"/>
    <col min="15631" max="15631" width="14" style="1" customWidth="1"/>
    <col min="15632" max="15632" width="1.88671875" style="1" customWidth="1"/>
    <col min="15633" max="15633" width="13.44140625" style="1" bestFit="1" customWidth="1"/>
    <col min="15634" max="15634" width="2.33203125" style="1" customWidth="1"/>
    <col min="15635" max="15635" width="12.88671875" style="1" bestFit="1" customWidth="1"/>
    <col min="15636" max="15636" width="13.5546875" style="1" bestFit="1" customWidth="1"/>
    <col min="15637" max="15637" width="14.33203125" style="1" bestFit="1" customWidth="1"/>
    <col min="15638" max="15872" width="11" style="1"/>
    <col min="15873" max="15873" width="39.33203125" style="1" customWidth="1"/>
    <col min="15874" max="15874" width="9.88671875" style="1" customWidth="1"/>
    <col min="15875" max="15875" width="12.33203125" style="1" customWidth="1"/>
    <col min="15876" max="15876" width="0.88671875" style="1" customWidth="1"/>
    <col min="15877" max="15877" width="10.44140625" style="1" customWidth="1"/>
    <col min="15878" max="15878" width="1.5546875" style="1" customWidth="1"/>
    <col min="15879" max="15879" width="10.109375" style="1" customWidth="1"/>
    <col min="15880" max="15880" width="2.5546875" style="1" customWidth="1"/>
    <col min="15881" max="15881" width="13.6640625" style="1" customWidth="1"/>
    <col min="15882" max="15882" width="2.109375" style="1" customWidth="1"/>
    <col min="15883" max="15883" width="7.109375" style="1" customWidth="1"/>
    <col min="15884" max="15884" width="1.33203125" style="1" customWidth="1"/>
    <col min="15885" max="15885" width="7.109375" style="1" customWidth="1"/>
    <col min="15886" max="15886" width="1.5546875" style="1" customWidth="1"/>
    <col min="15887" max="15887" width="14" style="1" customWidth="1"/>
    <col min="15888" max="15888" width="1.88671875" style="1" customWidth="1"/>
    <col min="15889" max="15889" width="13.44140625" style="1" bestFit="1" customWidth="1"/>
    <col min="15890" max="15890" width="2.33203125" style="1" customWidth="1"/>
    <col min="15891" max="15891" width="12.88671875" style="1" bestFit="1" customWidth="1"/>
    <col min="15892" max="15892" width="13.5546875" style="1" bestFit="1" customWidth="1"/>
    <col min="15893" max="15893" width="14.33203125" style="1" bestFit="1" customWidth="1"/>
    <col min="15894" max="16128" width="11" style="1"/>
    <col min="16129" max="16129" width="39.33203125" style="1" customWidth="1"/>
    <col min="16130" max="16130" width="9.88671875" style="1" customWidth="1"/>
    <col min="16131" max="16131" width="12.33203125" style="1" customWidth="1"/>
    <col min="16132" max="16132" width="0.88671875" style="1" customWidth="1"/>
    <col min="16133" max="16133" width="10.44140625" style="1" customWidth="1"/>
    <col min="16134" max="16134" width="1.5546875" style="1" customWidth="1"/>
    <col min="16135" max="16135" width="10.109375" style="1" customWidth="1"/>
    <col min="16136" max="16136" width="2.5546875" style="1" customWidth="1"/>
    <col min="16137" max="16137" width="13.6640625" style="1" customWidth="1"/>
    <col min="16138" max="16138" width="2.109375" style="1" customWidth="1"/>
    <col min="16139" max="16139" width="7.109375" style="1" customWidth="1"/>
    <col min="16140" max="16140" width="1.33203125" style="1" customWidth="1"/>
    <col min="16141" max="16141" width="7.109375" style="1" customWidth="1"/>
    <col min="16142" max="16142" width="1.5546875" style="1" customWidth="1"/>
    <col min="16143" max="16143" width="14" style="1" customWidth="1"/>
    <col min="16144" max="16144" width="1.88671875" style="1" customWidth="1"/>
    <col min="16145" max="16145" width="13.44140625" style="1" bestFit="1" customWidth="1"/>
    <col min="16146" max="16146" width="2.33203125" style="1" customWidth="1"/>
    <col min="16147" max="16147" width="12.88671875" style="1" bestFit="1" customWidth="1"/>
    <col min="16148" max="16148" width="13.5546875" style="1" bestFit="1" customWidth="1"/>
    <col min="16149" max="16149" width="14.33203125" style="1" bestFit="1" customWidth="1"/>
    <col min="16150" max="16384" width="11" style="1"/>
  </cols>
  <sheetData>
    <row r="1" spans="1:26" ht="63" customHeight="1" x14ac:dyDescent="0.35">
      <c r="R1" s="493" t="s">
        <v>0</v>
      </c>
      <c r="S1" s="494"/>
    </row>
    <row r="2" spans="1:26" ht="48.75" customHeight="1" x14ac:dyDescent="0.4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6"/>
      <c r="R2" s="5"/>
      <c r="S2" s="5"/>
    </row>
    <row r="3" spans="1:26" ht="12.7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8"/>
      <c r="R3" s="7"/>
      <c r="S3" s="7"/>
    </row>
    <row r="4" spans="1:26" ht="12.75" customHeight="1" thickBot="1" x14ac:dyDescent="0.45">
      <c r="A4" s="7"/>
      <c r="B4" s="7"/>
      <c r="C4" s="7"/>
      <c r="D4" s="7"/>
      <c r="E4" s="7"/>
      <c r="F4" s="7"/>
      <c r="G4" s="7"/>
      <c r="H4" s="7"/>
      <c r="I4" s="9"/>
      <c r="J4" s="7"/>
      <c r="K4" s="7"/>
      <c r="L4" s="7"/>
      <c r="M4" s="10"/>
      <c r="N4" s="7"/>
      <c r="O4" s="8"/>
      <c r="P4" s="7"/>
      <c r="Q4" s="8"/>
      <c r="R4" s="7"/>
      <c r="S4" s="9"/>
    </row>
    <row r="5" spans="1:26" s="18" customFormat="1" ht="78.75" customHeight="1" thickTop="1" thickBot="1" x14ac:dyDescent="0.3">
      <c r="A5" s="11" t="s">
        <v>2</v>
      </c>
      <c r="B5" s="495" t="s">
        <v>3</v>
      </c>
      <c r="C5" s="495"/>
      <c r="D5" s="13"/>
      <c r="E5" s="11" t="s">
        <v>4</v>
      </c>
      <c r="F5" s="13"/>
      <c r="G5" s="11" t="s">
        <v>5</v>
      </c>
      <c r="H5" s="13"/>
      <c r="I5" s="11" t="s">
        <v>6</v>
      </c>
      <c r="J5" s="13"/>
      <c r="K5" s="14" t="s">
        <v>7</v>
      </c>
      <c r="L5" s="13"/>
      <c r="M5" s="15" t="s">
        <v>8</v>
      </c>
      <c r="N5" s="13"/>
      <c r="O5" s="16" t="s">
        <v>9</v>
      </c>
      <c r="P5" s="13"/>
      <c r="Q5" s="16" t="s">
        <v>10</v>
      </c>
      <c r="R5" s="13"/>
      <c r="S5" s="16" t="s">
        <v>11</v>
      </c>
      <c r="T5" s="17"/>
    </row>
    <row r="6" spans="1:26" s="18" customFormat="1" ht="15" customHeight="1" x14ac:dyDescent="0.25">
      <c r="A6" s="19" t="s">
        <v>12</v>
      </c>
      <c r="O6" s="20"/>
      <c r="Q6" s="20"/>
      <c r="T6" s="17"/>
    </row>
    <row r="7" spans="1:26" s="18" customFormat="1" ht="20.100000000000001" customHeight="1" x14ac:dyDescent="0.25">
      <c r="A7" s="21" t="s">
        <v>13</v>
      </c>
      <c r="B7" s="18" t="s">
        <v>14</v>
      </c>
      <c r="C7" s="18" t="s">
        <v>15</v>
      </c>
      <c r="E7" s="22">
        <v>17445.8</v>
      </c>
      <c r="G7" s="22">
        <v>0</v>
      </c>
      <c r="I7" s="22">
        <f>E7-G7</f>
        <v>17445.8</v>
      </c>
      <c r="K7" s="23">
        <f>ROUND(IF(I7&lt;&gt;0,((O7/I7)/10),0),3)</f>
        <v>4.5910000000000002</v>
      </c>
      <c r="M7" s="23">
        <f>ROUND(IF(I7&lt;&gt;0,((Q7/I7)/10),0),3)</f>
        <v>5.0490000000000004</v>
      </c>
      <c r="O7" s="24">
        <v>801020.49</v>
      </c>
      <c r="Q7" s="24">
        <v>880902.54</v>
      </c>
      <c r="S7" s="24">
        <v>78870.570000000007</v>
      </c>
      <c r="T7" s="17"/>
    </row>
    <row r="8" spans="1:26" s="18" customFormat="1" ht="20.100000000000001" customHeight="1" x14ac:dyDescent="0.25">
      <c r="A8" s="18" t="s">
        <v>16</v>
      </c>
      <c r="B8" s="18" t="s">
        <v>14</v>
      </c>
      <c r="C8" s="18" t="s">
        <v>17</v>
      </c>
      <c r="E8" s="22">
        <v>300893</v>
      </c>
      <c r="G8" s="22">
        <v>0</v>
      </c>
      <c r="I8" s="22">
        <f>E8-G8</f>
        <v>300893</v>
      </c>
      <c r="K8" s="23">
        <f>ROUND(IF(I8&lt;&gt;0,((O8/I8)/10),0),3)</f>
        <v>4.8070000000000004</v>
      </c>
      <c r="M8" s="23">
        <f>ROUND(IF(I8&lt;&gt;0,((Q8/I8)/10),0),3)</f>
        <v>6.8730000000000002</v>
      </c>
      <c r="O8" s="24">
        <v>14464867.949999999</v>
      </c>
      <c r="Q8" s="24">
        <v>20681350.77</v>
      </c>
      <c r="S8" s="24">
        <v>5131433.07</v>
      </c>
      <c r="T8" s="17"/>
    </row>
    <row r="9" spans="1:26" s="18" customFormat="1" ht="20.100000000000001" customHeight="1" thickBot="1" x14ac:dyDescent="0.3">
      <c r="A9" s="19" t="s">
        <v>18</v>
      </c>
      <c r="E9" s="25">
        <f>SUM(E7:E8)</f>
        <v>318338.8</v>
      </c>
      <c r="F9" s="19"/>
      <c r="G9" s="25">
        <f>SUM(G7:G8)</f>
        <v>0</v>
      </c>
      <c r="H9" s="19"/>
      <c r="I9" s="25">
        <f>SUM(I7:I8)</f>
        <v>318338.8</v>
      </c>
      <c r="J9" s="19"/>
      <c r="K9" s="26">
        <f>ROUND(IF(I9&lt;&gt;0,((O9/I9)/10),0),3)</f>
        <v>4.7949999999999999</v>
      </c>
      <c r="L9" s="19"/>
      <c r="M9" s="26">
        <f>ROUND(IF(I9&lt;&gt;0,((Q9/I9)/10),0),3)</f>
        <v>6.7729999999999997</v>
      </c>
      <c r="N9" s="19"/>
      <c r="O9" s="27">
        <f>SUM(O7:O8)</f>
        <v>15265888.439999999</v>
      </c>
      <c r="P9" s="19"/>
      <c r="Q9" s="27">
        <f>SUM(Q7:Q8)</f>
        <v>21562253.309999999</v>
      </c>
      <c r="R9" s="19"/>
      <c r="S9" s="27">
        <f>SUM(S7:S8)</f>
        <v>5210303.6400000006</v>
      </c>
      <c r="T9" s="17"/>
    </row>
    <row r="10" spans="1:26" s="18" customFormat="1" ht="20.100000000000001" customHeight="1" thickTop="1" x14ac:dyDescent="0.25">
      <c r="A10" s="19"/>
      <c r="E10" s="28"/>
      <c r="F10" s="19"/>
      <c r="G10" s="28"/>
      <c r="H10" s="19"/>
      <c r="I10" s="28"/>
      <c r="J10" s="19"/>
      <c r="K10" s="29"/>
      <c r="L10" s="19"/>
      <c r="M10" s="29"/>
      <c r="N10" s="19"/>
      <c r="O10" s="30"/>
      <c r="P10" s="19"/>
      <c r="Q10" s="30"/>
      <c r="R10" s="19"/>
      <c r="S10" s="30"/>
      <c r="T10" s="17"/>
    </row>
    <row r="11" spans="1:26" s="18" customFormat="1" ht="20.100000000000001" customHeight="1" x14ac:dyDescent="0.25">
      <c r="A11" s="19"/>
      <c r="E11" s="28"/>
      <c r="F11" s="19"/>
      <c r="G11" s="28"/>
      <c r="H11" s="19"/>
      <c r="I11" s="28"/>
      <c r="J11" s="19"/>
      <c r="K11" s="29"/>
      <c r="L11" s="19"/>
      <c r="M11" s="29"/>
      <c r="N11" s="19"/>
      <c r="O11" s="30"/>
      <c r="P11" s="19"/>
      <c r="Q11" s="30"/>
      <c r="R11" s="19"/>
      <c r="S11" s="30"/>
      <c r="T11" s="17"/>
    </row>
    <row r="12" spans="1:26" s="18" customFormat="1" ht="18" customHeight="1" x14ac:dyDescent="0.25">
      <c r="T12" s="17"/>
    </row>
    <row r="13" spans="1:26" s="18" customFormat="1" ht="18" customHeight="1" x14ac:dyDescent="0.25">
      <c r="A13" s="31" t="s">
        <v>19</v>
      </c>
      <c r="O13" s="20"/>
      <c r="Q13" s="20"/>
      <c r="T13" s="17"/>
    </row>
    <row r="14" spans="1:26" s="18" customFormat="1" ht="20.100000000000001" customHeight="1" x14ac:dyDescent="0.25">
      <c r="A14" s="18" t="s">
        <v>20</v>
      </c>
      <c r="B14" s="18" t="s">
        <v>14</v>
      </c>
      <c r="C14" s="32" t="s">
        <v>15</v>
      </c>
      <c r="E14" s="18">
        <v>4152.0999999999995</v>
      </c>
      <c r="G14" s="18">
        <v>17.599999999999998</v>
      </c>
      <c r="I14" s="22">
        <f>E14-G14</f>
        <v>4134.4999999999991</v>
      </c>
      <c r="K14" s="23">
        <f>ROUND(IF(I14&lt;&gt;0,((O14/I14)/10),0),3)</f>
        <v>3.21</v>
      </c>
      <c r="M14" s="23">
        <f>ROUND(IF(I14&lt;&gt;0,((Q14/I14)/10),0),3)</f>
        <v>3.4790000000000001</v>
      </c>
      <c r="O14" s="20">
        <v>132700.00999999995</v>
      </c>
      <c r="P14" s="20"/>
      <c r="Q14" s="20">
        <v>143847.69000000003</v>
      </c>
      <c r="R14" s="20"/>
      <c r="S14" s="20">
        <v>1531.7099999999996</v>
      </c>
      <c r="T14" s="33"/>
      <c r="U14" s="20"/>
    </row>
    <row r="15" spans="1:26" s="18" customFormat="1" ht="20.100000000000001" customHeight="1" x14ac:dyDescent="0.25">
      <c r="A15" s="18" t="s">
        <v>21</v>
      </c>
      <c r="B15" s="18" t="s">
        <v>14</v>
      </c>
      <c r="C15" s="32" t="s">
        <v>15</v>
      </c>
      <c r="E15" s="18">
        <v>9680.2000000000025</v>
      </c>
      <c r="G15" s="18">
        <v>0</v>
      </c>
      <c r="I15" s="22">
        <f>E15-G15</f>
        <v>9680.2000000000025</v>
      </c>
      <c r="K15" s="23">
        <f>ROUND(IF(I15&lt;&gt;0,((O15/I15)/10),0),3)</f>
        <v>2.61</v>
      </c>
      <c r="M15" s="23">
        <f>ROUND(IF(I15&lt;&gt;0,((Q15/I15)/10),0),3)</f>
        <v>2.871</v>
      </c>
      <c r="O15" s="20">
        <v>252634.25999999998</v>
      </c>
      <c r="P15" s="20"/>
      <c r="Q15" s="20">
        <v>277901.98000000004</v>
      </c>
      <c r="R15" s="20"/>
      <c r="S15" s="20">
        <v>5765.04</v>
      </c>
      <c r="T15" s="33"/>
      <c r="U15" s="34"/>
      <c r="V15" s="34"/>
      <c r="W15" s="34"/>
    </row>
    <row r="16" spans="1:26" s="18" customFormat="1" ht="20.100000000000001" customHeight="1" x14ac:dyDescent="0.25">
      <c r="C16" s="32"/>
      <c r="G16" s="22"/>
      <c r="I16" s="22"/>
      <c r="K16" s="23"/>
      <c r="M16" s="23"/>
      <c r="O16" s="24"/>
      <c r="Q16" s="24"/>
      <c r="S16" s="20"/>
      <c r="T16" s="17"/>
      <c r="U16" s="35"/>
      <c r="V16" s="35"/>
      <c r="W16" s="35"/>
      <c r="X16" s="36"/>
      <c r="Y16" s="35"/>
      <c r="Z16" s="35"/>
    </row>
    <row r="17" spans="1:28" s="18" customFormat="1" ht="20.100000000000001" customHeight="1" x14ac:dyDescent="0.25">
      <c r="A17" s="18" t="s">
        <v>22</v>
      </c>
      <c r="C17" s="32" t="s">
        <v>23</v>
      </c>
      <c r="E17" s="22">
        <v>12595</v>
      </c>
      <c r="G17" s="22">
        <v>0</v>
      </c>
      <c r="I17" s="22">
        <f>E17-G17</f>
        <v>12595</v>
      </c>
      <c r="K17" s="23">
        <f t="shared" ref="K17:K30" si="0">ROUND(IF(I17&lt;&gt;0,((O17/I17)/10),0),3)</f>
        <v>3.2309999999999999</v>
      </c>
      <c r="M17" s="23">
        <f t="shared" ref="M17:M30" si="1">ROUND(IF(I17&lt;&gt;0,((Q17/I17)/10),0),3)</f>
        <v>4.3099999999999996</v>
      </c>
      <c r="O17" s="24">
        <v>406960.96</v>
      </c>
      <c r="P17" s="20"/>
      <c r="Q17" s="24">
        <v>542890.35</v>
      </c>
      <c r="R17" s="20"/>
      <c r="S17" s="24">
        <v>99288.12</v>
      </c>
      <c r="T17" s="17"/>
      <c r="U17" s="20"/>
      <c r="V17" s="20"/>
      <c r="W17" s="20"/>
      <c r="X17" s="20"/>
      <c r="Y17" s="20"/>
      <c r="Z17" s="20"/>
      <c r="AA17" s="20"/>
      <c r="AB17" s="20"/>
    </row>
    <row r="18" spans="1:28" s="18" customFormat="1" ht="20.100000000000001" customHeight="1" x14ac:dyDescent="0.25">
      <c r="A18" s="18" t="s">
        <v>24</v>
      </c>
      <c r="C18" s="32" t="s">
        <v>23</v>
      </c>
      <c r="E18" s="22">
        <v>2550</v>
      </c>
      <c r="G18" s="22">
        <v>0</v>
      </c>
      <c r="I18" s="22">
        <f>E18-G18</f>
        <v>2550</v>
      </c>
      <c r="K18" s="23">
        <f t="shared" si="0"/>
        <v>3.8849999999999998</v>
      </c>
      <c r="M18" s="23">
        <f t="shared" si="1"/>
        <v>4.8819999999999997</v>
      </c>
      <c r="O18" s="24">
        <v>99063.67</v>
      </c>
      <c r="P18" s="20"/>
      <c r="Q18" s="24">
        <v>124500.51</v>
      </c>
      <c r="R18" s="20"/>
      <c r="S18" s="24">
        <v>17050.84</v>
      </c>
      <c r="T18" s="24"/>
      <c r="U18" s="20"/>
      <c r="V18" s="20"/>
      <c r="W18" s="20"/>
      <c r="X18" s="20"/>
      <c r="Y18" s="20"/>
      <c r="Z18" s="20"/>
      <c r="AA18" s="20"/>
      <c r="AB18" s="20"/>
    </row>
    <row r="19" spans="1:28" s="18" customFormat="1" ht="20.100000000000001" customHeight="1" x14ac:dyDescent="0.25">
      <c r="A19" s="18" t="s">
        <v>25</v>
      </c>
      <c r="B19" s="37"/>
      <c r="C19" s="32" t="s">
        <v>23</v>
      </c>
      <c r="D19" s="37"/>
      <c r="E19" s="22">
        <v>15</v>
      </c>
      <c r="F19" s="37"/>
      <c r="G19" s="22">
        <v>0</v>
      </c>
      <c r="H19" s="37"/>
      <c r="I19" s="22">
        <f>E19-G19</f>
        <v>15</v>
      </c>
      <c r="J19" s="37"/>
      <c r="K19" s="23">
        <f t="shared" si="0"/>
        <v>2.6890000000000001</v>
      </c>
      <c r="M19" s="23">
        <f t="shared" si="1"/>
        <v>3.7469999999999999</v>
      </c>
      <c r="N19" s="37"/>
      <c r="O19" s="24">
        <v>403.32</v>
      </c>
      <c r="P19" s="20"/>
      <c r="Q19" s="24">
        <v>561.99</v>
      </c>
      <c r="R19" s="20"/>
      <c r="S19" s="24">
        <v>146.97</v>
      </c>
      <c r="T19" s="24"/>
      <c r="U19" s="20"/>
      <c r="V19" s="20"/>
      <c r="W19" s="20"/>
      <c r="X19" s="20"/>
      <c r="Y19" s="20"/>
      <c r="Z19" s="20"/>
      <c r="AA19" s="20"/>
      <c r="AB19" s="20"/>
    </row>
    <row r="20" spans="1:28" s="18" customFormat="1" ht="20.100000000000001" customHeight="1" x14ac:dyDescent="0.25">
      <c r="A20" s="18" t="s">
        <v>68</v>
      </c>
      <c r="B20" s="37"/>
      <c r="C20" s="32" t="s">
        <v>23</v>
      </c>
      <c r="D20" s="37"/>
      <c r="E20" s="22">
        <v>40</v>
      </c>
      <c r="F20" s="37"/>
      <c r="G20" s="22">
        <v>0</v>
      </c>
      <c r="H20" s="37"/>
      <c r="I20" s="22">
        <f>E20-G20</f>
        <v>40</v>
      </c>
      <c r="J20" s="37"/>
      <c r="K20" s="23">
        <f>ROUND(IF(I20&lt;&gt;0,((O20/I20)/10),0),3)</f>
        <v>2.3290000000000002</v>
      </c>
      <c r="M20" s="23">
        <f>ROUND(IF(I20&lt;&gt;0,((Q20/I20)/10),0),3)</f>
        <v>3.3420000000000001</v>
      </c>
      <c r="N20" s="37"/>
      <c r="O20" s="24">
        <v>931.49</v>
      </c>
      <c r="P20" s="20"/>
      <c r="Q20" s="24">
        <v>1336.82</v>
      </c>
      <c r="R20" s="20"/>
      <c r="S20" s="24">
        <v>374.93</v>
      </c>
      <c r="T20" s="24"/>
      <c r="U20" s="20"/>
      <c r="V20" s="20"/>
      <c r="W20" s="20"/>
      <c r="X20" s="20"/>
      <c r="Y20" s="20"/>
      <c r="Z20" s="20"/>
      <c r="AA20" s="20"/>
      <c r="AB20" s="20"/>
    </row>
    <row r="21" spans="1:28" s="18" customFormat="1" ht="20.100000000000001" customHeight="1" x14ac:dyDescent="0.25">
      <c r="A21" s="18" t="s">
        <v>26</v>
      </c>
      <c r="B21" s="37"/>
      <c r="C21" s="32" t="s">
        <v>23</v>
      </c>
      <c r="D21" s="37"/>
      <c r="E21" s="22">
        <v>19790</v>
      </c>
      <c r="G21" s="22">
        <v>0</v>
      </c>
      <c r="I21" s="22">
        <f t="shared" ref="I21:I31" si="2">E21-G21</f>
        <v>19790</v>
      </c>
      <c r="K21" s="23">
        <f t="shared" si="0"/>
        <v>3.3839999999999999</v>
      </c>
      <c r="M21" s="23">
        <f t="shared" si="1"/>
        <v>4.359</v>
      </c>
      <c r="O21" s="24">
        <v>669766.41</v>
      </c>
      <c r="P21" s="20"/>
      <c r="Q21" s="24">
        <v>862742.05999999982</v>
      </c>
      <c r="R21" s="20"/>
      <c r="S21" s="24">
        <v>165352.99000000002</v>
      </c>
      <c r="T21" s="33"/>
      <c r="U21" s="20"/>
      <c r="V21" s="20"/>
      <c r="W21" s="20"/>
      <c r="X21" s="20"/>
      <c r="Y21" s="20"/>
      <c r="Z21" s="20"/>
      <c r="AA21" s="20"/>
      <c r="AB21" s="20"/>
    </row>
    <row r="22" spans="1:28" s="18" customFormat="1" ht="20.100000000000001" customHeight="1" x14ac:dyDescent="0.25">
      <c r="A22" s="18" t="s">
        <v>27</v>
      </c>
      <c r="B22" s="37"/>
      <c r="C22" s="32" t="s">
        <v>23</v>
      </c>
      <c r="D22" s="37"/>
      <c r="E22" s="22">
        <v>17536</v>
      </c>
      <c r="G22" s="22">
        <v>0</v>
      </c>
      <c r="I22" s="22">
        <f t="shared" si="2"/>
        <v>17536</v>
      </c>
      <c r="K22" s="23">
        <f t="shared" si="0"/>
        <v>3.3929999999999998</v>
      </c>
      <c r="M22" s="23">
        <f t="shared" si="1"/>
        <v>4.6420000000000003</v>
      </c>
      <c r="O22" s="24">
        <v>595012.20000000007</v>
      </c>
      <c r="P22" s="20"/>
      <c r="Q22" s="24">
        <v>814010.44000000006</v>
      </c>
      <c r="R22" s="20"/>
      <c r="S22" s="24">
        <v>188241.86000000002</v>
      </c>
      <c r="T22" s="33"/>
      <c r="U22" s="20"/>
      <c r="V22" s="20"/>
      <c r="W22" s="20"/>
      <c r="X22" s="20"/>
      <c r="Y22" s="20"/>
      <c r="Z22" s="20"/>
      <c r="AA22" s="20"/>
      <c r="AB22" s="20"/>
    </row>
    <row r="23" spans="1:28" s="18" customFormat="1" ht="20.100000000000001" customHeight="1" x14ac:dyDescent="0.25">
      <c r="A23" s="18" t="s">
        <v>28</v>
      </c>
      <c r="B23" s="37"/>
      <c r="C23" s="32" t="s">
        <v>23</v>
      </c>
      <c r="D23" s="37"/>
      <c r="E23" s="22">
        <v>18280</v>
      </c>
      <c r="G23" s="22">
        <v>0</v>
      </c>
      <c r="I23" s="22">
        <f t="shared" si="2"/>
        <v>18280</v>
      </c>
      <c r="K23" s="23">
        <f t="shared" si="0"/>
        <v>3.0310000000000001</v>
      </c>
      <c r="M23" s="23">
        <f t="shared" si="1"/>
        <v>4.6059999999999999</v>
      </c>
      <c r="O23" s="24">
        <v>554002.10000000009</v>
      </c>
      <c r="P23" s="20"/>
      <c r="Q23" s="24">
        <v>841910.89</v>
      </c>
      <c r="R23" s="20"/>
      <c r="S23" s="24">
        <v>208914.06999999998</v>
      </c>
      <c r="T23" s="17"/>
      <c r="U23" s="24"/>
      <c r="V23" s="20"/>
      <c r="W23" s="20"/>
      <c r="X23" s="20"/>
      <c r="Y23" s="20"/>
      <c r="Z23" s="20"/>
      <c r="AA23" s="20"/>
      <c r="AB23" s="20"/>
    </row>
    <row r="24" spans="1:28" s="18" customFormat="1" ht="20.100000000000001" customHeight="1" x14ac:dyDescent="0.25">
      <c r="A24" s="18" t="s">
        <v>29</v>
      </c>
      <c r="C24" s="32" t="s">
        <v>23</v>
      </c>
      <c r="D24" s="37"/>
      <c r="E24" s="22">
        <v>1655</v>
      </c>
      <c r="G24" s="22">
        <v>0</v>
      </c>
      <c r="I24" s="22">
        <f t="shared" si="2"/>
        <v>1655</v>
      </c>
      <c r="K24" s="23">
        <f t="shared" si="0"/>
        <v>2.75</v>
      </c>
      <c r="M24" s="23">
        <f t="shared" si="1"/>
        <v>4.0309999999999997</v>
      </c>
      <c r="O24" s="24">
        <v>45506.26</v>
      </c>
      <c r="P24" s="20"/>
      <c r="Q24" s="24">
        <v>66719.399999999994</v>
      </c>
      <c r="R24" s="20"/>
      <c r="S24" s="24">
        <v>19508.420000000002</v>
      </c>
      <c r="T24" s="17"/>
      <c r="U24" s="20"/>
      <c r="V24" s="20"/>
      <c r="W24" s="20"/>
      <c r="X24" s="20"/>
      <c r="Y24" s="20"/>
      <c r="Z24" s="20"/>
      <c r="AA24" s="20"/>
      <c r="AB24" s="20"/>
    </row>
    <row r="25" spans="1:28" s="18" customFormat="1" ht="20.100000000000001" customHeight="1" x14ac:dyDescent="0.25">
      <c r="A25" s="18" t="s">
        <v>30</v>
      </c>
      <c r="C25" s="32" t="s">
        <v>23</v>
      </c>
      <c r="D25" s="37"/>
      <c r="E25" s="22">
        <v>779</v>
      </c>
      <c r="G25" s="22">
        <v>0</v>
      </c>
      <c r="I25" s="22">
        <f t="shared" si="2"/>
        <v>779</v>
      </c>
      <c r="K25" s="23">
        <f t="shared" si="0"/>
        <v>2.4630000000000001</v>
      </c>
      <c r="M25" s="23">
        <f t="shared" si="1"/>
        <v>3.5659999999999998</v>
      </c>
      <c r="O25" s="24">
        <v>19187.060000000001</v>
      </c>
      <c r="P25" s="20"/>
      <c r="Q25" s="24">
        <v>27776.300000000003</v>
      </c>
      <c r="R25" s="20"/>
      <c r="S25" s="24">
        <v>6628.4999999999991</v>
      </c>
      <c r="T25" s="17"/>
      <c r="U25" s="20"/>
      <c r="V25" s="20"/>
      <c r="W25" s="20"/>
      <c r="X25" s="20"/>
      <c r="Y25" s="20"/>
      <c r="Z25" s="20"/>
      <c r="AA25" s="20"/>
      <c r="AB25" s="20"/>
    </row>
    <row r="26" spans="1:28" s="18" customFormat="1" ht="20.100000000000001" customHeight="1" x14ac:dyDescent="0.25">
      <c r="A26" s="18" t="s">
        <v>31</v>
      </c>
      <c r="C26" s="32" t="s">
        <v>23</v>
      </c>
      <c r="D26" s="37"/>
      <c r="E26" s="22">
        <v>994</v>
      </c>
      <c r="G26" s="22">
        <v>0</v>
      </c>
      <c r="I26" s="22">
        <f t="shared" si="2"/>
        <v>994</v>
      </c>
      <c r="K26" s="23">
        <f t="shared" si="0"/>
        <v>3.4060000000000001</v>
      </c>
      <c r="M26" s="23">
        <f t="shared" si="1"/>
        <v>4.173</v>
      </c>
      <c r="O26" s="24">
        <v>33854.449999999997</v>
      </c>
      <c r="P26" s="20"/>
      <c r="Q26" s="24">
        <v>41476.33</v>
      </c>
      <c r="R26" s="20"/>
      <c r="S26" s="24">
        <v>6733.73</v>
      </c>
      <c r="T26" s="17"/>
      <c r="U26" s="20"/>
      <c r="V26" s="20"/>
      <c r="W26" s="20"/>
      <c r="X26" s="20"/>
      <c r="Y26" s="20"/>
      <c r="Z26" s="20"/>
      <c r="AA26" s="20"/>
      <c r="AB26" s="20"/>
    </row>
    <row r="27" spans="1:28" s="18" customFormat="1" ht="20.100000000000001" customHeight="1" x14ac:dyDescent="0.25">
      <c r="A27" s="18" t="s">
        <v>32</v>
      </c>
      <c r="C27" s="32" t="s">
        <v>23</v>
      </c>
      <c r="D27" s="37"/>
      <c r="E27" s="22">
        <v>26820</v>
      </c>
      <c r="G27" s="22">
        <v>0</v>
      </c>
      <c r="I27" s="22">
        <f t="shared" si="2"/>
        <v>26820</v>
      </c>
      <c r="K27" s="23">
        <f t="shared" si="0"/>
        <v>7.4470000000000001</v>
      </c>
      <c r="M27" s="23">
        <f t="shared" si="1"/>
        <v>14.211</v>
      </c>
      <c r="O27" s="24">
        <v>1997393.2600000002</v>
      </c>
      <c r="P27" s="20"/>
      <c r="Q27" s="24">
        <v>3811495.8599999994</v>
      </c>
      <c r="R27" s="20"/>
      <c r="S27" s="24">
        <v>1630419.16</v>
      </c>
      <c r="T27" s="17"/>
      <c r="U27" s="24"/>
      <c r="V27" s="20"/>
      <c r="W27" s="20"/>
      <c r="X27" s="20"/>
      <c r="Y27" s="20"/>
      <c r="Z27" s="20"/>
      <c r="AA27" s="20"/>
      <c r="AB27" s="20"/>
    </row>
    <row r="28" spans="1:28" s="18" customFormat="1" ht="20.100000000000001" customHeight="1" x14ac:dyDescent="0.25">
      <c r="A28" s="18" t="s">
        <v>33</v>
      </c>
      <c r="C28" s="32" t="s">
        <v>23</v>
      </c>
      <c r="D28" s="37"/>
      <c r="E28" s="22">
        <v>93057</v>
      </c>
      <c r="G28" s="22">
        <v>0</v>
      </c>
      <c r="I28" s="22">
        <f t="shared" si="2"/>
        <v>93057</v>
      </c>
      <c r="K28" s="23">
        <f t="shared" si="0"/>
        <v>2.819</v>
      </c>
      <c r="M28" s="23">
        <f t="shared" si="1"/>
        <v>3.96</v>
      </c>
      <c r="O28" s="24">
        <v>2623138.62</v>
      </c>
      <c r="P28" s="20"/>
      <c r="Q28" s="24">
        <v>3685517.4699999997</v>
      </c>
      <c r="R28" s="20"/>
      <c r="S28" s="24">
        <v>841826.42999999993</v>
      </c>
      <c r="T28" s="17"/>
      <c r="U28" s="20"/>
      <c r="V28" s="20"/>
      <c r="W28" s="20"/>
      <c r="X28" s="20"/>
      <c r="Y28" s="20"/>
      <c r="Z28" s="20"/>
      <c r="AA28" s="20"/>
      <c r="AB28" s="20"/>
    </row>
    <row r="29" spans="1:28" s="18" customFormat="1" ht="20.100000000000001" customHeight="1" x14ac:dyDescent="0.25">
      <c r="A29" s="18" t="s">
        <v>34</v>
      </c>
      <c r="C29" s="32" t="s">
        <v>23</v>
      </c>
      <c r="D29" s="37"/>
      <c r="E29" s="22">
        <v>32313</v>
      </c>
      <c r="G29" s="22">
        <v>0</v>
      </c>
      <c r="I29" s="22">
        <f t="shared" si="2"/>
        <v>32313</v>
      </c>
      <c r="K29" s="23">
        <f t="shared" si="0"/>
        <v>3.214</v>
      </c>
      <c r="M29" s="23">
        <f t="shared" si="1"/>
        <v>4.234</v>
      </c>
      <c r="O29" s="24">
        <v>1038629.6699999999</v>
      </c>
      <c r="P29" s="20"/>
      <c r="Q29" s="24">
        <v>1368081.7500000002</v>
      </c>
      <c r="R29" s="20"/>
      <c r="S29" s="24">
        <v>290963.17000000004</v>
      </c>
      <c r="T29" s="33"/>
      <c r="U29" s="20"/>
      <c r="V29" s="20"/>
      <c r="W29" s="20"/>
      <c r="X29" s="20"/>
      <c r="Y29" s="20"/>
      <c r="Z29" s="20"/>
      <c r="AA29" s="20"/>
      <c r="AB29" s="20"/>
    </row>
    <row r="30" spans="1:28" s="18" customFormat="1" ht="20.100000000000001" customHeight="1" x14ac:dyDescent="0.25">
      <c r="A30" s="18" t="s">
        <v>35</v>
      </c>
      <c r="C30" s="32" t="s">
        <v>23</v>
      </c>
      <c r="D30" s="37"/>
      <c r="E30" s="22">
        <v>1072</v>
      </c>
      <c r="G30" s="22">
        <v>0</v>
      </c>
      <c r="I30" s="22">
        <f t="shared" si="2"/>
        <v>1072</v>
      </c>
      <c r="K30" s="23">
        <f t="shared" si="0"/>
        <v>3.75</v>
      </c>
      <c r="M30" s="23">
        <f t="shared" si="1"/>
        <v>4.5659999999999998</v>
      </c>
      <c r="O30" s="24">
        <v>40202.370000000003</v>
      </c>
      <c r="P30" s="20"/>
      <c r="Q30" s="24">
        <v>48951.14</v>
      </c>
      <c r="R30" s="20"/>
      <c r="S30" s="24">
        <v>6179.9100000000008</v>
      </c>
      <c r="T30" s="17"/>
      <c r="U30" s="24"/>
      <c r="V30" s="20"/>
      <c r="W30" s="20"/>
      <c r="X30" s="20"/>
      <c r="Y30" s="20"/>
      <c r="Z30" s="20"/>
      <c r="AA30" s="20"/>
      <c r="AB30" s="20"/>
    </row>
    <row r="31" spans="1:28" s="18" customFormat="1" ht="20.100000000000001" customHeight="1" x14ac:dyDescent="0.25">
      <c r="A31" s="18" t="s">
        <v>36</v>
      </c>
      <c r="C31" s="32" t="s">
        <v>23</v>
      </c>
      <c r="D31" s="37"/>
      <c r="E31" s="22">
        <v>0</v>
      </c>
      <c r="G31" s="22">
        <v>0</v>
      </c>
      <c r="I31" s="22">
        <f t="shared" si="2"/>
        <v>0</v>
      </c>
      <c r="K31" s="23">
        <f>ROUND(IF(I31&lt;&gt;0,((O31/I31)/10),0),3)</f>
        <v>0</v>
      </c>
      <c r="M31" s="23">
        <f>ROUND(IF(I31&lt;&gt;0,((Q31/I31)/10),0),3)</f>
        <v>0</v>
      </c>
      <c r="O31" s="24">
        <v>0</v>
      </c>
      <c r="P31" s="20"/>
      <c r="Q31" s="24">
        <v>-93309.09</v>
      </c>
      <c r="R31" s="20"/>
      <c r="S31" s="24">
        <v>-93309.09</v>
      </c>
      <c r="T31" s="17"/>
      <c r="U31" s="20"/>
      <c r="V31" s="20"/>
      <c r="W31" s="20"/>
      <c r="X31" s="20"/>
      <c r="Y31" s="20"/>
      <c r="Z31" s="20"/>
      <c r="AA31" s="20"/>
      <c r="AB31" s="20"/>
    </row>
    <row r="32" spans="1:28" s="18" customFormat="1" ht="20.100000000000001" customHeight="1" x14ac:dyDescent="0.25">
      <c r="A32" s="18" t="s">
        <v>37</v>
      </c>
      <c r="B32" s="37"/>
      <c r="C32" s="32" t="s">
        <v>23</v>
      </c>
      <c r="D32" s="37"/>
      <c r="E32" s="22">
        <v>12327</v>
      </c>
      <c r="G32" s="22">
        <v>0</v>
      </c>
      <c r="I32" s="22">
        <f>E32-G32</f>
        <v>12327</v>
      </c>
      <c r="K32" s="23">
        <f>ROUND(IF(I32&lt;&gt;0,((O32/I32)/10),0),3)</f>
        <v>2.4129999999999998</v>
      </c>
      <c r="M32" s="23">
        <f>ROUND(IF(I32&lt;&gt;0,((Q32/I32)/10),0),3)</f>
        <v>3.6539999999999999</v>
      </c>
      <c r="O32" s="24">
        <v>297442.47000000003</v>
      </c>
      <c r="P32" s="20"/>
      <c r="Q32" s="24">
        <v>450409.61000000004</v>
      </c>
      <c r="R32" s="20"/>
      <c r="S32" s="24">
        <v>126213.54000000001</v>
      </c>
      <c r="T32" s="17"/>
      <c r="U32" s="20"/>
      <c r="V32" s="20"/>
      <c r="W32" s="20"/>
      <c r="X32" s="20"/>
      <c r="Y32" s="20"/>
      <c r="Z32" s="20"/>
      <c r="AA32" s="20"/>
      <c r="AB32" s="20"/>
    </row>
    <row r="33" spans="1:28" s="18" customFormat="1" ht="9" customHeight="1" x14ac:dyDescent="0.25">
      <c r="B33" s="37"/>
      <c r="C33" s="32"/>
      <c r="D33" s="37"/>
      <c r="E33" s="22"/>
      <c r="G33" s="22"/>
      <c r="I33" s="22"/>
      <c r="K33" s="23"/>
      <c r="M33" s="23"/>
      <c r="O33" s="24"/>
      <c r="P33" s="20"/>
      <c r="Q33" s="24"/>
      <c r="R33" s="20"/>
      <c r="S33" s="24"/>
      <c r="T33" s="17"/>
      <c r="U33" s="20"/>
      <c r="V33" s="20"/>
      <c r="W33" s="20"/>
      <c r="X33" s="20"/>
      <c r="Y33" s="20"/>
      <c r="Z33" s="20"/>
      <c r="AA33" s="20"/>
      <c r="AB33" s="20"/>
    </row>
    <row r="34" spans="1:28" s="18" customFormat="1" ht="20.100000000000001" customHeight="1" x14ac:dyDescent="0.25">
      <c r="A34" s="18" t="s">
        <v>32</v>
      </c>
      <c r="B34" s="37"/>
      <c r="C34" s="18" t="s">
        <v>38</v>
      </c>
      <c r="D34" s="37"/>
      <c r="E34" s="22">
        <v>0</v>
      </c>
      <c r="G34" s="22">
        <v>0</v>
      </c>
      <c r="I34" s="22">
        <f>E34-G34</f>
        <v>0</v>
      </c>
      <c r="K34" s="23">
        <f>ROUND(IF(I34&lt;&gt;0,((O34/I34)/10),0),3)</f>
        <v>0</v>
      </c>
      <c r="M34" s="23">
        <f>ROUND(IF(I34&lt;&gt;0,((Q34/I34)/10),0),3)</f>
        <v>0</v>
      </c>
      <c r="O34" s="24">
        <v>29988</v>
      </c>
      <c r="P34" s="20"/>
      <c r="Q34" s="24">
        <v>40150</v>
      </c>
      <c r="R34" s="20"/>
      <c r="S34" s="24">
        <v>9503.25</v>
      </c>
      <c r="T34" s="17"/>
      <c r="U34" s="20"/>
      <c r="V34" s="20"/>
      <c r="W34" s="20"/>
      <c r="X34" s="20"/>
      <c r="Y34" s="20"/>
      <c r="Z34" s="20"/>
      <c r="AA34" s="20"/>
      <c r="AB34" s="20"/>
    </row>
    <row r="35" spans="1:28" s="18" customFormat="1" ht="9" customHeight="1" x14ac:dyDescent="0.25">
      <c r="B35" s="37"/>
      <c r="C35" s="32"/>
      <c r="D35" s="37"/>
      <c r="E35" s="22"/>
      <c r="G35" s="22"/>
      <c r="I35" s="22"/>
      <c r="K35" s="23"/>
      <c r="M35" s="23"/>
      <c r="O35" s="24"/>
      <c r="P35" s="38"/>
      <c r="Q35" s="24"/>
      <c r="R35" s="38"/>
      <c r="S35" s="24"/>
      <c r="T35" s="33"/>
      <c r="U35" s="20"/>
      <c r="V35" s="20"/>
      <c r="W35" s="20"/>
      <c r="X35" s="20"/>
      <c r="Y35" s="20"/>
    </row>
    <row r="36" spans="1:28" s="18" customFormat="1" ht="20.100000000000001" customHeight="1" x14ac:dyDescent="0.25">
      <c r="A36" s="18" t="s">
        <v>76</v>
      </c>
      <c r="B36" s="37"/>
      <c r="C36" s="32" t="s">
        <v>23</v>
      </c>
      <c r="D36" s="37"/>
      <c r="E36" s="22">
        <v>49</v>
      </c>
      <c r="G36" s="22">
        <v>0</v>
      </c>
      <c r="I36" s="22">
        <f>E36-G36</f>
        <v>49</v>
      </c>
      <c r="K36" s="23">
        <f>ROUND(IF(I36&lt;&gt;0,((O36/I36)/10),0),3)</f>
        <v>3.1459999999999999</v>
      </c>
      <c r="M36" s="23">
        <f>ROUND(IF(I36&lt;&gt;0,((Q36/I36)/10),0),3)</f>
        <v>3.581</v>
      </c>
      <c r="O36" s="24">
        <v>1541.54</v>
      </c>
      <c r="P36" s="20"/>
      <c r="Q36" s="24">
        <v>1754.84</v>
      </c>
      <c r="R36" s="20"/>
      <c r="S36" s="24">
        <v>198.11</v>
      </c>
      <c r="T36" s="33"/>
      <c r="U36" s="20"/>
      <c r="V36" s="20"/>
      <c r="W36" s="20"/>
      <c r="X36" s="20"/>
      <c r="Y36" s="20"/>
    </row>
    <row r="37" spans="1:28" s="18" customFormat="1" ht="20.100000000000001" customHeight="1" x14ac:dyDescent="0.25">
      <c r="A37" s="18" t="s">
        <v>39</v>
      </c>
      <c r="B37" s="37"/>
      <c r="C37" s="32" t="s">
        <v>23</v>
      </c>
      <c r="D37" s="37"/>
      <c r="E37" s="22">
        <v>151</v>
      </c>
      <c r="G37" s="22">
        <v>0</v>
      </c>
      <c r="I37" s="22">
        <f>E37-G37</f>
        <v>151</v>
      </c>
      <c r="K37" s="23">
        <f>ROUND(IF(I37&lt;&gt;0,((O37/I37)/10),0),3)</f>
        <v>2.6549999999999998</v>
      </c>
      <c r="M37" s="23">
        <f>ROUND(IF(I37&lt;&gt;0,((Q37/I37)/10),0),3)</f>
        <v>3.4620000000000002</v>
      </c>
      <c r="O37" s="24">
        <v>4009.67</v>
      </c>
      <c r="P37" s="20"/>
      <c r="Q37" s="24">
        <v>5227.05</v>
      </c>
      <c r="R37" s="20"/>
      <c r="S37" s="24">
        <v>1170.57</v>
      </c>
      <c r="T37" s="33"/>
      <c r="U37" s="20"/>
      <c r="V37" s="20"/>
      <c r="W37" s="20"/>
      <c r="X37" s="20"/>
      <c r="Y37" s="20"/>
    </row>
    <row r="38" spans="1:28" s="18" customFormat="1" ht="20.100000000000001" customHeight="1" x14ac:dyDescent="0.25">
      <c r="A38" s="18" t="s">
        <v>77</v>
      </c>
      <c r="B38" s="37"/>
      <c r="C38" s="32" t="s">
        <v>23</v>
      </c>
      <c r="D38" s="37"/>
      <c r="E38" s="22">
        <v>108</v>
      </c>
      <c r="G38" s="22">
        <v>0</v>
      </c>
      <c r="I38" s="22">
        <f>E38-G38</f>
        <v>108</v>
      </c>
      <c r="K38" s="23">
        <f>ROUND(IF(I38&lt;&gt;0,((O38/I38)/10),0),3)</f>
        <v>2.7330000000000001</v>
      </c>
      <c r="M38" s="23">
        <f>ROUND(IF(I38&lt;&gt;0,((Q38/I38)/10),0),3)</f>
        <v>3.3460000000000001</v>
      </c>
      <c r="O38" s="24">
        <v>2951.44</v>
      </c>
      <c r="P38" s="20"/>
      <c r="Q38" s="24">
        <v>3613.74</v>
      </c>
      <c r="R38" s="20"/>
      <c r="S38" s="24">
        <v>786.03</v>
      </c>
      <c r="T38" s="33"/>
      <c r="U38" s="20"/>
      <c r="V38" s="20"/>
      <c r="W38" s="20"/>
      <c r="X38" s="20"/>
      <c r="Y38" s="20"/>
    </row>
    <row r="39" spans="1:28" s="18" customFormat="1" ht="10.5" customHeight="1" x14ac:dyDescent="0.25">
      <c r="B39" s="37"/>
      <c r="C39" s="32"/>
      <c r="D39" s="37"/>
      <c r="E39" s="22"/>
      <c r="G39" s="22"/>
      <c r="I39" s="22"/>
      <c r="K39" s="23"/>
      <c r="M39" s="23"/>
      <c r="O39" s="39"/>
      <c r="P39" s="17"/>
      <c r="Q39" s="39"/>
      <c r="R39" s="40"/>
      <c r="S39" s="39"/>
      <c r="T39" s="33"/>
      <c r="U39" s="20"/>
      <c r="V39" s="20"/>
      <c r="W39" s="20"/>
      <c r="X39" s="20"/>
      <c r="AB39" s="20"/>
    </row>
    <row r="40" spans="1:28" s="18" customFormat="1" ht="20.100000000000001" customHeight="1" x14ac:dyDescent="0.25">
      <c r="A40" s="41" t="s">
        <v>40</v>
      </c>
      <c r="B40" s="37"/>
      <c r="C40" s="32" t="s">
        <v>15</v>
      </c>
      <c r="D40" s="37"/>
      <c r="E40" s="22"/>
      <c r="G40" s="22"/>
      <c r="I40" s="22"/>
      <c r="K40" s="23"/>
      <c r="M40" s="23"/>
      <c r="O40" s="24"/>
      <c r="Q40" s="24"/>
      <c r="R40" s="37"/>
      <c r="S40" s="20">
        <v>-585.96999999999991</v>
      </c>
      <c r="T40" s="33"/>
      <c r="U40" s="20"/>
      <c r="V40" s="20"/>
      <c r="W40" s="20"/>
      <c r="X40" s="20"/>
    </row>
    <row r="41" spans="1:28" s="18" customFormat="1" ht="20.100000000000001" customHeight="1" x14ac:dyDescent="0.25">
      <c r="A41" s="41" t="s">
        <v>40</v>
      </c>
      <c r="B41" s="37"/>
      <c r="C41" s="32" t="s">
        <v>23</v>
      </c>
      <c r="D41" s="37"/>
      <c r="E41" s="46"/>
      <c r="G41" s="46"/>
      <c r="I41" s="46"/>
      <c r="K41" s="47"/>
      <c r="M41" s="47"/>
      <c r="O41" s="48"/>
      <c r="Q41" s="48"/>
      <c r="R41" s="37"/>
      <c r="S41" s="147">
        <v>-490622.39</v>
      </c>
      <c r="T41" s="33"/>
      <c r="U41" s="20"/>
      <c r="V41" s="20"/>
      <c r="W41" s="20"/>
      <c r="X41" s="20"/>
    </row>
    <row r="42" spans="1:28" s="19" customFormat="1" ht="20.100000000000001" customHeight="1" x14ac:dyDescent="0.25">
      <c r="A42" s="49"/>
      <c r="B42" s="50"/>
      <c r="D42" s="50"/>
      <c r="E42" s="28"/>
      <c r="G42" s="28"/>
      <c r="I42" s="51"/>
      <c r="K42" s="52"/>
      <c r="M42" s="52"/>
      <c r="O42" s="30"/>
      <c r="Q42" s="30"/>
      <c r="R42" s="50"/>
      <c r="S42" s="30"/>
      <c r="T42" s="53"/>
      <c r="U42" s="54"/>
      <c r="V42" s="54"/>
      <c r="W42" s="54"/>
      <c r="X42" s="54"/>
    </row>
    <row r="43" spans="1:28" s="18" customFormat="1" ht="20.100000000000001" customHeight="1" x14ac:dyDescent="0.25">
      <c r="A43" s="18" t="s">
        <v>44</v>
      </c>
      <c r="E43" s="22">
        <f>SUM(E14:E15)</f>
        <v>13832.300000000003</v>
      </c>
      <c r="G43" s="22">
        <f>SUM(G14:G15)</f>
        <v>17.599999999999998</v>
      </c>
      <c r="I43" s="22">
        <f>E43-G43</f>
        <v>13814.700000000003</v>
      </c>
      <c r="K43" s="23">
        <f>ROUND(IF(I43&lt;&gt;0,((O43/I43)/10),0),3)</f>
        <v>2.7890000000000001</v>
      </c>
      <c r="M43" s="23">
        <f>ROUND(IF(I43&lt;&gt;0,((Q43/I43)/10),0),3)</f>
        <v>3.0529999999999999</v>
      </c>
      <c r="O43" s="24">
        <f>SUM(O14:O15)</f>
        <v>385334.2699999999</v>
      </c>
      <c r="P43" s="20"/>
      <c r="Q43" s="24">
        <f>SUM(Q14:Q15)</f>
        <v>421749.67000000004</v>
      </c>
      <c r="R43" s="20"/>
      <c r="S43" s="24">
        <f>SUM(S14:S15)+S40</f>
        <v>6710.78</v>
      </c>
      <c r="T43" s="33"/>
      <c r="U43" s="55"/>
      <c r="V43" s="56"/>
      <c r="W43" s="56"/>
    </row>
    <row r="44" spans="1:28" s="18" customFormat="1" ht="20.100000000000001" customHeight="1" x14ac:dyDescent="0.25">
      <c r="A44" s="32" t="s">
        <v>45</v>
      </c>
      <c r="E44" s="22">
        <f>E34</f>
        <v>0</v>
      </c>
      <c r="G44" s="22">
        <f>G34</f>
        <v>0</v>
      </c>
      <c r="I44" s="22">
        <f>E44-G44</f>
        <v>0</v>
      </c>
      <c r="K44" s="23">
        <f>ROUND(IF(I44&lt;&gt;0,((O44/I44)/10),0),3)</f>
        <v>0</v>
      </c>
      <c r="M44" s="23">
        <f>ROUND(IF(I44&lt;&gt;0,((Q44/I44)/10),0),3)</f>
        <v>0</v>
      </c>
      <c r="O44" s="24">
        <f>O34</f>
        <v>29988</v>
      </c>
      <c r="P44" s="20"/>
      <c r="Q44" s="24">
        <f>Q34</f>
        <v>40150</v>
      </c>
      <c r="R44" s="20"/>
      <c r="S44" s="24">
        <f>S34</f>
        <v>9503.25</v>
      </c>
      <c r="T44" s="33"/>
      <c r="U44" s="55"/>
      <c r="V44" s="56"/>
      <c r="W44" s="56"/>
    </row>
    <row r="45" spans="1:28" s="18" customFormat="1" ht="20.100000000000001" customHeight="1" x14ac:dyDescent="0.25">
      <c r="A45" s="32" t="s">
        <v>46</v>
      </c>
      <c r="E45" s="56">
        <f>SUM(E17:E38)-E34</f>
        <v>240131</v>
      </c>
      <c r="F45" s="56"/>
      <c r="G45" s="56">
        <f>SUM(G17:G38)-G34</f>
        <v>0</v>
      </c>
      <c r="H45" s="56"/>
      <c r="I45" s="56">
        <f>E45-G45</f>
        <v>240131</v>
      </c>
      <c r="J45" s="56"/>
      <c r="K45" s="23">
        <f>ROUND(IF(I45&lt;&gt;0,((O45/I45)/10),0),3)</f>
        <v>3.5110000000000001</v>
      </c>
      <c r="M45" s="23">
        <f>ROUND(IF(I45&lt;&gt;0,((Q45/I45)/10),0),3)</f>
        <v>5.2489999999999997</v>
      </c>
      <c r="N45" s="56"/>
      <c r="O45" s="57">
        <f>SUM(O17:O38)-O34</f>
        <v>8429996.959999999</v>
      </c>
      <c r="P45" s="57"/>
      <c r="Q45" s="57">
        <f>SUM(Q17:Q38)-Q34</f>
        <v>12605667.459999999</v>
      </c>
      <c r="R45" s="57"/>
      <c r="S45" s="57">
        <f>SUM(S17:S38)-S34+S41</f>
        <v>3026065.8699999992</v>
      </c>
      <c r="T45" s="33"/>
      <c r="U45" s="55"/>
      <c r="V45" s="56"/>
      <c r="W45" s="56"/>
    </row>
    <row r="46" spans="1:28" s="19" customFormat="1" ht="20.100000000000001" customHeight="1" thickBot="1" x14ac:dyDescent="0.3">
      <c r="A46" s="19" t="s">
        <v>47</v>
      </c>
      <c r="E46" s="25">
        <f>SUM(E43:E45)</f>
        <v>253963.3</v>
      </c>
      <c r="G46" s="25">
        <f>SUM(G43:G45)</f>
        <v>17.599999999999998</v>
      </c>
      <c r="I46" s="25">
        <f>SUM(I43:I45)</f>
        <v>253945.7</v>
      </c>
      <c r="K46" s="26">
        <f>ROUND(IF(I46&lt;&gt;0,((O46/I46)/10),0),3)</f>
        <v>3.4830000000000001</v>
      </c>
      <c r="M46" s="26">
        <f>ROUND(IF(I46&lt;&gt;0,((Q46/I46)/10),0),3)</f>
        <v>5.1459999999999999</v>
      </c>
      <c r="O46" s="27">
        <f>SUM(O43:O45)</f>
        <v>8845319.2299999986</v>
      </c>
      <c r="P46" s="54"/>
      <c r="Q46" s="58">
        <f>SUM(Q43:Q45)</f>
        <v>13067567.129999999</v>
      </c>
      <c r="S46" s="27">
        <f>SUM(S43:S45)</f>
        <v>3042279.899999999</v>
      </c>
      <c r="T46" s="59"/>
      <c r="U46" s="55"/>
      <c r="V46" s="60"/>
      <c r="W46" s="61"/>
    </row>
    <row r="47" spans="1:28" s="18" customFormat="1" ht="18" customHeight="1" thickTop="1" x14ac:dyDescent="0.25">
      <c r="O47" s="24"/>
      <c r="Q47" s="43"/>
      <c r="R47" s="44"/>
      <c r="S47" s="43"/>
      <c r="T47" s="33"/>
      <c r="U47" s="57"/>
      <c r="V47" s="56"/>
      <c r="W47" s="56"/>
    </row>
    <row r="48" spans="1:28" s="18" customFormat="1" ht="20.100000000000001" customHeight="1" x14ac:dyDescent="0.25">
      <c r="A48" s="62" t="s">
        <v>48</v>
      </c>
      <c r="E48" s="22">
        <f>E46-E9</f>
        <v>-64375.5</v>
      </c>
      <c r="G48" s="22">
        <f>G46-G9</f>
        <v>17.599999999999998</v>
      </c>
      <c r="I48" s="22">
        <f>I46-I9</f>
        <v>-64393.099999999977</v>
      </c>
      <c r="K48" s="23">
        <f>K46-K9</f>
        <v>-1.3119999999999998</v>
      </c>
      <c r="M48" s="23">
        <f>M46-M9</f>
        <v>-1.6269999999999998</v>
      </c>
      <c r="O48" s="24">
        <f>O46-O9</f>
        <v>-6420569.2100000009</v>
      </c>
      <c r="Q48" s="24">
        <f>Q46-Q9</f>
        <v>-8494686.1799999997</v>
      </c>
      <c r="S48" s="24">
        <f>S46-S9</f>
        <v>-2168023.7400000016</v>
      </c>
      <c r="T48" s="17"/>
      <c r="U48" s="20"/>
    </row>
    <row r="49" spans="1:21" s="18" customFormat="1" ht="20.100000000000001" customHeight="1" x14ac:dyDescent="0.25">
      <c r="A49" s="62" t="s">
        <v>49</v>
      </c>
      <c r="E49" s="63">
        <f>IF(E9&lt;&gt;0,(E48/E9),0)</f>
        <v>-0.20222322883669852</v>
      </c>
      <c r="G49" s="63">
        <f>IF(G9&lt;&gt;0,(G48/G9),0)</f>
        <v>0</v>
      </c>
      <c r="I49" s="63">
        <f>IF(I9&lt;&gt;0,(I48/I9),0)</f>
        <v>-0.20227851584538228</v>
      </c>
      <c r="K49" s="63">
        <f>IF(K9&lt;&gt;0,(K48/K9),0)</f>
        <v>-0.27361835245046923</v>
      </c>
      <c r="M49" s="63">
        <f>IF(M9&lt;&gt;0,(M48/M9),0)</f>
        <v>-0.24021851469068359</v>
      </c>
      <c r="O49" s="63">
        <f>IF(O9&lt;&gt;0,(O48/O9),0)</f>
        <v>-0.42058274139988416</v>
      </c>
      <c r="Q49" s="63">
        <f>IF(Q9&lt;&gt;0,(Q48/Q9),0)</f>
        <v>-0.39396096770926953</v>
      </c>
      <c r="S49" s="63">
        <f>IF(S9&lt;&gt;0,(S48/S9),0)</f>
        <v>-0.41610314672562948</v>
      </c>
      <c r="T49" s="17"/>
      <c r="U49" s="20"/>
    </row>
    <row r="50" spans="1:21" s="18" customFormat="1" ht="18" customHeight="1" x14ac:dyDescent="0.25">
      <c r="A50" s="64" t="s">
        <v>78</v>
      </c>
      <c r="C50" s="148">
        <v>3232.0599999999995</v>
      </c>
      <c r="E50" s="65"/>
      <c r="G50" s="65"/>
      <c r="I50" s="65"/>
      <c r="K50" s="66"/>
      <c r="M50" s="66"/>
      <c r="O50" s="65"/>
      <c r="Q50" s="65"/>
      <c r="S50" s="65"/>
      <c r="T50" s="17"/>
    </row>
    <row r="51" spans="1:21" s="18" customFormat="1" ht="10.5" customHeight="1" x14ac:dyDescent="0.25">
      <c r="E51" s="65"/>
      <c r="G51" s="65"/>
      <c r="I51" s="65"/>
      <c r="K51" s="66"/>
      <c r="M51" s="66"/>
      <c r="O51" s="65"/>
      <c r="Q51" s="65"/>
      <c r="S51" s="65"/>
      <c r="T51" s="17"/>
      <c r="U51" s="44"/>
    </row>
    <row r="52" spans="1:21" s="18" customFormat="1" ht="18" customHeight="1" x14ac:dyDescent="0.25">
      <c r="E52" s="65"/>
      <c r="G52" s="65"/>
      <c r="I52" s="65"/>
      <c r="K52" s="66"/>
      <c r="M52" s="66"/>
      <c r="O52" s="65"/>
      <c r="Q52" s="65"/>
      <c r="S52" s="65"/>
      <c r="T52" s="17"/>
      <c r="U52" s="38"/>
    </row>
    <row r="53" spans="1:21" s="18" customFormat="1" ht="12.75" customHeight="1" x14ac:dyDescent="0.25">
      <c r="A53" s="32"/>
      <c r="O53" s="20"/>
      <c r="Q53" s="20"/>
      <c r="T53" s="17"/>
      <c r="U53" s="20"/>
    </row>
    <row r="54" spans="1:21" s="67" customFormat="1" ht="15" x14ac:dyDescent="0.25">
      <c r="E54" s="68"/>
      <c r="F54" s="68"/>
      <c r="G54" s="68"/>
      <c r="H54" s="68"/>
      <c r="I54" s="68"/>
      <c r="J54" s="68"/>
      <c r="K54" s="23"/>
      <c r="L54" s="18"/>
      <c r="M54" s="23"/>
      <c r="N54" s="68"/>
      <c r="O54" s="68"/>
      <c r="P54" s="68"/>
      <c r="Q54" s="68"/>
      <c r="R54" s="68"/>
      <c r="S54" s="68"/>
      <c r="T54" s="69"/>
    </row>
    <row r="55" spans="1:21" s="67" customFormat="1" ht="15" x14ac:dyDescent="0.25">
      <c r="E55" s="68"/>
      <c r="F55" s="68"/>
      <c r="G55" s="68"/>
      <c r="H55" s="68"/>
      <c r="I55" s="68"/>
      <c r="J55" s="68"/>
      <c r="K55" s="23"/>
      <c r="L55" s="18"/>
      <c r="M55" s="23"/>
      <c r="N55" s="68"/>
      <c r="O55" s="68"/>
      <c r="P55" s="68"/>
      <c r="Q55" s="68"/>
      <c r="R55" s="68"/>
      <c r="S55" s="68"/>
      <c r="T55" s="69"/>
    </row>
    <row r="56" spans="1:21" s="67" customFormat="1" ht="15" x14ac:dyDescent="0.25">
      <c r="O56" s="70"/>
      <c r="Q56" s="70"/>
      <c r="T56" s="69"/>
    </row>
  </sheetData>
  <mergeCells count="2">
    <mergeCell ref="R1:S1"/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299"/>
  <sheetViews>
    <sheetView showGridLines="0" workbookViewId="0">
      <selection activeCell="A2" sqref="A2"/>
    </sheetView>
  </sheetViews>
  <sheetFormatPr defaultColWidth="11" defaultRowHeight="20.399999999999999" x14ac:dyDescent="0.35"/>
  <cols>
    <col min="1" max="1" width="31.88671875" style="76" customWidth="1"/>
    <col min="2" max="2" width="4.6640625" style="76" customWidth="1"/>
    <col min="3" max="3" width="11" style="76" customWidth="1"/>
    <col min="4" max="4" width="12.88671875" style="76" customWidth="1"/>
    <col min="5" max="5" width="1" style="76" customWidth="1"/>
    <col min="6" max="6" width="11" style="76" customWidth="1"/>
    <col min="7" max="7" width="0.5546875" style="76" customWidth="1"/>
    <col min="8" max="8" width="11.44140625" style="76" customWidth="1"/>
    <col min="9" max="9" width="1.109375" style="76" customWidth="1"/>
    <col min="10" max="10" width="10.88671875" style="76" customWidth="1"/>
    <col min="11" max="11" width="0.88671875" style="76" customWidth="1"/>
    <col min="12" max="12" width="15.6640625" style="76" customWidth="1"/>
    <col min="13" max="13" width="1.109375" style="76" customWidth="1"/>
    <col min="14" max="14" width="10" style="76" customWidth="1"/>
    <col min="15" max="15" width="0.44140625" style="76" customWidth="1"/>
    <col min="16" max="16" width="13.44140625" style="77" bestFit="1" customWidth="1"/>
    <col min="17" max="17" width="2.109375" style="76" customWidth="1"/>
    <col min="18" max="18" width="12.88671875" style="77" customWidth="1"/>
    <col min="19" max="19" width="17.88671875" style="76" customWidth="1"/>
    <col min="20" max="20" width="10.5546875" style="76" customWidth="1"/>
    <col min="21" max="22" width="17.88671875" style="76" customWidth="1"/>
    <col min="23" max="23" width="12.109375" style="76" customWidth="1"/>
    <col min="24" max="24" width="1.88671875" style="76" customWidth="1"/>
    <col min="25" max="25" width="12.109375" style="76" customWidth="1"/>
    <col min="26" max="26" width="1.88671875" style="76" customWidth="1"/>
    <col min="27" max="27" width="12.109375" style="76" customWidth="1"/>
    <col min="28" max="28" width="1.88671875" style="76" customWidth="1"/>
    <col min="29" max="29" width="12.109375" style="76" customWidth="1"/>
    <col min="30" max="30" width="1.88671875" style="76" customWidth="1"/>
    <col min="31" max="31" width="12.109375" style="76" customWidth="1"/>
    <col min="32" max="32" width="1.88671875" style="76" customWidth="1"/>
    <col min="33" max="33" width="13.33203125" style="76" customWidth="1"/>
    <col min="34" max="34" width="11" style="76" customWidth="1"/>
    <col min="35" max="35" width="21.33203125" style="76" customWidth="1"/>
    <col min="36" max="38" width="11" style="76" customWidth="1"/>
    <col min="39" max="39" width="6.44140625" style="76" customWidth="1"/>
    <col min="40" max="41" width="14.44140625" style="76" customWidth="1"/>
    <col min="42" max="256" width="11" style="76"/>
    <col min="257" max="257" width="31.88671875" style="76" customWidth="1"/>
    <col min="258" max="258" width="4.6640625" style="76" customWidth="1"/>
    <col min="259" max="259" width="11" style="76" customWidth="1"/>
    <col min="260" max="260" width="12.88671875" style="76" customWidth="1"/>
    <col min="261" max="261" width="1" style="76" customWidth="1"/>
    <col min="262" max="262" width="11" style="76" customWidth="1"/>
    <col min="263" max="263" width="0.5546875" style="76" customWidth="1"/>
    <col min="264" max="264" width="11.44140625" style="76" customWidth="1"/>
    <col min="265" max="265" width="1.109375" style="76" customWidth="1"/>
    <col min="266" max="266" width="10.88671875" style="76" customWidth="1"/>
    <col min="267" max="267" width="0.88671875" style="76" customWidth="1"/>
    <col min="268" max="268" width="15.6640625" style="76" customWidth="1"/>
    <col min="269" max="269" width="1.109375" style="76" customWidth="1"/>
    <col min="270" max="270" width="10" style="76" customWidth="1"/>
    <col min="271" max="271" width="0.44140625" style="76" customWidth="1"/>
    <col min="272" max="272" width="13.44140625" style="76" bestFit="1" customWidth="1"/>
    <col min="273" max="273" width="2.109375" style="76" customWidth="1"/>
    <col min="274" max="274" width="12.88671875" style="76" customWidth="1"/>
    <col min="275" max="275" width="17.88671875" style="76" customWidth="1"/>
    <col min="276" max="276" width="10.5546875" style="76" customWidth="1"/>
    <col min="277" max="278" width="17.88671875" style="76" customWidth="1"/>
    <col min="279" max="279" width="12.109375" style="76" customWidth="1"/>
    <col min="280" max="280" width="1.88671875" style="76" customWidth="1"/>
    <col min="281" max="281" width="12.109375" style="76" customWidth="1"/>
    <col min="282" max="282" width="1.88671875" style="76" customWidth="1"/>
    <col min="283" max="283" width="12.109375" style="76" customWidth="1"/>
    <col min="284" max="284" width="1.88671875" style="76" customWidth="1"/>
    <col min="285" max="285" width="12.109375" style="76" customWidth="1"/>
    <col min="286" max="286" width="1.88671875" style="76" customWidth="1"/>
    <col min="287" max="287" width="12.109375" style="76" customWidth="1"/>
    <col min="288" max="288" width="1.88671875" style="76" customWidth="1"/>
    <col min="289" max="289" width="13.33203125" style="76" customWidth="1"/>
    <col min="290" max="290" width="11" style="76" customWidth="1"/>
    <col min="291" max="291" width="21.33203125" style="76" customWidth="1"/>
    <col min="292" max="294" width="11" style="76" customWidth="1"/>
    <col min="295" max="295" width="6.44140625" style="76" customWidth="1"/>
    <col min="296" max="297" width="14.44140625" style="76" customWidth="1"/>
    <col min="298" max="512" width="11" style="76"/>
    <col min="513" max="513" width="31.88671875" style="76" customWidth="1"/>
    <col min="514" max="514" width="4.6640625" style="76" customWidth="1"/>
    <col min="515" max="515" width="11" style="76" customWidth="1"/>
    <col min="516" max="516" width="12.88671875" style="76" customWidth="1"/>
    <col min="517" max="517" width="1" style="76" customWidth="1"/>
    <col min="518" max="518" width="11" style="76" customWidth="1"/>
    <col min="519" max="519" width="0.5546875" style="76" customWidth="1"/>
    <col min="520" max="520" width="11.44140625" style="76" customWidth="1"/>
    <col min="521" max="521" width="1.109375" style="76" customWidth="1"/>
    <col min="522" max="522" width="10.88671875" style="76" customWidth="1"/>
    <col min="523" max="523" width="0.88671875" style="76" customWidth="1"/>
    <col min="524" max="524" width="15.6640625" style="76" customWidth="1"/>
    <col min="525" max="525" width="1.109375" style="76" customWidth="1"/>
    <col min="526" max="526" width="10" style="76" customWidth="1"/>
    <col min="527" max="527" width="0.44140625" style="76" customWidth="1"/>
    <col min="528" max="528" width="13.44140625" style="76" bestFit="1" customWidth="1"/>
    <col min="529" max="529" width="2.109375" style="76" customWidth="1"/>
    <col min="530" max="530" width="12.88671875" style="76" customWidth="1"/>
    <col min="531" max="531" width="17.88671875" style="76" customWidth="1"/>
    <col min="532" max="532" width="10.5546875" style="76" customWidth="1"/>
    <col min="533" max="534" width="17.88671875" style="76" customWidth="1"/>
    <col min="535" max="535" width="12.109375" style="76" customWidth="1"/>
    <col min="536" max="536" width="1.88671875" style="76" customWidth="1"/>
    <col min="537" max="537" width="12.109375" style="76" customWidth="1"/>
    <col min="538" max="538" width="1.88671875" style="76" customWidth="1"/>
    <col min="539" max="539" width="12.109375" style="76" customWidth="1"/>
    <col min="540" max="540" width="1.88671875" style="76" customWidth="1"/>
    <col min="541" max="541" width="12.109375" style="76" customWidth="1"/>
    <col min="542" max="542" width="1.88671875" style="76" customWidth="1"/>
    <col min="543" max="543" width="12.109375" style="76" customWidth="1"/>
    <col min="544" max="544" width="1.88671875" style="76" customWidth="1"/>
    <col min="545" max="545" width="13.33203125" style="76" customWidth="1"/>
    <col min="546" max="546" width="11" style="76" customWidth="1"/>
    <col min="547" max="547" width="21.33203125" style="76" customWidth="1"/>
    <col min="548" max="550" width="11" style="76" customWidth="1"/>
    <col min="551" max="551" width="6.44140625" style="76" customWidth="1"/>
    <col min="552" max="553" width="14.44140625" style="76" customWidth="1"/>
    <col min="554" max="768" width="11" style="76"/>
    <col min="769" max="769" width="31.88671875" style="76" customWidth="1"/>
    <col min="770" max="770" width="4.6640625" style="76" customWidth="1"/>
    <col min="771" max="771" width="11" style="76" customWidth="1"/>
    <col min="772" max="772" width="12.88671875" style="76" customWidth="1"/>
    <col min="773" max="773" width="1" style="76" customWidth="1"/>
    <col min="774" max="774" width="11" style="76" customWidth="1"/>
    <col min="775" max="775" width="0.5546875" style="76" customWidth="1"/>
    <col min="776" max="776" width="11.44140625" style="76" customWidth="1"/>
    <col min="777" max="777" width="1.109375" style="76" customWidth="1"/>
    <col min="778" max="778" width="10.88671875" style="76" customWidth="1"/>
    <col min="779" max="779" width="0.88671875" style="76" customWidth="1"/>
    <col min="780" max="780" width="15.6640625" style="76" customWidth="1"/>
    <col min="781" max="781" width="1.109375" style="76" customWidth="1"/>
    <col min="782" max="782" width="10" style="76" customWidth="1"/>
    <col min="783" max="783" width="0.44140625" style="76" customWidth="1"/>
    <col min="784" max="784" width="13.44140625" style="76" bestFit="1" customWidth="1"/>
    <col min="785" max="785" width="2.109375" style="76" customWidth="1"/>
    <col min="786" max="786" width="12.88671875" style="76" customWidth="1"/>
    <col min="787" max="787" width="17.88671875" style="76" customWidth="1"/>
    <col min="788" max="788" width="10.5546875" style="76" customWidth="1"/>
    <col min="789" max="790" width="17.88671875" style="76" customWidth="1"/>
    <col min="791" max="791" width="12.109375" style="76" customWidth="1"/>
    <col min="792" max="792" width="1.88671875" style="76" customWidth="1"/>
    <col min="793" max="793" width="12.109375" style="76" customWidth="1"/>
    <col min="794" max="794" width="1.88671875" style="76" customWidth="1"/>
    <col min="795" max="795" width="12.109375" style="76" customWidth="1"/>
    <col min="796" max="796" width="1.88671875" style="76" customWidth="1"/>
    <col min="797" max="797" width="12.109375" style="76" customWidth="1"/>
    <col min="798" max="798" width="1.88671875" style="76" customWidth="1"/>
    <col min="799" max="799" width="12.109375" style="76" customWidth="1"/>
    <col min="800" max="800" width="1.88671875" style="76" customWidth="1"/>
    <col min="801" max="801" width="13.33203125" style="76" customWidth="1"/>
    <col min="802" max="802" width="11" style="76" customWidth="1"/>
    <col min="803" max="803" width="21.33203125" style="76" customWidth="1"/>
    <col min="804" max="806" width="11" style="76" customWidth="1"/>
    <col min="807" max="807" width="6.44140625" style="76" customWidth="1"/>
    <col min="808" max="809" width="14.44140625" style="76" customWidth="1"/>
    <col min="810" max="1024" width="11" style="76"/>
    <col min="1025" max="1025" width="31.88671875" style="76" customWidth="1"/>
    <col min="1026" max="1026" width="4.6640625" style="76" customWidth="1"/>
    <col min="1027" max="1027" width="11" style="76" customWidth="1"/>
    <col min="1028" max="1028" width="12.88671875" style="76" customWidth="1"/>
    <col min="1029" max="1029" width="1" style="76" customWidth="1"/>
    <col min="1030" max="1030" width="11" style="76" customWidth="1"/>
    <col min="1031" max="1031" width="0.5546875" style="76" customWidth="1"/>
    <col min="1032" max="1032" width="11.44140625" style="76" customWidth="1"/>
    <col min="1033" max="1033" width="1.109375" style="76" customWidth="1"/>
    <col min="1034" max="1034" width="10.88671875" style="76" customWidth="1"/>
    <col min="1035" max="1035" width="0.88671875" style="76" customWidth="1"/>
    <col min="1036" max="1036" width="15.6640625" style="76" customWidth="1"/>
    <col min="1037" max="1037" width="1.109375" style="76" customWidth="1"/>
    <col min="1038" max="1038" width="10" style="76" customWidth="1"/>
    <col min="1039" max="1039" width="0.44140625" style="76" customWidth="1"/>
    <col min="1040" max="1040" width="13.44140625" style="76" bestFit="1" customWidth="1"/>
    <col min="1041" max="1041" width="2.109375" style="76" customWidth="1"/>
    <col min="1042" max="1042" width="12.88671875" style="76" customWidth="1"/>
    <col min="1043" max="1043" width="17.88671875" style="76" customWidth="1"/>
    <col min="1044" max="1044" width="10.5546875" style="76" customWidth="1"/>
    <col min="1045" max="1046" width="17.88671875" style="76" customWidth="1"/>
    <col min="1047" max="1047" width="12.109375" style="76" customWidth="1"/>
    <col min="1048" max="1048" width="1.88671875" style="76" customWidth="1"/>
    <col min="1049" max="1049" width="12.109375" style="76" customWidth="1"/>
    <col min="1050" max="1050" width="1.88671875" style="76" customWidth="1"/>
    <col min="1051" max="1051" width="12.109375" style="76" customWidth="1"/>
    <col min="1052" max="1052" width="1.88671875" style="76" customWidth="1"/>
    <col min="1053" max="1053" width="12.109375" style="76" customWidth="1"/>
    <col min="1054" max="1054" width="1.88671875" style="76" customWidth="1"/>
    <col min="1055" max="1055" width="12.109375" style="76" customWidth="1"/>
    <col min="1056" max="1056" width="1.88671875" style="76" customWidth="1"/>
    <col min="1057" max="1057" width="13.33203125" style="76" customWidth="1"/>
    <col min="1058" max="1058" width="11" style="76" customWidth="1"/>
    <col min="1059" max="1059" width="21.33203125" style="76" customWidth="1"/>
    <col min="1060" max="1062" width="11" style="76" customWidth="1"/>
    <col min="1063" max="1063" width="6.44140625" style="76" customWidth="1"/>
    <col min="1064" max="1065" width="14.44140625" style="76" customWidth="1"/>
    <col min="1066" max="1280" width="11" style="76"/>
    <col min="1281" max="1281" width="31.88671875" style="76" customWidth="1"/>
    <col min="1282" max="1282" width="4.6640625" style="76" customWidth="1"/>
    <col min="1283" max="1283" width="11" style="76" customWidth="1"/>
    <col min="1284" max="1284" width="12.88671875" style="76" customWidth="1"/>
    <col min="1285" max="1285" width="1" style="76" customWidth="1"/>
    <col min="1286" max="1286" width="11" style="76" customWidth="1"/>
    <col min="1287" max="1287" width="0.5546875" style="76" customWidth="1"/>
    <col min="1288" max="1288" width="11.44140625" style="76" customWidth="1"/>
    <col min="1289" max="1289" width="1.109375" style="76" customWidth="1"/>
    <col min="1290" max="1290" width="10.88671875" style="76" customWidth="1"/>
    <col min="1291" max="1291" width="0.88671875" style="76" customWidth="1"/>
    <col min="1292" max="1292" width="15.6640625" style="76" customWidth="1"/>
    <col min="1293" max="1293" width="1.109375" style="76" customWidth="1"/>
    <col min="1294" max="1294" width="10" style="76" customWidth="1"/>
    <col min="1295" max="1295" width="0.44140625" style="76" customWidth="1"/>
    <col min="1296" max="1296" width="13.44140625" style="76" bestFit="1" customWidth="1"/>
    <col min="1297" max="1297" width="2.109375" style="76" customWidth="1"/>
    <col min="1298" max="1298" width="12.88671875" style="76" customWidth="1"/>
    <col min="1299" max="1299" width="17.88671875" style="76" customWidth="1"/>
    <col min="1300" max="1300" width="10.5546875" style="76" customWidth="1"/>
    <col min="1301" max="1302" width="17.88671875" style="76" customWidth="1"/>
    <col min="1303" max="1303" width="12.109375" style="76" customWidth="1"/>
    <col min="1304" max="1304" width="1.88671875" style="76" customWidth="1"/>
    <col min="1305" max="1305" width="12.109375" style="76" customWidth="1"/>
    <col min="1306" max="1306" width="1.88671875" style="76" customWidth="1"/>
    <col min="1307" max="1307" width="12.109375" style="76" customWidth="1"/>
    <col min="1308" max="1308" width="1.88671875" style="76" customWidth="1"/>
    <col min="1309" max="1309" width="12.109375" style="76" customWidth="1"/>
    <col min="1310" max="1310" width="1.88671875" style="76" customWidth="1"/>
    <col min="1311" max="1311" width="12.109375" style="76" customWidth="1"/>
    <col min="1312" max="1312" width="1.88671875" style="76" customWidth="1"/>
    <col min="1313" max="1313" width="13.33203125" style="76" customWidth="1"/>
    <col min="1314" max="1314" width="11" style="76" customWidth="1"/>
    <col min="1315" max="1315" width="21.33203125" style="76" customWidth="1"/>
    <col min="1316" max="1318" width="11" style="76" customWidth="1"/>
    <col min="1319" max="1319" width="6.44140625" style="76" customWidth="1"/>
    <col min="1320" max="1321" width="14.44140625" style="76" customWidth="1"/>
    <col min="1322" max="1536" width="11" style="76"/>
    <col min="1537" max="1537" width="31.88671875" style="76" customWidth="1"/>
    <col min="1538" max="1538" width="4.6640625" style="76" customWidth="1"/>
    <col min="1539" max="1539" width="11" style="76" customWidth="1"/>
    <col min="1540" max="1540" width="12.88671875" style="76" customWidth="1"/>
    <col min="1541" max="1541" width="1" style="76" customWidth="1"/>
    <col min="1542" max="1542" width="11" style="76" customWidth="1"/>
    <col min="1543" max="1543" width="0.5546875" style="76" customWidth="1"/>
    <col min="1544" max="1544" width="11.44140625" style="76" customWidth="1"/>
    <col min="1545" max="1545" width="1.109375" style="76" customWidth="1"/>
    <col min="1546" max="1546" width="10.88671875" style="76" customWidth="1"/>
    <col min="1547" max="1547" width="0.88671875" style="76" customWidth="1"/>
    <col min="1548" max="1548" width="15.6640625" style="76" customWidth="1"/>
    <col min="1549" max="1549" width="1.109375" style="76" customWidth="1"/>
    <col min="1550" max="1550" width="10" style="76" customWidth="1"/>
    <col min="1551" max="1551" width="0.44140625" style="76" customWidth="1"/>
    <col min="1552" max="1552" width="13.44140625" style="76" bestFit="1" customWidth="1"/>
    <col min="1553" max="1553" width="2.109375" style="76" customWidth="1"/>
    <col min="1554" max="1554" width="12.88671875" style="76" customWidth="1"/>
    <col min="1555" max="1555" width="17.88671875" style="76" customWidth="1"/>
    <col min="1556" max="1556" width="10.5546875" style="76" customWidth="1"/>
    <col min="1557" max="1558" width="17.88671875" style="76" customWidth="1"/>
    <col min="1559" max="1559" width="12.109375" style="76" customWidth="1"/>
    <col min="1560" max="1560" width="1.88671875" style="76" customWidth="1"/>
    <col min="1561" max="1561" width="12.109375" style="76" customWidth="1"/>
    <col min="1562" max="1562" width="1.88671875" style="76" customWidth="1"/>
    <col min="1563" max="1563" width="12.109375" style="76" customWidth="1"/>
    <col min="1564" max="1564" width="1.88671875" style="76" customWidth="1"/>
    <col min="1565" max="1565" width="12.109375" style="76" customWidth="1"/>
    <col min="1566" max="1566" width="1.88671875" style="76" customWidth="1"/>
    <col min="1567" max="1567" width="12.109375" style="76" customWidth="1"/>
    <col min="1568" max="1568" width="1.88671875" style="76" customWidth="1"/>
    <col min="1569" max="1569" width="13.33203125" style="76" customWidth="1"/>
    <col min="1570" max="1570" width="11" style="76" customWidth="1"/>
    <col min="1571" max="1571" width="21.33203125" style="76" customWidth="1"/>
    <col min="1572" max="1574" width="11" style="76" customWidth="1"/>
    <col min="1575" max="1575" width="6.44140625" style="76" customWidth="1"/>
    <col min="1576" max="1577" width="14.44140625" style="76" customWidth="1"/>
    <col min="1578" max="1792" width="11" style="76"/>
    <col min="1793" max="1793" width="31.88671875" style="76" customWidth="1"/>
    <col min="1794" max="1794" width="4.6640625" style="76" customWidth="1"/>
    <col min="1795" max="1795" width="11" style="76" customWidth="1"/>
    <col min="1796" max="1796" width="12.88671875" style="76" customWidth="1"/>
    <col min="1797" max="1797" width="1" style="76" customWidth="1"/>
    <col min="1798" max="1798" width="11" style="76" customWidth="1"/>
    <col min="1799" max="1799" width="0.5546875" style="76" customWidth="1"/>
    <col min="1800" max="1800" width="11.44140625" style="76" customWidth="1"/>
    <col min="1801" max="1801" width="1.109375" style="76" customWidth="1"/>
    <col min="1802" max="1802" width="10.88671875" style="76" customWidth="1"/>
    <col min="1803" max="1803" width="0.88671875" style="76" customWidth="1"/>
    <col min="1804" max="1804" width="15.6640625" style="76" customWidth="1"/>
    <col min="1805" max="1805" width="1.109375" style="76" customWidth="1"/>
    <col min="1806" max="1806" width="10" style="76" customWidth="1"/>
    <col min="1807" max="1807" width="0.44140625" style="76" customWidth="1"/>
    <col min="1808" max="1808" width="13.44140625" style="76" bestFit="1" customWidth="1"/>
    <col min="1809" max="1809" width="2.109375" style="76" customWidth="1"/>
    <col min="1810" max="1810" width="12.88671875" style="76" customWidth="1"/>
    <col min="1811" max="1811" width="17.88671875" style="76" customWidth="1"/>
    <col min="1812" max="1812" width="10.5546875" style="76" customWidth="1"/>
    <col min="1813" max="1814" width="17.88671875" style="76" customWidth="1"/>
    <col min="1815" max="1815" width="12.109375" style="76" customWidth="1"/>
    <col min="1816" max="1816" width="1.88671875" style="76" customWidth="1"/>
    <col min="1817" max="1817" width="12.109375" style="76" customWidth="1"/>
    <col min="1818" max="1818" width="1.88671875" style="76" customWidth="1"/>
    <col min="1819" max="1819" width="12.109375" style="76" customWidth="1"/>
    <col min="1820" max="1820" width="1.88671875" style="76" customWidth="1"/>
    <col min="1821" max="1821" width="12.109375" style="76" customWidth="1"/>
    <col min="1822" max="1822" width="1.88671875" style="76" customWidth="1"/>
    <col min="1823" max="1823" width="12.109375" style="76" customWidth="1"/>
    <col min="1824" max="1824" width="1.88671875" style="76" customWidth="1"/>
    <col min="1825" max="1825" width="13.33203125" style="76" customWidth="1"/>
    <col min="1826" max="1826" width="11" style="76" customWidth="1"/>
    <col min="1827" max="1827" width="21.33203125" style="76" customWidth="1"/>
    <col min="1828" max="1830" width="11" style="76" customWidth="1"/>
    <col min="1831" max="1831" width="6.44140625" style="76" customWidth="1"/>
    <col min="1832" max="1833" width="14.44140625" style="76" customWidth="1"/>
    <col min="1834" max="2048" width="11" style="76"/>
    <col min="2049" max="2049" width="31.88671875" style="76" customWidth="1"/>
    <col min="2050" max="2050" width="4.6640625" style="76" customWidth="1"/>
    <col min="2051" max="2051" width="11" style="76" customWidth="1"/>
    <col min="2052" max="2052" width="12.88671875" style="76" customWidth="1"/>
    <col min="2053" max="2053" width="1" style="76" customWidth="1"/>
    <col min="2054" max="2054" width="11" style="76" customWidth="1"/>
    <col min="2055" max="2055" width="0.5546875" style="76" customWidth="1"/>
    <col min="2056" max="2056" width="11.44140625" style="76" customWidth="1"/>
    <col min="2057" max="2057" width="1.109375" style="76" customWidth="1"/>
    <col min="2058" max="2058" width="10.88671875" style="76" customWidth="1"/>
    <col min="2059" max="2059" width="0.88671875" style="76" customWidth="1"/>
    <col min="2060" max="2060" width="15.6640625" style="76" customWidth="1"/>
    <col min="2061" max="2061" width="1.109375" style="76" customWidth="1"/>
    <col min="2062" max="2062" width="10" style="76" customWidth="1"/>
    <col min="2063" max="2063" width="0.44140625" style="76" customWidth="1"/>
    <col min="2064" max="2064" width="13.44140625" style="76" bestFit="1" customWidth="1"/>
    <col min="2065" max="2065" width="2.109375" style="76" customWidth="1"/>
    <col min="2066" max="2066" width="12.88671875" style="76" customWidth="1"/>
    <col min="2067" max="2067" width="17.88671875" style="76" customWidth="1"/>
    <col min="2068" max="2068" width="10.5546875" style="76" customWidth="1"/>
    <col min="2069" max="2070" width="17.88671875" style="76" customWidth="1"/>
    <col min="2071" max="2071" width="12.109375" style="76" customWidth="1"/>
    <col min="2072" max="2072" width="1.88671875" style="76" customWidth="1"/>
    <col min="2073" max="2073" width="12.109375" style="76" customWidth="1"/>
    <col min="2074" max="2074" width="1.88671875" style="76" customWidth="1"/>
    <col min="2075" max="2075" width="12.109375" style="76" customWidth="1"/>
    <col min="2076" max="2076" width="1.88671875" style="76" customWidth="1"/>
    <col min="2077" max="2077" width="12.109375" style="76" customWidth="1"/>
    <col min="2078" max="2078" width="1.88671875" style="76" customWidth="1"/>
    <col min="2079" max="2079" width="12.109375" style="76" customWidth="1"/>
    <col min="2080" max="2080" width="1.88671875" style="76" customWidth="1"/>
    <col min="2081" max="2081" width="13.33203125" style="76" customWidth="1"/>
    <col min="2082" max="2082" width="11" style="76" customWidth="1"/>
    <col min="2083" max="2083" width="21.33203125" style="76" customWidth="1"/>
    <col min="2084" max="2086" width="11" style="76" customWidth="1"/>
    <col min="2087" max="2087" width="6.44140625" style="76" customWidth="1"/>
    <col min="2088" max="2089" width="14.44140625" style="76" customWidth="1"/>
    <col min="2090" max="2304" width="11" style="76"/>
    <col min="2305" max="2305" width="31.88671875" style="76" customWidth="1"/>
    <col min="2306" max="2306" width="4.6640625" style="76" customWidth="1"/>
    <col min="2307" max="2307" width="11" style="76" customWidth="1"/>
    <col min="2308" max="2308" width="12.88671875" style="76" customWidth="1"/>
    <col min="2309" max="2309" width="1" style="76" customWidth="1"/>
    <col min="2310" max="2310" width="11" style="76" customWidth="1"/>
    <col min="2311" max="2311" width="0.5546875" style="76" customWidth="1"/>
    <col min="2312" max="2312" width="11.44140625" style="76" customWidth="1"/>
    <col min="2313" max="2313" width="1.109375" style="76" customWidth="1"/>
    <col min="2314" max="2314" width="10.88671875" style="76" customWidth="1"/>
    <col min="2315" max="2315" width="0.88671875" style="76" customWidth="1"/>
    <col min="2316" max="2316" width="15.6640625" style="76" customWidth="1"/>
    <col min="2317" max="2317" width="1.109375" style="76" customWidth="1"/>
    <col min="2318" max="2318" width="10" style="76" customWidth="1"/>
    <col min="2319" max="2319" width="0.44140625" style="76" customWidth="1"/>
    <col min="2320" max="2320" width="13.44140625" style="76" bestFit="1" customWidth="1"/>
    <col min="2321" max="2321" width="2.109375" style="76" customWidth="1"/>
    <col min="2322" max="2322" width="12.88671875" style="76" customWidth="1"/>
    <col min="2323" max="2323" width="17.88671875" style="76" customWidth="1"/>
    <col min="2324" max="2324" width="10.5546875" style="76" customWidth="1"/>
    <col min="2325" max="2326" width="17.88671875" style="76" customWidth="1"/>
    <col min="2327" max="2327" width="12.109375" style="76" customWidth="1"/>
    <col min="2328" max="2328" width="1.88671875" style="76" customWidth="1"/>
    <col min="2329" max="2329" width="12.109375" style="76" customWidth="1"/>
    <col min="2330" max="2330" width="1.88671875" style="76" customWidth="1"/>
    <col min="2331" max="2331" width="12.109375" style="76" customWidth="1"/>
    <col min="2332" max="2332" width="1.88671875" style="76" customWidth="1"/>
    <col min="2333" max="2333" width="12.109375" style="76" customWidth="1"/>
    <col min="2334" max="2334" width="1.88671875" style="76" customWidth="1"/>
    <col min="2335" max="2335" width="12.109375" style="76" customWidth="1"/>
    <col min="2336" max="2336" width="1.88671875" style="76" customWidth="1"/>
    <col min="2337" max="2337" width="13.33203125" style="76" customWidth="1"/>
    <col min="2338" max="2338" width="11" style="76" customWidth="1"/>
    <col min="2339" max="2339" width="21.33203125" style="76" customWidth="1"/>
    <col min="2340" max="2342" width="11" style="76" customWidth="1"/>
    <col min="2343" max="2343" width="6.44140625" style="76" customWidth="1"/>
    <col min="2344" max="2345" width="14.44140625" style="76" customWidth="1"/>
    <col min="2346" max="2560" width="11" style="76"/>
    <col min="2561" max="2561" width="31.88671875" style="76" customWidth="1"/>
    <col min="2562" max="2562" width="4.6640625" style="76" customWidth="1"/>
    <col min="2563" max="2563" width="11" style="76" customWidth="1"/>
    <col min="2564" max="2564" width="12.88671875" style="76" customWidth="1"/>
    <col min="2565" max="2565" width="1" style="76" customWidth="1"/>
    <col min="2566" max="2566" width="11" style="76" customWidth="1"/>
    <col min="2567" max="2567" width="0.5546875" style="76" customWidth="1"/>
    <col min="2568" max="2568" width="11.44140625" style="76" customWidth="1"/>
    <col min="2569" max="2569" width="1.109375" style="76" customWidth="1"/>
    <col min="2570" max="2570" width="10.88671875" style="76" customWidth="1"/>
    <col min="2571" max="2571" width="0.88671875" style="76" customWidth="1"/>
    <col min="2572" max="2572" width="15.6640625" style="76" customWidth="1"/>
    <col min="2573" max="2573" width="1.109375" style="76" customWidth="1"/>
    <col min="2574" max="2574" width="10" style="76" customWidth="1"/>
    <col min="2575" max="2575" width="0.44140625" style="76" customWidth="1"/>
    <col min="2576" max="2576" width="13.44140625" style="76" bestFit="1" customWidth="1"/>
    <col min="2577" max="2577" width="2.109375" style="76" customWidth="1"/>
    <col min="2578" max="2578" width="12.88671875" style="76" customWidth="1"/>
    <col min="2579" max="2579" width="17.88671875" style="76" customWidth="1"/>
    <col min="2580" max="2580" width="10.5546875" style="76" customWidth="1"/>
    <col min="2581" max="2582" width="17.88671875" style="76" customWidth="1"/>
    <col min="2583" max="2583" width="12.109375" style="76" customWidth="1"/>
    <col min="2584" max="2584" width="1.88671875" style="76" customWidth="1"/>
    <col min="2585" max="2585" width="12.109375" style="76" customWidth="1"/>
    <col min="2586" max="2586" width="1.88671875" style="76" customWidth="1"/>
    <col min="2587" max="2587" width="12.109375" style="76" customWidth="1"/>
    <col min="2588" max="2588" width="1.88671875" style="76" customWidth="1"/>
    <col min="2589" max="2589" width="12.109375" style="76" customWidth="1"/>
    <col min="2590" max="2590" width="1.88671875" style="76" customWidth="1"/>
    <col min="2591" max="2591" width="12.109375" style="76" customWidth="1"/>
    <col min="2592" max="2592" width="1.88671875" style="76" customWidth="1"/>
    <col min="2593" max="2593" width="13.33203125" style="76" customWidth="1"/>
    <col min="2594" max="2594" width="11" style="76" customWidth="1"/>
    <col min="2595" max="2595" width="21.33203125" style="76" customWidth="1"/>
    <col min="2596" max="2598" width="11" style="76" customWidth="1"/>
    <col min="2599" max="2599" width="6.44140625" style="76" customWidth="1"/>
    <col min="2600" max="2601" width="14.44140625" style="76" customWidth="1"/>
    <col min="2602" max="2816" width="11" style="76"/>
    <col min="2817" max="2817" width="31.88671875" style="76" customWidth="1"/>
    <col min="2818" max="2818" width="4.6640625" style="76" customWidth="1"/>
    <col min="2819" max="2819" width="11" style="76" customWidth="1"/>
    <col min="2820" max="2820" width="12.88671875" style="76" customWidth="1"/>
    <col min="2821" max="2821" width="1" style="76" customWidth="1"/>
    <col min="2822" max="2822" width="11" style="76" customWidth="1"/>
    <col min="2823" max="2823" width="0.5546875" style="76" customWidth="1"/>
    <col min="2824" max="2824" width="11.44140625" style="76" customWidth="1"/>
    <col min="2825" max="2825" width="1.109375" style="76" customWidth="1"/>
    <col min="2826" max="2826" width="10.88671875" style="76" customWidth="1"/>
    <col min="2827" max="2827" width="0.88671875" style="76" customWidth="1"/>
    <col min="2828" max="2828" width="15.6640625" style="76" customWidth="1"/>
    <col min="2829" max="2829" width="1.109375" style="76" customWidth="1"/>
    <col min="2830" max="2830" width="10" style="76" customWidth="1"/>
    <col min="2831" max="2831" width="0.44140625" style="76" customWidth="1"/>
    <col min="2832" max="2832" width="13.44140625" style="76" bestFit="1" customWidth="1"/>
    <col min="2833" max="2833" width="2.109375" style="76" customWidth="1"/>
    <col min="2834" max="2834" width="12.88671875" style="76" customWidth="1"/>
    <col min="2835" max="2835" width="17.88671875" style="76" customWidth="1"/>
    <col min="2836" max="2836" width="10.5546875" style="76" customWidth="1"/>
    <col min="2837" max="2838" width="17.88671875" style="76" customWidth="1"/>
    <col min="2839" max="2839" width="12.109375" style="76" customWidth="1"/>
    <col min="2840" max="2840" width="1.88671875" style="76" customWidth="1"/>
    <col min="2841" max="2841" width="12.109375" style="76" customWidth="1"/>
    <col min="2842" max="2842" width="1.88671875" style="76" customWidth="1"/>
    <col min="2843" max="2843" width="12.109375" style="76" customWidth="1"/>
    <col min="2844" max="2844" width="1.88671875" style="76" customWidth="1"/>
    <col min="2845" max="2845" width="12.109375" style="76" customWidth="1"/>
    <col min="2846" max="2846" width="1.88671875" style="76" customWidth="1"/>
    <col min="2847" max="2847" width="12.109375" style="76" customWidth="1"/>
    <col min="2848" max="2848" width="1.88671875" style="76" customWidth="1"/>
    <col min="2849" max="2849" width="13.33203125" style="76" customWidth="1"/>
    <col min="2850" max="2850" width="11" style="76" customWidth="1"/>
    <col min="2851" max="2851" width="21.33203125" style="76" customWidth="1"/>
    <col min="2852" max="2854" width="11" style="76" customWidth="1"/>
    <col min="2855" max="2855" width="6.44140625" style="76" customWidth="1"/>
    <col min="2856" max="2857" width="14.44140625" style="76" customWidth="1"/>
    <col min="2858" max="3072" width="11" style="76"/>
    <col min="3073" max="3073" width="31.88671875" style="76" customWidth="1"/>
    <col min="3074" max="3074" width="4.6640625" style="76" customWidth="1"/>
    <col min="3075" max="3075" width="11" style="76" customWidth="1"/>
    <col min="3076" max="3076" width="12.88671875" style="76" customWidth="1"/>
    <col min="3077" max="3077" width="1" style="76" customWidth="1"/>
    <col min="3078" max="3078" width="11" style="76" customWidth="1"/>
    <col min="3079" max="3079" width="0.5546875" style="76" customWidth="1"/>
    <col min="3080" max="3080" width="11.44140625" style="76" customWidth="1"/>
    <col min="3081" max="3081" width="1.109375" style="76" customWidth="1"/>
    <col min="3082" max="3082" width="10.88671875" style="76" customWidth="1"/>
    <col min="3083" max="3083" width="0.88671875" style="76" customWidth="1"/>
    <col min="3084" max="3084" width="15.6640625" style="76" customWidth="1"/>
    <col min="3085" max="3085" width="1.109375" style="76" customWidth="1"/>
    <col min="3086" max="3086" width="10" style="76" customWidth="1"/>
    <col min="3087" max="3087" width="0.44140625" style="76" customWidth="1"/>
    <col min="3088" max="3088" width="13.44140625" style="76" bestFit="1" customWidth="1"/>
    <col min="3089" max="3089" width="2.109375" style="76" customWidth="1"/>
    <col min="3090" max="3090" width="12.88671875" style="76" customWidth="1"/>
    <col min="3091" max="3091" width="17.88671875" style="76" customWidth="1"/>
    <col min="3092" max="3092" width="10.5546875" style="76" customWidth="1"/>
    <col min="3093" max="3094" width="17.88671875" style="76" customWidth="1"/>
    <col min="3095" max="3095" width="12.109375" style="76" customWidth="1"/>
    <col min="3096" max="3096" width="1.88671875" style="76" customWidth="1"/>
    <col min="3097" max="3097" width="12.109375" style="76" customWidth="1"/>
    <col min="3098" max="3098" width="1.88671875" style="76" customWidth="1"/>
    <col min="3099" max="3099" width="12.109375" style="76" customWidth="1"/>
    <col min="3100" max="3100" width="1.88671875" style="76" customWidth="1"/>
    <col min="3101" max="3101" width="12.109375" style="76" customWidth="1"/>
    <col min="3102" max="3102" width="1.88671875" style="76" customWidth="1"/>
    <col min="3103" max="3103" width="12.109375" style="76" customWidth="1"/>
    <col min="3104" max="3104" width="1.88671875" style="76" customWidth="1"/>
    <col min="3105" max="3105" width="13.33203125" style="76" customWidth="1"/>
    <col min="3106" max="3106" width="11" style="76" customWidth="1"/>
    <col min="3107" max="3107" width="21.33203125" style="76" customWidth="1"/>
    <col min="3108" max="3110" width="11" style="76" customWidth="1"/>
    <col min="3111" max="3111" width="6.44140625" style="76" customWidth="1"/>
    <col min="3112" max="3113" width="14.44140625" style="76" customWidth="1"/>
    <col min="3114" max="3328" width="11" style="76"/>
    <col min="3329" max="3329" width="31.88671875" style="76" customWidth="1"/>
    <col min="3330" max="3330" width="4.6640625" style="76" customWidth="1"/>
    <col min="3331" max="3331" width="11" style="76" customWidth="1"/>
    <col min="3332" max="3332" width="12.88671875" style="76" customWidth="1"/>
    <col min="3333" max="3333" width="1" style="76" customWidth="1"/>
    <col min="3334" max="3334" width="11" style="76" customWidth="1"/>
    <col min="3335" max="3335" width="0.5546875" style="76" customWidth="1"/>
    <col min="3336" max="3336" width="11.44140625" style="76" customWidth="1"/>
    <col min="3337" max="3337" width="1.109375" style="76" customWidth="1"/>
    <col min="3338" max="3338" width="10.88671875" style="76" customWidth="1"/>
    <col min="3339" max="3339" width="0.88671875" style="76" customWidth="1"/>
    <col min="3340" max="3340" width="15.6640625" style="76" customWidth="1"/>
    <col min="3341" max="3341" width="1.109375" style="76" customWidth="1"/>
    <col min="3342" max="3342" width="10" style="76" customWidth="1"/>
    <col min="3343" max="3343" width="0.44140625" style="76" customWidth="1"/>
    <col min="3344" max="3344" width="13.44140625" style="76" bestFit="1" customWidth="1"/>
    <col min="3345" max="3345" width="2.109375" style="76" customWidth="1"/>
    <col min="3346" max="3346" width="12.88671875" style="76" customWidth="1"/>
    <col min="3347" max="3347" width="17.88671875" style="76" customWidth="1"/>
    <col min="3348" max="3348" width="10.5546875" style="76" customWidth="1"/>
    <col min="3349" max="3350" width="17.88671875" style="76" customWidth="1"/>
    <col min="3351" max="3351" width="12.109375" style="76" customWidth="1"/>
    <col min="3352" max="3352" width="1.88671875" style="76" customWidth="1"/>
    <col min="3353" max="3353" width="12.109375" style="76" customWidth="1"/>
    <col min="3354" max="3354" width="1.88671875" style="76" customWidth="1"/>
    <col min="3355" max="3355" width="12.109375" style="76" customWidth="1"/>
    <col min="3356" max="3356" width="1.88671875" style="76" customWidth="1"/>
    <col min="3357" max="3357" width="12.109375" style="76" customWidth="1"/>
    <col min="3358" max="3358" width="1.88671875" style="76" customWidth="1"/>
    <col min="3359" max="3359" width="12.109375" style="76" customWidth="1"/>
    <col min="3360" max="3360" width="1.88671875" style="76" customWidth="1"/>
    <col min="3361" max="3361" width="13.33203125" style="76" customWidth="1"/>
    <col min="3362" max="3362" width="11" style="76" customWidth="1"/>
    <col min="3363" max="3363" width="21.33203125" style="76" customWidth="1"/>
    <col min="3364" max="3366" width="11" style="76" customWidth="1"/>
    <col min="3367" max="3367" width="6.44140625" style="76" customWidth="1"/>
    <col min="3368" max="3369" width="14.44140625" style="76" customWidth="1"/>
    <col min="3370" max="3584" width="11" style="76"/>
    <col min="3585" max="3585" width="31.88671875" style="76" customWidth="1"/>
    <col min="3586" max="3586" width="4.6640625" style="76" customWidth="1"/>
    <col min="3587" max="3587" width="11" style="76" customWidth="1"/>
    <col min="3588" max="3588" width="12.88671875" style="76" customWidth="1"/>
    <col min="3589" max="3589" width="1" style="76" customWidth="1"/>
    <col min="3590" max="3590" width="11" style="76" customWidth="1"/>
    <col min="3591" max="3591" width="0.5546875" style="76" customWidth="1"/>
    <col min="3592" max="3592" width="11.44140625" style="76" customWidth="1"/>
    <col min="3593" max="3593" width="1.109375" style="76" customWidth="1"/>
    <col min="3594" max="3594" width="10.88671875" style="76" customWidth="1"/>
    <col min="3595" max="3595" width="0.88671875" style="76" customWidth="1"/>
    <col min="3596" max="3596" width="15.6640625" style="76" customWidth="1"/>
    <col min="3597" max="3597" width="1.109375" style="76" customWidth="1"/>
    <col min="3598" max="3598" width="10" style="76" customWidth="1"/>
    <col min="3599" max="3599" width="0.44140625" style="76" customWidth="1"/>
    <col min="3600" max="3600" width="13.44140625" style="76" bestFit="1" customWidth="1"/>
    <col min="3601" max="3601" width="2.109375" style="76" customWidth="1"/>
    <col min="3602" max="3602" width="12.88671875" style="76" customWidth="1"/>
    <col min="3603" max="3603" width="17.88671875" style="76" customWidth="1"/>
    <col min="3604" max="3604" width="10.5546875" style="76" customWidth="1"/>
    <col min="3605" max="3606" width="17.88671875" style="76" customWidth="1"/>
    <col min="3607" max="3607" width="12.109375" style="76" customWidth="1"/>
    <col min="3608" max="3608" width="1.88671875" style="76" customWidth="1"/>
    <col min="3609" max="3609" width="12.109375" style="76" customWidth="1"/>
    <col min="3610" max="3610" width="1.88671875" style="76" customWidth="1"/>
    <col min="3611" max="3611" width="12.109375" style="76" customWidth="1"/>
    <col min="3612" max="3612" width="1.88671875" style="76" customWidth="1"/>
    <col min="3613" max="3613" width="12.109375" style="76" customWidth="1"/>
    <col min="3614" max="3614" width="1.88671875" style="76" customWidth="1"/>
    <col min="3615" max="3615" width="12.109375" style="76" customWidth="1"/>
    <col min="3616" max="3616" width="1.88671875" style="76" customWidth="1"/>
    <col min="3617" max="3617" width="13.33203125" style="76" customWidth="1"/>
    <col min="3618" max="3618" width="11" style="76" customWidth="1"/>
    <col min="3619" max="3619" width="21.33203125" style="76" customWidth="1"/>
    <col min="3620" max="3622" width="11" style="76" customWidth="1"/>
    <col min="3623" max="3623" width="6.44140625" style="76" customWidth="1"/>
    <col min="3624" max="3625" width="14.44140625" style="76" customWidth="1"/>
    <col min="3626" max="3840" width="11" style="76"/>
    <col min="3841" max="3841" width="31.88671875" style="76" customWidth="1"/>
    <col min="3842" max="3842" width="4.6640625" style="76" customWidth="1"/>
    <col min="3843" max="3843" width="11" style="76" customWidth="1"/>
    <col min="3844" max="3844" width="12.88671875" style="76" customWidth="1"/>
    <col min="3845" max="3845" width="1" style="76" customWidth="1"/>
    <col min="3846" max="3846" width="11" style="76" customWidth="1"/>
    <col min="3847" max="3847" width="0.5546875" style="76" customWidth="1"/>
    <col min="3848" max="3848" width="11.44140625" style="76" customWidth="1"/>
    <col min="3849" max="3849" width="1.109375" style="76" customWidth="1"/>
    <col min="3850" max="3850" width="10.88671875" style="76" customWidth="1"/>
    <col min="3851" max="3851" width="0.88671875" style="76" customWidth="1"/>
    <col min="3852" max="3852" width="15.6640625" style="76" customWidth="1"/>
    <col min="3853" max="3853" width="1.109375" style="76" customWidth="1"/>
    <col min="3854" max="3854" width="10" style="76" customWidth="1"/>
    <col min="3855" max="3855" width="0.44140625" style="76" customWidth="1"/>
    <col min="3856" max="3856" width="13.44140625" style="76" bestFit="1" customWidth="1"/>
    <col min="3857" max="3857" width="2.109375" style="76" customWidth="1"/>
    <col min="3858" max="3858" width="12.88671875" style="76" customWidth="1"/>
    <col min="3859" max="3859" width="17.88671875" style="76" customWidth="1"/>
    <col min="3860" max="3860" width="10.5546875" style="76" customWidth="1"/>
    <col min="3861" max="3862" width="17.88671875" style="76" customWidth="1"/>
    <col min="3863" max="3863" width="12.109375" style="76" customWidth="1"/>
    <col min="3864" max="3864" width="1.88671875" style="76" customWidth="1"/>
    <col min="3865" max="3865" width="12.109375" style="76" customWidth="1"/>
    <col min="3866" max="3866" width="1.88671875" style="76" customWidth="1"/>
    <col min="3867" max="3867" width="12.109375" style="76" customWidth="1"/>
    <col min="3868" max="3868" width="1.88671875" style="76" customWidth="1"/>
    <col min="3869" max="3869" width="12.109375" style="76" customWidth="1"/>
    <col min="3870" max="3870" width="1.88671875" style="76" customWidth="1"/>
    <col min="3871" max="3871" width="12.109375" style="76" customWidth="1"/>
    <col min="3872" max="3872" width="1.88671875" style="76" customWidth="1"/>
    <col min="3873" max="3873" width="13.33203125" style="76" customWidth="1"/>
    <col min="3874" max="3874" width="11" style="76" customWidth="1"/>
    <col min="3875" max="3875" width="21.33203125" style="76" customWidth="1"/>
    <col min="3876" max="3878" width="11" style="76" customWidth="1"/>
    <col min="3879" max="3879" width="6.44140625" style="76" customWidth="1"/>
    <col min="3880" max="3881" width="14.44140625" style="76" customWidth="1"/>
    <col min="3882" max="4096" width="11" style="76"/>
    <col min="4097" max="4097" width="31.88671875" style="76" customWidth="1"/>
    <col min="4098" max="4098" width="4.6640625" style="76" customWidth="1"/>
    <col min="4099" max="4099" width="11" style="76" customWidth="1"/>
    <col min="4100" max="4100" width="12.88671875" style="76" customWidth="1"/>
    <col min="4101" max="4101" width="1" style="76" customWidth="1"/>
    <col min="4102" max="4102" width="11" style="76" customWidth="1"/>
    <col min="4103" max="4103" width="0.5546875" style="76" customWidth="1"/>
    <col min="4104" max="4104" width="11.44140625" style="76" customWidth="1"/>
    <col min="4105" max="4105" width="1.109375" style="76" customWidth="1"/>
    <col min="4106" max="4106" width="10.88671875" style="76" customWidth="1"/>
    <col min="4107" max="4107" width="0.88671875" style="76" customWidth="1"/>
    <col min="4108" max="4108" width="15.6640625" style="76" customWidth="1"/>
    <col min="4109" max="4109" width="1.109375" style="76" customWidth="1"/>
    <col min="4110" max="4110" width="10" style="76" customWidth="1"/>
    <col min="4111" max="4111" width="0.44140625" style="76" customWidth="1"/>
    <col min="4112" max="4112" width="13.44140625" style="76" bestFit="1" customWidth="1"/>
    <col min="4113" max="4113" width="2.109375" style="76" customWidth="1"/>
    <col min="4114" max="4114" width="12.88671875" style="76" customWidth="1"/>
    <col min="4115" max="4115" width="17.88671875" style="76" customWidth="1"/>
    <col min="4116" max="4116" width="10.5546875" style="76" customWidth="1"/>
    <col min="4117" max="4118" width="17.88671875" style="76" customWidth="1"/>
    <col min="4119" max="4119" width="12.109375" style="76" customWidth="1"/>
    <col min="4120" max="4120" width="1.88671875" style="76" customWidth="1"/>
    <col min="4121" max="4121" width="12.109375" style="76" customWidth="1"/>
    <col min="4122" max="4122" width="1.88671875" style="76" customWidth="1"/>
    <col min="4123" max="4123" width="12.109375" style="76" customWidth="1"/>
    <col min="4124" max="4124" width="1.88671875" style="76" customWidth="1"/>
    <col min="4125" max="4125" width="12.109375" style="76" customWidth="1"/>
    <col min="4126" max="4126" width="1.88671875" style="76" customWidth="1"/>
    <col min="4127" max="4127" width="12.109375" style="76" customWidth="1"/>
    <col min="4128" max="4128" width="1.88671875" style="76" customWidth="1"/>
    <col min="4129" max="4129" width="13.33203125" style="76" customWidth="1"/>
    <col min="4130" max="4130" width="11" style="76" customWidth="1"/>
    <col min="4131" max="4131" width="21.33203125" style="76" customWidth="1"/>
    <col min="4132" max="4134" width="11" style="76" customWidth="1"/>
    <col min="4135" max="4135" width="6.44140625" style="76" customWidth="1"/>
    <col min="4136" max="4137" width="14.44140625" style="76" customWidth="1"/>
    <col min="4138" max="4352" width="11" style="76"/>
    <col min="4353" max="4353" width="31.88671875" style="76" customWidth="1"/>
    <col min="4354" max="4354" width="4.6640625" style="76" customWidth="1"/>
    <col min="4355" max="4355" width="11" style="76" customWidth="1"/>
    <col min="4356" max="4356" width="12.88671875" style="76" customWidth="1"/>
    <col min="4357" max="4357" width="1" style="76" customWidth="1"/>
    <col min="4358" max="4358" width="11" style="76" customWidth="1"/>
    <col min="4359" max="4359" width="0.5546875" style="76" customWidth="1"/>
    <col min="4360" max="4360" width="11.44140625" style="76" customWidth="1"/>
    <col min="4361" max="4361" width="1.109375" style="76" customWidth="1"/>
    <col min="4362" max="4362" width="10.88671875" style="76" customWidth="1"/>
    <col min="4363" max="4363" width="0.88671875" style="76" customWidth="1"/>
    <col min="4364" max="4364" width="15.6640625" style="76" customWidth="1"/>
    <col min="4365" max="4365" width="1.109375" style="76" customWidth="1"/>
    <col min="4366" max="4366" width="10" style="76" customWidth="1"/>
    <col min="4367" max="4367" width="0.44140625" style="76" customWidth="1"/>
    <col min="4368" max="4368" width="13.44140625" style="76" bestFit="1" customWidth="1"/>
    <col min="4369" max="4369" width="2.109375" style="76" customWidth="1"/>
    <col min="4370" max="4370" width="12.88671875" style="76" customWidth="1"/>
    <col min="4371" max="4371" width="17.88671875" style="76" customWidth="1"/>
    <col min="4372" max="4372" width="10.5546875" style="76" customWidth="1"/>
    <col min="4373" max="4374" width="17.88671875" style="76" customWidth="1"/>
    <col min="4375" max="4375" width="12.109375" style="76" customWidth="1"/>
    <col min="4376" max="4376" width="1.88671875" style="76" customWidth="1"/>
    <col min="4377" max="4377" width="12.109375" style="76" customWidth="1"/>
    <col min="4378" max="4378" width="1.88671875" style="76" customWidth="1"/>
    <col min="4379" max="4379" width="12.109375" style="76" customWidth="1"/>
    <col min="4380" max="4380" width="1.88671875" style="76" customWidth="1"/>
    <col min="4381" max="4381" width="12.109375" style="76" customWidth="1"/>
    <col min="4382" max="4382" width="1.88671875" style="76" customWidth="1"/>
    <col min="4383" max="4383" width="12.109375" style="76" customWidth="1"/>
    <col min="4384" max="4384" width="1.88671875" style="76" customWidth="1"/>
    <col min="4385" max="4385" width="13.33203125" style="76" customWidth="1"/>
    <col min="4386" max="4386" width="11" style="76" customWidth="1"/>
    <col min="4387" max="4387" width="21.33203125" style="76" customWidth="1"/>
    <col min="4388" max="4390" width="11" style="76" customWidth="1"/>
    <col min="4391" max="4391" width="6.44140625" style="76" customWidth="1"/>
    <col min="4392" max="4393" width="14.44140625" style="76" customWidth="1"/>
    <col min="4394" max="4608" width="11" style="76"/>
    <col min="4609" max="4609" width="31.88671875" style="76" customWidth="1"/>
    <col min="4610" max="4610" width="4.6640625" style="76" customWidth="1"/>
    <col min="4611" max="4611" width="11" style="76" customWidth="1"/>
    <col min="4612" max="4612" width="12.88671875" style="76" customWidth="1"/>
    <col min="4613" max="4613" width="1" style="76" customWidth="1"/>
    <col min="4614" max="4614" width="11" style="76" customWidth="1"/>
    <col min="4615" max="4615" width="0.5546875" style="76" customWidth="1"/>
    <col min="4616" max="4616" width="11.44140625" style="76" customWidth="1"/>
    <col min="4617" max="4617" width="1.109375" style="76" customWidth="1"/>
    <col min="4618" max="4618" width="10.88671875" style="76" customWidth="1"/>
    <col min="4619" max="4619" width="0.88671875" style="76" customWidth="1"/>
    <col min="4620" max="4620" width="15.6640625" style="76" customWidth="1"/>
    <col min="4621" max="4621" width="1.109375" style="76" customWidth="1"/>
    <col min="4622" max="4622" width="10" style="76" customWidth="1"/>
    <col min="4623" max="4623" width="0.44140625" style="76" customWidth="1"/>
    <col min="4624" max="4624" width="13.44140625" style="76" bestFit="1" customWidth="1"/>
    <col min="4625" max="4625" width="2.109375" style="76" customWidth="1"/>
    <col min="4626" max="4626" width="12.88671875" style="76" customWidth="1"/>
    <col min="4627" max="4627" width="17.88671875" style="76" customWidth="1"/>
    <col min="4628" max="4628" width="10.5546875" style="76" customWidth="1"/>
    <col min="4629" max="4630" width="17.88671875" style="76" customWidth="1"/>
    <col min="4631" max="4631" width="12.109375" style="76" customWidth="1"/>
    <col min="4632" max="4632" width="1.88671875" style="76" customWidth="1"/>
    <col min="4633" max="4633" width="12.109375" style="76" customWidth="1"/>
    <col min="4634" max="4634" width="1.88671875" style="76" customWidth="1"/>
    <col min="4635" max="4635" width="12.109375" style="76" customWidth="1"/>
    <col min="4636" max="4636" width="1.88671875" style="76" customWidth="1"/>
    <col min="4637" max="4637" width="12.109375" style="76" customWidth="1"/>
    <col min="4638" max="4638" width="1.88671875" style="76" customWidth="1"/>
    <col min="4639" max="4639" width="12.109375" style="76" customWidth="1"/>
    <col min="4640" max="4640" width="1.88671875" style="76" customWidth="1"/>
    <col min="4641" max="4641" width="13.33203125" style="76" customWidth="1"/>
    <col min="4642" max="4642" width="11" style="76" customWidth="1"/>
    <col min="4643" max="4643" width="21.33203125" style="76" customWidth="1"/>
    <col min="4644" max="4646" width="11" style="76" customWidth="1"/>
    <col min="4647" max="4647" width="6.44140625" style="76" customWidth="1"/>
    <col min="4648" max="4649" width="14.44140625" style="76" customWidth="1"/>
    <col min="4650" max="4864" width="11" style="76"/>
    <col min="4865" max="4865" width="31.88671875" style="76" customWidth="1"/>
    <col min="4866" max="4866" width="4.6640625" style="76" customWidth="1"/>
    <col min="4867" max="4867" width="11" style="76" customWidth="1"/>
    <col min="4868" max="4868" width="12.88671875" style="76" customWidth="1"/>
    <col min="4869" max="4869" width="1" style="76" customWidth="1"/>
    <col min="4870" max="4870" width="11" style="76" customWidth="1"/>
    <col min="4871" max="4871" width="0.5546875" style="76" customWidth="1"/>
    <col min="4872" max="4872" width="11.44140625" style="76" customWidth="1"/>
    <col min="4873" max="4873" width="1.109375" style="76" customWidth="1"/>
    <col min="4874" max="4874" width="10.88671875" style="76" customWidth="1"/>
    <col min="4875" max="4875" width="0.88671875" style="76" customWidth="1"/>
    <col min="4876" max="4876" width="15.6640625" style="76" customWidth="1"/>
    <col min="4877" max="4877" width="1.109375" style="76" customWidth="1"/>
    <col min="4878" max="4878" width="10" style="76" customWidth="1"/>
    <col min="4879" max="4879" width="0.44140625" style="76" customWidth="1"/>
    <col min="4880" max="4880" width="13.44140625" style="76" bestFit="1" customWidth="1"/>
    <col min="4881" max="4881" width="2.109375" style="76" customWidth="1"/>
    <col min="4882" max="4882" width="12.88671875" style="76" customWidth="1"/>
    <col min="4883" max="4883" width="17.88671875" style="76" customWidth="1"/>
    <col min="4884" max="4884" width="10.5546875" style="76" customWidth="1"/>
    <col min="4885" max="4886" width="17.88671875" style="76" customWidth="1"/>
    <col min="4887" max="4887" width="12.109375" style="76" customWidth="1"/>
    <col min="4888" max="4888" width="1.88671875" style="76" customWidth="1"/>
    <col min="4889" max="4889" width="12.109375" style="76" customWidth="1"/>
    <col min="4890" max="4890" width="1.88671875" style="76" customWidth="1"/>
    <col min="4891" max="4891" width="12.109375" style="76" customWidth="1"/>
    <col min="4892" max="4892" width="1.88671875" style="76" customWidth="1"/>
    <col min="4893" max="4893" width="12.109375" style="76" customWidth="1"/>
    <col min="4894" max="4894" width="1.88671875" style="76" customWidth="1"/>
    <col min="4895" max="4895" width="12.109375" style="76" customWidth="1"/>
    <col min="4896" max="4896" width="1.88671875" style="76" customWidth="1"/>
    <col min="4897" max="4897" width="13.33203125" style="76" customWidth="1"/>
    <col min="4898" max="4898" width="11" style="76" customWidth="1"/>
    <col min="4899" max="4899" width="21.33203125" style="76" customWidth="1"/>
    <col min="4900" max="4902" width="11" style="76" customWidth="1"/>
    <col min="4903" max="4903" width="6.44140625" style="76" customWidth="1"/>
    <col min="4904" max="4905" width="14.44140625" style="76" customWidth="1"/>
    <col min="4906" max="5120" width="11" style="76"/>
    <col min="5121" max="5121" width="31.88671875" style="76" customWidth="1"/>
    <col min="5122" max="5122" width="4.6640625" style="76" customWidth="1"/>
    <col min="5123" max="5123" width="11" style="76" customWidth="1"/>
    <col min="5124" max="5124" width="12.88671875" style="76" customWidth="1"/>
    <col min="5125" max="5125" width="1" style="76" customWidth="1"/>
    <col min="5126" max="5126" width="11" style="76" customWidth="1"/>
    <col min="5127" max="5127" width="0.5546875" style="76" customWidth="1"/>
    <col min="5128" max="5128" width="11.44140625" style="76" customWidth="1"/>
    <col min="5129" max="5129" width="1.109375" style="76" customWidth="1"/>
    <col min="5130" max="5130" width="10.88671875" style="76" customWidth="1"/>
    <col min="5131" max="5131" width="0.88671875" style="76" customWidth="1"/>
    <col min="5132" max="5132" width="15.6640625" style="76" customWidth="1"/>
    <col min="5133" max="5133" width="1.109375" style="76" customWidth="1"/>
    <col min="5134" max="5134" width="10" style="76" customWidth="1"/>
    <col min="5135" max="5135" width="0.44140625" style="76" customWidth="1"/>
    <col min="5136" max="5136" width="13.44140625" style="76" bestFit="1" customWidth="1"/>
    <col min="5137" max="5137" width="2.109375" style="76" customWidth="1"/>
    <col min="5138" max="5138" width="12.88671875" style="76" customWidth="1"/>
    <col min="5139" max="5139" width="17.88671875" style="76" customWidth="1"/>
    <col min="5140" max="5140" width="10.5546875" style="76" customWidth="1"/>
    <col min="5141" max="5142" width="17.88671875" style="76" customWidth="1"/>
    <col min="5143" max="5143" width="12.109375" style="76" customWidth="1"/>
    <col min="5144" max="5144" width="1.88671875" style="76" customWidth="1"/>
    <col min="5145" max="5145" width="12.109375" style="76" customWidth="1"/>
    <col min="5146" max="5146" width="1.88671875" style="76" customWidth="1"/>
    <col min="5147" max="5147" width="12.109375" style="76" customWidth="1"/>
    <col min="5148" max="5148" width="1.88671875" style="76" customWidth="1"/>
    <col min="5149" max="5149" width="12.109375" style="76" customWidth="1"/>
    <col min="5150" max="5150" width="1.88671875" style="76" customWidth="1"/>
    <col min="5151" max="5151" width="12.109375" style="76" customWidth="1"/>
    <col min="5152" max="5152" width="1.88671875" style="76" customWidth="1"/>
    <col min="5153" max="5153" width="13.33203125" style="76" customWidth="1"/>
    <col min="5154" max="5154" width="11" style="76" customWidth="1"/>
    <col min="5155" max="5155" width="21.33203125" style="76" customWidth="1"/>
    <col min="5156" max="5158" width="11" style="76" customWidth="1"/>
    <col min="5159" max="5159" width="6.44140625" style="76" customWidth="1"/>
    <col min="5160" max="5161" width="14.44140625" style="76" customWidth="1"/>
    <col min="5162" max="5376" width="11" style="76"/>
    <col min="5377" max="5377" width="31.88671875" style="76" customWidth="1"/>
    <col min="5378" max="5378" width="4.6640625" style="76" customWidth="1"/>
    <col min="5379" max="5379" width="11" style="76" customWidth="1"/>
    <col min="5380" max="5380" width="12.88671875" style="76" customWidth="1"/>
    <col min="5381" max="5381" width="1" style="76" customWidth="1"/>
    <col min="5382" max="5382" width="11" style="76" customWidth="1"/>
    <col min="5383" max="5383" width="0.5546875" style="76" customWidth="1"/>
    <col min="5384" max="5384" width="11.44140625" style="76" customWidth="1"/>
    <col min="5385" max="5385" width="1.109375" style="76" customWidth="1"/>
    <col min="5386" max="5386" width="10.88671875" style="76" customWidth="1"/>
    <col min="5387" max="5387" width="0.88671875" style="76" customWidth="1"/>
    <col min="5388" max="5388" width="15.6640625" style="76" customWidth="1"/>
    <col min="5389" max="5389" width="1.109375" style="76" customWidth="1"/>
    <col min="5390" max="5390" width="10" style="76" customWidth="1"/>
    <col min="5391" max="5391" width="0.44140625" style="76" customWidth="1"/>
    <col min="5392" max="5392" width="13.44140625" style="76" bestFit="1" customWidth="1"/>
    <col min="5393" max="5393" width="2.109375" style="76" customWidth="1"/>
    <col min="5394" max="5394" width="12.88671875" style="76" customWidth="1"/>
    <col min="5395" max="5395" width="17.88671875" style="76" customWidth="1"/>
    <col min="5396" max="5396" width="10.5546875" style="76" customWidth="1"/>
    <col min="5397" max="5398" width="17.88671875" style="76" customWidth="1"/>
    <col min="5399" max="5399" width="12.109375" style="76" customWidth="1"/>
    <col min="5400" max="5400" width="1.88671875" style="76" customWidth="1"/>
    <col min="5401" max="5401" width="12.109375" style="76" customWidth="1"/>
    <col min="5402" max="5402" width="1.88671875" style="76" customWidth="1"/>
    <col min="5403" max="5403" width="12.109375" style="76" customWidth="1"/>
    <col min="5404" max="5404" width="1.88671875" style="76" customWidth="1"/>
    <col min="5405" max="5405" width="12.109375" style="76" customWidth="1"/>
    <col min="5406" max="5406" width="1.88671875" style="76" customWidth="1"/>
    <col min="5407" max="5407" width="12.109375" style="76" customWidth="1"/>
    <col min="5408" max="5408" width="1.88671875" style="76" customWidth="1"/>
    <col min="5409" max="5409" width="13.33203125" style="76" customWidth="1"/>
    <col min="5410" max="5410" width="11" style="76" customWidth="1"/>
    <col min="5411" max="5411" width="21.33203125" style="76" customWidth="1"/>
    <col min="5412" max="5414" width="11" style="76" customWidth="1"/>
    <col min="5415" max="5415" width="6.44140625" style="76" customWidth="1"/>
    <col min="5416" max="5417" width="14.44140625" style="76" customWidth="1"/>
    <col min="5418" max="5632" width="11" style="76"/>
    <col min="5633" max="5633" width="31.88671875" style="76" customWidth="1"/>
    <col min="5634" max="5634" width="4.6640625" style="76" customWidth="1"/>
    <col min="5635" max="5635" width="11" style="76" customWidth="1"/>
    <col min="5636" max="5636" width="12.88671875" style="76" customWidth="1"/>
    <col min="5637" max="5637" width="1" style="76" customWidth="1"/>
    <col min="5638" max="5638" width="11" style="76" customWidth="1"/>
    <col min="5639" max="5639" width="0.5546875" style="76" customWidth="1"/>
    <col min="5640" max="5640" width="11.44140625" style="76" customWidth="1"/>
    <col min="5641" max="5641" width="1.109375" style="76" customWidth="1"/>
    <col min="5642" max="5642" width="10.88671875" style="76" customWidth="1"/>
    <col min="5643" max="5643" width="0.88671875" style="76" customWidth="1"/>
    <col min="5644" max="5644" width="15.6640625" style="76" customWidth="1"/>
    <col min="5645" max="5645" width="1.109375" style="76" customWidth="1"/>
    <col min="5646" max="5646" width="10" style="76" customWidth="1"/>
    <col min="5647" max="5647" width="0.44140625" style="76" customWidth="1"/>
    <col min="5648" max="5648" width="13.44140625" style="76" bestFit="1" customWidth="1"/>
    <col min="5649" max="5649" width="2.109375" style="76" customWidth="1"/>
    <col min="5650" max="5650" width="12.88671875" style="76" customWidth="1"/>
    <col min="5651" max="5651" width="17.88671875" style="76" customWidth="1"/>
    <col min="5652" max="5652" width="10.5546875" style="76" customWidth="1"/>
    <col min="5653" max="5654" width="17.88671875" style="76" customWidth="1"/>
    <col min="5655" max="5655" width="12.109375" style="76" customWidth="1"/>
    <col min="5656" max="5656" width="1.88671875" style="76" customWidth="1"/>
    <col min="5657" max="5657" width="12.109375" style="76" customWidth="1"/>
    <col min="5658" max="5658" width="1.88671875" style="76" customWidth="1"/>
    <col min="5659" max="5659" width="12.109375" style="76" customWidth="1"/>
    <col min="5660" max="5660" width="1.88671875" style="76" customWidth="1"/>
    <col min="5661" max="5661" width="12.109375" style="76" customWidth="1"/>
    <col min="5662" max="5662" width="1.88671875" style="76" customWidth="1"/>
    <col min="5663" max="5663" width="12.109375" style="76" customWidth="1"/>
    <col min="5664" max="5664" width="1.88671875" style="76" customWidth="1"/>
    <col min="5665" max="5665" width="13.33203125" style="76" customWidth="1"/>
    <col min="5666" max="5666" width="11" style="76" customWidth="1"/>
    <col min="5667" max="5667" width="21.33203125" style="76" customWidth="1"/>
    <col min="5668" max="5670" width="11" style="76" customWidth="1"/>
    <col min="5671" max="5671" width="6.44140625" style="76" customWidth="1"/>
    <col min="5672" max="5673" width="14.44140625" style="76" customWidth="1"/>
    <col min="5674" max="5888" width="11" style="76"/>
    <col min="5889" max="5889" width="31.88671875" style="76" customWidth="1"/>
    <col min="5890" max="5890" width="4.6640625" style="76" customWidth="1"/>
    <col min="5891" max="5891" width="11" style="76" customWidth="1"/>
    <col min="5892" max="5892" width="12.88671875" style="76" customWidth="1"/>
    <col min="5893" max="5893" width="1" style="76" customWidth="1"/>
    <col min="5894" max="5894" width="11" style="76" customWidth="1"/>
    <col min="5895" max="5895" width="0.5546875" style="76" customWidth="1"/>
    <col min="5896" max="5896" width="11.44140625" style="76" customWidth="1"/>
    <col min="5897" max="5897" width="1.109375" style="76" customWidth="1"/>
    <col min="5898" max="5898" width="10.88671875" style="76" customWidth="1"/>
    <col min="5899" max="5899" width="0.88671875" style="76" customWidth="1"/>
    <col min="5900" max="5900" width="15.6640625" style="76" customWidth="1"/>
    <col min="5901" max="5901" width="1.109375" style="76" customWidth="1"/>
    <col min="5902" max="5902" width="10" style="76" customWidth="1"/>
    <col min="5903" max="5903" width="0.44140625" style="76" customWidth="1"/>
    <col min="5904" max="5904" width="13.44140625" style="76" bestFit="1" customWidth="1"/>
    <col min="5905" max="5905" width="2.109375" style="76" customWidth="1"/>
    <col min="5906" max="5906" width="12.88671875" style="76" customWidth="1"/>
    <col min="5907" max="5907" width="17.88671875" style="76" customWidth="1"/>
    <col min="5908" max="5908" width="10.5546875" style="76" customWidth="1"/>
    <col min="5909" max="5910" width="17.88671875" style="76" customWidth="1"/>
    <col min="5911" max="5911" width="12.109375" style="76" customWidth="1"/>
    <col min="5912" max="5912" width="1.88671875" style="76" customWidth="1"/>
    <col min="5913" max="5913" width="12.109375" style="76" customWidth="1"/>
    <col min="5914" max="5914" width="1.88671875" style="76" customWidth="1"/>
    <col min="5915" max="5915" width="12.109375" style="76" customWidth="1"/>
    <col min="5916" max="5916" width="1.88671875" style="76" customWidth="1"/>
    <col min="5917" max="5917" width="12.109375" style="76" customWidth="1"/>
    <col min="5918" max="5918" width="1.88671875" style="76" customWidth="1"/>
    <col min="5919" max="5919" width="12.109375" style="76" customWidth="1"/>
    <col min="5920" max="5920" width="1.88671875" style="76" customWidth="1"/>
    <col min="5921" max="5921" width="13.33203125" style="76" customWidth="1"/>
    <col min="5922" max="5922" width="11" style="76" customWidth="1"/>
    <col min="5923" max="5923" width="21.33203125" style="76" customWidth="1"/>
    <col min="5924" max="5926" width="11" style="76" customWidth="1"/>
    <col min="5927" max="5927" width="6.44140625" style="76" customWidth="1"/>
    <col min="5928" max="5929" width="14.44140625" style="76" customWidth="1"/>
    <col min="5930" max="6144" width="11" style="76"/>
    <col min="6145" max="6145" width="31.88671875" style="76" customWidth="1"/>
    <col min="6146" max="6146" width="4.6640625" style="76" customWidth="1"/>
    <col min="6147" max="6147" width="11" style="76" customWidth="1"/>
    <col min="6148" max="6148" width="12.88671875" style="76" customWidth="1"/>
    <col min="6149" max="6149" width="1" style="76" customWidth="1"/>
    <col min="6150" max="6150" width="11" style="76" customWidth="1"/>
    <col min="6151" max="6151" width="0.5546875" style="76" customWidth="1"/>
    <col min="6152" max="6152" width="11.44140625" style="76" customWidth="1"/>
    <col min="6153" max="6153" width="1.109375" style="76" customWidth="1"/>
    <col min="6154" max="6154" width="10.88671875" style="76" customWidth="1"/>
    <col min="6155" max="6155" width="0.88671875" style="76" customWidth="1"/>
    <col min="6156" max="6156" width="15.6640625" style="76" customWidth="1"/>
    <col min="6157" max="6157" width="1.109375" style="76" customWidth="1"/>
    <col min="6158" max="6158" width="10" style="76" customWidth="1"/>
    <col min="6159" max="6159" width="0.44140625" style="76" customWidth="1"/>
    <col min="6160" max="6160" width="13.44140625" style="76" bestFit="1" customWidth="1"/>
    <col min="6161" max="6161" width="2.109375" style="76" customWidth="1"/>
    <col min="6162" max="6162" width="12.88671875" style="76" customWidth="1"/>
    <col min="6163" max="6163" width="17.88671875" style="76" customWidth="1"/>
    <col min="6164" max="6164" width="10.5546875" style="76" customWidth="1"/>
    <col min="6165" max="6166" width="17.88671875" style="76" customWidth="1"/>
    <col min="6167" max="6167" width="12.109375" style="76" customWidth="1"/>
    <col min="6168" max="6168" width="1.88671875" style="76" customWidth="1"/>
    <col min="6169" max="6169" width="12.109375" style="76" customWidth="1"/>
    <col min="6170" max="6170" width="1.88671875" style="76" customWidth="1"/>
    <col min="6171" max="6171" width="12.109375" style="76" customWidth="1"/>
    <col min="6172" max="6172" width="1.88671875" style="76" customWidth="1"/>
    <col min="6173" max="6173" width="12.109375" style="76" customWidth="1"/>
    <col min="6174" max="6174" width="1.88671875" style="76" customWidth="1"/>
    <col min="6175" max="6175" width="12.109375" style="76" customWidth="1"/>
    <col min="6176" max="6176" width="1.88671875" style="76" customWidth="1"/>
    <col min="6177" max="6177" width="13.33203125" style="76" customWidth="1"/>
    <col min="6178" max="6178" width="11" style="76" customWidth="1"/>
    <col min="6179" max="6179" width="21.33203125" style="76" customWidth="1"/>
    <col min="6180" max="6182" width="11" style="76" customWidth="1"/>
    <col min="6183" max="6183" width="6.44140625" style="76" customWidth="1"/>
    <col min="6184" max="6185" width="14.44140625" style="76" customWidth="1"/>
    <col min="6186" max="6400" width="11" style="76"/>
    <col min="6401" max="6401" width="31.88671875" style="76" customWidth="1"/>
    <col min="6402" max="6402" width="4.6640625" style="76" customWidth="1"/>
    <col min="6403" max="6403" width="11" style="76" customWidth="1"/>
    <col min="6404" max="6404" width="12.88671875" style="76" customWidth="1"/>
    <col min="6405" max="6405" width="1" style="76" customWidth="1"/>
    <col min="6406" max="6406" width="11" style="76" customWidth="1"/>
    <col min="6407" max="6407" width="0.5546875" style="76" customWidth="1"/>
    <col min="6408" max="6408" width="11.44140625" style="76" customWidth="1"/>
    <col min="6409" max="6409" width="1.109375" style="76" customWidth="1"/>
    <col min="6410" max="6410" width="10.88671875" style="76" customWidth="1"/>
    <col min="6411" max="6411" width="0.88671875" style="76" customWidth="1"/>
    <col min="6412" max="6412" width="15.6640625" style="76" customWidth="1"/>
    <col min="6413" max="6413" width="1.109375" style="76" customWidth="1"/>
    <col min="6414" max="6414" width="10" style="76" customWidth="1"/>
    <col min="6415" max="6415" width="0.44140625" style="76" customWidth="1"/>
    <col min="6416" max="6416" width="13.44140625" style="76" bestFit="1" customWidth="1"/>
    <col min="6417" max="6417" width="2.109375" style="76" customWidth="1"/>
    <col min="6418" max="6418" width="12.88671875" style="76" customWidth="1"/>
    <col min="6419" max="6419" width="17.88671875" style="76" customWidth="1"/>
    <col min="6420" max="6420" width="10.5546875" style="76" customWidth="1"/>
    <col min="6421" max="6422" width="17.88671875" style="76" customWidth="1"/>
    <col min="6423" max="6423" width="12.109375" style="76" customWidth="1"/>
    <col min="6424" max="6424" width="1.88671875" style="76" customWidth="1"/>
    <col min="6425" max="6425" width="12.109375" style="76" customWidth="1"/>
    <col min="6426" max="6426" width="1.88671875" style="76" customWidth="1"/>
    <col min="6427" max="6427" width="12.109375" style="76" customWidth="1"/>
    <col min="6428" max="6428" width="1.88671875" style="76" customWidth="1"/>
    <col min="6429" max="6429" width="12.109375" style="76" customWidth="1"/>
    <col min="6430" max="6430" width="1.88671875" style="76" customWidth="1"/>
    <col min="6431" max="6431" width="12.109375" style="76" customWidth="1"/>
    <col min="6432" max="6432" width="1.88671875" style="76" customWidth="1"/>
    <col min="6433" max="6433" width="13.33203125" style="76" customWidth="1"/>
    <col min="6434" max="6434" width="11" style="76" customWidth="1"/>
    <col min="6435" max="6435" width="21.33203125" style="76" customWidth="1"/>
    <col min="6436" max="6438" width="11" style="76" customWidth="1"/>
    <col min="6439" max="6439" width="6.44140625" style="76" customWidth="1"/>
    <col min="6440" max="6441" width="14.44140625" style="76" customWidth="1"/>
    <col min="6442" max="6656" width="11" style="76"/>
    <col min="6657" max="6657" width="31.88671875" style="76" customWidth="1"/>
    <col min="6658" max="6658" width="4.6640625" style="76" customWidth="1"/>
    <col min="6659" max="6659" width="11" style="76" customWidth="1"/>
    <col min="6660" max="6660" width="12.88671875" style="76" customWidth="1"/>
    <col min="6661" max="6661" width="1" style="76" customWidth="1"/>
    <col min="6662" max="6662" width="11" style="76" customWidth="1"/>
    <col min="6663" max="6663" width="0.5546875" style="76" customWidth="1"/>
    <col min="6664" max="6664" width="11.44140625" style="76" customWidth="1"/>
    <col min="6665" max="6665" width="1.109375" style="76" customWidth="1"/>
    <col min="6666" max="6666" width="10.88671875" style="76" customWidth="1"/>
    <col min="6667" max="6667" width="0.88671875" style="76" customWidth="1"/>
    <col min="6668" max="6668" width="15.6640625" style="76" customWidth="1"/>
    <col min="6669" max="6669" width="1.109375" style="76" customWidth="1"/>
    <col min="6670" max="6670" width="10" style="76" customWidth="1"/>
    <col min="6671" max="6671" width="0.44140625" style="76" customWidth="1"/>
    <col min="6672" max="6672" width="13.44140625" style="76" bestFit="1" customWidth="1"/>
    <col min="6673" max="6673" width="2.109375" style="76" customWidth="1"/>
    <col min="6674" max="6674" width="12.88671875" style="76" customWidth="1"/>
    <col min="6675" max="6675" width="17.88671875" style="76" customWidth="1"/>
    <col min="6676" max="6676" width="10.5546875" style="76" customWidth="1"/>
    <col min="6677" max="6678" width="17.88671875" style="76" customWidth="1"/>
    <col min="6679" max="6679" width="12.109375" style="76" customWidth="1"/>
    <col min="6680" max="6680" width="1.88671875" style="76" customWidth="1"/>
    <col min="6681" max="6681" width="12.109375" style="76" customWidth="1"/>
    <col min="6682" max="6682" width="1.88671875" style="76" customWidth="1"/>
    <col min="6683" max="6683" width="12.109375" style="76" customWidth="1"/>
    <col min="6684" max="6684" width="1.88671875" style="76" customWidth="1"/>
    <col min="6685" max="6685" width="12.109375" style="76" customWidth="1"/>
    <col min="6686" max="6686" width="1.88671875" style="76" customWidth="1"/>
    <col min="6687" max="6687" width="12.109375" style="76" customWidth="1"/>
    <col min="6688" max="6688" width="1.88671875" style="76" customWidth="1"/>
    <col min="6689" max="6689" width="13.33203125" style="76" customWidth="1"/>
    <col min="6690" max="6690" width="11" style="76" customWidth="1"/>
    <col min="6691" max="6691" width="21.33203125" style="76" customWidth="1"/>
    <col min="6692" max="6694" width="11" style="76" customWidth="1"/>
    <col min="6695" max="6695" width="6.44140625" style="76" customWidth="1"/>
    <col min="6696" max="6697" width="14.44140625" style="76" customWidth="1"/>
    <col min="6698" max="6912" width="11" style="76"/>
    <col min="6913" max="6913" width="31.88671875" style="76" customWidth="1"/>
    <col min="6914" max="6914" width="4.6640625" style="76" customWidth="1"/>
    <col min="6915" max="6915" width="11" style="76" customWidth="1"/>
    <col min="6916" max="6916" width="12.88671875" style="76" customWidth="1"/>
    <col min="6917" max="6917" width="1" style="76" customWidth="1"/>
    <col min="6918" max="6918" width="11" style="76" customWidth="1"/>
    <col min="6919" max="6919" width="0.5546875" style="76" customWidth="1"/>
    <col min="6920" max="6920" width="11.44140625" style="76" customWidth="1"/>
    <col min="6921" max="6921" width="1.109375" style="76" customWidth="1"/>
    <col min="6922" max="6922" width="10.88671875" style="76" customWidth="1"/>
    <col min="6923" max="6923" width="0.88671875" style="76" customWidth="1"/>
    <col min="6924" max="6924" width="15.6640625" style="76" customWidth="1"/>
    <col min="6925" max="6925" width="1.109375" style="76" customWidth="1"/>
    <col min="6926" max="6926" width="10" style="76" customWidth="1"/>
    <col min="6927" max="6927" width="0.44140625" style="76" customWidth="1"/>
    <col min="6928" max="6928" width="13.44140625" style="76" bestFit="1" customWidth="1"/>
    <col min="6929" max="6929" width="2.109375" style="76" customWidth="1"/>
    <col min="6930" max="6930" width="12.88671875" style="76" customWidth="1"/>
    <col min="6931" max="6931" width="17.88671875" style="76" customWidth="1"/>
    <col min="6932" max="6932" width="10.5546875" style="76" customWidth="1"/>
    <col min="6933" max="6934" width="17.88671875" style="76" customWidth="1"/>
    <col min="6935" max="6935" width="12.109375" style="76" customWidth="1"/>
    <col min="6936" max="6936" width="1.88671875" style="76" customWidth="1"/>
    <col min="6937" max="6937" width="12.109375" style="76" customWidth="1"/>
    <col min="6938" max="6938" width="1.88671875" style="76" customWidth="1"/>
    <col min="6939" max="6939" width="12.109375" style="76" customWidth="1"/>
    <col min="6940" max="6940" width="1.88671875" style="76" customWidth="1"/>
    <col min="6941" max="6941" width="12.109375" style="76" customWidth="1"/>
    <col min="6942" max="6942" width="1.88671875" style="76" customWidth="1"/>
    <col min="6943" max="6943" width="12.109375" style="76" customWidth="1"/>
    <col min="6944" max="6944" width="1.88671875" style="76" customWidth="1"/>
    <col min="6945" max="6945" width="13.33203125" style="76" customWidth="1"/>
    <col min="6946" max="6946" width="11" style="76" customWidth="1"/>
    <col min="6947" max="6947" width="21.33203125" style="76" customWidth="1"/>
    <col min="6948" max="6950" width="11" style="76" customWidth="1"/>
    <col min="6951" max="6951" width="6.44140625" style="76" customWidth="1"/>
    <col min="6952" max="6953" width="14.44140625" style="76" customWidth="1"/>
    <col min="6954" max="7168" width="11" style="76"/>
    <col min="7169" max="7169" width="31.88671875" style="76" customWidth="1"/>
    <col min="7170" max="7170" width="4.6640625" style="76" customWidth="1"/>
    <col min="7171" max="7171" width="11" style="76" customWidth="1"/>
    <col min="7172" max="7172" width="12.88671875" style="76" customWidth="1"/>
    <col min="7173" max="7173" width="1" style="76" customWidth="1"/>
    <col min="7174" max="7174" width="11" style="76" customWidth="1"/>
    <col min="7175" max="7175" width="0.5546875" style="76" customWidth="1"/>
    <col min="7176" max="7176" width="11.44140625" style="76" customWidth="1"/>
    <col min="7177" max="7177" width="1.109375" style="76" customWidth="1"/>
    <col min="7178" max="7178" width="10.88671875" style="76" customWidth="1"/>
    <col min="7179" max="7179" width="0.88671875" style="76" customWidth="1"/>
    <col min="7180" max="7180" width="15.6640625" style="76" customWidth="1"/>
    <col min="7181" max="7181" width="1.109375" style="76" customWidth="1"/>
    <col min="7182" max="7182" width="10" style="76" customWidth="1"/>
    <col min="7183" max="7183" width="0.44140625" style="76" customWidth="1"/>
    <col min="7184" max="7184" width="13.44140625" style="76" bestFit="1" customWidth="1"/>
    <col min="7185" max="7185" width="2.109375" style="76" customWidth="1"/>
    <col min="7186" max="7186" width="12.88671875" style="76" customWidth="1"/>
    <col min="7187" max="7187" width="17.88671875" style="76" customWidth="1"/>
    <col min="7188" max="7188" width="10.5546875" style="76" customWidth="1"/>
    <col min="7189" max="7190" width="17.88671875" style="76" customWidth="1"/>
    <col min="7191" max="7191" width="12.109375" style="76" customWidth="1"/>
    <col min="7192" max="7192" width="1.88671875" style="76" customWidth="1"/>
    <col min="7193" max="7193" width="12.109375" style="76" customWidth="1"/>
    <col min="7194" max="7194" width="1.88671875" style="76" customWidth="1"/>
    <col min="7195" max="7195" width="12.109375" style="76" customWidth="1"/>
    <col min="7196" max="7196" width="1.88671875" style="76" customWidth="1"/>
    <col min="7197" max="7197" width="12.109375" style="76" customWidth="1"/>
    <col min="7198" max="7198" width="1.88671875" style="76" customWidth="1"/>
    <col min="7199" max="7199" width="12.109375" style="76" customWidth="1"/>
    <col min="7200" max="7200" width="1.88671875" style="76" customWidth="1"/>
    <col min="7201" max="7201" width="13.33203125" style="76" customWidth="1"/>
    <col min="7202" max="7202" width="11" style="76" customWidth="1"/>
    <col min="7203" max="7203" width="21.33203125" style="76" customWidth="1"/>
    <col min="7204" max="7206" width="11" style="76" customWidth="1"/>
    <col min="7207" max="7207" width="6.44140625" style="76" customWidth="1"/>
    <col min="7208" max="7209" width="14.44140625" style="76" customWidth="1"/>
    <col min="7210" max="7424" width="11" style="76"/>
    <col min="7425" max="7425" width="31.88671875" style="76" customWidth="1"/>
    <col min="7426" max="7426" width="4.6640625" style="76" customWidth="1"/>
    <col min="7427" max="7427" width="11" style="76" customWidth="1"/>
    <col min="7428" max="7428" width="12.88671875" style="76" customWidth="1"/>
    <col min="7429" max="7429" width="1" style="76" customWidth="1"/>
    <col min="7430" max="7430" width="11" style="76" customWidth="1"/>
    <col min="7431" max="7431" width="0.5546875" style="76" customWidth="1"/>
    <col min="7432" max="7432" width="11.44140625" style="76" customWidth="1"/>
    <col min="7433" max="7433" width="1.109375" style="76" customWidth="1"/>
    <col min="7434" max="7434" width="10.88671875" style="76" customWidth="1"/>
    <col min="7435" max="7435" width="0.88671875" style="76" customWidth="1"/>
    <col min="7436" max="7436" width="15.6640625" style="76" customWidth="1"/>
    <col min="7437" max="7437" width="1.109375" style="76" customWidth="1"/>
    <col min="7438" max="7438" width="10" style="76" customWidth="1"/>
    <col min="7439" max="7439" width="0.44140625" style="76" customWidth="1"/>
    <col min="7440" max="7440" width="13.44140625" style="76" bestFit="1" customWidth="1"/>
    <col min="7441" max="7441" width="2.109375" style="76" customWidth="1"/>
    <col min="7442" max="7442" width="12.88671875" style="76" customWidth="1"/>
    <col min="7443" max="7443" width="17.88671875" style="76" customWidth="1"/>
    <col min="7444" max="7444" width="10.5546875" style="76" customWidth="1"/>
    <col min="7445" max="7446" width="17.88671875" style="76" customWidth="1"/>
    <col min="7447" max="7447" width="12.109375" style="76" customWidth="1"/>
    <col min="7448" max="7448" width="1.88671875" style="76" customWidth="1"/>
    <col min="7449" max="7449" width="12.109375" style="76" customWidth="1"/>
    <col min="7450" max="7450" width="1.88671875" style="76" customWidth="1"/>
    <col min="7451" max="7451" width="12.109375" style="76" customWidth="1"/>
    <col min="7452" max="7452" width="1.88671875" style="76" customWidth="1"/>
    <col min="7453" max="7453" width="12.109375" style="76" customWidth="1"/>
    <col min="7454" max="7454" width="1.88671875" style="76" customWidth="1"/>
    <col min="7455" max="7455" width="12.109375" style="76" customWidth="1"/>
    <col min="7456" max="7456" width="1.88671875" style="76" customWidth="1"/>
    <col min="7457" max="7457" width="13.33203125" style="76" customWidth="1"/>
    <col min="7458" max="7458" width="11" style="76" customWidth="1"/>
    <col min="7459" max="7459" width="21.33203125" style="76" customWidth="1"/>
    <col min="7460" max="7462" width="11" style="76" customWidth="1"/>
    <col min="7463" max="7463" width="6.44140625" style="76" customWidth="1"/>
    <col min="7464" max="7465" width="14.44140625" style="76" customWidth="1"/>
    <col min="7466" max="7680" width="11" style="76"/>
    <col min="7681" max="7681" width="31.88671875" style="76" customWidth="1"/>
    <col min="7682" max="7682" width="4.6640625" style="76" customWidth="1"/>
    <col min="7683" max="7683" width="11" style="76" customWidth="1"/>
    <col min="7684" max="7684" width="12.88671875" style="76" customWidth="1"/>
    <col min="7685" max="7685" width="1" style="76" customWidth="1"/>
    <col min="7686" max="7686" width="11" style="76" customWidth="1"/>
    <col min="7687" max="7687" width="0.5546875" style="76" customWidth="1"/>
    <col min="7688" max="7688" width="11.44140625" style="76" customWidth="1"/>
    <col min="7689" max="7689" width="1.109375" style="76" customWidth="1"/>
    <col min="7690" max="7690" width="10.88671875" style="76" customWidth="1"/>
    <col min="7691" max="7691" width="0.88671875" style="76" customWidth="1"/>
    <col min="7692" max="7692" width="15.6640625" style="76" customWidth="1"/>
    <col min="7693" max="7693" width="1.109375" style="76" customWidth="1"/>
    <col min="7694" max="7694" width="10" style="76" customWidth="1"/>
    <col min="7695" max="7695" width="0.44140625" style="76" customWidth="1"/>
    <col min="7696" max="7696" width="13.44140625" style="76" bestFit="1" customWidth="1"/>
    <col min="7697" max="7697" width="2.109375" style="76" customWidth="1"/>
    <col min="7698" max="7698" width="12.88671875" style="76" customWidth="1"/>
    <col min="7699" max="7699" width="17.88671875" style="76" customWidth="1"/>
    <col min="7700" max="7700" width="10.5546875" style="76" customWidth="1"/>
    <col min="7701" max="7702" width="17.88671875" style="76" customWidth="1"/>
    <col min="7703" max="7703" width="12.109375" style="76" customWidth="1"/>
    <col min="7704" max="7704" width="1.88671875" style="76" customWidth="1"/>
    <col min="7705" max="7705" width="12.109375" style="76" customWidth="1"/>
    <col min="7706" max="7706" width="1.88671875" style="76" customWidth="1"/>
    <col min="7707" max="7707" width="12.109375" style="76" customWidth="1"/>
    <col min="7708" max="7708" width="1.88671875" style="76" customWidth="1"/>
    <col min="7709" max="7709" width="12.109375" style="76" customWidth="1"/>
    <col min="7710" max="7710" width="1.88671875" style="76" customWidth="1"/>
    <col min="7711" max="7711" width="12.109375" style="76" customWidth="1"/>
    <col min="7712" max="7712" width="1.88671875" style="76" customWidth="1"/>
    <col min="7713" max="7713" width="13.33203125" style="76" customWidth="1"/>
    <col min="7714" max="7714" width="11" style="76" customWidth="1"/>
    <col min="7715" max="7715" width="21.33203125" style="76" customWidth="1"/>
    <col min="7716" max="7718" width="11" style="76" customWidth="1"/>
    <col min="7719" max="7719" width="6.44140625" style="76" customWidth="1"/>
    <col min="7720" max="7721" width="14.44140625" style="76" customWidth="1"/>
    <col min="7722" max="7936" width="11" style="76"/>
    <col min="7937" max="7937" width="31.88671875" style="76" customWidth="1"/>
    <col min="7938" max="7938" width="4.6640625" style="76" customWidth="1"/>
    <col min="7939" max="7939" width="11" style="76" customWidth="1"/>
    <col min="7940" max="7940" width="12.88671875" style="76" customWidth="1"/>
    <col min="7941" max="7941" width="1" style="76" customWidth="1"/>
    <col min="7942" max="7942" width="11" style="76" customWidth="1"/>
    <col min="7943" max="7943" width="0.5546875" style="76" customWidth="1"/>
    <col min="7944" max="7944" width="11.44140625" style="76" customWidth="1"/>
    <col min="7945" max="7945" width="1.109375" style="76" customWidth="1"/>
    <col min="7946" max="7946" width="10.88671875" style="76" customWidth="1"/>
    <col min="7947" max="7947" width="0.88671875" style="76" customWidth="1"/>
    <col min="7948" max="7948" width="15.6640625" style="76" customWidth="1"/>
    <col min="7949" max="7949" width="1.109375" style="76" customWidth="1"/>
    <col min="7950" max="7950" width="10" style="76" customWidth="1"/>
    <col min="7951" max="7951" width="0.44140625" style="76" customWidth="1"/>
    <col min="7952" max="7952" width="13.44140625" style="76" bestFit="1" customWidth="1"/>
    <col min="7953" max="7953" width="2.109375" style="76" customWidth="1"/>
    <col min="7954" max="7954" width="12.88671875" style="76" customWidth="1"/>
    <col min="7955" max="7955" width="17.88671875" style="76" customWidth="1"/>
    <col min="7956" max="7956" width="10.5546875" style="76" customWidth="1"/>
    <col min="7957" max="7958" width="17.88671875" style="76" customWidth="1"/>
    <col min="7959" max="7959" width="12.109375" style="76" customWidth="1"/>
    <col min="7960" max="7960" width="1.88671875" style="76" customWidth="1"/>
    <col min="7961" max="7961" width="12.109375" style="76" customWidth="1"/>
    <col min="7962" max="7962" width="1.88671875" style="76" customWidth="1"/>
    <col min="7963" max="7963" width="12.109375" style="76" customWidth="1"/>
    <col min="7964" max="7964" width="1.88671875" style="76" customWidth="1"/>
    <col min="7965" max="7965" width="12.109375" style="76" customWidth="1"/>
    <col min="7966" max="7966" width="1.88671875" style="76" customWidth="1"/>
    <col min="7967" max="7967" width="12.109375" style="76" customWidth="1"/>
    <col min="7968" max="7968" width="1.88671875" style="76" customWidth="1"/>
    <col min="7969" max="7969" width="13.33203125" style="76" customWidth="1"/>
    <col min="7970" max="7970" width="11" style="76" customWidth="1"/>
    <col min="7971" max="7971" width="21.33203125" style="76" customWidth="1"/>
    <col min="7972" max="7974" width="11" style="76" customWidth="1"/>
    <col min="7975" max="7975" width="6.44140625" style="76" customWidth="1"/>
    <col min="7976" max="7977" width="14.44140625" style="76" customWidth="1"/>
    <col min="7978" max="8192" width="11" style="76"/>
    <col min="8193" max="8193" width="31.88671875" style="76" customWidth="1"/>
    <col min="8194" max="8194" width="4.6640625" style="76" customWidth="1"/>
    <col min="8195" max="8195" width="11" style="76" customWidth="1"/>
    <col min="8196" max="8196" width="12.88671875" style="76" customWidth="1"/>
    <col min="8197" max="8197" width="1" style="76" customWidth="1"/>
    <col min="8198" max="8198" width="11" style="76" customWidth="1"/>
    <col min="8199" max="8199" width="0.5546875" style="76" customWidth="1"/>
    <col min="8200" max="8200" width="11.44140625" style="76" customWidth="1"/>
    <col min="8201" max="8201" width="1.109375" style="76" customWidth="1"/>
    <col min="8202" max="8202" width="10.88671875" style="76" customWidth="1"/>
    <col min="8203" max="8203" width="0.88671875" style="76" customWidth="1"/>
    <col min="8204" max="8204" width="15.6640625" style="76" customWidth="1"/>
    <col min="8205" max="8205" width="1.109375" style="76" customWidth="1"/>
    <col min="8206" max="8206" width="10" style="76" customWidth="1"/>
    <col min="8207" max="8207" width="0.44140625" style="76" customWidth="1"/>
    <col min="8208" max="8208" width="13.44140625" style="76" bestFit="1" customWidth="1"/>
    <col min="8209" max="8209" width="2.109375" style="76" customWidth="1"/>
    <col min="8210" max="8210" width="12.88671875" style="76" customWidth="1"/>
    <col min="8211" max="8211" width="17.88671875" style="76" customWidth="1"/>
    <col min="8212" max="8212" width="10.5546875" style="76" customWidth="1"/>
    <col min="8213" max="8214" width="17.88671875" style="76" customWidth="1"/>
    <col min="8215" max="8215" width="12.109375" style="76" customWidth="1"/>
    <col min="8216" max="8216" width="1.88671875" style="76" customWidth="1"/>
    <col min="8217" max="8217" width="12.109375" style="76" customWidth="1"/>
    <col min="8218" max="8218" width="1.88671875" style="76" customWidth="1"/>
    <col min="8219" max="8219" width="12.109375" style="76" customWidth="1"/>
    <col min="8220" max="8220" width="1.88671875" style="76" customWidth="1"/>
    <col min="8221" max="8221" width="12.109375" style="76" customWidth="1"/>
    <col min="8222" max="8222" width="1.88671875" style="76" customWidth="1"/>
    <col min="8223" max="8223" width="12.109375" style="76" customWidth="1"/>
    <col min="8224" max="8224" width="1.88671875" style="76" customWidth="1"/>
    <col min="8225" max="8225" width="13.33203125" style="76" customWidth="1"/>
    <col min="8226" max="8226" width="11" style="76" customWidth="1"/>
    <col min="8227" max="8227" width="21.33203125" style="76" customWidth="1"/>
    <col min="8228" max="8230" width="11" style="76" customWidth="1"/>
    <col min="8231" max="8231" width="6.44140625" style="76" customWidth="1"/>
    <col min="8232" max="8233" width="14.44140625" style="76" customWidth="1"/>
    <col min="8234" max="8448" width="11" style="76"/>
    <col min="8449" max="8449" width="31.88671875" style="76" customWidth="1"/>
    <col min="8450" max="8450" width="4.6640625" style="76" customWidth="1"/>
    <col min="8451" max="8451" width="11" style="76" customWidth="1"/>
    <col min="8452" max="8452" width="12.88671875" style="76" customWidth="1"/>
    <col min="8453" max="8453" width="1" style="76" customWidth="1"/>
    <col min="8454" max="8454" width="11" style="76" customWidth="1"/>
    <col min="8455" max="8455" width="0.5546875" style="76" customWidth="1"/>
    <col min="8456" max="8456" width="11.44140625" style="76" customWidth="1"/>
    <col min="8457" max="8457" width="1.109375" style="76" customWidth="1"/>
    <col min="8458" max="8458" width="10.88671875" style="76" customWidth="1"/>
    <col min="8459" max="8459" width="0.88671875" style="76" customWidth="1"/>
    <col min="8460" max="8460" width="15.6640625" style="76" customWidth="1"/>
    <col min="8461" max="8461" width="1.109375" style="76" customWidth="1"/>
    <col min="8462" max="8462" width="10" style="76" customWidth="1"/>
    <col min="8463" max="8463" width="0.44140625" style="76" customWidth="1"/>
    <col min="8464" max="8464" width="13.44140625" style="76" bestFit="1" customWidth="1"/>
    <col min="8465" max="8465" width="2.109375" style="76" customWidth="1"/>
    <col min="8466" max="8466" width="12.88671875" style="76" customWidth="1"/>
    <col min="8467" max="8467" width="17.88671875" style="76" customWidth="1"/>
    <col min="8468" max="8468" width="10.5546875" style="76" customWidth="1"/>
    <col min="8469" max="8470" width="17.88671875" style="76" customWidth="1"/>
    <col min="8471" max="8471" width="12.109375" style="76" customWidth="1"/>
    <col min="8472" max="8472" width="1.88671875" style="76" customWidth="1"/>
    <col min="8473" max="8473" width="12.109375" style="76" customWidth="1"/>
    <col min="8474" max="8474" width="1.88671875" style="76" customWidth="1"/>
    <col min="8475" max="8475" width="12.109375" style="76" customWidth="1"/>
    <col min="8476" max="8476" width="1.88671875" style="76" customWidth="1"/>
    <col min="8477" max="8477" width="12.109375" style="76" customWidth="1"/>
    <col min="8478" max="8478" width="1.88671875" style="76" customWidth="1"/>
    <col min="8479" max="8479" width="12.109375" style="76" customWidth="1"/>
    <col min="8480" max="8480" width="1.88671875" style="76" customWidth="1"/>
    <col min="8481" max="8481" width="13.33203125" style="76" customWidth="1"/>
    <col min="8482" max="8482" width="11" style="76" customWidth="1"/>
    <col min="8483" max="8483" width="21.33203125" style="76" customWidth="1"/>
    <col min="8484" max="8486" width="11" style="76" customWidth="1"/>
    <col min="8487" max="8487" width="6.44140625" style="76" customWidth="1"/>
    <col min="8488" max="8489" width="14.44140625" style="76" customWidth="1"/>
    <col min="8490" max="8704" width="11" style="76"/>
    <col min="8705" max="8705" width="31.88671875" style="76" customWidth="1"/>
    <col min="8706" max="8706" width="4.6640625" style="76" customWidth="1"/>
    <col min="8707" max="8707" width="11" style="76" customWidth="1"/>
    <col min="8708" max="8708" width="12.88671875" style="76" customWidth="1"/>
    <col min="8709" max="8709" width="1" style="76" customWidth="1"/>
    <col min="8710" max="8710" width="11" style="76" customWidth="1"/>
    <col min="8711" max="8711" width="0.5546875" style="76" customWidth="1"/>
    <col min="8712" max="8712" width="11.44140625" style="76" customWidth="1"/>
    <col min="8713" max="8713" width="1.109375" style="76" customWidth="1"/>
    <col min="8714" max="8714" width="10.88671875" style="76" customWidth="1"/>
    <col min="8715" max="8715" width="0.88671875" style="76" customWidth="1"/>
    <col min="8716" max="8716" width="15.6640625" style="76" customWidth="1"/>
    <col min="8717" max="8717" width="1.109375" style="76" customWidth="1"/>
    <col min="8718" max="8718" width="10" style="76" customWidth="1"/>
    <col min="8719" max="8719" width="0.44140625" style="76" customWidth="1"/>
    <col min="8720" max="8720" width="13.44140625" style="76" bestFit="1" customWidth="1"/>
    <col min="8721" max="8721" width="2.109375" style="76" customWidth="1"/>
    <col min="8722" max="8722" width="12.88671875" style="76" customWidth="1"/>
    <col min="8723" max="8723" width="17.88671875" style="76" customWidth="1"/>
    <col min="8724" max="8724" width="10.5546875" style="76" customWidth="1"/>
    <col min="8725" max="8726" width="17.88671875" style="76" customWidth="1"/>
    <col min="8727" max="8727" width="12.109375" style="76" customWidth="1"/>
    <col min="8728" max="8728" width="1.88671875" style="76" customWidth="1"/>
    <col min="8729" max="8729" width="12.109375" style="76" customWidth="1"/>
    <col min="8730" max="8730" width="1.88671875" style="76" customWidth="1"/>
    <col min="8731" max="8731" width="12.109375" style="76" customWidth="1"/>
    <col min="8732" max="8732" width="1.88671875" style="76" customWidth="1"/>
    <col min="8733" max="8733" width="12.109375" style="76" customWidth="1"/>
    <col min="8734" max="8734" width="1.88671875" style="76" customWidth="1"/>
    <col min="8735" max="8735" width="12.109375" style="76" customWidth="1"/>
    <col min="8736" max="8736" width="1.88671875" style="76" customWidth="1"/>
    <col min="8737" max="8737" width="13.33203125" style="76" customWidth="1"/>
    <col min="8738" max="8738" width="11" style="76" customWidth="1"/>
    <col min="8739" max="8739" width="21.33203125" style="76" customWidth="1"/>
    <col min="8740" max="8742" width="11" style="76" customWidth="1"/>
    <col min="8743" max="8743" width="6.44140625" style="76" customWidth="1"/>
    <col min="8744" max="8745" width="14.44140625" style="76" customWidth="1"/>
    <col min="8746" max="8960" width="11" style="76"/>
    <col min="8961" max="8961" width="31.88671875" style="76" customWidth="1"/>
    <col min="8962" max="8962" width="4.6640625" style="76" customWidth="1"/>
    <col min="8963" max="8963" width="11" style="76" customWidth="1"/>
    <col min="8964" max="8964" width="12.88671875" style="76" customWidth="1"/>
    <col min="8965" max="8965" width="1" style="76" customWidth="1"/>
    <col min="8966" max="8966" width="11" style="76" customWidth="1"/>
    <col min="8967" max="8967" width="0.5546875" style="76" customWidth="1"/>
    <col min="8968" max="8968" width="11.44140625" style="76" customWidth="1"/>
    <col min="8969" max="8969" width="1.109375" style="76" customWidth="1"/>
    <col min="8970" max="8970" width="10.88671875" style="76" customWidth="1"/>
    <col min="8971" max="8971" width="0.88671875" style="76" customWidth="1"/>
    <col min="8972" max="8972" width="15.6640625" style="76" customWidth="1"/>
    <col min="8973" max="8973" width="1.109375" style="76" customWidth="1"/>
    <col min="8974" max="8974" width="10" style="76" customWidth="1"/>
    <col min="8975" max="8975" width="0.44140625" style="76" customWidth="1"/>
    <col min="8976" max="8976" width="13.44140625" style="76" bestFit="1" customWidth="1"/>
    <col min="8977" max="8977" width="2.109375" style="76" customWidth="1"/>
    <col min="8978" max="8978" width="12.88671875" style="76" customWidth="1"/>
    <col min="8979" max="8979" width="17.88671875" style="76" customWidth="1"/>
    <col min="8980" max="8980" width="10.5546875" style="76" customWidth="1"/>
    <col min="8981" max="8982" width="17.88671875" style="76" customWidth="1"/>
    <col min="8983" max="8983" width="12.109375" style="76" customWidth="1"/>
    <col min="8984" max="8984" width="1.88671875" style="76" customWidth="1"/>
    <col min="8985" max="8985" width="12.109375" style="76" customWidth="1"/>
    <col min="8986" max="8986" width="1.88671875" style="76" customWidth="1"/>
    <col min="8987" max="8987" width="12.109375" style="76" customWidth="1"/>
    <col min="8988" max="8988" width="1.88671875" style="76" customWidth="1"/>
    <col min="8989" max="8989" width="12.109375" style="76" customWidth="1"/>
    <col min="8990" max="8990" width="1.88671875" style="76" customWidth="1"/>
    <col min="8991" max="8991" width="12.109375" style="76" customWidth="1"/>
    <col min="8992" max="8992" width="1.88671875" style="76" customWidth="1"/>
    <col min="8993" max="8993" width="13.33203125" style="76" customWidth="1"/>
    <col min="8994" max="8994" width="11" style="76" customWidth="1"/>
    <col min="8995" max="8995" width="21.33203125" style="76" customWidth="1"/>
    <col min="8996" max="8998" width="11" style="76" customWidth="1"/>
    <col min="8999" max="8999" width="6.44140625" style="76" customWidth="1"/>
    <col min="9000" max="9001" width="14.44140625" style="76" customWidth="1"/>
    <col min="9002" max="9216" width="11" style="76"/>
    <col min="9217" max="9217" width="31.88671875" style="76" customWidth="1"/>
    <col min="9218" max="9218" width="4.6640625" style="76" customWidth="1"/>
    <col min="9219" max="9219" width="11" style="76" customWidth="1"/>
    <col min="9220" max="9220" width="12.88671875" style="76" customWidth="1"/>
    <col min="9221" max="9221" width="1" style="76" customWidth="1"/>
    <col min="9222" max="9222" width="11" style="76" customWidth="1"/>
    <col min="9223" max="9223" width="0.5546875" style="76" customWidth="1"/>
    <col min="9224" max="9224" width="11.44140625" style="76" customWidth="1"/>
    <col min="9225" max="9225" width="1.109375" style="76" customWidth="1"/>
    <col min="9226" max="9226" width="10.88671875" style="76" customWidth="1"/>
    <col min="9227" max="9227" width="0.88671875" style="76" customWidth="1"/>
    <col min="9228" max="9228" width="15.6640625" style="76" customWidth="1"/>
    <col min="9229" max="9229" width="1.109375" style="76" customWidth="1"/>
    <col min="9230" max="9230" width="10" style="76" customWidth="1"/>
    <col min="9231" max="9231" width="0.44140625" style="76" customWidth="1"/>
    <col min="9232" max="9232" width="13.44140625" style="76" bestFit="1" customWidth="1"/>
    <col min="9233" max="9233" width="2.109375" style="76" customWidth="1"/>
    <col min="9234" max="9234" width="12.88671875" style="76" customWidth="1"/>
    <col min="9235" max="9235" width="17.88671875" style="76" customWidth="1"/>
    <col min="9236" max="9236" width="10.5546875" style="76" customWidth="1"/>
    <col min="9237" max="9238" width="17.88671875" style="76" customWidth="1"/>
    <col min="9239" max="9239" width="12.109375" style="76" customWidth="1"/>
    <col min="9240" max="9240" width="1.88671875" style="76" customWidth="1"/>
    <col min="9241" max="9241" width="12.109375" style="76" customWidth="1"/>
    <col min="9242" max="9242" width="1.88671875" style="76" customWidth="1"/>
    <col min="9243" max="9243" width="12.109375" style="76" customWidth="1"/>
    <col min="9244" max="9244" width="1.88671875" style="76" customWidth="1"/>
    <col min="9245" max="9245" width="12.109375" style="76" customWidth="1"/>
    <col min="9246" max="9246" width="1.88671875" style="76" customWidth="1"/>
    <col min="9247" max="9247" width="12.109375" style="76" customWidth="1"/>
    <col min="9248" max="9248" width="1.88671875" style="76" customWidth="1"/>
    <col min="9249" max="9249" width="13.33203125" style="76" customWidth="1"/>
    <col min="9250" max="9250" width="11" style="76" customWidth="1"/>
    <col min="9251" max="9251" width="21.33203125" style="76" customWidth="1"/>
    <col min="9252" max="9254" width="11" style="76" customWidth="1"/>
    <col min="9255" max="9255" width="6.44140625" style="76" customWidth="1"/>
    <col min="9256" max="9257" width="14.44140625" style="76" customWidth="1"/>
    <col min="9258" max="9472" width="11" style="76"/>
    <col min="9473" max="9473" width="31.88671875" style="76" customWidth="1"/>
    <col min="9474" max="9474" width="4.6640625" style="76" customWidth="1"/>
    <col min="9475" max="9475" width="11" style="76" customWidth="1"/>
    <col min="9476" max="9476" width="12.88671875" style="76" customWidth="1"/>
    <col min="9477" max="9477" width="1" style="76" customWidth="1"/>
    <col min="9478" max="9478" width="11" style="76" customWidth="1"/>
    <col min="9479" max="9479" width="0.5546875" style="76" customWidth="1"/>
    <col min="9480" max="9480" width="11.44140625" style="76" customWidth="1"/>
    <col min="9481" max="9481" width="1.109375" style="76" customWidth="1"/>
    <col min="9482" max="9482" width="10.88671875" style="76" customWidth="1"/>
    <col min="9483" max="9483" width="0.88671875" style="76" customWidth="1"/>
    <col min="9484" max="9484" width="15.6640625" style="76" customWidth="1"/>
    <col min="9485" max="9485" width="1.109375" style="76" customWidth="1"/>
    <col min="9486" max="9486" width="10" style="76" customWidth="1"/>
    <col min="9487" max="9487" width="0.44140625" style="76" customWidth="1"/>
    <col min="9488" max="9488" width="13.44140625" style="76" bestFit="1" customWidth="1"/>
    <col min="9489" max="9489" width="2.109375" style="76" customWidth="1"/>
    <col min="9490" max="9490" width="12.88671875" style="76" customWidth="1"/>
    <col min="9491" max="9491" width="17.88671875" style="76" customWidth="1"/>
    <col min="9492" max="9492" width="10.5546875" style="76" customWidth="1"/>
    <col min="9493" max="9494" width="17.88671875" style="76" customWidth="1"/>
    <col min="9495" max="9495" width="12.109375" style="76" customWidth="1"/>
    <col min="9496" max="9496" width="1.88671875" style="76" customWidth="1"/>
    <col min="9497" max="9497" width="12.109375" style="76" customWidth="1"/>
    <col min="9498" max="9498" width="1.88671875" style="76" customWidth="1"/>
    <col min="9499" max="9499" width="12.109375" style="76" customWidth="1"/>
    <col min="9500" max="9500" width="1.88671875" style="76" customWidth="1"/>
    <col min="9501" max="9501" width="12.109375" style="76" customWidth="1"/>
    <col min="9502" max="9502" width="1.88671875" style="76" customWidth="1"/>
    <col min="9503" max="9503" width="12.109375" style="76" customWidth="1"/>
    <col min="9504" max="9504" width="1.88671875" style="76" customWidth="1"/>
    <col min="9505" max="9505" width="13.33203125" style="76" customWidth="1"/>
    <col min="9506" max="9506" width="11" style="76" customWidth="1"/>
    <col min="9507" max="9507" width="21.33203125" style="76" customWidth="1"/>
    <col min="9508" max="9510" width="11" style="76" customWidth="1"/>
    <col min="9511" max="9511" width="6.44140625" style="76" customWidth="1"/>
    <col min="9512" max="9513" width="14.44140625" style="76" customWidth="1"/>
    <col min="9514" max="9728" width="11" style="76"/>
    <col min="9729" max="9729" width="31.88671875" style="76" customWidth="1"/>
    <col min="9730" max="9730" width="4.6640625" style="76" customWidth="1"/>
    <col min="9731" max="9731" width="11" style="76" customWidth="1"/>
    <col min="9732" max="9732" width="12.88671875" style="76" customWidth="1"/>
    <col min="9733" max="9733" width="1" style="76" customWidth="1"/>
    <col min="9734" max="9734" width="11" style="76" customWidth="1"/>
    <col min="9735" max="9735" width="0.5546875" style="76" customWidth="1"/>
    <col min="9736" max="9736" width="11.44140625" style="76" customWidth="1"/>
    <col min="9737" max="9737" width="1.109375" style="76" customWidth="1"/>
    <col min="9738" max="9738" width="10.88671875" style="76" customWidth="1"/>
    <col min="9739" max="9739" width="0.88671875" style="76" customWidth="1"/>
    <col min="9740" max="9740" width="15.6640625" style="76" customWidth="1"/>
    <col min="9741" max="9741" width="1.109375" style="76" customWidth="1"/>
    <col min="9742" max="9742" width="10" style="76" customWidth="1"/>
    <col min="9743" max="9743" width="0.44140625" style="76" customWidth="1"/>
    <col min="9744" max="9744" width="13.44140625" style="76" bestFit="1" customWidth="1"/>
    <col min="9745" max="9745" width="2.109375" style="76" customWidth="1"/>
    <col min="9746" max="9746" width="12.88671875" style="76" customWidth="1"/>
    <col min="9747" max="9747" width="17.88671875" style="76" customWidth="1"/>
    <col min="9748" max="9748" width="10.5546875" style="76" customWidth="1"/>
    <col min="9749" max="9750" width="17.88671875" style="76" customWidth="1"/>
    <col min="9751" max="9751" width="12.109375" style="76" customWidth="1"/>
    <col min="9752" max="9752" width="1.88671875" style="76" customWidth="1"/>
    <col min="9753" max="9753" width="12.109375" style="76" customWidth="1"/>
    <col min="9754" max="9754" width="1.88671875" style="76" customWidth="1"/>
    <col min="9755" max="9755" width="12.109375" style="76" customWidth="1"/>
    <col min="9756" max="9756" width="1.88671875" style="76" customWidth="1"/>
    <col min="9757" max="9757" width="12.109375" style="76" customWidth="1"/>
    <col min="9758" max="9758" width="1.88671875" style="76" customWidth="1"/>
    <col min="9759" max="9759" width="12.109375" style="76" customWidth="1"/>
    <col min="9760" max="9760" width="1.88671875" style="76" customWidth="1"/>
    <col min="9761" max="9761" width="13.33203125" style="76" customWidth="1"/>
    <col min="9762" max="9762" width="11" style="76" customWidth="1"/>
    <col min="9763" max="9763" width="21.33203125" style="76" customWidth="1"/>
    <col min="9764" max="9766" width="11" style="76" customWidth="1"/>
    <col min="9767" max="9767" width="6.44140625" style="76" customWidth="1"/>
    <col min="9768" max="9769" width="14.44140625" style="76" customWidth="1"/>
    <col min="9770" max="9984" width="11" style="76"/>
    <col min="9985" max="9985" width="31.88671875" style="76" customWidth="1"/>
    <col min="9986" max="9986" width="4.6640625" style="76" customWidth="1"/>
    <col min="9987" max="9987" width="11" style="76" customWidth="1"/>
    <col min="9988" max="9988" width="12.88671875" style="76" customWidth="1"/>
    <col min="9989" max="9989" width="1" style="76" customWidth="1"/>
    <col min="9990" max="9990" width="11" style="76" customWidth="1"/>
    <col min="9991" max="9991" width="0.5546875" style="76" customWidth="1"/>
    <col min="9992" max="9992" width="11.44140625" style="76" customWidth="1"/>
    <col min="9993" max="9993" width="1.109375" style="76" customWidth="1"/>
    <col min="9994" max="9994" width="10.88671875" style="76" customWidth="1"/>
    <col min="9995" max="9995" width="0.88671875" style="76" customWidth="1"/>
    <col min="9996" max="9996" width="15.6640625" style="76" customWidth="1"/>
    <col min="9997" max="9997" width="1.109375" style="76" customWidth="1"/>
    <col min="9998" max="9998" width="10" style="76" customWidth="1"/>
    <col min="9999" max="9999" width="0.44140625" style="76" customWidth="1"/>
    <col min="10000" max="10000" width="13.44140625" style="76" bestFit="1" customWidth="1"/>
    <col min="10001" max="10001" width="2.109375" style="76" customWidth="1"/>
    <col min="10002" max="10002" width="12.88671875" style="76" customWidth="1"/>
    <col min="10003" max="10003" width="17.88671875" style="76" customWidth="1"/>
    <col min="10004" max="10004" width="10.5546875" style="76" customWidth="1"/>
    <col min="10005" max="10006" width="17.88671875" style="76" customWidth="1"/>
    <col min="10007" max="10007" width="12.109375" style="76" customWidth="1"/>
    <col min="10008" max="10008" width="1.88671875" style="76" customWidth="1"/>
    <col min="10009" max="10009" width="12.109375" style="76" customWidth="1"/>
    <col min="10010" max="10010" width="1.88671875" style="76" customWidth="1"/>
    <col min="10011" max="10011" width="12.109375" style="76" customWidth="1"/>
    <col min="10012" max="10012" width="1.88671875" style="76" customWidth="1"/>
    <col min="10013" max="10013" width="12.109375" style="76" customWidth="1"/>
    <col min="10014" max="10014" width="1.88671875" style="76" customWidth="1"/>
    <col min="10015" max="10015" width="12.109375" style="76" customWidth="1"/>
    <col min="10016" max="10016" width="1.88671875" style="76" customWidth="1"/>
    <col min="10017" max="10017" width="13.33203125" style="76" customWidth="1"/>
    <col min="10018" max="10018" width="11" style="76" customWidth="1"/>
    <col min="10019" max="10019" width="21.33203125" style="76" customWidth="1"/>
    <col min="10020" max="10022" width="11" style="76" customWidth="1"/>
    <col min="10023" max="10023" width="6.44140625" style="76" customWidth="1"/>
    <col min="10024" max="10025" width="14.44140625" style="76" customWidth="1"/>
    <col min="10026" max="10240" width="11" style="76"/>
    <col min="10241" max="10241" width="31.88671875" style="76" customWidth="1"/>
    <col min="10242" max="10242" width="4.6640625" style="76" customWidth="1"/>
    <col min="10243" max="10243" width="11" style="76" customWidth="1"/>
    <col min="10244" max="10244" width="12.88671875" style="76" customWidth="1"/>
    <col min="10245" max="10245" width="1" style="76" customWidth="1"/>
    <col min="10246" max="10246" width="11" style="76" customWidth="1"/>
    <col min="10247" max="10247" width="0.5546875" style="76" customWidth="1"/>
    <col min="10248" max="10248" width="11.44140625" style="76" customWidth="1"/>
    <col min="10249" max="10249" width="1.109375" style="76" customWidth="1"/>
    <col min="10250" max="10250" width="10.88671875" style="76" customWidth="1"/>
    <col min="10251" max="10251" width="0.88671875" style="76" customWidth="1"/>
    <col min="10252" max="10252" width="15.6640625" style="76" customWidth="1"/>
    <col min="10253" max="10253" width="1.109375" style="76" customWidth="1"/>
    <col min="10254" max="10254" width="10" style="76" customWidth="1"/>
    <col min="10255" max="10255" width="0.44140625" style="76" customWidth="1"/>
    <col min="10256" max="10256" width="13.44140625" style="76" bestFit="1" customWidth="1"/>
    <col min="10257" max="10257" width="2.109375" style="76" customWidth="1"/>
    <col min="10258" max="10258" width="12.88671875" style="76" customWidth="1"/>
    <col min="10259" max="10259" width="17.88671875" style="76" customWidth="1"/>
    <col min="10260" max="10260" width="10.5546875" style="76" customWidth="1"/>
    <col min="10261" max="10262" width="17.88671875" style="76" customWidth="1"/>
    <col min="10263" max="10263" width="12.109375" style="76" customWidth="1"/>
    <col min="10264" max="10264" width="1.88671875" style="76" customWidth="1"/>
    <col min="10265" max="10265" width="12.109375" style="76" customWidth="1"/>
    <col min="10266" max="10266" width="1.88671875" style="76" customWidth="1"/>
    <col min="10267" max="10267" width="12.109375" style="76" customWidth="1"/>
    <col min="10268" max="10268" width="1.88671875" style="76" customWidth="1"/>
    <col min="10269" max="10269" width="12.109375" style="76" customWidth="1"/>
    <col min="10270" max="10270" width="1.88671875" style="76" customWidth="1"/>
    <col min="10271" max="10271" width="12.109375" style="76" customWidth="1"/>
    <col min="10272" max="10272" width="1.88671875" style="76" customWidth="1"/>
    <col min="10273" max="10273" width="13.33203125" style="76" customWidth="1"/>
    <col min="10274" max="10274" width="11" style="76" customWidth="1"/>
    <col min="10275" max="10275" width="21.33203125" style="76" customWidth="1"/>
    <col min="10276" max="10278" width="11" style="76" customWidth="1"/>
    <col min="10279" max="10279" width="6.44140625" style="76" customWidth="1"/>
    <col min="10280" max="10281" width="14.44140625" style="76" customWidth="1"/>
    <col min="10282" max="10496" width="11" style="76"/>
    <col min="10497" max="10497" width="31.88671875" style="76" customWidth="1"/>
    <col min="10498" max="10498" width="4.6640625" style="76" customWidth="1"/>
    <col min="10499" max="10499" width="11" style="76" customWidth="1"/>
    <col min="10500" max="10500" width="12.88671875" style="76" customWidth="1"/>
    <col min="10501" max="10501" width="1" style="76" customWidth="1"/>
    <col min="10502" max="10502" width="11" style="76" customWidth="1"/>
    <col min="10503" max="10503" width="0.5546875" style="76" customWidth="1"/>
    <col min="10504" max="10504" width="11.44140625" style="76" customWidth="1"/>
    <col min="10505" max="10505" width="1.109375" style="76" customWidth="1"/>
    <col min="10506" max="10506" width="10.88671875" style="76" customWidth="1"/>
    <col min="10507" max="10507" width="0.88671875" style="76" customWidth="1"/>
    <col min="10508" max="10508" width="15.6640625" style="76" customWidth="1"/>
    <col min="10509" max="10509" width="1.109375" style="76" customWidth="1"/>
    <col min="10510" max="10510" width="10" style="76" customWidth="1"/>
    <col min="10511" max="10511" width="0.44140625" style="76" customWidth="1"/>
    <col min="10512" max="10512" width="13.44140625" style="76" bestFit="1" customWidth="1"/>
    <col min="10513" max="10513" width="2.109375" style="76" customWidth="1"/>
    <col min="10514" max="10514" width="12.88671875" style="76" customWidth="1"/>
    <col min="10515" max="10515" width="17.88671875" style="76" customWidth="1"/>
    <col min="10516" max="10516" width="10.5546875" style="76" customWidth="1"/>
    <col min="10517" max="10518" width="17.88671875" style="76" customWidth="1"/>
    <col min="10519" max="10519" width="12.109375" style="76" customWidth="1"/>
    <col min="10520" max="10520" width="1.88671875" style="76" customWidth="1"/>
    <col min="10521" max="10521" width="12.109375" style="76" customWidth="1"/>
    <col min="10522" max="10522" width="1.88671875" style="76" customWidth="1"/>
    <col min="10523" max="10523" width="12.109375" style="76" customWidth="1"/>
    <col min="10524" max="10524" width="1.88671875" style="76" customWidth="1"/>
    <col min="10525" max="10525" width="12.109375" style="76" customWidth="1"/>
    <col min="10526" max="10526" width="1.88671875" style="76" customWidth="1"/>
    <col min="10527" max="10527" width="12.109375" style="76" customWidth="1"/>
    <col min="10528" max="10528" width="1.88671875" style="76" customWidth="1"/>
    <col min="10529" max="10529" width="13.33203125" style="76" customWidth="1"/>
    <col min="10530" max="10530" width="11" style="76" customWidth="1"/>
    <col min="10531" max="10531" width="21.33203125" style="76" customWidth="1"/>
    <col min="10532" max="10534" width="11" style="76" customWidth="1"/>
    <col min="10535" max="10535" width="6.44140625" style="76" customWidth="1"/>
    <col min="10536" max="10537" width="14.44140625" style="76" customWidth="1"/>
    <col min="10538" max="10752" width="11" style="76"/>
    <col min="10753" max="10753" width="31.88671875" style="76" customWidth="1"/>
    <col min="10754" max="10754" width="4.6640625" style="76" customWidth="1"/>
    <col min="10755" max="10755" width="11" style="76" customWidth="1"/>
    <col min="10756" max="10756" width="12.88671875" style="76" customWidth="1"/>
    <col min="10757" max="10757" width="1" style="76" customWidth="1"/>
    <col min="10758" max="10758" width="11" style="76" customWidth="1"/>
    <col min="10759" max="10759" width="0.5546875" style="76" customWidth="1"/>
    <col min="10760" max="10760" width="11.44140625" style="76" customWidth="1"/>
    <col min="10761" max="10761" width="1.109375" style="76" customWidth="1"/>
    <col min="10762" max="10762" width="10.88671875" style="76" customWidth="1"/>
    <col min="10763" max="10763" width="0.88671875" style="76" customWidth="1"/>
    <col min="10764" max="10764" width="15.6640625" style="76" customWidth="1"/>
    <col min="10765" max="10765" width="1.109375" style="76" customWidth="1"/>
    <col min="10766" max="10766" width="10" style="76" customWidth="1"/>
    <col min="10767" max="10767" width="0.44140625" style="76" customWidth="1"/>
    <col min="10768" max="10768" width="13.44140625" style="76" bestFit="1" customWidth="1"/>
    <col min="10769" max="10769" width="2.109375" style="76" customWidth="1"/>
    <col min="10770" max="10770" width="12.88671875" style="76" customWidth="1"/>
    <col min="10771" max="10771" width="17.88671875" style="76" customWidth="1"/>
    <col min="10772" max="10772" width="10.5546875" style="76" customWidth="1"/>
    <col min="10773" max="10774" width="17.88671875" style="76" customWidth="1"/>
    <col min="10775" max="10775" width="12.109375" style="76" customWidth="1"/>
    <col min="10776" max="10776" width="1.88671875" style="76" customWidth="1"/>
    <col min="10777" max="10777" width="12.109375" style="76" customWidth="1"/>
    <col min="10778" max="10778" width="1.88671875" style="76" customWidth="1"/>
    <col min="10779" max="10779" width="12.109375" style="76" customWidth="1"/>
    <col min="10780" max="10780" width="1.88671875" style="76" customWidth="1"/>
    <col min="10781" max="10781" width="12.109375" style="76" customWidth="1"/>
    <col min="10782" max="10782" width="1.88671875" style="76" customWidth="1"/>
    <col min="10783" max="10783" width="12.109375" style="76" customWidth="1"/>
    <col min="10784" max="10784" width="1.88671875" style="76" customWidth="1"/>
    <col min="10785" max="10785" width="13.33203125" style="76" customWidth="1"/>
    <col min="10786" max="10786" width="11" style="76" customWidth="1"/>
    <col min="10787" max="10787" width="21.33203125" style="76" customWidth="1"/>
    <col min="10788" max="10790" width="11" style="76" customWidth="1"/>
    <col min="10791" max="10791" width="6.44140625" style="76" customWidth="1"/>
    <col min="10792" max="10793" width="14.44140625" style="76" customWidth="1"/>
    <col min="10794" max="11008" width="11" style="76"/>
    <col min="11009" max="11009" width="31.88671875" style="76" customWidth="1"/>
    <col min="11010" max="11010" width="4.6640625" style="76" customWidth="1"/>
    <col min="11011" max="11011" width="11" style="76" customWidth="1"/>
    <col min="11012" max="11012" width="12.88671875" style="76" customWidth="1"/>
    <col min="11013" max="11013" width="1" style="76" customWidth="1"/>
    <col min="11014" max="11014" width="11" style="76" customWidth="1"/>
    <col min="11015" max="11015" width="0.5546875" style="76" customWidth="1"/>
    <col min="11016" max="11016" width="11.44140625" style="76" customWidth="1"/>
    <col min="11017" max="11017" width="1.109375" style="76" customWidth="1"/>
    <col min="11018" max="11018" width="10.88671875" style="76" customWidth="1"/>
    <col min="11019" max="11019" width="0.88671875" style="76" customWidth="1"/>
    <col min="11020" max="11020" width="15.6640625" style="76" customWidth="1"/>
    <col min="11021" max="11021" width="1.109375" style="76" customWidth="1"/>
    <col min="11022" max="11022" width="10" style="76" customWidth="1"/>
    <col min="11023" max="11023" width="0.44140625" style="76" customWidth="1"/>
    <col min="11024" max="11024" width="13.44140625" style="76" bestFit="1" customWidth="1"/>
    <col min="11025" max="11025" width="2.109375" style="76" customWidth="1"/>
    <col min="11026" max="11026" width="12.88671875" style="76" customWidth="1"/>
    <col min="11027" max="11027" width="17.88671875" style="76" customWidth="1"/>
    <col min="11028" max="11028" width="10.5546875" style="76" customWidth="1"/>
    <col min="11029" max="11030" width="17.88671875" style="76" customWidth="1"/>
    <col min="11031" max="11031" width="12.109375" style="76" customWidth="1"/>
    <col min="11032" max="11032" width="1.88671875" style="76" customWidth="1"/>
    <col min="11033" max="11033" width="12.109375" style="76" customWidth="1"/>
    <col min="11034" max="11034" width="1.88671875" style="76" customWidth="1"/>
    <col min="11035" max="11035" width="12.109375" style="76" customWidth="1"/>
    <col min="11036" max="11036" width="1.88671875" style="76" customWidth="1"/>
    <col min="11037" max="11037" width="12.109375" style="76" customWidth="1"/>
    <col min="11038" max="11038" width="1.88671875" style="76" customWidth="1"/>
    <col min="11039" max="11039" width="12.109375" style="76" customWidth="1"/>
    <col min="11040" max="11040" width="1.88671875" style="76" customWidth="1"/>
    <col min="11041" max="11041" width="13.33203125" style="76" customWidth="1"/>
    <col min="11042" max="11042" width="11" style="76" customWidth="1"/>
    <col min="11043" max="11043" width="21.33203125" style="76" customWidth="1"/>
    <col min="11044" max="11046" width="11" style="76" customWidth="1"/>
    <col min="11047" max="11047" width="6.44140625" style="76" customWidth="1"/>
    <col min="11048" max="11049" width="14.44140625" style="76" customWidth="1"/>
    <col min="11050" max="11264" width="11" style="76"/>
    <col min="11265" max="11265" width="31.88671875" style="76" customWidth="1"/>
    <col min="11266" max="11266" width="4.6640625" style="76" customWidth="1"/>
    <col min="11267" max="11267" width="11" style="76" customWidth="1"/>
    <col min="11268" max="11268" width="12.88671875" style="76" customWidth="1"/>
    <col min="11269" max="11269" width="1" style="76" customWidth="1"/>
    <col min="11270" max="11270" width="11" style="76" customWidth="1"/>
    <col min="11271" max="11271" width="0.5546875" style="76" customWidth="1"/>
    <col min="11272" max="11272" width="11.44140625" style="76" customWidth="1"/>
    <col min="11273" max="11273" width="1.109375" style="76" customWidth="1"/>
    <col min="11274" max="11274" width="10.88671875" style="76" customWidth="1"/>
    <col min="11275" max="11275" width="0.88671875" style="76" customWidth="1"/>
    <col min="11276" max="11276" width="15.6640625" style="76" customWidth="1"/>
    <col min="11277" max="11277" width="1.109375" style="76" customWidth="1"/>
    <col min="11278" max="11278" width="10" style="76" customWidth="1"/>
    <col min="11279" max="11279" width="0.44140625" style="76" customWidth="1"/>
    <col min="11280" max="11280" width="13.44140625" style="76" bestFit="1" customWidth="1"/>
    <col min="11281" max="11281" width="2.109375" style="76" customWidth="1"/>
    <col min="11282" max="11282" width="12.88671875" style="76" customWidth="1"/>
    <col min="11283" max="11283" width="17.88671875" style="76" customWidth="1"/>
    <col min="11284" max="11284" width="10.5546875" style="76" customWidth="1"/>
    <col min="11285" max="11286" width="17.88671875" style="76" customWidth="1"/>
    <col min="11287" max="11287" width="12.109375" style="76" customWidth="1"/>
    <col min="11288" max="11288" width="1.88671875" style="76" customWidth="1"/>
    <col min="11289" max="11289" width="12.109375" style="76" customWidth="1"/>
    <col min="11290" max="11290" width="1.88671875" style="76" customWidth="1"/>
    <col min="11291" max="11291" width="12.109375" style="76" customWidth="1"/>
    <col min="11292" max="11292" width="1.88671875" style="76" customWidth="1"/>
    <col min="11293" max="11293" width="12.109375" style="76" customWidth="1"/>
    <col min="11294" max="11294" width="1.88671875" style="76" customWidth="1"/>
    <col min="11295" max="11295" width="12.109375" style="76" customWidth="1"/>
    <col min="11296" max="11296" width="1.88671875" style="76" customWidth="1"/>
    <col min="11297" max="11297" width="13.33203125" style="76" customWidth="1"/>
    <col min="11298" max="11298" width="11" style="76" customWidth="1"/>
    <col min="11299" max="11299" width="21.33203125" style="76" customWidth="1"/>
    <col min="11300" max="11302" width="11" style="76" customWidth="1"/>
    <col min="11303" max="11303" width="6.44140625" style="76" customWidth="1"/>
    <col min="11304" max="11305" width="14.44140625" style="76" customWidth="1"/>
    <col min="11306" max="11520" width="11" style="76"/>
    <col min="11521" max="11521" width="31.88671875" style="76" customWidth="1"/>
    <col min="11522" max="11522" width="4.6640625" style="76" customWidth="1"/>
    <col min="11523" max="11523" width="11" style="76" customWidth="1"/>
    <col min="11524" max="11524" width="12.88671875" style="76" customWidth="1"/>
    <col min="11525" max="11525" width="1" style="76" customWidth="1"/>
    <col min="11526" max="11526" width="11" style="76" customWidth="1"/>
    <col min="11527" max="11527" width="0.5546875" style="76" customWidth="1"/>
    <col min="11528" max="11528" width="11.44140625" style="76" customWidth="1"/>
    <col min="11529" max="11529" width="1.109375" style="76" customWidth="1"/>
    <col min="11530" max="11530" width="10.88671875" style="76" customWidth="1"/>
    <col min="11531" max="11531" width="0.88671875" style="76" customWidth="1"/>
    <col min="11532" max="11532" width="15.6640625" style="76" customWidth="1"/>
    <col min="11533" max="11533" width="1.109375" style="76" customWidth="1"/>
    <col min="11534" max="11534" width="10" style="76" customWidth="1"/>
    <col min="11535" max="11535" width="0.44140625" style="76" customWidth="1"/>
    <col min="11536" max="11536" width="13.44140625" style="76" bestFit="1" customWidth="1"/>
    <col min="11537" max="11537" width="2.109375" style="76" customWidth="1"/>
    <col min="11538" max="11538" width="12.88671875" style="76" customWidth="1"/>
    <col min="11539" max="11539" width="17.88671875" style="76" customWidth="1"/>
    <col min="11540" max="11540" width="10.5546875" style="76" customWidth="1"/>
    <col min="11541" max="11542" width="17.88671875" style="76" customWidth="1"/>
    <col min="11543" max="11543" width="12.109375" style="76" customWidth="1"/>
    <col min="11544" max="11544" width="1.88671875" style="76" customWidth="1"/>
    <col min="11545" max="11545" width="12.109375" style="76" customWidth="1"/>
    <col min="11546" max="11546" width="1.88671875" style="76" customWidth="1"/>
    <col min="11547" max="11547" width="12.109375" style="76" customWidth="1"/>
    <col min="11548" max="11548" width="1.88671875" style="76" customWidth="1"/>
    <col min="11549" max="11549" width="12.109375" style="76" customWidth="1"/>
    <col min="11550" max="11550" width="1.88671875" style="76" customWidth="1"/>
    <col min="11551" max="11551" width="12.109375" style="76" customWidth="1"/>
    <col min="11552" max="11552" width="1.88671875" style="76" customWidth="1"/>
    <col min="11553" max="11553" width="13.33203125" style="76" customWidth="1"/>
    <col min="11554" max="11554" width="11" style="76" customWidth="1"/>
    <col min="11555" max="11555" width="21.33203125" style="76" customWidth="1"/>
    <col min="11556" max="11558" width="11" style="76" customWidth="1"/>
    <col min="11559" max="11559" width="6.44140625" style="76" customWidth="1"/>
    <col min="11560" max="11561" width="14.44140625" style="76" customWidth="1"/>
    <col min="11562" max="11776" width="11" style="76"/>
    <col min="11777" max="11777" width="31.88671875" style="76" customWidth="1"/>
    <col min="11778" max="11778" width="4.6640625" style="76" customWidth="1"/>
    <col min="11779" max="11779" width="11" style="76" customWidth="1"/>
    <col min="11780" max="11780" width="12.88671875" style="76" customWidth="1"/>
    <col min="11781" max="11781" width="1" style="76" customWidth="1"/>
    <col min="11782" max="11782" width="11" style="76" customWidth="1"/>
    <col min="11783" max="11783" width="0.5546875" style="76" customWidth="1"/>
    <col min="11784" max="11784" width="11.44140625" style="76" customWidth="1"/>
    <col min="11785" max="11785" width="1.109375" style="76" customWidth="1"/>
    <col min="11786" max="11786" width="10.88671875" style="76" customWidth="1"/>
    <col min="11787" max="11787" width="0.88671875" style="76" customWidth="1"/>
    <col min="11788" max="11788" width="15.6640625" style="76" customWidth="1"/>
    <col min="11789" max="11789" width="1.109375" style="76" customWidth="1"/>
    <col min="11790" max="11790" width="10" style="76" customWidth="1"/>
    <col min="11791" max="11791" width="0.44140625" style="76" customWidth="1"/>
    <col min="11792" max="11792" width="13.44140625" style="76" bestFit="1" customWidth="1"/>
    <col min="11793" max="11793" width="2.109375" style="76" customWidth="1"/>
    <col min="11794" max="11794" width="12.88671875" style="76" customWidth="1"/>
    <col min="11795" max="11795" width="17.88671875" style="76" customWidth="1"/>
    <col min="11796" max="11796" width="10.5546875" style="76" customWidth="1"/>
    <col min="11797" max="11798" width="17.88671875" style="76" customWidth="1"/>
    <col min="11799" max="11799" width="12.109375" style="76" customWidth="1"/>
    <col min="11800" max="11800" width="1.88671875" style="76" customWidth="1"/>
    <col min="11801" max="11801" width="12.109375" style="76" customWidth="1"/>
    <col min="11802" max="11802" width="1.88671875" style="76" customWidth="1"/>
    <col min="11803" max="11803" width="12.109375" style="76" customWidth="1"/>
    <col min="11804" max="11804" width="1.88671875" style="76" customWidth="1"/>
    <col min="11805" max="11805" width="12.109375" style="76" customWidth="1"/>
    <col min="11806" max="11806" width="1.88671875" style="76" customWidth="1"/>
    <col min="11807" max="11807" width="12.109375" style="76" customWidth="1"/>
    <col min="11808" max="11808" width="1.88671875" style="76" customWidth="1"/>
    <col min="11809" max="11809" width="13.33203125" style="76" customWidth="1"/>
    <col min="11810" max="11810" width="11" style="76" customWidth="1"/>
    <col min="11811" max="11811" width="21.33203125" style="76" customWidth="1"/>
    <col min="11812" max="11814" width="11" style="76" customWidth="1"/>
    <col min="11815" max="11815" width="6.44140625" style="76" customWidth="1"/>
    <col min="11816" max="11817" width="14.44140625" style="76" customWidth="1"/>
    <col min="11818" max="12032" width="11" style="76"/>
    <col min="12033" max="12033" width="31.88671875" style="76" customWidth="1"/>
    <col min="12034" max="12034" width="4.6640625" style="76" customWidth="1"/>
    <col min="12035" max="12035" width="11" style="76" customWidth="1"/>
    <col min="12036" max="12036" width="12.88671875" style="76" customWidth="1"/>
    <col min="12037" max="12037" width="1" style="76" customWidth="1"/>
    <col min="12038" max="12038" width="11" style="76" customWidth="1"/>
    <col min="12039" max="12039" width="0.5546875" style="76" customWidth="1"/>
    <col min="12040" max="12040" width="11.44140625" style="76" customWidth="1"/>
    <col min="12041" max="12041" width="1.109375" style="76" customWidth="1"/>
    <col min="12042" max="12042" width="10.88671875" style="76" customWidth="1"/>
    <col min="12043" max="12043" width="0.88671875" style="76" customWidth="1"/>
    <col min="12044" max="12044" width="15.6640625" style="76" customWidth="1"/>
    <col min="12045" max="12045" width="1.109375" style="76" customWidth="1"/>
    <col min="12046" max="12046" width="10" style="76" customWidth="1"/>
    <col min="12047" max="12047" width="0.44140625" style="76" customWidth="1"/>
    <col min="12048" max="12048" width="13.44140625" style="76" bestFit="1" customWidth="1"/>
    <col min="12049" max="12049" width="2.109375" style="76" customWidth="1"/>
    <col min="12050" max="12050" width="12.88671875" style="76" customWidth="1"/>
    <col min="12051" max="12051" width="17.88671875" style="76" customWidth="1"/>
    <col min="12052" max="12052" width="10.5546875" style="76" customWidth="1"/>
    <col min="12053" max="12054" width="17.88671875" style="76" customWidth="1"/>
    <col min="12055" max="12055" width="12.109375" style="76" customWidth="1"/>
    <col min="12056" max="12056" width="1.88671875" style="76" customWidth="1"/>
    <col min="12057" max="12057" width="12.109375" style="76" customWidth="1"/>
    <col min="12058" max="12058" width="1.88671875" style="76" customWidth="1"/>
    <col min="12059" max="12059" width="12.109375" style="76" customWidth="1"/>
    <col min="12060" max="12060" width="1.88671875" style="76" customWidth="1"/>
    <col min="12061" max="12061" width="12.109375" style="76" customWidth="1"/>
    <col min="12062" max="12062" width="1.88671875" style="76" customWidth="1"/>
    <col min="12063" max="12063" width="12.109375" style="76" customWidth="1"/>
    <col min="12064" max="12064" width="1.88671875" style="76" customWidth="1"/>
    <col min="12065" max="12065" width="13.33203125" style="76" customWidth="1"/>
    <col min="12066" max="12066" width="11" style="76" customWidth="1"/>
    <col min="12067" max="12067" width="21.33203125" style="76" customWidth="1"/>
    <col min="12068" max="12070" width="11" style="76" customWidth="1"/>
    <col min="12071" max="12071" width="6.44140625" style="76" customWidth="1"/>
    <col min="12072" max="12073" width="14.44140625" style="76" customWidth="1"/>
    <col min="12074" max="12288" width="11" style="76"/>
    <col min="12289" max="12289" width="31.88671875" style="76" customWidth="1"/>
    <col min="12290" max="12290" width="4.6640625" style="76" customWidth="1"/>
    <col min="12291" max="12291" width="11" style="76" customWidth="1"/>
    <col min="12292" max="12292" width="12.88671875" style="76" customWidth="1"/>
    <col min="12293" max="12293" width="1" style="76" customWidth="1"/>
    <col min="12294" max="12294" width="11" style="76" customWidth="1"/>
    <col min="12295" max="12295" width="0.5546875" style="76" customWidth="1"/>
    <col min="12296" max="12296" width="11.44140625" style="76" customWidth="1"/>
    <col min="12297" max="12297" width="1.109375" style="76" customWidth="1"/>
    <col min="12298" max="12298" width="10.88671875" style="76" customWidth="1"/>
    <col min="12299" max="12299" width="0.88671875" style="76" customWidth="1"/>
    <col min="12300" max="12300" width="15.6640625" style="76" customWidth="1"/>
    <col min="12301" max="12301" width="1.109375" style="76" customWidth="1"/>
    <col min="12302" max="12302" width="10" style="76" customWidth="1"/>
    <col min="12303" max="12303" width="0.44140625" style="76" customWidth="1"/>
    <col min="12304" max="12304" width="13.44140625" style="76" bestFit="1" customWidth="1"/>
    <col min="12305" max="12305" width="2.109375" style="76" customWidth="1"/>
    <col min="12306" max="12306" width="12.88671875" style="76" customWidth="1"/>
    <col min="12307" max="12307" width="17.88671875" style="76" customWidth="1"/>
    <col min="12308" max="12308" width="10.5546875" style="76" customWidth="1"/>
    <col min="12309" max="12310" width="17.88671875" style="76" customWidth="1"/>
    <col min="12311" max="12311" width="12.109375" style="76" customWidth="1"/>
    <col min="12312" max="12312" width="1.88671875" style="76" customWidth="1"/>
    <col min="12313" max="12313" width="12.109375" style="76" customWidth="1"/>
    <col min="12314" max="12314" width="1.88671875" style="76" customWidth="1"/>
    <col min="12315" max="12315" width="12.109375" style="76" customWidth="1"/>
    <col min="12316" max="12316" width="1.88671875" style="76" customWidth="1"/>
    <col min="12317" max="12317" width="12.109375" style="76" customWidth="1"/>
    <col min="12318" max="12318" width="1.88671875" style="76" customWidth="1"/>
    <col min="12319" max="12319" width="12.109375" style="76" customWidth="1"/>
    <col min="12320" max="12320" width="1.88671875" style="76" customWidth="1"/>
    <col min="12321" max="12321" width="13.33203125" style="76" customWidth="1"/>
    <col min="12322" max="12322" width="11" style="76" customWidth="1"/>
    <col min="12323" max="12323" width="21.33203125" style="76" customWidth="1"/>
    <col min="12324" max="12326" width="11" style="76" customWidth="1"/>
    <col min="12327" max="12327" width="6.44140625" style="76" customWidth="1"/>
    <col min="12328" max="12329" width="14.44140625" style="76" customWidth="1"/>
    <col min="12330" max="12544" width="11" style="76"/>
    <col min="12545" max="12545" width="31.88671875" style="76" customWidth="1"/>
    <col min="12546" max="12546" width="4.6640625" style="76" customWidth="1"/>
    <col min="12547" max="12547" width="11" style="76" customWidth="1"/>
    <col min="12548" max="12548" width="12.88671875" style="76" customWidth="1"/>
    <col min="12549" max="12549" width="1" style="76" customWidth="1"/>
    <col min="12550" max="12550" width="11" style="76" customWidth="1"/>
    <col min="12551" max="12551" width="0.5546875" style="76" customWidth="1"/>
    <col min="12552" max="12552" width="11.44140625" style="76" customWidth="1"/>
    <col min="12553" max="12553" width="1.109375" style="76" customWidth="1"/>
    <col min="12554" max="12554" width="10.88671875" style="76" customWidth="1"/>
    <col min="12555" max="12555" width="0.88671875" style="76" customWidth="1"/>
    <col min="12556" max="12556" width="15.6640625" style="76" customWidth="1"/>
    <col min="12557" max="12557" width="1.109375" style="76" customWidth="1"/>
    <col min="12558" max="12558" width="10" style="76" customWidth="1"/>
    <col min="12559" max="12559" width="0.44140625" style="76" customWidth="1"/>
    <col min="12560" max="12560" width="13.44140625" style="76" bestFit="1" customWidth="1"/>
    <col min="12561" max="12561" width="2.109375" style="76" customWidth="1"/>
    <col min="12562" max="12562" width="12.88671875" style="76" customWidth="1"/>
    <col min="12563" max="12563" width="17.88671875" style="76" customWidth="1"/>
    <col min="12564" max="12564" width="10.5546875" style="76" customWidth="1"/>
    <col min="12565" max="12566" width="17.88671875" style="76" customWidth="1"/>
    <col min="12567" max="12567" width="12.109375" style="76" customWidth="1"/>
    <col min="12568" max="12568" width="1.88671875" style="76" customWidth="1"/>
    <col min="12569" max="12569" width="12.109375" style="76" customWidth="1"/>
    <col min="12570" max="12570" width="1.88671875" style="76" customWidth="1"/>
    <col min="12571" max="12571" width="12.109375" style="76" customWidth="1"/>
    <col min="12572" max="12572" width="1.88671875" style="76" customWidth="1"/>
    <col min="12573" max="12573" width="12.109375" style="76" customWidth="1"/>
    <col min="12574" max="12574" width="1.88671875" style="76" customWidth="1"/>
    <col min="12575" max="12575" width="12.109375" style="76" customWidth="1"/>
    <col min="12576" max="12576" width="1.88671875" style="76" customWidth="1"/>
    <col min="12577" max="12577" width="13.33203125" style="76" customWidth="1"/>
    <col min="12578" max="12578" width="11" style="76" customWidth="1"/>
    <col min="12579" max="12579" width="21.33203125" style="76" customWidth="1"/>
    <col min="12580" max="12582" width="11" style="76" customWidth="1"/>
    <col min="12583" max="12583" width="6.44140625" style="76" customWidth="1"/>
    <col min="12584" max="12585" width="14.44140625" style="76" customWidth="1"/>
    <col min="12586" max="12800" width="11" style="76"/>
    <col min="12801" max="12801" width="31.88671875" style="76" customWidth="1"/>
    <col min="12802" max="12802" width="4.6640625" style="76" customWidth="1"/>
    <col min="12803" max="12803" width="11" style="76" customWidth="1"/>
    <col min="12804" max="12804" width="12.88671875" style="76" customWidth="1"/>
    <col min="12805" max="12805" width="1" style="76" customWidth="1"/>
    <col min="12806" max="12806" width="11" style="76" customWidth="1"/>
    <col min="12807" max="12807" width="0.5546875" style="76" customWidth="1"/>
    <col min="12808" max="12808" width="11.44140625" style="76" customWidth="1"/>
    <col min="12809" max="12809" width="1.109375" style="76" customWidth="1"/>
    <col min="12810" max="12810" width="10.88671875" style="76" customWidth="1"/>
    <col min="12811" max="12811" width="0.88671875" style="76" customWidth="1"/>
    <col min="12812" max="12812" width="15.6640625" style="76" customWidth="1"/>
    <col min="12813" max="12813" width="1.109375" style="76" customWidth="1"/>
    <col min="12814" max="12814" width="10" style="76" customWidth="1"/>
    <col min="12815" max="12815" width="0.44140625" style="76" customWidth="1"/>
    <col min="12816" max="12816" width="13.44140625" style="76" bestFit="1" customWidth="1"/>
    <col min="12817" max="12817" width="2.109375" style="76" customWidth="1"/>
    <col min="12818" max="12818" width="12.88671875" style="76" customWidth="1"/>
    <col min="12819" max="12819" width="17.88671875" style="76" customWidth="1"/>
    <col min="12820" max="12820" width="10.5546875" style="76" customWidth="1"/>
    <col min="12821" max="12822" width="17.88671875" style="76" customWidth="1"/>
    <col min="12823" max="12823" width="12.109375" style="76" customWidth="1"/>
    <col min="12824" max="12824" width="1.88671875" style="76" customWidth="1"/>
    <col min="12825" max="12825" width="12.109375" style="76" customWidth="1"/>
    <col min="12826" max="12826" width="1.88671875" style="76" customWidth="1"/>
    <col min="12827" max="12827" width="12.109375" style="76" customWidth="1"/>
    <col min="12828" max="12828" width="1.88671875" style="76" customWidth="1"/>
    <col min="12829" max="12829" width="12.109375" style="76" customWidth="1"/>
    <col min="12830" max="12830" width="1.88671875" style="76" customWidth="1"/>
    <col min="12831" max="12831" width="12.109375" style="76" customWidth="1"/>
    <col min="12832" max="12832" width="1.88671875" style="76" customWidth="1"/>
    <col min="12833" max="12833" width="13.33203125" style="76" customWidth="1"/>
    <col min="12834" max="12834" width="11" style="76" customWidth="1"/>
    <col min="12835" max="12835" width="21.33203125" style="76" customWidth="1"/>
    <col min="12836" max="12838" width="11" style="76" customWidth="1"/>
    <col min="12839" max="12839" width="6.44140625" style="76" customWidth="1"/>
    <col min="12840" max="12841" width="14.44140625" style="76" customWidth="1"/>
    <col min="12842" max="13056" width="11" style="76"/>
    <col min="13057" max="13057" width="31.88671875" style="76" customWidth="1"/>
    <col min="13058" max="13058" width="4.6640625" style="76" customWidth="1"/>
    <col min="13059" max="13059" width="11" style="76" customWidth="1"/>
    <col min="13060" max="13060" width="12.88671875" style="76" customWidth="1"/>
    <col min="13061" max="13061" width="1" style="76" customWidth="1"/>
    <col min="13062" max="13062" width="11" style="76" customWidth="1"/>
    <col min="13063" max="13063" width="0.5546875" style="76" customWidth="1"/>
    <col min="13064" max="13064" width="11.44140625" style="76" customWidth="1"/>
    <col min="13065" max="13065" width="1.109375" style="76" customWidth="1"/>
    <col min="13066" max="13066" width="10.88671875" style="76" customWidth="1"/>
    <col min="13067" max="13067" width="0.88671875" style="76" customWidth="1"/>
    <col min="13068" max="13068" width="15.6640625" style="76" customWidth="1"/>
    <col min="13069" max="13069" width="1.109375" style="76" customWidth="1"/>
    <col min="13070" max="13070" width="10" style="76" customWidth="1"/>
    <col min="13071" max="13071" width="0.44140625" style="76" customWidth="1"/>
    <col min="13072" max="13072" width="13.44140625" style="76" bestFit="1" customWidth="1"/>
    <col min="13073" max="13073" width="2.109375" style="76" customWidth="1"/>
    <col min="13074" max="13074" width="12.88671875" style="76" customWidth="1"/>
    <col min="13075" max="13075" width="17.88671875" style="76" customWidth="1"/>
    <col min="13076" max="13076" width="10.5546875" style="76" customWidth="1"/>
    <col min="13077" max="13078" width="17.88671875" style="76" customWidth="1"/>
    <col min="13079" max="13079" width="12.109375" style="76" customWidth="1"/>
    <col min="13080" max="13080" width="1.88671875" style="76" customWidth="1"/>
    <col min="13081" max="13081" width="12.109375" style="76" customWidth="1"/>
    <col min="13082" max="13082" width="1.88671875" style="76" customWidth="1"/>
    <col min="13083" max="13083" width="12.109375" style="76" customWidth="1"/>
    <col min="13084" max="13084" width="1.88671875" style="76" customWidth="1"/>
    <col min="13085" max="13085" width="12.109375" style="76" customWidth="1"/>
    <col min="13086" max="13086" width="1.88671875" style="76" customWidth="1"/>
    <col min="13087" max="13087" width="12.109375" style="76" customWidth="1"/>
    <col min="13088" max="13088" width="1.88671875" style="76" customWidth="1"/>
    <col min="13089" max="13089" width="13.33203125" style="76" customWidth="1"/>
    <col min="13090" max="13090" width="11" style="76" customWidth="1"/>
    <col min="13091" max="13091" width="21.33203125" style="76" customWidth="1"/>
    <col min="13092" max="13094" width="11" style="76" customWidth="1"/>
    <col min="13095" max="13095" width="6.44140625" style="76" customWidth="1"/>
    <col min="13096" max="13097" width="14.44140625" style="76" customWidth="1"/>
    <col min="13098" max="13312" width="11" style="76"/>
    <col min="13313" max="13313" width="31.88671875" style="76" customWidth="1"/>
    <col min="13314" max="13314" width="4.6640625" style="76" customWidth="1"/>
    <col min="13315" max="13315" width="11" style="76" customWidth="1"/>
    <col min="13316" max="13316" width="12.88671875" style="76" customWidth="1"/>
    <col min="13317" max="13317" width="1" style="76" customWidth="1"/>
    <col min="13318" max="13318" width="11" style="76" customWidth="1"/>
    <col min="13319" max="13319" width="0.5546875" style="76" customWidth="1"/>
    <col min="13320" max="13320" width="11.44140625" style="76" customWidth="1"/>
    <col min="13321" max="13321" width="1.109375" style="76" customWidth="1"/>
    <col min="13322" max="13322" width="10.88671875" style="76" customWidth="1"/>
    <col min="13323" max="13323" width="0.88671875" style="76" customWidth="1"/>
    <col min="13324" max="13324" width="15.6640625" style="76" customWidth="1"/>
    <col min="13325" max="13325" width="1.109375" style="76" customWidth="1"/>
    <col min="13326" max="13326" width="10" style="76" customWidth="1"/>
    <col min="13327" max="13327" width="0.44140625" style="76" customWidth="1"/>
    <col min="13328" max="13328" width="13.44140625" style="76" bestFit="1" customWidth="1"/>
    <col min="13329" max="13329" width="2.109375" style="76" customWidth="1"/>
    <col min="13330" max="13330" width="12.88671875" style="76" customWidth="1"/>
    <col min="13331" max="13331" width="17.88671875" style="76" customWidth="1"/>
    <col min="13332" max="13332" width="10.5546875" style="76" customWidth="1"/>
    <col min="13333" max="13334" width="17.88671875" style="76" customWidth="1"/>
    <col min="13335" max="13335" width="12.109375" style="76" customWidth="1"/>
    <col min="13336" max="13336" width="1.88671875" style="76" customWidth="1"/>
    <col min="13337" max="13337" width="12.109375" style="76" customWidth="1"/>
    <col min="13338" max="13338" width="1.88671875" style="76" customWidth="1"/>
    <col min="13339" max="13339" width="12.109375" style="76" customWidth="1"/>
    <col min="13340" max="13340" width="1.88671875" style="76" customWidth="1"/>
    <col min="13341" max="13341" width="12.109375" style="76" customWidth="1"/>
    <col min="13342" max="13342" width="1.88671875" style="76" customWidth="1"/>
    <col min="13343" max="13343" width="12.109375" style="76" customWidth="1"/>
    <col min="13344" max="13344" width="1.88671875" style="76" customWidth="1"/>
    <col min="13345" max="13345" width="13.33203125" style="76" customWidth="1"/>
    <col min="13346" max="13346" width="11" style="76" customWidth="1"/>
    <col min="13347" max="13347" width="21.33203125" style="76" customWidth="1"/>
    <col min="13348" max="13350" width="11" style="76" customWidth="1"/>
    <col min="13351" max="13351" width="6.44140625" style="76" customWidth="1"/>
    <col min="13352" max="13353" width="14.44140625" style="76" customWidth="1"/>
    <col min="13354" max="13568" width="11" style="76"/>
    <col min="13569" max="13569" width="31.88671875" style="76" customWidth="1"/>
    <col min="13570" max="13570" width="4.6640625" style="76" customWidth="1"/>
    <col min="13571" max="13571" width="11" style="76" customWidth="1"/>
    <col min="13572" max="13572" width="12.88671875" style="76" customWidth="1"/>
    <col min="13573" max="13573" width="1" style="76" customWidth="1"/>
    <col min="13574" max="13574" width="11" style="76" customWidth="1"/>
    <col min="13575" max="13575" width="0.5546875" style="76" customWidth="1"/>
    <col min="13576" max="13576" width="11.44140625" style="76" customWidth="1"/>
    <col min="13577" max="13577" width="1.109375" style="76" customWidth="1"/>
    <col min="13578" max="13578" width="10.88671875" style="76" customWidth="1"/>
    <col min="13579" max="13579" width="0.88671875" style="76" customWidth="1"/>
    <col min="13580" max="13580" width="15.6640625" style="76" customWidth="1"/>
    <col min="13581" max="13581" width="1.109375" style="76" customWidth="1"/>
    <col min="13582" max="13582" width="10" style="76" customWidth="1"/>
    <col min="13583" max="13583" width="0.44140625" style="76" customWidth="1"/>
    <col min="13584" max="13584" width="13.44140625" style="76" bestFit="1" customWidth="1"/>
    <col min="13585" max="13585" width="2.109375" style="76" customWidth="1"/>
    <col min="13586" max="13586" width="12.88671875" style="76" customWidth="1"/>
    <col min="13587" max="13587" width="17.88671875" style="76" customWidth="1"/>
    <col min="13588" max="13588" width="10.5546875" style="76" customWidth="1"/>
    <col min="13589" max="13590" width="17.88671875" style="76" customWidth="1"/>
    <col min="13591" max="13591" width="12.109375" style="76" customWidth="1"/>
    <col min="13592" max="13592" width="1.88671875" style="76" customWidth="1"/>
    <col min="13593" max="13593" width="12.109375" style="76" customWidth="1"/>
    <col min="13594" max="13594" width="1.88671875" style="76" customWidth="1"/>
    <col min="13595" max="13595" width="12.109375" style="76" customWidth="1"/>
    <col min="13596" max="13596" width="1.88671875" style="76" customWidth="1"/>
    <col min="13597" max="13597" width="12.109375" style="76" customWidth="1"/>
    <col min="13598" max="13598" width="1.88671875" style="76" customWidth="1"/>
    <col min="13599" max="13599" width="12.109375" style="76" customWidth="1"/>
    <col min="13600" max="13600" width="1.88671875" style="76" customWidth="1"/>
    <col min="13601" max="13601" width="13.33203125" style="76" customWidth="1"/>
    <col min="13602" max="13602" width="11" style="76" customWidth="1"/>
    <col min="13603" max="13603" width="21.33203125" style="76" customWidth="1"/>
    <col min="13604" max="13606" width="11" style="76" customWidth="1"/>
    <col min="13607" max="13607" width="6.44140625" style="76" customWidth="1"/>
    <col min="13608" max="13609" width="14.44140625" style="76" customWidth="1"/>
    <col min="13610" max="13824" width="11" style="76"/>
    <col min="13825" max="13825" width="31.88671875" style="76" customWidth="1"/>
    <col min="13826" max="13826" width="4.6640625" style="76" customWidth="1"/>
    <col min="13827" max="13827" width="11" style="76" customWidth="1"/>
    <col min="13828" max="13828" width="12.88671875" style="76" customWidth="1"/>
    <col min="13829" max="13829" width="1" style="76" customWidth="1"/>
    <col min="13830" max="13830" width="11" style="76" customWidth="1"/>
    <col min="13831" max="13831" width="0.5546875" style="76" customWidth="1"/>
    <col min="13832" max="13832" width="11.44140625" style="76" customWidth="1"/>
    <col min="13833" max="13833" width="1.109375" style="76" customWidth="1"/>
    <col min="13834" max="13834" width="10.88671875" style="76" customWidth="1"/>
    <col min="13835" max="13835" width="0.88671875" style="76" customWidth="1"/>
    <col min="13836" max="13836" width="15.6640625" style="76" customWidth="1"/>
    <col min="13837" max="13837" width="1.109375" style="76" customWidth="1"/>
    <col min="13838" max="13838" width="10" style="76" customWidth="1"/>
    <col min="13839" max="13839" width="0.44140625" style="76" customWidth="1"/>
    <col min="13840" max="13840" width="13.44140625" style="76" bestFit="1" customWidth="1"/>
    <col min="13841" max="13841" width="2.109375" style="76" customWidth="1"/>
    <col min="13842" max="13842" width="12.88671875" style="76" customWidth="1"/>
    <col min="13843" max="13843" width="17.88671875" style="76" customWidth="1"/>
    <col min="13844" max="13844" width="10.5546875" style="76" customWidth="1"/>
    <col min="13845" max="13846" width="17.88671875" style="76" customWidth="1"/>
    <col min="13847" max="13847" width="12.109375" style="76" customWidth="1"/>
    <col min="13848" max="13848" width="1.88671875" style="76" customWidth="1"/>
    <col min="13849" max="13849" width="12.109375" style="76" customWidth="1"/>
    <col min="13850" max="13850" width="1.88671875" style="76" customWidth="1"/>
    <col min="13851" max="13851" width="12.109375" style="76" customWidth="1"/>
    <col min="13852" max="13852" width="1.88671875" style="76" customWidth="1"/>
    <col min="13853" max="13853" width="12.109375" style="76" customWidth="1"/>
    <col min="13854" max="13854" width="1.88671875" style="76" customWidth="1"/>
    <col min="13855" max="13855" width="12.109375" style="76" customWidth="1"/>
    <col min="13856" max="13856" width="1.88671875" style="76" customWidth="1"/>
    <col min="13857" max="13857" width="13.33203125" style="76" customWidth="1"/>
    <col min="13858" max="13858" width="11" style="76" customWidth="1"/>
    <col min="13859" max="13859" width="21.33203125" style="76" customWidth="1"/>
    <col min="13860" max="13862" width="11" style="76" customWidth="1"/>
    <col min="13863" max="13863" width="6.44140625" style="76" customWidth="1"/>
    <col min="13864" max="13865" width="14.44140625" style="76" customWidth="1"/>
    <col min="13866" max="14080" width="11" style="76"/>
    <col min="14081" max="14081" width="31.88671875" style="76" customWidth="1"/>
    <col min="14082" max="14082" width="4.6640625" style="76" customWidth="1"/>
    <col min="14083" max="14083" width="11" style="76" customWidth="1"/>
    <col min="14084" max="14084" width="12.88671875" style="76" customWidth="1"/>
    <col min="14085" max="14085" width="1" style="76" customWidth="1"/>
    <col min="14086" max="14086" width="11" style="76" customWidth="1"/>
    <col min="14087" max="14087" width="0.5546875" style="76" customWidth="1"/>
    <col min="14088" max="14088" width="11.44140625" style="76" customWidth="1"/>
    <col min="14089" max="14089" width="1.109375" style="76" customWidth="1"/>
    <col min="14090" max="14090" width="10.88671875" style="76" customWidth="1"/>
    <col min="14091" max="14091" width="0.88671875" style="76" customWidth="1"/>
    <col min="14092" max="14092" width="15.6640625" style="76" customWidth="1"/>
    <col min="14093" max="14093" width="1.109375" style="76" customWidth="1"/>
    <col min="14094" max="14094" width="10" style="76" customWidth="1"/>
    <col min="14095" max="14095" width="0.44140625" style="76" customWidth="1"/>
    <col min="14096" max="14096" width="13.44140625" style="76" bestFit="1" customWidth="1"/>
    <col min="14097" max="14097" width="2.109375" style="76" customWidth="1"/>
    <col min="14098" max="14098" width="12.88671875" style="76" customWidth="1"/>
    <col min="14099" max="14099" width="17.88671875" style="76" customWidth="1"/>
    <col min="14100" max="14100" width="10.5546875" style="76" customWidth="1"/>
    <col min="14101" max="14102" width="17.88671875" style="76" customWidth="1"/>
    <col min="14103" max="14103" width="12.109375" style="76" customWidth="1"/>
    <col min="14104" max="14104" width="1.88671875" style="76" customWidth="1"/>
    <col min="14105" max="14105" width="12.109375" style="76" customWidth="1"/>
    <col min="14106" max="14106" width="1.88671875" style="76" customWidth="1"/>
    <col min="14107" max="14107" width="12.109375" style="76" customWidth="1"/>
    <col min="14108" max="14108" width="1.88671875" style="76" customWidth="1"/>
    <col min="14109" max="14109" width="12.109375" style="76" customWidth="1"/>
    <col min="14110" max="14110" width="1.88671875" style="76" customWidth="1"/>
    <col min="14111" max="14111" width="12.109375" style="76" customWidth="1"/>
    <col min="14112" max="14112" width="1.88671875" style="76" customWidth="1"/>
    <col min="14113" max="14113" width="13.33203125" style="76" customWidth="1"/>
    <col min="14114" max="14114" width="11" style="76" customWidth="1"/>
    <col min="14115" max="14115" width="21.33203125" style="76" customWidth="1"/>
    <col min="14116" max="14118" width="11" style="76" customWidth="1"/>
    <col min="14119" max="14119" width="6.44140625" style="76" customWidth="1"/>
    <col min="14120" max="14121" width="14.44140625" style="76" customWidth="1"/>
    <col min="14122" max="14336" width="11" style="76"/>
    <col min="14337" max="14337" width="31.88671875" style="76" customWidth="1"/>
    <col min="14338" max="14338" width="4.6640625" style="76" customWidth="1"/>
    <col min="14339" max="14339" width="11" style="76" customWidth="1"/>
    <col min="14340" max="14340" width="12.88671875" style="76" customWidth="1"/>
    <col min="14341" max="14341" width="1" style="76" customWidth="1"/>
    <col min="14342" max="14342" width="11" style="76" customWidth="1"/>
    <col min="14343" max="14343" width="0.5546875" style="76" customWidth="1"/>
    <col min="14344" max="14344" width="11.44140625" style="76" customWidth="1"/>
    <col min="14345" max="14345" width="1.109375" style="76" customWidth="1"/>
    <col min="14346" max="14346" width="10.88671875" style="76" customWidth="1"/>
    <col min="14347" max="14347" width="0.88671875" style="76" customWidth="1"/>
    <col min="14348" max="14348" width="15.6640625" style="76" customWidth="1"/>
    <col min="14349" max="14349" width="1.109375" style="76" customWidth="1"/>
    <col min="14350" max="14350" width="10" style="76" customWidth="1"/>
    <col min="14351" max="14351" width="0.44140625" style="76" customWidth="1"/>
    <col min="14352" max="14352" width="13.44140625" style="76" bestFit="1" customWidth="1"/>
    <col min="14353" max="14353" width="2.109375" style="76" customWidth="1"/>
    <col min="14354" max="14354" width="12.88671875" style="76" customWidth="1"/>
    <col min="14355" max="14355" width="17.88671875" style="76" customWidth="1"/>
    <col min="14356" max="14356" width="10.5546875" style="76" customWidth="1"/>
    <col min="14357" max="14358" width="17.88671875" style="76" customWidth="1"/>
    <col min="14359" max="14359" width="12.109375" style="76" customWidth="1"/>
    <col min="14360" max="14360" width="1.88671875" style="76" customWidth="1"/>
    <col min="14361" max="14361" width="12.109375" style="76" customWidth="1"/>
    <col min="14362" max="14362" width="1.88671875" style="76" customWidth="1"/>
    <col min="14363" max="14363" width="12.109375" style="76" customWidth="1"/>
    <col min="14364" max="14364" width="1.88671875" style="76" customWidth="1"/>
    <col min="14365" max="14365" width="12.109375" style="76" customWidth="1"/>
    <col min="14366" max="14366" width="1.88671875" style="76" customWidth="1"/>
    <col min="14367" max="14367" width="12.109375" style="76" customWidth="1"/>
    <col min="14368" max="14368" width="1.88671875" style="76" customWidth="1"/>
    <col min="14369" max="14369" width="13.33203125" style="76" customWidth="1"/>
    <col min="14370" max="14370" width="11" style="76" customWidth="1"/>
    <col min="14371" max="14371" width="21.33203125" style="76" customWidth="1"/>
    <col min="14372" max="14374" width="11" style="76" customWidth="1"/>
    <col min="14375" max="14375" width="6.44140625" style="76" customWidth="1"/>
    <col min="14376" max="14377" width="14.44140625" style="76" customWidth="1"/>
    <col min="14378" max="14592" width="11" style="76"/>
    <col min="14593" max="14593" width="31.88671875" style="76" customWidth="1"/>
    <col min="14594" max="14594" width="4.6640625" style="76" customWidth="1"/>
    <col min="14595" max="14595" width="11" style="76" customWidth="1"/>
    <col min="14596" max="14596" width="12.88671875" style="76" customWidth="1"/>
    <col min="14597" max="14597" width="1" style="76" customWidth="1"/>
    <col min="14598" max="14598" width="11" style="76" customWidth="1"/>
    <col min="14599" max="14599" width="0.5546875" style="76" customWidth="1"/>
    <col min="14600" max="14600" width="11.44140625" style="76" customWidth="1"/>
    <col min="14601" max="14601" width="1.109375" style="76" customWidth="1"/>
    <col min="14602" max="14602" width="10.88671875" style="76" customWidth="1"/>
    <col min="14603" max="14603" width="0.88671875" style="76" customWidth="1"/>
    <col min="14604" max="14604" width="15.6640625" style="76" customWidth="1"/>
    <col min="14605" max="14605" width="1.109375" style="76" customWidth="1"/>
    <col min="14606" max="14606" width="10" style="76" customWidth="1"/>
    <col min="14607" max="14607" width="0.44140625" style="76" customWidth="1"/>
    <col min="14608" max="14608" width="13.44140625" style="76" bestFit="1" customWidth="1"/>
    <col min="14609" max="14609" width="2.109375" style="76" customWidth="1"/>
    <col min="14610" max="14610" width="12.88671875" style="76" customWidth="1"/>
    <col min="14611" max="14611" width="17.88671875" style="76" customWidth="1"/>
    <col min="14612" max="14612" width="10.5546875" style="76" customWidth="1"/>
    <col min="14613" max="14614" width="17.88671875" style="76" customWidth="1"/>
    <col min="14615" max="14615" width="12.109375" style="76" customWidth="1"/>
    <col min="14616" max="14616" width="1.88671875" style="76" customWidth="1"/>
    <col min="14617" max="14617" width="12.109375" style="76" customWidth="1"/>
    <col min="14618" max="14618" width="1.88671875" style="76" customWidth="1"/>
    <col min="14619" max="14619" width="12.109375" style="76" customWidth="1"/>
    <col min="14620" max="14620" width="1.88671875" style="76" customWidth="1"/>
    <col min="14621" max="14621" width="12.109375" style="76" customWidth="1"/>
    <col min="14622" max="14622" width="1.88671875" style="76" customWidth="1"/>
    <col min="14623" max="14623" width="12.109375" style="76" customWidth="1"/>
    <col min="14624" max="14624" width="1.88671875" style="76" customWidth="1"/>
    <col min="14625" max="14625" width="13.33203125" style="76" customWidth="1"/>
    <col min="14626" max="14626" width="11" style="76" customWidth="1"/>
    <col min="14627" max="14627" width="21.33203125" style="76" customWidth="1"/>
    <col min="14628" max="14630" width="11" style="76" customWidth="1"/>
    <col min="14631" max="14631" width="6.44140625" style="76" customWidth="1"/>
    <col min="14632" max="14633" width="14.44140625" style="76" customWidth="1"/>
    <col min="14634" max="14848" width="11" style="76"/>
    <col min="14849" max="14849" width="31.88671875" style="76" customWidth="1"/>
    <col min="14850" max="14850" width="4.6640625" style="76" customWidth="1"/>
    <col min="14851" max="14851" width="11" style="76" customWidth="1"/>
    <col min="14852" max="14852" width="12.88671875" style="76" customWidth="1"/>
    <col min="14853" max="14853" width="1" style="76" customWidth="1"/>
    <col min="14854" max="14854" width="11" style="76" customWidth="1"/>
    <col min="14855" max="14855" width="0.5546875" style="76" customWidth="1"/>
    <col min="14856" max="14856" width="11.44140625" style="76" customWidth="1"/>
    <col min="14857" max="14857" width="1.109375" style="76" customWidth="1"/>
    <col min="14858" max="14858" width="10.88671875" style="76" customWidth="1"/>
    <col min="14859" max="14859" width="0.88671875" style="76" customWidth="1"/>
    <col min="14860" max="14860" width="15.6640625" style="76" customWidth="1"/>
    <col min="14861" max="14861" width="1.109375" style="76" customWidth="1"/>
    <col min="14862" max="14862" width="10" style="76" customWidth="1"/>
    <col min="14863" max="14863" width="0.44140625" style="76" customWidth="1"/>
    <col min="14864" max="14864" width="13.44140625" style="76" bestFit="1" customWidth="1"/>
    <col min="14865" max="14865" width="2.109375" style="76" customWidth="1"/>
    <col min="14866" max="14866" width="12.88671875" style="76" customWidth="1"/>
    <col min="14867" max="14867" width="17.88671875" style="76" customWidth="1"/>
    <col min="14868" max="14868" width="10.5546875" style="76" customWidth="1"/>
    <col min="14869" max="14870" width="17.88671875" style="76" customWidth="1"/>
    <col min="14871" max="14871" width="12.109375" style="76" customWidth="1"/>
    <col min="14872" max="14872" width="1.88671875" style="76" customWidth="1"/>
    <col min="14873" max="14873" width="12.109375" style="76" customWidth="1"/>
    <col min="14874" max="14874" width="1.88671875" style="76" customWidth="1"/>
    <col min="14875" max="14875" width="12.109375" style="76" customWidth="1"/>
    <col min="14876" max="14876" width="1.88671875" style="76" customWidth="1"/>
    <col min="14877" max="14877" width="12.109375" style="76" customWidth="1"/>
    <col min="14878" max="14878" width="1.88671875" style="76" customWidth="1"/>
    <col min="14879" max="14879" width="12.109375" style="76" customWidth="1"/>
    <col min="14880" max="14880" width="1.88671875" style="76" customWidth="1"/>
    <col min="14881" max="14881" width="13.33203125" style="76" customWidth="1"/>
    <col min="14882" max="14882" width="11" style="76" customWidth="1"/>
    <col min="14883" max="14883" width="21.33203125" style="76" customWidth="1"/>
    <col min="14884" max="14886" width="11" style="76" customWidth="1"/>
    <col min="14887" max="14887" width="6.44140625" style="76" customWidth="1"/>
    <col min="14888" max="14889" width="14.44140625" style="76" customWidth="1"/>
    <col min="14890" max="15104" width="11" style="76"/>
    <col min="15105" max="15105" width="31.88671875" style="76" customWidth="1"/>
    <col min="15106" max="15106" width="4.6640625" style="76" customWidth="1"/>
    <col min="15107" max="15107" width="11" style="76" customWidth="1"/>
    <col min="15108" max="15108" width="12.88671875" style="76" customWidth="1"/>
    <col min="15109" max="15109" width="1" style="76" customWidth="1"/>
    <col min="15110" max="15110" width="11" style="76" customWidth="1"/>
    <col min="15111" max="15111" width="0.5546875" style="76" customWidth="1"/>
    <col min="15112" max="15112" width="11.44140625" style="76" customWidth="1"/>
    <col min="15113" max="15113" width="1.109375" style="76" customWidth="1"/>
    <col min="15114" max="15114" width="10.88671875" style="76" customWidth="1"/>
    <col min="15115" max="15115" width="0.88671875" style="76" customWidth="1"/>
    <col min="15116" max="15116" width="15.6640625" style="76" customWidth="1"/>
    <col min="15117" max="15117" width="1.109375" style="76" customWidth="1"/>
    <col min="15118" max="15118" width="10" style="76" customWidth="1"/>
    <col min="15119" max="15119" width="0.44140625" style="76" customWidth="1"/>
    <col min="15120" max="15120" width="13.44140625" style="76" bestFit="1" customWidth="1"/>
    <col min="15121" max="15121" width="2.109375" style="76" customWidth="1"/>
    <col min="15122" max="15122" width="12.88671875" style="76" customWidth="1"/>
    <col min="15123" max="15123" width="17.88671875" style="76" customWidth="1"/>
    <col min="15124" max="15124" width="10.5546875" style="76" customWidth="1"/>
    <col min="15125" max="15126" width="17.88671875" style="76" customWidth="1"/>
    <col min="15127" max="15127" width="12.109375" style="76" customWidth="1"/>
    <col min="15128" max="15128" width="1.88671875" style="76" customWidth="1"/>
    <col min="15129" max="15129" width="12.109375" style="76" customWidth="1"/>
    <col min="15130" max="15130" width="1.88671875" style="76" customWidth="1"/>
    <col min="15131" max="15131" width="12.109375" style="76" customWidth="1"/>
    <col min="15132" max="15132" width="1.88671875" style="76" customWidth="1"/>
    <col min="15133" max="15133" width="12.109375" style="76" customWidth="1"/>
    <col min="15134" max="15134" width="1.88671875" style="76" customWidth="1"/>
    <col min="15135" max="15135" width="12.109375" style="76" customWidth="1"/>
    <col min="15136" max="15136" width="1.88671875" style="76" customWidth="1"/>
    <col min="15137" max="15137" width="13.33203125" style="76" customWidth="1"/>
    <col min="15138" max="15138" width="11" style="76" customWidth="1"/>
    <col min="15139" max="15139" width="21.33203125" style="76" customWidth="1"/>
    <col min="15140" max="15142" width="11" style="76" customWidth="1"/>
    <col min="15143" max="15143" width="6.44140625" style="76" customWidth="1"/>
    <col min="15144" max="15145" width="14.44140625" style="76" customWidth="1"/>
    <col min="15146" max="15360" width="11" style="76"/>
    <col min="15361" max="15361" width="31.88671875" style="76" customWidth="1"/>
    <col min="15362" max="15362" width="4.6640625" style="76" customWidth="1"/>
    <col min="15363" max="15363" width="11" style="76" customWidth="1"/>
    <col min="15364" max="15364" width="12.88671875" style="76" customWidth="1"/>
    <col min="15365" max="15365" width="1" style="76" customWidth="1"/>
    <col min="15366" max="15366" width="11" style="76" customWidth="1"/>
    <col min="15367" max="15367" width="0.5546875" style="76" customWidth="1"/>
    <col min="15368" max="15368" width="11.44140625" style="76" customWidth="1"/>
    <col min="15369" max="15369" width="1.109375" style="76" customWidth="1"/>
    <col min="15370" max="15370" width="10.88671875" style="76" customWidth="1"/>
    <col min="15371" max="15371" width="0.88671875" style="76" customWidth="1"/>
    <col min="15372" max="15372" width="15.6640625" style="76" customWidth="1"/>
    <col min="15373" max="15373" width="1.109375" style="76" customWidth="1"/>
    <col min="15374" max="15374" width="10" style="76" customWidth="1"/>
    <col min="15375" max="15375" width="0.44140625" style="76" customWidth="1"/>
    <col min="15376" max="15376" width="13.44140625" style="76" bestFit="1" customWidth="1"/>
    <col min="15377" max="15377" width="2.109375" style="76" customWidth="1"/>
    <col min="15378" max="15378" width="12.88671875" style="76" customWidth="1"/>
    <col min="15379" max="15379" width="17.88671875" style="76" customWidth="1"/>
    <col min="15380" max="15380" width="10.5546875" style="76" customWidth="1"/>
    <col min="15381" max="15382" width="17.88671875" style="76" customWidth="1"/>
    <col min="15383" max="15383" width="12.109375" style="76" customWidth="1"/>
    <col min="15384" max="15384" width="1.88671875" style="76" customWidth="1"/>
    <col min="15385" max="15385" width="12.109375" style="76" customWidth="1"/>
    <col min="15386" max="15386" width="1.88671875" style="76" customWidth="1"/>
    <col min="15387" max="15387" width="12.109375" style="76" customWidth="1"/>
    <col min="15388" max="15388" width="1.88671875" style="76" customWidth="1"/>
    <col min="15389" max="15389" width="12.109375" style="76" customWidth="1"/>
    <col min="15390" max="15390" width="1.88671875" style="76" customWidth="1"/>
    <col min="15391" max="15391" width="12.109375" style="76" customWidth="1"/>
    <col min="15392" max="15392" width="1.88671875" style="76" customWidth="1"/>
    <col min="15393" max="15393" width="13.33203125" style="76" customWidth="1"/>
    <col min="15394" max="15394" width="11" style="76" customWidth="1"/>
    <col min="15395" max="15395" width="21.33203125" style="76" customWidth="1"/>
    <col min="15396" max="15398" width="11" style="76" customWidth="1"/>
    <col min="15399" max="15399" width="6.44140625" style="76" customWidth="1"/>
    <col min="15400" max="15401" width="14.44140625" style="76" customWidth="1"/>
    <col min="15402" max="15616" width="11" style="76"/>
    <col min="15617" max="15617" width="31.88671875" style="76" customWidth="1"/>
    <col min="15618" max="15618" width="4.6640625" style="76" customWidth="1"/>
    <col min="15619" max="15619" width="11" style="76" customWidth="1"/>
    <col min="15620" max="15620" width="12.88671875" style="76" customWidth="1"/>
    <col min="15621" max="15621" width="1" style="76" customWidth="1"/>
    <col min="15622" max="15622" width="11" style="76" customWidth="1"/>
    <col min="15623" max="15623" width="0.5546875" style="76" customWidth="1"/>
    <col min="15624" max="15624" width="11.44140625" style="76" customWidth="1"/>
    <col min="15625" max="15625" width="1.109375" style="76" customWidth="1"/>
    <col min="15626" max="15626" width="10.88671875" style="76" customWidth="1"/>
    <col min="15627" max="15627" width="0.88671875" style="76" customWidth="1"/>
    <col min="15628" max="15628" width="15.6640625" style="76" customWidth="1"/>
    <col min="15629" max="15629" width="1.109375" style="76" customWidth="1"/>
    <col min="15630" max="15630" width="10" style="76" customWidth="1"/>
    <col min="15631" max="15631" width="0.44140625" style="76" customWidth="1"/>
    <col min="15632" max="15632" width="13.44140625" style="76" bestFit="1" customWidth="1"/>
    <col min="15633" max="15633" width="2.109375" style="76" customWidth="1"/>
    <col min="15634" max="15634" width="12.88671875" style="76" customWidth="1"/>
    <col min="15635" max="15635" width="17.88671875" style="76" customWidth="1"/>
    <col min="15636" max="15636" width="10.5546875" style="76" customWidth="1"/>
    <col min="15637" max="15638" width="17.88671875" style="76" customWidth="1"/>
    <col min="15639" max="15639" width="12.109375" style="76" customWidth="1"/>
    <col min="15640" max="15640" width="1.88671875" style="76" customWidth="1"/>
    <col min="15641" max="15641" width="12.109375" style="76" customWidth="1"/>
    <col min="15642" max="15642" width="1.88671875" style="76" customWidth="1"/>
    <col min="15643" max="15643" width="12.109375" style="76" customWidth="1"/>
    <col min="15644" max="15644" width="1.88671875" style="76" customWidth="1"/>
    <col min="15645" max="15645" width="12.109375" style="76" customWidth="1"/>
    <col min="15646" max="15646" width="1.88671875" style="76" customWidth="1"/>
    <col min="15647" max="15647" width="12.109375" style="76" customWidth="1"/>
    <col min="15648" max="15648" width="1.88671875" style="76" customWidth="1"/>
    <col min="15649" max="15649" width="13.33203125" style="76" customWidth="1"/>
    <col min="15650" max="15650" width="11" style="76" customWidth="1"/>
    <col min="15651" max="15651" width="21.33203125" style="76" customWidth="1"/>
    <col min="15652" max="15654" width="11" style="76" customWidth="1"/>
    <col min="15655" max="15655" width="6.44140625" style="76" customWidth="1"/>
    <col min="15656" max="15657" width="14.44140625" style="76" customWidth="1"/>
    <col min="15658" max="15872" width="11" style="76"/>
    <col min="15873" max="15873" width="31.88671875" style="76" customWidth="1"/>
    <col min="15874" max="15874" width="4.6640625" style="76" customWidth="1"/>
    <col min="15875" max="15875" width="11" style="76" customWidth="1"/>
    <col min="15876" max="15876" width="12.88671875" style="76" customWidth="1"/>
    <col min="15877" max="15877" width="1" style="76" customWidth="1"/>
    <col min="15878" max="15878" width="11" style="76" customWidth="1"/>
    <col min="15879" max="15879" width="0.5546875" style="76" customWidth="1"/>
    <col min="15880" max="15880" width="11.44140625" style="76" customWidth="1"/>
    <col min="15881" max="15881" width="1.109375" style="76" customWidth="1"/>
    <col min="15882" max="15882" width="10.88671875" style="76" customWidth="1"/>
    <col min="15883" max="15883" width="0.88671875" style="76" customWidth="1"/>
    <col min="15884" max="15884" width="15.6640625" style="76" customWidth="1"/>
    <col min="15885" max="15885" width="1.109375" style="76" customWidth="1"/>
    <col min="15886" max="15886" width="10" style="76" customWidth="1"/>
    <col min="15887" max="15887" width="0.44140625" style="76" customWidth="1"/>
    <col min="15888" max="15888" width="13.44140625" style="76" bestFit="1" customWidth="1"/>
    <col min="15889" max="15889" width="2.109375" style="76" customWidth="1"/>
    <col min="15890" max="15890" width="12.88671875" style="76" customWidth="1"/>
    <col min="15891" max="15891" width="17.88671875" style="76" customWidth="1"/>
    <col min="15892" max="15892" width="10.5546875" style="76" customWidth="1"/>
    <col min="15893" max="15894" width="17.88671875" style="76" customWidth="1"/>
    <col min="15895" max="15895" width="12.109375" style="76" customWidth="1"/>
    <col min="15896" max="15896" width="1.88671875" style="76" customWidth="1"/>
    <col min="15897" max="15897" width="12.109375" style="76" customWidth="1"/>
    <col min="15898" max="15898" width="1.88671875" style="76" customWidth="1"/>
    <col min="15899" max="15899" width="12.109375" style="76" customWidth="1"/>
    <col min="15900" max="15900" width="1.88671875" style="76" customWidth="1"/>
    <col min="15901" max="15901" width="12.109375" style="76" customWidth="1"/>
    <col min="15902" max="15902" width="1.88671875" style="76" customWidth="1"/>
    <col min="15903" max="15903" width="12.109375" style="76" customWidth="1"/>
    <col min="15904" max="15904" width="1.88671875" style="76" customWidth="1"/>
    <col min="15905" max="15905" width="13.33203125" style="76" customWidth="1"/>
    <col min="15906" max="15906" width="11" style="76" customWidth="1"/>
    <col min="15907" max="15907" width="21.33203125" style="76" customWidth="1"/>
    <col min="15908" max="15910" width="11" style="76" customWidth="1"/>
    <col min="15911" max="15911" width="6.44140625" style="76" customWidth="1"/>
    <col min="15912" max="15913" width="14.44140625" style="76" customWidth="1"/>
    <col min="15914" max="16128" width="11" style="76"/>
    <col min="16129" max="16129" width="31.88671875" style="76" customWidth="1"/>
    <col min="16130" max="16130" width="4.6640625" style="76" customWidth="1"/>
    <col min="16131" max="16131" width="11" style="76" customWidth="1"/>
    <col min="16132" max="16132" width="12.88671875" style="76" customWidth="1"/>
    <col min="16133" max="16133" width="1" style="76" customWidth="1"/>
    <col min="16134" max="16134" width="11" style="76" customWidth="1"/>
    <col min="16135" max="16135" width="0.5546875" style="76" customWidth="1"/>
    <col min="16136" max="16136" width="11.44140625" style="76" customWidth="1"/>
    <col min="16137" max="16137" width="1.109375" style="76" customWidth="1"/>
    <col min="16138" max="16138" width="10.88671875" style="76" customWidth="1"/>
    <col min="16139" max="16139" width="0.88671875" style="76" customWidth="1"/>
    <col min="16140" max="16140" width="15.6640625" style="76" customWidth="1"/>
    <col min="16141" max="16141" width="1.109375" style="76" customWidth="1"/>
    <col min="16142" max="16142" width="10" style="76" customWidth="1"/>
    <col min="16143" max="16143" width="0.44140625" style="76" customWidth="1"/>
    <col min="16144" max="16144" width="13.44140625" style="76" bestFit="1" customWidth="1"/>
    <col min="16145" max="16145" width="2.109375" style="76" customWidth="1"/>
    <col min="16146" max="16146" width="12.88671875" style="76" customWidth="1"/>
    <col min="16147" max="16147" width="17.88671875" style="76" customWidth="1"/>
    <col min="16148" max="16148" width="10.5546875" style="76" customWidth="1"/>
    <col min="16149" max="16150" width="17.88671875" style="76" customWidth="1"/>
    <col min="16151" max="16151" width="12.109375" style="76" customWidth="1"/>
    <col min="16152" max="16152" width="1.88671875" style="76" customWidth="1"/>
    <col min="16153" max="16153" width="12.109375" style="76" customWidth="1"/>
    <col min="16154" max="16154" width="1.88671875" style="76" customWidth="1"/>
    <col min="16155" max="16155" width="12.109375" style="76" customWidth="1"/>
    <col min="16156" max="16156" width="1.88671875" style="76" customWidth="1"/>
    <col min="16157" max="16157" width="12.109375" style="76" customWidth="1"/>
    <col min="16158" max="16158" width="1.88671875" style="76" customWidth="1"/>
    <col min="16159" max="16159" width="12.109375" style="76" customWidth="1"/>
    <col min="16160" max="16160" width="1.88671875" style="76" customWidth="1"/>
    <col min="16161" max="16161" width="13.33203125" style="76" customWidth="1"/>
    <col min="16162" max="16162" width="11" style="76" customWidth="1"/>
    <col min="16163" max="16163" width="21.33203125" style="76" customWidth="1"/>
    <col min="16164" max="16166" width="11" style="76" customWidth="1"/>
    <col min="16167" max="16167" width="6.44140625" style="76" customWidth="1"/>
    <col min="16168" max="16169" width="14.44140625" style="76" customWidth="1"/>
    <col min="16170" max="16384" width="11" style="76"/>
  </cols>
  <sheetData>
    <row r="1" spans="1:41" s="18" customFormat="1" ht="24.75" customHeight="1" x14ac:dyDescent="0.25">
      <c r="P1" s="494" t="s">
        <v>51</v>
      </c>
      <c r="Q1" s="497"/>
      <c r="R1" s="497"/>
    </row>
    <row r="2" spans="1:41" s="18" customFormat="1" ht="43.5" customHeight="1" x14ac:dyDescent="0.25">
      <c r="A2" s="71" t="s">
        <v>79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2"/>
      <c r="R2" s="73"/>
    </row>
    <row r="3" spans="1:41" s="18" customFormat="1" ht="6.75" customHeight="1" thickBot="1" x14ac:dyDescent="0.3">
      <c r="N3" s="32"/>
      <c r="P3" s="20"/>
      <c r="R3" s="74"/>
    </row>
    <row r="4" spans="1:41" s="18" customFormat="1" ht="82.5" customHeight="1" thickTop="1" thickBot="1" x14ac:dyDescent="0.3">
      <c r="A4" s="11" t="s">
        <v>53</v>
      </c>
      <c r="B4" s="11"/>
      <c r="C4" s="11" t="s">
        <v>3</v>
      </c>
      <c r="D4" s="11" t="s">
        <v>54</v>
      </c>
      <c r="E4" s="13"/>
      <c r="F4" s="11" t="s">
        <v>55</v>
      </c>
      <c r="G4" s="13"/>
      <c r="H4" s="11" t="s">
        <v>56</v>
      </c>
      <c r="I4" s="13"/>
      <c r="J4" s="11" t="s">
        <v>57</v>
      </c>
      <c r="K4" s="15"/>
      <c r="L4" s="11" t="s">
        <v>58</v>
      </c>
      <c r="M4" s="15"/>
      <c r="N4" s="14" t="s">
        <v>59</v>
      </c>
      <c r="O4" s="13"/>
      <c r="P4" s="75" t="s">
        <v>8</v>
      </c>
      <c r="Q4" s="13"/>
      <c r="R4" s="16" t="s">
        <v>60</v>
      </c>
    </row>
    <row r="5" spans="1:41" ht="18.75" customHeight="1" x14ac:dyDescent="0.35"/>
    <row r="6" spans="1:41" s="82" customFormat="1" ht="18" customHeight="1" x14ac:dyDescent="0.25">
      <c r="A6" s="78" t="s">
        <v>12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79"/>
      <c r="R6" s="80"/>
      <c r="S6" s="79"/>
      <c r="T6" s="79"/>
      <c r="U6" s="79"/>
      <c r="V6" s="79"/>
      <c r="W6" s="79"/>
      <c r="X6" s="79"/>
      <c r="Y6" s="80"/>
      <c r="Z6" s="79"/>
      <c r="AA6" s="80"/>
      <c r="AB6" s="79"/>
      <c r="AC6" s="80"/>
      <c r="AD6" s="79"/>
      <c r="AE6" s="80"/>
      <c r="AF6" s="79"/>
      <c r="AG6" s="81"/>
      <c r="AH6" s="79"/>
      <c r="AI6" s="79"/>
      <c r="AJ6" s="79"/>
      <c r="AK6" s="79"/>
      <c r="AL6" s="79"/>
      <c r="AM6" s="79"/>
      <c r="AN6" s="79"/>
      <c r="AO6" s="79"/>
    </row>
    <row r="7" spans="1:41" s="82" customFormat="1" ht="19.5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0"/>
      <c r="AH7" s="79"/>
      <c r="AI7" s="79"/>
      <c r="AJ7" s="79"/>
      <c r="AK7" s="79"/>
      <c r="AL7" s="79"/>
      <c r="AM7" s="79"/>
      <c r="AN7" s="79"/>
      <c r="AO7" s="79"/>
    </row>
    <row r="8" spans="1:41" s="82" customFormat="1" ht="21.9" customHeight="1" x14ac:dyDescent="0.25">
      <c r="A8" s="83" t="s">
        <v>16</v>
      </c>
      <c r="B8" s="83"/>
      <c r="C8" s="84" t="s">
        <v>64</v>
      </c>
      <c r="D8" s="85">
        <v>243764</v>
      </c>
      <c r="E8" s="86"/>
      <c r="F8" s="85">
        <v>974</v>
      </c>
      <c r="G8" s="86"/>
      <c r="H8" s="85">
        <f>+D8-F8</f>
        <v>242790</v>
      </c>
      <c r="I8" s="86"/>
      <c r="J8" s="87">
        <f>IF(D8&lt;&gt;0,+L8/D8)/10</f>
        <v>4.3382858010206586</v>
      </c>
      <c r="K8" s="86"/>
      <c r="L8" s="88">
        <v>10575179</v>
      </c>
      <c r="M8" s="86"/>
      <c r="N8" s="87">
        <f>IF(D8&lt;&gt;0,+P8/D8)/10</f>
        <v>4.5466076779179865</v>
      </c>
      <c r="O8" s="86"/>
      <c r="P8" s="88">
        <v>11082992.74</v>
      </c>
      <c r="Q8" s="86"/>
      <c r="R8" s="88">
        <f>+P8-L8</f>
        <v>507813.74000000022</v>
      </c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95" customFormat="1" ht="21.9" customHeight="1" thickBot="1" x14ac:dyDescent="0.3">
      <c r="A9" s="89" t="s">
        <v>62</v>
      </c>
      <c r="B9" s="89"/>
      <c r="C9" s="78"/>
      <c r="D9" s="90">
        <f>+D8</f>
        <v>243764</v>
      </c>
      <c r="E9" s="78"/>
      <c r="F9" s="90">
        <f>+F8</f>
        <v>974</v>
      </c>
      <c r="G9" s="78"/>
      <c r="H9" s="90">
        <f>+D9-F9</f>
        <v>242790</v>
      </c>
      <c r="I9" s="78"/>
      <c r="J9" s="91">
        <f>+J8</f>
        <v>4.3382858010206586</v>
      </c>
      <c r="K9" s="78"/>
      <c r="L9" s="92">
        <f>+L8</f>
        <v>10575179</v>
      </c>
      <c r="M9" s="78"/>
      <c r="N9" s="91">
        <f>+N8</f>
        <v>4.5466076779179865</v>
      </c>
      <c r="O9" s="78"/>
      <c r="P9" s="92">
        <f>+P8</f>
        <v>11082992.74</v>
      </c>
      <c r="Q9" s="78"/>
      <c r="R9" s="92">
        <f>+R8</f>
        <v>507813.74000000022</v>
      </c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3"/>
      <c r="AO9" s="94"/>
    </row>
    <row r="10" spans="1:41" s="82" customFormat="1" ht="18" customHeight="1" thickTop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80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96"/>
      <c r="AO10" s="97"/>
    </row>
    <row r="11" spans="1:41" s="82" customFormat="1" ht="18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18" customHeight="1" x14ac:dyDescent="0.2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80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18" customHeight="1" x14ac:dyDescent="0.25">
      <c r="A13" s="98" t="s">
        <v>19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79"/>
      <c r="R13" s="80"/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24.9" customHeight="1" x14ac:dyDescent="0.25">
      <c r="A14" s="105" t="s">
        <v>69</v>
      </c>
      <c r="B14" s="99"/>
      <c r="C14" s="84" t="s">
        <v>64</v>
      </c>
      <c r="D14" s="100">
        <v>183753</v>
      </c>
      <c r="E14" s="100"/>
      <c r="F14" s="100">
        <v>22.2</v>
      </c>
      <c r="G14" s="100"/>
      <c r="H14" s="100">
        <f>+D14-F14</f>
        <v>183730.8</v>
      </c>
      <c r="I14" s="100"/>
      <c r="J14" s="101">
        <f t="shared" ref="J14:J26" si="0">IF(D14&lt;&gt;0,+L14/D14)/10</f>
        <v>4.1737901694122002</v>
      </c>
      <c r="K14" s="100"/>
      <c r="L14" s="102">
        <v>7669464.6500000004</v>
      </c>
      <c r="M14" s="100"/>
      <c r="N14" s="101">
        <f>IF(D14&lt;&gt;0,+P14/D14)/10</f>
        <v>5.0634051525689374</v>
      </c>
      <c r="O14" s="84"/>
      <c r="P14" s="102">
        <v>9304158.8699999992</v>
      </c>
      <c r="Q14" s="103"/>
      <c r="R14" s="102">
        <f>+P14-L14</f>
        <v>1634694.2199999988</v>
      </c>
      <c r="S14" s="104"/>
      <c r="T14" s="102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4.9" customHeight="1" x14ac:dyDescent="0.25">
      <c r="A15" s="108" t="s">
        <v>24</v>
      </c>
      <c r="B15" s="99"/>
      <c r="C15" s="84" t="s">
        <v>64</v>
      </c>
      <c r="D15" s="100">
        <v>47393</v>
      </c>
      <c r="E15" s="100"/>
      <c r="F15" s="100">
        <v>0</v>
      </c>
      <c r="G15" s="100"/>
      <c r="H15" s="100">
        <f t="shared" ref="H15:H27" si="1">+D15-F15</f>
        <v>47393</v>
      </c>
      <c r="I15" s="100"/>
      <c r="J15" s="101">
        <f t="shared" si="0"/>
        <v>5.1070791045091051</v>
      </c>
      <c r="K15" s="100"/>
      <c r="L15" s="102">
        <v>2420398</v>
      </c>
      <c r="M15" s="100"/>
      <c r="N15" s="101">
        <f t="shared" ref="N15:N26" si="2">IF(D15&lt;&gt;0,+P15/D15)/10</f>
        <v>5.3637403836009536</v>
      </c>
      <c r="O15" s="84"/>
      <c r="P15" s="102">
        <v>2542037.48</v>
      </c>
      <c r="Q15" s="103"/>
      <c r="R15" s="102">
        <f t="shared" ref="R15:R31" si="3">+P15-L15</f>
        <v>121639.47999999998</v>
      </c>
      <c r="S15" s="102"/>
      <c r="T15" s="102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79"/>
      <c r="AO15" s="79"/>
    </row>
    <row r="16" spans="1:41" s="82" customFormat="1" ht="24.9" customHeight="1" x14ac:dyDescent="0.25">
      <c r="A16" s="105" t="s">
        <v>68</v>
      </c>
      <c r="B16" s="105"/>
      <c r="C16" s="84" t="s">
        <v>64</v>
      </c>
      <c r="D16" s="100">
        <v>1532</v>
      </c>
      <c r="E16" s="100"/>
      <c r="F16" s="100">
        <v>0</v>
      </c>
      <c r="G16" s="100"/>
      <c r="H16" s="100">
        <f t="shared" si="1"/>
        <v>1532</v>
      </c>
      <c r="I16" s="100"/>
      <c r="J16" s="101">
        <f t="shared" si="0"/>
        <v>3.8717362924281984</v>
      </c>
      <c r="K16" s="100"/>
      <c r="L16" s="102">
        <v>59315</v>
      </c>
      <c r="M16" s="100"/>
      <c r="N16" s="101">
        <f t="shared" si="2"/>
        <v>5.3019131853785897</v>
      </c>
      <c r="O16" s="84"/>
      <c r="P16" s="102">
        <v>81225.31</v>
      </c>
      <c r="Q16" s="103"/>
      <c r="R16" s="102">
        <f t="shared" si="3"/>
        <v>21910.309999999998</v>
      </c>
      <c r="S16" s="84"/>
      <c r="T16" s="102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79"/>
      <c r="AO16" s="79"/>
    </row>
    <row r="17" spans="1:41" s="82" customFormat="1" ht="24.75" customHeight="1" x14ac:dyDescent="0.25">
      <c r="A17" s="106" t="s">
        <v>71</v>
      </c>
      <c r="B17" s="105"/>
      <c r="C17" s="84" t="s">
        <v>64</v>
      </c>
      <c r="D17" s="100">
        <v>8704</v>
      </c>
      <c r="E17" s="100"/>
      <c r="F17" s="100">
        <v>39</v>
      </c>
      <c r="G17" s="100"/>
      <c r="H17" s="100">
        <f t="shared" si="1"/>
        <v>8665</v>
      </c>
      <c r="I17" s="100"/>
      <c r="J17" s="101">
        <f t="shared" si="0"/>
        <v>4.3598230698529417</v>
      </c>
      <c r="K17" s="100"/>
      <c r="L17" s="102">
        <v>379479</v>
      </c>
      <c r="M17" s="100"/>
      <c r="N17" s="101">
        <f t="shared" si="2"/>
        <v>5.8014777113970588</v>
      </c>
      <c r="O17" s="84"/>
      <c r="P17" s="102">
        <v>504960.62</v>
      </c>
      <c r="Q17" s="103"/>
      <c r="R17" s="102">
        <f t="shared" si="3"/>
        <v>125481.62</v>
      </c>
      <c r="S17" s="84"/>
      <c r="T17" s="102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s="82" customFormat="1" ht="24.9" customHeight="1" x14ac:dyDescent="0.25">
      <c r="A18" s="105" t="s">
        <v>27</v>
      </c>
      <c r="B18" s="106"/>
      <c r="C18" s="84" t="s">
        <v>64</v>
      </c>
      <c r="D18" s="100">
        <v>11106</v>
      </c>
      <c r="E18" s="100"/>
      <c r="F18" s="100">
        <v>0</v>
      </c>
      <c r="G18" s="100"/>
      <c r="H18" s="100">
        <f t="shared" si="1"/>
        <v>11106</v>
      </c>
      <c r="I18" s="100"/>
      <c r="J18" s="101">
        <f t="shared" si="0"/>
        <v>3.7804925265622189</v>
      </c>
      <c r="K18" s="100"/>
      <c r="L18" s="102">
        <v>419861.5</v>
      </c>
      <c r="M18" s="100"/>
      <c r="N18" s="101">
        <f t="shared" si="2"/>
        <v>5.0765296236268682</v>
      </c>
      <c r="O18" s="84"/>
      <c r="P18" s="102">
        <v>563799.38</v>
      </c>
      <c r="Q18" s="103"/>
      <c r="R18" s="102">
        <f t="shared" si="3"/>
        <v>143937.88</v>
      </c>
      <c r="S18" s="84"/>
      <c r="T18" s="102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s="82" customFormat="1" ht="24.9" customHeight="1" x14ac:dyDescent="0.25">
      <c r="A19" s="149" t="s">
        <v>80</v>
      </c>
      <c r="B19" s="105"/>
      <c r="C19" s="84" t="s">
        <v>64</v>
      </c>
      <c r="D19" s="100">
        <v>1329</v>
      </c>
      <c r="E19" s="100"/>
      <c r="F19" s="100">
        <v>224.4</v>
      </c>
      <c r="G19" s="100"/>
      <c r="H19" s="100">
        <f t="shared" si="1"/>
        <v>1104.5999999999999</v>
      </c>
      <c r="I19" s="100"/>
      <c r="J19" s="101">
        <f t="shared" si="0"/>
        <v>18.788565086531229</v>
      </c>
      <c r="K19" s="100"/>
      <c r="L19" s="102">
        <v>249700.03</v>
      </c>
      <c r="M19" s="100"/>
      <c r="N19" s="101">
        <f t="shared" si="2"/>
        <v>18.788565086531229</v>
      </c>
      <c r="O19" s="84"/>
      <c r="P19" s="102">
        <v>249700.03</v>
      </c>
      <c r="Q19" s="103"/>
      <c r="R19" s="102">
        <f t="shared" si="3"/>
        <v>0</v>
      </c>
      <c r="S19" s="84"/>
      <c r="T19" s="102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79"/>
      <c r="AO19" s="79"/>
    </row>
    <row r="20" spans="1:41" s="82" customFormat="1" ht="24.9" customHeight="1" x14ac:dyDescent="0.25">
      <c r="A20" s="99" t="s">
        <v>65</v>
      </c>
      <c r="B20" s="105"/>
      <c r="C20" s="84" t="s">
        <v>64</v>
      </c>
      <c r="D20" s="100">
        <v>56278</v>
      </c>
      <c r="E20" s="100"/>
      <c r="F20" s="100">
        <v>0</v>
      </c>
      <c r="G20" s="100"/>
      <c r="H20" s="100">
        <f t="shared" si="1"/>
        <v>56278</v>
      </c>
      <c r="I20" s="100"/>
      <c r="J20" s="101">
        <f t="shared" si="0"/>
        <v>4.678055367994598</v>
      </c>
      <c r="K20" s="100"/>
      <c r="L20" s="102">
        <v>2632716</v>
      </c>
      <c r="M20" s="100"/>
      <c r="N20" s="101">
        <f t="shared" si="2"/>
        <v>6.4941211841216813</v>
      </c>
      <c r="O20" s="84"/>
      <c r="P20" s="102">
        <v>3654761.5199999996</v>
      </c>
      <c r="Q20" s="103"/>
      <c r="R20" s="102">
        <f t="shared" si="3"/>
        <v>1022045.5199999996</v>
      </c>
      <c r="S20" s="84"/>
      <c r="T20" s="102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79"/>
      <c r="AO20" s="79"/>
    </row>
    <row r="21" spans="1:41" s="82" customFormat="1" ht="24.9" customHeight="1" x14ac:dyDescent="0.25">
      <c r="A21" s="106" t="s">
        <v>81</v>
      </c>
      <c r="B21" s="105"/>
      <c r="C21" s="84" t="s">
        <v>64</v>
      </c>
      <c r="D21" s="100">
        <v>71757</v>
      </c>
      <c r="E21" s="100"/>
      <c r="F21" s="100">
        <v>118.6</v>
      </c>
      <c r="G21" s="100"/>
      <c r="H21" s="100">
        <f t="shared" si="1"/>
        <v>71638.399999999994</v>
      </c>
      <c r="I21" s="100"/>
      <c r="J21" s="101">
        <f t="shared" si="0"/>
        <v>4.782223141993116</v>
      </c>
      <c r="K21" s="100"/>
      <c r="L21" s="102">
        <v>3431579.8600000003</v>
      </c>
      <c r="M21" s="100"/>
      <c r="N21" s="101">
        <f t="shared" si="2"/>
        <v>6.2619158827710191</v>
      </c>
      <c r="O21" s="107"/>
      <c r="P21" s="102">
        <v>4493362.9800000004</v>
      </c>
      <c r="Q21" s="103"/>
      <c r="R21" s="102">
        <f t="shared" si="3"/>
        <v>1061783.1200000001</v>
      </c>
      <c r="S21" s="107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79"/>
      <c r="AO21" s="79"/>
    </row>
    <row r="22" spans="1:41" s="82" customFormat="1" ht="24.9" customHeight="1" x14ac:dyDescent="0.25">
      <c r="A22" s="105" t="s">
        <v>67</v>
      </c>
      <c r="B22" s="108"/>
      <c r="C22" s="84" t="s">
        <v>64</v>
      </c>
      <c r="D22" s="100">
        <v>4488</v>
      </c>
      <c r="E22" s="100"/>
      <c r="F22" s="100">
        <v>245</v>
      </c>
      <c r="G22" s="100"/>
      <c r="H22" s="100">
        <f t="shared" si="1"/>
        <v>4243</v>
      </c>
      <c r="I22" s="100"/>
      <c r="J22" s="101">
        <f t="shared" si="0"/>
        <v>4.7641599821746876</v>
      </c>
      <c r="K22" s="100"/>
      <c r="L22" s="102">
        <v>213815.5</v>
      </c>
      <c r="M22" s="100"/>
      <c r="N22" s="101">
        <f t="shared" si="2"/>
        <v>6.0408954991087347</v>
      </c>
      <c r="O22" s="107"/>
      <c r="P22" s="102">
        <v>271115.39</v>
      </c>
      <c r="Q22" s="103"/>
      <c r="R22" s="102">
        <f t="shared" si="3"/>
        <v>57299.890000000014</v>
      </c>
      <c r="S22" s="107"/>
      <c r="T22" s="102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</row>
    <row r="23" spans="1:41" s="110" customFormat="1" ht="24.9" customHeight="1" x14ac:dyDescent="0.25">
      <c r="A23" s="105" t="s">
        <v>66</v>
      </c>
      <c r="B23" s="106"/>
      <c r="C23" s="84" t="s">
        <v>64</v>
      </c>
      <c r="D23" s="100">
        <v>11760</v>
      </c>
      <c r="E23" s="100"/>
      <c r="F23" s="100">
        <v>1327.5</v>
      </c>
      <c r="G23" s="100"/>
      <c r="H23" s="100">
        <f t="shared" si="1"/>
        <v>10432.5</v>
      </c>
      <c r="I23" s="100"/>
      <c r="J23" s="109">
        <f>IF(D23&lt;&gt;0,+L23/D23)/10</f>
        <v>8.3247572278911566</v>
      </c>
      <c r="K23" s="100"/>
      <c r="L23" s="102">
        <v>978991.45</v>
      </c>
      <c r="M23" s="100"/>
      <c r="N23" s="109">
        <f>IF(D23&lt;&gt;0,+P23/D23)/10</f>
        <v>9.3473218537414962</v>
      </c>
      <c r="O23" s="107"/>
      <c r="P23" s="102">
        <v>1099245.05</v>
      </c>
      <c r="Q23" s="103"/>
      <c r="R23" s="102">
        <f t="shared" si="3"/>
        <v>120253.60000000009</v>
      </c>
      <c r="S23" s="107"/>
      <c r="T23" s="102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s="82" customFormat="1" ht="24.9" customHeight="1" x14ac:dyDescent="0.25">
      <c r="A24" s="99" t="s">
        <v>63</v>
      </c>
      <c r="B24" s="106"/>
      <c r="C24" s="84" t="s">
        <v>64</v>
      </c>
      <c r="D24" s="100">
        <v>22612</v>
      </c>
      <c r="E24" s="100"/>
      <c r="F24" s="100">
        <v>212</v>
      </c>
      <c r="G24" s="100"/>
      <c r="H24" s="100">
        <f t="shared" si="1"/>
        <v>22400</v>
      </c>
      <c r="I24" s="100"/>
      <c r="J24" s="101">
        <f t="shared" si="0"/>
        <v>3.7099946930833183</v>
      </c>
      <c r="K24" s="100"/>
      <c r="L24" s="102">
        <v>838904</v>
      </c>
      <c r="M24" s="100"/>
      <c r="N24" s="101">
        <f t="shared" si="2"/>
        <v>5.1426014063329202</v>
      </c>
      <c r="O24" s="84"/>
      <c r="P24" s="102">
        <v>1162845.03</v>
      </c>
      <c r="Q24" s="103"/>
      <c r="R24" s="102">
        <f t="shared" si="3"/>
        <v>323941.03000000003</v>
      </c>
      <c r="S24" s="107"/>
      <c r="T24" s="102"/>
      <c r="U24" s="79"/>
      <c r="V24" s="79"/>
      <c r="W24" s="79"/>
      <c r="X24" s="79"/>
      <c r="Y24" s="80"/>
      <c r="Z24" s="79"/>
      <c r="AA24" s="80"/>
      <c r="AB24" s="79"/>
      <c r="AC24" s="80"/>
      <c r="AD24" s="79"/>
      <c r="AE24" s="80"/>
      <c r="AF24" s="79"/>
      <c r="AG24" s="111"/>
    </row>
    <row r="25" spans="1:41" s="82" customFormat="1" ht="24.9" customHeight="1" x14ac:dyDescent="0.25">
      <c r="A25" s="105" t="s">
        <v>72</v>
      </c>
      <c r="B25" s="106"/>
      <c r="C25" s="84" t="s">
        <v>64</v>
      </c>
      <c r="D25" s="100">
        <v>75</v>
      </c>
      <c r="E25" s="100"/>
      <c r="F25" s="100">
        <v>0</v>
      </c>
      <c r="G25" s="100"/>
      <c r="H25" s="100">
        <f t="shared" si="1"/>
        <v>75</v>
      </c>
      <c r="I25" s="100"/>
      <c r="J25" s="101">
        <f>IF(D25&lt;&gt;0,+L25/D25)/10</f>
        <v>8.1999999999999993</v>
      </c>
      <c r="K25" s="100"/>
      <c r="L25" s="102">
        <v>6150</v>
      </c>
      <c r="M25" s="100"/>
      <c r="N25" s="101">
        <f>IF(D25&lt;&gt;0,+P25/D25)/10</f>
        <v>8.1999999999999993</v>
      </c>
      <c r="O25" s="84"/>
      <c r="P25" s="102">
        <v>6150</v>
      </c>
      <c r="Q25" s="103"/>
      <c r="R25" s="102">
        <f t="shared" si="3"/>
        <v>0</v>
      </c>
      <c r="S25" s="107"/>
      <c r="T25" s="102"/>
      <c r="U25" s="79"/>
      <c r="V25" s="79"/>
      <c r="W25" s="79"/>
      <c r="X25" s="79"/>
      <c r="Y25" s="80"/>
      <c r="Z25" s="79"/>
      <c r="AA25" s="80"/>
      <c r="AB25" s="79"/>
      <c r="AC25" s="80"/>
      <c r="AD25" s="79"/>
      <c r="AE25" s="80"/>
      <c r="AF25" s="79"/>
      <c r="AG25" s="111"/>
    </row>
    <row r="26" spans="1:41" s="82" customFormat="1" ht="24.9" customHeight="1" x14ac:dyDescent="0.25">
      <c r="A26" s="99" t="s">
        <v>33</v>
      </c>
      <c r="B26" s="106"/>
      <c r="C26" s="84" t="s">
        <v>64</v>
      </c>
      <c r="D26" s="100">
        <v>475</v>
      </c>
      <c r="E26" s="100"/>
      <c r="F26" s="100">
        <v>0</v>
      </c>
      <c r="G26" s="100"/>
      <c r="H26" s="100">
        <f t="shared" si="1"/>
        <v>475</v>
      </c>
      <c r="I26" s="100"/>
      <c r="J26" s="101">
        <f t="shared" si="0"/>
        <v>6.9789473684210517</v>
      </c>
      <c r="K26" s="100"/>
      <c r="L26" s="102">
        <v>33150</v>
      </c>
      <c r="M26" s="100"/>
      <c r="N26" s="101">
        <f t="shared" si="2"/>
        <v>8.6824210526315788</v>
      </c>
      <c r="O26" s="107"/>
      <c r="P26" s="102">
        <v>41241.5</v>
      </c>
      <c r="Q26" s="103"/>
      <c r="R26" s="102">
        <f t="shared" si="3"/>
        <v>8091.5</v>
      </c>
      <c r="S26" s="107"/>
      <c r="T26" s="102"/>
      <c r="U26" s="79"/>
      <c r="V26" s="79"/>
      <c r="W26" s="79"/>
      <c r="X26" s="79"/>
      <c r="Y26" s="80"/>
      <c r="Z26" s="79"/>
      <c r="AA26" s="80"/>
      <c r="AB26" s="79"/>
      <c r="AC26" s="80"/>
      <c r="AD26" s="79"/>
      <c r="AE26" s="80"/>
      <c r="AF26" s="79"/>
      <c r="AG26" s="111"/>
    </row>
    <row r="27" spans="1:41" s="82" customFormat="1" ht="24.9" customHeight="1" x14ac:dyDescent="0.25">
      <c r="A27" s="99" t="s">
        <v>70</v>
      </c>
      <c r="B27" s="106"/>
      <c r="C27" s="84" t="s">
        <v>64</v>
      </c>
      <c r="D27" s="112">
        <v>5070</v>
      </c>
      <c r="E27" s="112"/>
      <c r="F27" s="112">
        <v>15</v>
      </c>
      <c r="G27" s="112"/>
      <c r="H27" s="100">
        <f t="shared" si="1"/>
        <v>5055</v>
      </c>
      <c r="I27" s="112"/>
      <c r="J27" s="101">
        <f>IF(D27&lt;&gt;0,+L27/D27)/10</f>
        <v>11.398629191321499</v>
      </c>
      <c r="K27" s="112"/>
      <c r="L27" s="113">
        <v>577910.5</v>
      </c>
      <c r="M27" s="112"/>
      <c r="N27" s="101">
        <f>IF(D27&lt;&gt;0,+P27/D27)/10</f>
        <v>11.658506311637082</v>
      </c>
      <c r="O27" s="114"/>
      <c r="P27" s="113">
        <v>591086.27</v>
      </c>
      <c r="Q27" s="115"/>
      <c r="R27" s="102">
        <f t="shared" si="3"/>
        <v>13175.770000000019</v>
      </c>
      <c r="S27" s="107"/>
      <c r="T27" s="102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1:41" s="82" customFormat="1" ht="24.9" customHeight="1" x14ac:dyDescent="0.25">
      <c r="A28" s="105" t="s">
        <v>13</v>
      </c>
      <c r="B28" s="106"/>
      <c r="C28" s="84" t="s">
        <v>64</v>
      </c>
      <c r="D28" s="112">
        <v>12011</v>
      </c>
      <c r="E28" s="112"/>
      <c r="F28" s="112">
        <v>350.8</v>
      </c>
      <c r="G28" s="112"/>
      <c r="H28" s="112">
        <f>+D28-F28</f>
        <v>11660.2</v>
      </c>
      <c r="I28" s="112"/>
      <c r="J28" s="101">
        <f>IF(D28&lt;&gt;0,+L28/D28)/10</f>
        <v>4.9956539838481389</v>
      </c>
      <c r="K28" s="112"/>
      <c r="L28" s="113">
        <v>600028</v>
      </c>
      <c r="M28" s="112"/>
      <c r="N28" s="101">
        <f>IF(D28&lt;&gt;0,+P28/D28)/10</f>
        <v>5.4995946215968701</v>
      </c>
      <c r="O28" s="114"/>
      <c r="P28" s="113">
        <v>660556.31000000006</v>
      </c>
      <c r="Q28" s="115"/>
      <c r="R28" s="102">
        <f t="shared" si="3"/>
        <v>60528.310000000056</v>
      </c>
      <c r="S28" s="107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41" s="82" customFormat="1" ht="24.9" customHeight="1" x14ac:dyDescent="0.25">
      <c r="A29" s="105" t="s">
        <v>35</v>
      </c>
      <c r="B29" s="106"/>
      <c r="C29" s="84" t="s">
        <v>64</v>
      </c>
      <c r="D29" s="112">
        <v>3498</v>
      </c>
      <c r="E29" s="112"/>
      <c r="F29" s="112">
        <v>0</v>
      </c>
      <c r="G29" s="112"/>
      <c r="H29" s="112">
        <f>+D29-F29</f>
        <v>3498</v>
      </c>
      <c r="I29" s="112"/>
      <c r="J29" s="101">
        <f>IF(D29&lt;&gt;0,+L29/D29)/10</f>
        <v>4.9597198399085194</v>
      </c>
      <c r="K29" s="112"/>
      <c r="L29" s="113">
        <v>173491</v>
      </c>
      <c r="M29" s="112"/>
      <c r="N29" s="101">
        <f>IF(D29&lt;&gt;0,+P29/D29)/10</f>
        <v>7.1656718124642653</v>
      </c>
      <c r="O29" s="114"/>
      <c r="P29" s="113">
        <v>250655.2</v>
      </c>
      <c r="Q29" s="115"/>
      <c r="R29" s="102">
        <f t="shared" si="3"/>
        <v>77164.200000000012</v>
      </c>
      <c r="S29" s="107"/>
      <c r="T29" s="102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41" s="82" customFormat="1" ht="24.9" customHeight="1" x14ac:dyDescent="0.25">
      <c r="A30" s="105" t="s">
        <v>82</v>
      </c>
      <c r="B30" s="106"/>
      <c r="C30" s="84" t="s">
        <v>64</v>
      </c>
      <c r="D30" s="112">
        <v>4623</v>
      </c>
      <c r="E30" s="112"/>
      <c r="F30" s="112">
        <v>0</v>
      </c>
      <c r="G30" s="112"/>
      <c r="H30" s="112">
        <f>+D30-F30</f>
        <v>4623</v>
      </c>
      <c r="I30" s="112"/>
      <c r="J30" s="101">
        <f>IF(D30&lt;&gt;0,+L30/D30)/10</f>
        <v>16.336426562837982</v>
      </c>
      <c r="K30" s="112"/>
      <c r="L30" s="113">
        <v>755233</v>
      </c>
      <c r="M30" s="112"/>
      <c r="N30" s="101">
        <f>IF(D30&lt;&gt;0,+P30/D30)/10</f>
        <v>16.589599826952195</v>
      </c>
      <c r="O30" s="114"/>
      <c r="P30" s="113">
        <v>766937.2</v>
      </c>
      <c r="Q30" s="115"/>
      <c r="R30" s="102">
        <f t="shared" si="3"/>
        <v>11704.199999999953</v>
      </c>
      <c r="S30" s="107"/>
      <c r="T30" s="102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41" s="82" customFormat="1" ht="24.9" customHeight="1" x14ac:dyDescent="0.25">
      <c r="A31" s="106" t="s">
        <v>37</v>
      </c>
      <c r="C31" s="84" t="s">
        <v>64</v>
      </c>
      <c r="D31" s="116">
        <v>31874</v>
      </c>
      <c r="E31" s="112"/>
      <c r="F31" s="116">
        <v>124</v>
      </c>
      <c r="G31" s="112"/>
      <c r="H31" s="116">
        <f>+D31-F31</f>
        <v>31750</v>
      </c>
      <c r="I31" s="112"/>
      <c r="J31" s="87">
        <f>IF(D31&lt;&gt;0,+L31/D31)/10</f>
        <v>5.6695370207692788</v>
      </c>
      <c r="K31" s="112"/>
      <c r="L31" s="117">
        <v>1807108.23</v>
      </c>
      <c r="M31" s="112"/>
      <c r="N31" s="87">
        <f>IF(D31&lt;&gt;0,+P31/D31)/10</f>
        <v>7.5271777310660735</v>
      </c>
      <c r="O31" s="114"/>
      <c r="P31" s="117">
        <v>2399212.6300000004</v>
      </c>
      <c r="Q31" s="115"/>
      <c r="R31" s="117">
        <f t="shared" si="3"/>
        <v>592104.40000000037</v>
      </c>
      <c r="S31" s="107"/>
      <c r="T31" s="102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41" s="82" customFormat="1" ht="12.75" customHeight="1" x14ac:dyDescent="0.25">
      <c r="B32" s="118"/>
      <c r="C32" s="79"/>
      <c r="D32" s="119"/>
      <c r="E32" s="98"/>
      <c r="F32" s="119"/>
      <c r="G32" s="98"/>
      <c r="H32" s="119"/>
      <c r="I32" s="98"/>
      <c r="J32" s="120"/>
      <c r="K32" s="98"/>
      <c r="L32" s="121"/>
      <c r="M32" s="98"/>
      <c r="N32" s="120"/>
      <c r="O32" s="98"/>
      <c r="P32" s="121"/>
      <c r="Q32" s="98"/>
      <c r="R32" s="122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3" s="82" customFormat="1" ht="30" customHeight="1" thickBot="1" x14ac:dyDescent="0.3">
      <c r="A33" s="89" t="s">
        <v>62</v>
      </c>
      <c r="B33" s="89"/>
      <c r="C33" s="79"/>
      <c r="D33" s="123">
        <f>SUM(D14:D31)</f>
        <v>478338</v>
      </c>
      <c r="E33" s="98"/>
      <c r="F33" s="123">
        <f>SUM(F14:F31)</f>
        <v>2678.5</v>
      </c>
      <c r="G33" s="98"/>
      <c r="H33" s="123">
        <f>SUM(H14:H31)</f>
        <v>475659.50000000006</v>
      </c>
      <c r="I33" s="98"/>
      <c r="J33" s="124">
        <f>IF(D33&lt;&gt;0,+L33/D33)/10</f>
        <v>4.8600144082218009</v>
      </c>
      <c r="K33" s="98"/>
      <c r="L33" s="125">
        <f>SUM(L14:L31)</f>
        <v>23247295.719999999</v>
      </c>
      <c r="M33" s="98"/>
      <c r="N33" s="124">
        <f>IF(D33&lt;&gt;0,+P33/D33)/10</f>
        <v>5.9880358177690258</v>
      </c>
      <c r="O33" s="98"/>
      <c r="P33" s="125">
        <f>SUM(P14:P31)</f>
        <v>28643050.77</v>
      </c>
      <c r="Q33" s="98"/>
      <c r="R33" s="125">
        <f>SUM(R14:R31)</f>
        <v>5395755.0500000007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s="82" customFormat="1" ht="18" customHeight="1" thickTop="1" x14ac:dyDescent="0.25">
      <c r="A34" s="89"/>
      <c r="B34" s="89"/>
      <c r="C34" s="79"/>
      <c r="D34" s="119"/>
      <c r="E34" s="98"/>
      <c r="F34" s="119"/>
      <c r="G34" s="98"/>
      <c r="H34" s="119"/>
      <c r="I34" s="98"/>
      <c r="J34" s="120"/>
      <c r="K34" s="98"/>
      <c r="L34" s="121"/>
      <c r="M34" s="98"/>
      <c r="N34" s="120"/>
      <c r="O34" s="98"/>
      <c r="P34" s="121"/>
      <c r="Q34" s="98"/>
      <c r="R34" s="121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s="132" customFormat="1" ht="18" customHeight="1" x14ac:dyDescent="0.3">
      <c r="A35" s="126"/>
      <c r="B35" s="126"/>
      <c r="C35" s="127"/>
      <c r="D35" s="127"/>
      <c r="E35" s="127"/>
      <c r="F35" s="128"/>
      <c r="G35" s="127"/>
      <c r="H35" s="127"/>
      <c r="I35" s="127"/>
      <c r="J35" s="127"/>
      <c r="K35" s="127"/>
      <c r="L35" s="129"/>
      <c r="M35" s="127"/>
      <c r="N35" s="130"/>
      <c r="O35" s="127"/>
      <c r="P35" s="130"/>
      <c r="Q35" s="131"/>
      <c r="R35" s="130"/>
      <c r="S35" s="127"/>
      <c r="T35" s="130"/>
    </row>
    <row r="36" spans="1:33" s="132" customFormat="1" ht="21.9" customHeight="1" x14ac:dyDescent="0.3">
      <c r="A36" s="133" t="s">
        <v>48</v>
      </c>
      <c r="B36" s="133"/>
      <c r="C36" s="134"/>
      <c r="D36" s="128">
        <f>+D33-D9</f>
        <v>234574</v>
      </c>
      <c r="E36" s="127"/>
      <c r="F36" s="128">
        <f>+F33-F9</f>
        <v>1704.5</v>
      </c>
      <c r="G36" s="127"/>
      <c r="H36" s="128">
        <f>+H33-H9</f>
        <v>232869.50000000006</v>
      </c>
      <c r="I36" s="127"/>
      <c r="J36" s="135">
        <f>+J33-J9</f>
        <v>0.52172860720114222</v>
      </c>
      <c r="K36" s="128"/>
      <c r="L36" s="130">
        <f>+L33-L9</f>
        <v>12672116.719999999</v>
      </c>
      <c r="M36" s="128"/>
      <c r="N36" s="135">
        <f>+N33-N9</f>
        <v>1.4414281398510393</v>
      </c>
      <c r="O36" s="127"/>
      <c r="P36" s="130">
        <f>+P33-P9</f>
        <v>17560058.030000001</v>
      </c>
      <c r="R36" s="130">
        <f>+R33-R9</f>
        <v>4887941.3100000005</v>
      </c>
    </row>
    <row r="37" spans="1:33" s="141" customFormat="1" ht="21.9" customHeight="1" x14ac:dyDescent="0.25">
      <c r="A37" s="83" t="s">
        <v>74</v>
      </c>
      <c r="B37" s="83"/>
      <c r="C37" s="136"/>
      <c r="D37" s="137">
        <f>IF(D9&lt;&gt;0,+D36/D9,D9)</f>
        <v>0.96229960125367153</v>
      </c>
      <c r="E37" s="138"/>
      <c r="F37" s="137">
        <f>IF(F9&lt;&gt;0,+F36/F9,F9)</f>
        <v>1.75</v>
      </c>
      <c r="G37" s="138"/>
      <c r="H37" s="137">
        <f>IF(H9&lt;&gt;0,+H36/H9,H9)</f>
        <v>0.95913958565015056</v>
      </c>
      <c r="I37" s="138"/>
      <c r="J37" s="137">
        <f>IF(J9&lt;&gt;0,+J36/J9,J9)</f>
        <v>0.12026146527238854</v>
      </c>
      <c r="K37" s="139"/>
      <c r="L37" s="137">
        <f>IF(L9&lt;&gt;0,+L36/L9,L9)</f>
        <v>1.1982886266038617</v>
      </c>
      <c r="M37" s="139"/>
      <c r="N37" s="137">
        <f>IF(N9&lt;&gt;0,+N36/N9,N9)</f>
        <v>0.3170337627439867</v>
      </c>
      <c r="O37" s="138"/>
      <c r="P37" s="137">
        <f>IF(P9&lt;&gt;0,+P36/P9,P9)</f>
        <v>1.5844148274701477</v>
      </c>
      <c r="Q37" s="140"/>
      <c r="R37" s="137">
        <f>IF(R9&lt;&gt;0,+R36/R9,R9)</f>
        <v>9.6254609219514187</v>
      </c>
    </row>
    <row r="38" spans="1:33" s="141" customFormat="1" ht="18" customHeight="1" x14ac:dyDescent="0.25">
      <c r="A38" s="83"/>
      <c r="B38" s="83"/>
      <c r="C38" s="136"/>
      <c r="D38" s="137"/>
      <c r="E38" s="138"/>
      <c r="F38" s="137"/>
      <c r="G38" s="138"/>
      <c r="H38" s="137"/>
      <c r="I38" s="138"/>
      <c r="J38" s="137"/>
      <c r="K38" s="139"/>
      <c r="L38" s="137"/>
      <c r="M38" s="139"/>
      <c r="N38" s="137"/>
      <c r="O38" s="138"/>
      <c r="P38" s="137"/>
      <c r="Q38" s="140"/>
      <c r="R38" s="137"/>
    </row>
    <row r="39" spans="1:33" s="82" customFormat="1" ht="13.2" x14ac:dyDescent="0.25">
      <c r="A39" s="79"/>
      <c r="B39" s="79"/>
      <c r="C39" s="79"/>
      <c r="D39" s="111"/>
      <c r="E39" s="79"/>
      <c r="F39" s="111"/>
      <c r="G39" s="79"/>
      <c r="H39" s="111"/>
      <c r="I39" s="79"/>
      <c r="J39" s="81"/>
      <c r="K39" s="79"/>
      <c r="L39" s="80"/>
      <c r="M39" s="79"/>
      <c r="N39" s="81"/>
      <c r="O39" s="79"/>
      <c r="P39" s="80"/>
      <c r="Q39" s="79"/>
      <c r="R39" s="80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s="82" customFormat="1" ht="13.2" x14ac:dyDescent="0.25">
      <c r="A40" s="79"/>
      <c r="B40" s="79"/>
      <c r="C40" s="79"/>
      <c r="D40" s="142"/>
      <c r="E40" s="79"/>
      <c r="F40" s="142"/>
      <c r="G40" s="79"/>
      <c r="H40" s="142"/>
      <c r="I40" s="79"/>
      <c r="J40" s="142"/>
      <c r="K40" s="79"/>
      <c r="L40" s="142"/>
      <c r="M40" s="79"/>
      <c r="N40" s="142"/>
      <c r="O40" s="79"/>
      <c r="P40" s="143"/>
      <c r="Q40" s="79"/>
      <c r="R40" s="144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s="82" customFormat="1" ht="13.2" x14ac:dyDescent="0.25">
      <c r="A41" s="79"/>
      <c r="B41" s="79"/>
      <c r="C41" s="79"/>
      <c r="D41" s="111"/>
      <c r="E41" s="79"/>
      <c r="F41" s="111"/>
      <c r="G41" s="79"/>
      <c r="H41" s="111"/>
      <c r="I41" s="79"/>
      <c r="J41" s="81"/>
      <c r="K41" s="79"/>
      <c r="L41" s="80"/>
      <c r="M41" s="79"/>
      <c r="N41" s="81"/>
      <c r="O41" s="79"/>
      <c r="P41" s="80"/>
      <c r="Q41" s="79"/>
      <c r="R41" s="80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2" customFormat="1" ht="13.2" x14ac:dyDescent="0.25">
      <c r="A42" s="79"/>
      <c r="B42" s="79"/>
      <c r="C42" s="79"/>
      <c r="D42" s="142"/>
      <c r="E42" s="79"/>
      <c r="F42" s="142"/>
      <c r="G42" s="79"/>
      <c r="H42" s="142"/>
      <c r="I42" s="79"/>
      <c r="J42" s="142"/>
      <c r="K42" s="79"/>
      <c r="L42" s="142"/>
      <c r="M42" s="79"/>
      <c r="N42" s="142"/>
      <c r="O42" s="79"/>
      <c r="P42" s="143"/>
      <c r="Q42" s="79"/>
      <c r="R42" s="144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82" customFormat="1" ht="13.2" x14ac:dyDescent="0.25">
      <c r="A43" s="79"/>
      <c r="B43" s="79"/>
      <c r="C43" s="79"/>
      <c r="D43" s="111"/>
      <c r="E43" s="79"/>
      <c r="F43" s="111"/>
      <c r="G43" s="79"/>
      <c r="H43" s="111"/>
      <c r="I43" s="79"/>
      <c r="J43" s="81"/>
      <c r="K43" s="79"/>
      <c r="L43" s="80"/>
      <c r="M43" s="79"/>
      <c r="N43" s="81"/>
      <c r="O43" s="79"/>
      <c r="P43" s="80"/>
      <c r="Q43" s="79"/>
      <c r="R43" s="80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82" customFormat="1" ht="13.2" x14ac:dyDescent="0.25">
      <c r="A44" s="79"/>
      <c r="B44" s="79"/>
      <c r="C44" s="79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79"/>
      <c r="T44" s="79"/>
      <c r="U44" s="79"/>
      <c r="V44" s="79"/>
      <c r="W44" s="79"/>
      <c r="X44" s="79"/>
      <c r="Y44" s="80"/>
      <c r="Z44" s="79"/>
      <c r="AA44" s="80"/>
      <c r="AB44" s="79"/>
      <c r="AC44" s="80"/>
      <c r="AD44" s="79"/>
      <c r="AE44" s="80"/>
      <c r="AF44" s="79"/>
      <c r="AG44" s="80"/>
    </row>
    <row r="45" spans="1:33" s="82" customFormat="1" ht="13.2" x14ac:dyDescent="0.25">
      <c r="A45" s="79"/>
      <c r="B45" s="79"/>
      <c r="C45" s="79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79"/>
      <c r="T45" s="79"/>
      <c r="U45" s="79"/>
      <c r="V45" s="79"/>
      <c r="W45" s="79"/>
      <c r="X45" s="79"/>
      <c r="Y45" s="80"/>
      <c r="Z45" s="79"/>
      <c r="AA45" s="80"/>
      <c r="AB45" s="79"/>
      <c r="AC45" s="80"/>
      <c r="AD45" s="79"/>
      <c r="AE45" s="80"/>
      <c r="AF45" s="79"/>
      <c r="AG45" s="81"/>
    </row>
    <row r="46" spans="1:33" s="82" customFormat="1" ht="13.2" x14ac:dyDescent="0.25">
      <c r="A46" s="79"/>
      <c r="B46" s="79"/>
      <c r="C46" s="79"/>
      <c r="D46" s="142"/>
      <c r="E46" s="79"/>
      <c r="F46" s="142"/>
      <c r="G46" s="79"/>
      <c r="H46" s="142"/>
      <c r="I46" s="79"/>
      <c r="J46" s="142"/>
      <c r="K46" s="79"/>
      <c r="L46" s="142"/>
      <c r="M46" s="79"/>
      <c r="N46" s="142"/>
      <c r="O46" s="79"/>
      <c r="P46" s="143"/>
      <c r="Q46" s="79"/>
      <c r="R46" s="144"/>
      <c r="S46" s="79"/>
      <c r="T46" s="79"/>
      <c r="U46" s="79"/>
      <c r="V46" s="79"/>
      <c r="W46" s="79"/>
      <c r="X46" s="79"/>
      <c r="Y46" s="80"/>
      <c r="Z46" s="79"/>
      <c r="AA46" s="80"/>
      <c r="AB46" s="79"/>
      <c r="AC46" s="80"/>
      <c r="AD46" s="79"/>
      <c r="AE46" s="80"/>
      <c r="AF46" s="79"/>
      <c r="AG46" s="80"/>
    </row>
    <row r="47" spans="1:33" s="82" customFormat="1" ht="13.2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45"/>
      <c r="Q47" s="37"/>
      <c r="R47" s="45"/>
      <c r="S47" s="79"/>
      <c r="T47" s="79"/>
      <c r="U47" s="79"/>
      <c r="V47" s="79"/>
      <c r="W47" s="79"/>
      <c r="X47" s="79"/>
      <c r="Y47" s="80"/>
      <c r="Z47" s="79"/>
      <c r="AA47" s="80"/>
      <c r="AB47" s="79"/>
      <c r="AC47" s="80"/>
      <c r="AD47" s="79"/>
      <c r="AE47" s="80"/>
      <c r="AF47" s="79"/>
      <c r="AG47" s="80"/>
    </row>
    <row r="48" spans="1:33" s="82" customFormat="1" ht="13.2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5"/>
      <c r="Q48" s="37"/>
      <c r="R48" s="45"/>
      <c r="S48" s="79"/>
      <c r="T48" s="79"/>
      <c r="U48" s="79"/>
      <c r="V48" s="79"/>
      <c r="W48" s="79"/>
      <c r="X48" s="79"/>
      <c r="Y48" s="80"/>
      <c r="Z48" s="79"/>
      <c r="AA48" s="80"/>
      <c r="AB48" s="79"/>
      <c r="AC48" s="80"/>
      <c r="AD48" s="79"/>
      <c r="AE48" s="80"/>
      <c r="AF48" s="79"/>
      <c r="AG48" s="80"/>
    </row>
    <row r="49" spans="1:33" s="82" customFormat="1" ht="13.2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5"/>
      <c r="Q49" s="37"/>
      <c r="R49" s="45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s="82" customFormat="1" ht="13.2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45"/>
      <c r="Q50" s="37"/>
      <c r="R50" s="45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s="82" customFormat="1" ht="13.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5"/>
      <c r="Q51" s="37"/>
      <c r="R51" s="45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82" customFormat="1" ht="13.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5"/>
      <c r="Q52" s="37"/>
      <c r="R52" s="45"/>
      <c r="S52" s="79"/>
      <c r="T52" s="79"/>
      <c r="U52" s="79"/>
      <c r="V52" s="79"/>
      <c r="W52" s="79"/>
      <c r="X52" s="79"/>
      <c r="Y52" s="80"/>
      <c r="Z52" s="79"/>
      <c r="AA52" s="80"/>
      <c r="AB52" s="79"/>
      <c r="AC52" s="80"/>
      <c r="AD52" s="79"/>
      <c r="AE52" s="80"/>
      <c r="AF52" s="79"/>
      <c r="AG52" s="80"/>
    </row>
    <row r="53" spans="1:33" s="82" customFormat="1" ht="13.2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79"/>
      <c r="R53" s="80"/>
      <c r="S53" s="79"/>
      <c r="T53" s="79"/>
      <c r="U53" s="79"/>
      <c r="V53" s="79"/>
      <c r="W53" s="79"/>
      <c r="X53" s="79"/>
      <c r="Y53" s="80"/>
      <c r="Z53" s="79"/>
      <c r="AA53" s="80"/>
      <c r="AB53" s="79"/>
      <c r="AC53" s="80"/>
      <c r="AD53" s="79"/>
      <c r="AE53" s="80"/>
      <c r="AF53" s="79"/>
      <c r="AG53" s="81"/>
    </row>
    <row r="54" spans="1:33" s="82" customFormat="1" ht="13.2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79"/>
      <c r="R54" s="80"/>
      <c r="S54" s="79"/>
      <c r="T54" s="79"/>
      <c r="U54" s="79"/>
      <c r="V54" s="79"/>
      <c r="W54" s="79"/>
      <c r="X54" s="79"/>
      <c r="Y54" s="80"/>
      <c r="Z54" s="79"/>
      <c r="AA54" s="80"/>
      <c r="AB54" s="79"/>
      <c r="AC54" s="80"/>
      <c r="AD54" s="79"/>
      <c r="AE54" s="80"/>
      <c r="AF54" s="79"/>
      <c r="AG54" s="80"/>
    </row>
    <row r="55" spans="1:33" s="82" customFormat="1" ht="13.2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79"/>
      <c r="R55" s="80"/>
      <c r="S55" s="79"/>
      <c r="T55" s="79"/>
      <c r="U55" s="79"/>
      <c r="V55" s="79"/>
      <c r="W55" s="79"/>
      <c r="X55" s="79"/>
      <c r="Y55" s="80"/>
      <c r="Z55" s="79"/>
      <c r="AA55" s="80"/>
      <c r="AB55" s="79"/>
      <c r="AC55" s="80"/>
      <c r="AD55" s="79"/>
      <c r="AE55" s="80"/>
      <c r="AF55" s="79"/>
      <c r="AG55" s="80"/>
    </row>
    <row r="56" spans="1:33" s="82" customFormat="1" ht="13.2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79"/>
      <c r="R56" s="80"/>
      <c r="S56" s="79"/>
      <c r="T56" s="79"/>
      <c r="U56" s="79"/>
      <c r="V56" s="79"/>
      <c r="W56" s="79"/>
      <c r="X56" s="79"/>
      <c r="Y56" s="80"/>
      <c r="Z56" s="79"/>
      <c r="AA56" s="80"/>
      <c r="AB56" s="79"/>
      <c r="AC56" s="80"/>
      <c r="AD56" s="79"/>
      <c r="AE56" s="80"/>
      <c r="AF56" s="79"/>
      <c r="AG56" s="80"/>
    </row>
    <row r="57" spans="1:33" s="82" customFormat="1" ht="13.2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79"/>
      <c r="R57" s="80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82" customFormat="1" ht="13.2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  <c r="Q58" s="79"/>
      <c r="R58" s="80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s="82" customFormat="1" ht="13.2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79"/>
      <c r="R59" s="80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3.2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79"/>
      <c r="R60" s="80"/>
      <c r="S60" s="79"/>
      <c r="T60" s="79"/>
      <c r="U60" s="79"/>
      <c r="V60" s="79"/>
      <c r="W60" s="79"/>
      <c r="X60" s="79"/>
      <c r="Y60" s="80"/>
      <c r="Z60" s="79"/>
      <c r="AA60" s="80"/>
      <c r="AB60" s="79"/>
      <c r="AC60" s="80"/>
      <c r="AD60" s="79"/>
      <c r="AE60" s="80"/>
      <c r="AF60" s="79"/>
      <c r="AG60" s="80"/>
    </row>
    <row r="61" spans="1:33" s="82" customFormat="1" ht="13.2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79"/>
      <c r="R61" s="80"/>
      <c r="S61" s="79"/>
      <c r="T61" s="79"/>
      <c r="U61" s="79"/>
      <c r="V61" s="79"/>
      <c r="W61" s="79"/>
      <c r="X61" s="79"/>
      <c r="Y61" s="80"/>
      <c r="Z61" s="79"/>
      <c r="AA61" s="80"/>
      <c r="AB61" s="79"/>
      <c r="AC61" s="80"/>
      <c r="AD61" s="79"/>
      <c r="AE61" s="80"/>
      <c r="AF61" s="79"/>
      <c r="AG61" s="80"/>
    </row>
    <row r="62" spans="1:33" s="82" customFormat="1" ht="13.2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0"/>
    </row>
    <row r="63" spans="1:33" s="82" customFormat="1" ht="13.2" x14ac:dyDescent="0.25">
      <c r="P63" s="146"/>
      <c r="R63" s="146"/>
    </row>
    <row r="64" spans="1:33" s="82" customFormat="1" ht="13.2" x14ac:dyDescent="0.25">
      <c r="P64" s="146"/>
      <c r="R64" s="146"/>
    </row>
    <row r="65" spans="16:18" s="82" customFormat="1" ht="13.2" x14ac:dyDescent="0.25">
      <c r="P65" s="146"/>
      <c r="R65" s="146"/>
    </row>
    <row r="66" spans="16:18" s="82" customFormat="1" ht="13.2" x14ac:dyDescent="0.25">
      <c r="P66" s="146"/>
      <c r="R66" s="146"/>
    </row>
    <row r="67" spans="16:18" s="82" customFormat="1" ht="13.2" x14ac:dyDescent="0.25">
      <c r="P67" s="146"/>
      <c r="R67" s="146"/>
    </row>
    <row r="68" spans="16:18" s="82" customFormat="1" ht="13.2" x14ac:dyDescent="0.25">
      <c r="P68" s="146"/>
      <c r="R68" s="146"/>
    </row>
    <row r="69" spans="16:18" s="82" customFormat="1" ht="13.2" x14ac:dyDescent="0.25">
      <c r="P69" s="146"/>
      <c r="R69" s="146"/>
    </row>
    <row r="70" spans="16:18" s="82" customFormat="1" ht="13.2" x14ac:dyDescent="0.25">
      <c r="P70" s="146"/>
      <c r="R70" s="146"/>
    </row>
    <row r="71" spans="16:18" s="82" customFormat="1" ht="13.2" x14ac:dyDescent="0.25">
      <c r="P71" s="146"/>
      <c r="R71" s="146"/>
    </row>
    <row r="72" spans="16:18" s="82" customFormat="1" ht="13.2" x14ac:dyDescent="0.25">
      <c r="P72" s="146"/>
      <c r="R72" s="146"/>
    </row>
    <row r="73" spans="16:18" s="82" customFormat="1" ht="13.2" x14ac:dyDescent="0.25">
      <c r="P73" s="146"/>
      <c r="R73" s="146"/>
    </row>
    <row r="74" spans="16:18" s="82" customFormat="1" ht="13.2" x14ac:dyDescent="0.25">
      <c r="P74" s="146"/>
      <c r="R74" s="146"/>
    </row>
    <row r="75" spans="16:18" s="82" customFormat="1" ht="13.2" x14ac:dyDescent="0.25">
      <c r="P75" s="146"/>
      <c r="R75" s="146"/>
    </row>
    <row r="76" spans="16:18" s="82" customFormat="1" ht="13.2" x14ac:dyDescent="0.25">
      <c r="P76" s="146"/>
      <c r="R76" s="146"/>
    </row>
    <row r="77" spans="16:18" s="82" customFormat="1" ht="13.2" x14ac:dyDescent="0.25">
      <c r="P77" s="146"/>
      <c r="R77" s="146"/>
    </row>
    <row r="78" spans="16:18" s="82" customFormat="1" ht="13.2" x14ac:dyDescent="0.25">
      <c r="P78" s="146"/>
      <c r="R78" s="146"/>
    </row>
    <row r="79" spans="16:18" s="82" customFormat="1" ht="13.2" x14ac:dyDescent="0.25">
      <c r="P79" s="146"/>
      <c r="R79" s="146"/>
    </row>
    <row r="80" spans="16:18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</sheetData>
  <mergeCells count="1">
    <mergeCell ref="P1:R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85"/>
  <sheetViews>
    <sheetView showGridLines="0" zoomScaleNormal="100" workbookViewId="0"/>
  </sheetViews>
  <sheetFormatPr defaultColWidth="11" defaultRowHeight="20.399999999999999" x14ac:dyDescent="0.35"/>
  <cols>
    <col min="1" max="1" width="38.6640625" style="1" customWidth="1"/>
    <col min="2" max="2" width="10.88671875" style="1" customWidth="1"/>
    <col min="3" max="3" width="13.5546875" style="1" customWidth="1"/>
    <col min="4" max="4" width="0.88671875" style="1" customWidth="1"/>
    <col min="5" max="5" width="12.5546875" style="1" customWidth="1"/>
    <col min="6" max="6" width="1.5546875" style="1" customWidth="1"/>
    <col min="7" max="7" width="11.5546875" style="1" customWidth="1"/>
    <col min="8" max="8" width="2.5546875" style="1" customWidth="1"/>
    <col min="9" max="9" width="15.44140625" style="1" customWidth="1"/>
    <col min="10" max="10" width="2.109375" style="1" customWidth="1"/>
    <col min="11" max="11" width="10" style="1" customWidth="1"/>
    <col min="12" max="12" width="1.33203125" style="1" customWidth="1"/>
    <col min="13" max="13" width="10.88671875" style="1" bestFit="1" customWidth="1"/>
    <col min="14" max="14" width="1.5546875" style="1" customWidth="1"/>
    <col min="15" max="15" width="18" style="2" customWidth="1"/>
    <col min="16" max="16" width="1.88671875" style="1" customWidth="1"/>
    <col min="17" max="17" width="16.109375" style="2" customWidth="1"/>
    <col min="18" max="18" width="2.33203125" style="1" customWidth="1"/>
    <col min="19" max="19" width="15.109375" style="1" customWidth="1"/>
    <col min="20" max="20" width="11.5546875" style="3" bestFit="1" customWidth="1"/>
    <col min="21" max="21" width="12.33203125" style="1" bestFit="1" customWidth="1"/>
    <col min="22" max="256" width="11" style="1"/>
    <col min="257" max="257" width="38.6640625" style="1" customWidth="1"/>
    <col min="258" max="258" width="10.88671875" style="1" customWidth="1"/>
    <col min="259" max="259" width="13.5546875" style="1" customWidth="1"/>
    <col min="260" max="260" width="0.88671875" style="1" customWidth="1"/>
    <col min="261" max="261" width="12.5546875" style="1" customWidth="1"/>
    <col min="262" max="262" width="1.5546875" style="1" customWidth="1"/>
    <col min="263" max="263" width="11.5546875" style="1" customWidth="1"/>
    <col min="264" max="264" width="2.5546875" style="1" customWidth="1"/>
    <col min="265" max="265" width="15.44140625" style="1" customWidth="1"/>
    <col min="266" max="266" width="2.109375" style="1" customWidth="1"/>
    <col min="267" max="267" width="10" style="1" customWidth="1"/>
    <col min="268" max="268" width="1.33203125" style="1" customWidth="1"/>
    <col min="269" max="269" width="10.88671875" style="1" bestFit="1" customWidth="1"/>
    <col min="270" max="270" width="1.5546875" style="1" customWidth="1"/>
    <col min="271" max="271" width="18" style="1" customWidth="1"/>
    <col min="272" max="272" width="1.88671875" style="1" customWidth="1"/>
    <col min="273" max="273" width="16.109375" style="1" customWidth="1"/>
    <col min="274" max="274" width="2.33203125" style="1" customWidth="1"/>
    <col min="275" max="275" width="15.109375" style="1" customWidth="1"/>
    <col min="276" max="276" width="11.5546875" style="1" bestFit="1" customWidth="1"/>
    <col min="277" max="277" width="12.33203125" style="1" bestFit="1" customWidth="1"/>
    <col min="278" max="512" width="11" style="1"/>
    <col min="513" max="513" width="38.6640625" style="1" customWidth="1"/>
    <col min="514" max="514" width="10.88671875" style="1" customWidth="1"/>
    <col min="515" max="515" width="13.5546875" style="1" customWidth="1"/>
    <col min="516" max="516" width="0.88671875" style="1" customWidth="1"/>
    <col min="517" max="517" width="12.5546875" style="1" customWidth="1"/>
    <col min="518" max="518" width="1.5546875" style="1" customWidth="1"/>
    <col min="519" max="519" width="11.5546875" style="1" customWidth="1"/>
    <col min="520" max="520" width="2.5546875" style="1" customWidth="1"/>
    <col min="521" max="521" width="15.44140625" style="1" customWidth="1"/>
    <col min="522" max="522" width="2.109375" style="1" customWidth="1"/>
    <col min="523" max="523" width="10" style="1" customWidth="1"/>
    <col min="524" max="524" width="1.33203125" style="1" customWidth="1"/>
    <col min="525" max="525" width="10.88671875" style="1" bestFit="1" customWidth="1"/>
    <col min="526" max="526" width="1.5546875" style="1" customWidth="1"/>
    <col min="527" max="527" width="18" style="1" customWidth="1"/>
    <col min="528" max="528" width="1.88671875" style="1" customWidth="1"/>
    <col min="529" max="529" width="16.109375" style="1" customWidth="1"/>
    <col min="530" max="530" width="2.33203125" style="1" customWidth="1"/>
    <col min="531" max="531" width="15.109375" style="1" customWidth="1"/>
    <col min="532" max="532" width="11.5546875" style="1" bestFit="1" customWidth="1"/>
    <col min="533" max="533" width="12.33203125" style="1" bestFit="1" customWidth="1"/>
    <col min="534" max="768" width="11" style="1"/>
    <col min="769" max="769" width="38.6640625" style="1" customWidth="1"/>
    <col min="770" max="770" width="10.88671875" style="1" customWidth="1"/>
    <col min="771" max="771" width="13.5546875" style="1" customWidth="1"/>
    <col min="772" max="772" width="0.88671875" style="1" customWidth="1"/>
    <col min="773" max="773" width="12.5546875" style="1" customWidth="1"/>
    <col min="774" max="774" width="1.5546875" style="1" customWidth="1"/>
    <col min="775" max="775" width="11.5546875" style="1" customWidth="1"/>
    <col min="776" max="776" width="2.5546875" style="1" customWidth="1"/>
    <col min="777" max="777" width="15.44140625" style="1" customWidth="1"/>
    <col min="778" max="778" width="2.109375" style="1" customWidth="1"/>
    <col min="779" max="779" width="10" style="1" customWidth="1"/>
    <col min="780" max="780" width="1.33203125" style="1" customWidth="1"/>
    <col min="781" max="781" width="10.88671875" style="1" bestFit="1" customWidth="1"/>
    <col min="782" max="782" width="1.5546875" style="1" customWidth="1"/>
    <col min="783" max="783" width="18" style="1" customWidth="1"/>
    <col min="784" max="784" width="1.88671875" style="1" customWidth="1"/>
    <col min="785" max="785" width="16.109375" style="1" customWidth="1"/>
    <col min="786" max="786" width="2.33203125" style="1" customWidth="1"/>
    <col min="787" max="787" width="15.109375" style="1" customWidth="1"/>
    <col min="788" max="788" width="11.5546875" style="1" bestFit="1" customWidth="1"/>
    <col min="789" max="789" width="12.33203125" style="1" bestFit="1" customWidth="1"/>
    <col min="790" max="1024" width="11" style="1"/>
    <col min="1025" max="1025" width="38.6640625" style="1" customWidth="1"/>
    <col min="1026" max="1026" width="10.88671875" style="1" customWidth="1"/>
    <col min="1027" max="1027" width="13.5546875" style="1" customWidth="1"/>
    <col min="1028" max="1028" width="0.88671875" style="1" customWidth="1"/>
    <col min="1029" max="1029" width="12.5546875" style="1" customWidth="1"/>
    <col min="1030" max="1030" width="1.5546875" style="1" customWidth="1"/>
    <col min="1031" max="1031" width="11.5546875" style="1" customWidth="1"/>
    <col min="1032" max="1032" width="2.5546875" style="1" customWidth="1"/>
    <col min="1033" max="1033" width="15.44140625" style="1" customWidth="1"/>
    <col min="1034" max="1034" width="2.109375" style="1" customWidth="1"/>
    <col min="1035" max="1035" width="10" style="1" customWidth="1"/>
    <col min="1036" max="1036" width="1.33203125" style="1" customWidth="1"/>
    <col min="1037" max="1037" width="10.88671875" style="1" bestFit="1" customWidth="1"/>
    <col min="1038" max="1038" width="1.5546875" style="1" customWidth="1"/>
    <col min="1039" max="1039" width="18" style="1" customWidth="1"/>
    <col min="1040" max="1040" width="1.88671875" style="1" customWidth="1"/>
    <col min="1041" max="1041" width="16.109375" style="1" customWidth="1"/>
    <col min="1042" max="1042" width="2.33203125" style="1" customWidth="1"/>
    <col min="1043" max="1043" width="15.109375" style="1" customWidth="1"/>
    <col min="1044" max="1044" width="11.5546875" style="1" bestFit="1" customWidth="1"/>
    <col min="1045" max="1045" width="12.33203125" style="1" bestFit="1" customWidth="1"/>
    <col min="1046" max="1280" width="11" style="1"/>
    <col min="1281" max="1281" width="38.6640625" style="1" customWidth="1"/>
    <col min="1282" max="1282" width="10.88671875" style="1" customWidth="1"/>
    <col min="1283" max="1283" width="13.5546875" style="1" customWidth="1"/>
    <col min="1284" max="1284" width="0.88671875" style="1" customWidth="1"/>
    <col min="1285" max="1285" width="12.5546875" style="1" customWidth="1"/>
    <col min="1286" max="1286" width="1.5546875" style="1" customWidth="1"/>
    <col min="1287" max="1287" width="11.5546875" style="1" customWidth="1"/>
    <col min="1288" max="1288" width="2.5546875" style="1" customWidth="1"/>
    <col min="1289" max="1289" width="15.44140625" style="1" customWidth="1"/>
    <col min="1290" max="1290" width="2.109375" style="1" customWidth="1"/>
    <col min="1291" max="1291" width="10" style="1" customWidth="1"/>
    <col min="1292" max="1292" width="1.33203125" style="1" customWidth="1"/>
    <col min="1293" max="1293" width="10.88671875" style="1" bestFit="1" customWidth="1"/>
    <col min="1294" max="1294" width="1.5546875" style="1" customWidth="1"/>
    <col min="1295" max="1295" width="18" style="1" customWidth="1"/>
    <col min="1296" max="1296" width="1.88671875" style="1" customWidth="1"/>
    <col min="1297" max="1297" width="16.109375" style="1" customWidth="1"/>
    <col min="1298" max="1298" width="2.33203125" style="1" customWidth="1"/>
    <col min="1299" max="1299" width="15.109375" style="1" customWidth="1"/>
    <col min="1300" max="1300" width="11.5546875" style="1" bestFit="1" customWidth="1"/>
    <col min="1301" max="1301" width="12.33203125" style="1" bestFit="1" customWidth="1"/>
    <col min="1302" max="1536" width="11" style="1"/>
    <col min="1537" max="1537" width="38.6640625" style="1" customWidth="1"/>
    <col min="1538" max="1538" width="10.88671875" style="1" customWidth="1"/>
    <col min="1539" max="1539" width="13.5546875" style="1" customWidth="1"/>
    <col min="1540" max="1540" width="0.88671875" style="1" customWidth="1"/>
    <col min="1541" max="1541" width="12.5546875" style="1" customWidth="1"/>
    <col min="1542" max="1542" width="1.5546875" style="1" customWidth="1"/>
    <col min="1543" max="1543" width="11.5546875" style="1" customWidth="1"/>
    <col min="1544" max="1544" width="2.5546875" style="1" customWidth="1"/>
    <col min="1545" max="1545" width="15.44140625" style="1" customWidth="1"/>
    <col min="1546" max="1546" width="2.109375" style="1" customWidth="1"/>
    <col min="1547" max="1547" width="10" style="1" customWidth="1"/>
    <col min="1548" max="1548" width="1.33203125" style="1" customWidth="1"/>
    <col min="1549" max="1549" width="10.88671875" style="1" bestFit="1" customWidth="1"/>
    <col min="1550" max="1550" width="1.5546875" style="1" customWidth="1"/>
    <col min="1551" max="1551" width="18" style="1" customWidth="1"/>
    <col min="1552" max="1552" width="1.88671875" style="1" customWidth="1"/>
    <col min="1553" max="1553" width="16.109375" style="1" customWidth="1"/>
    <col min="1554" max="1554" width="2.33203125" style="1" customWidth="1"/>
    <col min="1555" max="1555" width="15.109375" style="1" customWidth="1"/>
    <col min="1556" max="1556" width="11.5546875" style="1" bestFit="1" customWidth="1"/>
    <col min="1557" max="1557" width="12.33203125" style="1" bestFit="1" customWidth="1"/>
    <col min="1558" max="1792" width="11" style="1"/>
    <col min="1793" max="1793" width="38.6640625" style="1" customWidth="1"/>
    <col min="1794" max="1794" width="10.88671875" style="1" customWidth="1"/>
    <col min="1795" max="1795" width="13.5546875" style="1" customWidth="1"/>
    <col min="1796" max="1796" width="0.88671875" style="1" customWidth="1"/>
    <col min="1797" max="1797" width="12.5546875" style="1" customWidth="1"/>
    <col min="1798" max="1798" width="1.5546875" style="1" customWidth="1"/>
    <col min="1799" max="1799" width="11.5546875" style="1" customWidth="1"/>
    <col min="1800" max="1800" width="2.5546875" style="1" customWidth="1"/>
    <col min="1801" max="1801" width="15.44140625" style="1" customWidth="1"/>
    <col min="1802" max="1802" width="2.109375" style="1" customWidth="1"/>
    <col min="1803" max="1803" width="10" style="1" customWidth="1"/>
    <col min="1804" max="1804" width="1.33203125" style="1" customWidth="1"/>
    <col min="1805" max="1805" width="10.88671875" style="1" bestFit="1" customWidth="1"/>
    <col min="1806" max="1806" width="1.5546875" style="1" customWidth="1"/>
    <col min="1807" max="1807" width="18" style="1" customWidth="1"/>
    <col min="1808" max="1808" width="1.88671875" style="1" customWidth="1"/>
    <col min="1809" max="1809" width="16.109375" style="1" customWidth="1"/>
    <col min="1810" max="1810" width="2.33203125" style="1" customWidth="1"/>
    <col min="1811" max="1811" width="15.109375" style="1" customWidth="1"/>
    <col min="1812" max="1812" width="11.5546875" style="1" bestFit="1" customWidth="1"/>
    <col min="1813" max="1813" width="12.33203125" style="1" bestFit="1" customWidth="1"/>
    <col min="1814" max="2048" width="11" style="1"/>
    <col min="2049" max="2049" width="38.6640625" style="1" customWidth="1"/>
    <col min="2050" max="2050" width="10.88671875" style="1" customWidth="1"/>
    <col min="2051" max="2051" width="13.5546875" style="1" customWidth="1"/>
    <col min="2052" max="2052" width="0.88671875" style="1" customWidth="1"/>
    <col min="2053" max="2053" width="12.5546875" style="1" customWidth="1"/>
    <col min="2054" max="2054" width="1.5546875" style="1" customWidth="1"/>
    <col min="2055" max="2055" width="11.5546875" style="1" customWidth="1"/>
    <col min="2056" max="2056" width="2.5546875" style="1" customWidth="1"/>
    <col min="2057" max="2057" width="15.44140625" style="1" customWidth="1"/>
    <col min="2058" max="2058" width="2.109375" style="1" customWidth="1"/>
    <col min="2059" max="2059" width="10" style="1" customWidth="1"/>
    <col min="2060" max="2060" width="1.33203125" style="1" customWidth="1"/>
    <col min="2061" max="2061" width="10.88671875" style="1" bestFit="1" customWidth="1"/>
    <col min="2062" max="2062" width="1.5546875" style="1" customWidth="1"/>
    <col min="2063" max="2063" width="18" style="1" customWidth="1"/>
    <col min="2064" max="2064" width="1.88671875" style="1" customWidth="1"/>
    <col min="2065" max="2065" width="16.109375" style="1" customWidth="1"/>
    <col min="2066" max="2066" width="2.33203125" style="1" customWidth="1"/>
    <col min="2067" max="2067" width="15.109375" style="1" customWidth="1"/>
    <col min="2068" max="2068" width="11.5546875" style="1" bestFit="1" customWidth="1"/>
    <col min="2069" max="2069" width="12.33203125" style="1" bestFit="1" customWidth="1"/>
    <col min="2070" max="2304" width="11" style="1"/>
    <col min="2305" max="2305" width="38.6640625" style="1" customWidth="1"/>
    <col min="2306" max="2306" width="10.88671875" style="1" customWidth="1"/>
    <col min="2307" max="2307" width="13.5546875" style="1" customWidth="1"/>
    <col min="2308" max="2308" width="0.88671875" style="1" customWidth="1"/>
    <col min="2309" max="2309" width="12.5546875" style="1" customWidth="1"/>
    <col min="2310" max="2310" width="1.5546875" style="1" customWidth="1"/>
    <col min="2311" max="2311" width="11.5546875" style="1" customWidth="1"/>
    <col min="2312" max="2312" width="2.5546875" style="1" customWidth="1"/>
    <col min="2313" max="2313" width="15.44140625" style="1" customWidth="1"/>
    <col min="2314" max="2314" width="2.109375" style="1" customWidth="1"/>
    <col min="2315" max="2315" width="10" style="1" customWidth="1"/>
    <col min="2316" max="2316" width="1.33203125" style="1" customWidth="1"/>
    <col min="2317" max="2317" width="10.88671875" style="1" bestFit="1" customWidth="1"/>
    <col min="2318" max="2318" width="1.5546875" style="1" customWidth="1"/>
    <col min="2319" max="2319" width="18" style="1" customWidth="1"/>
    <col min="2320" max="2320" width="1.88671875" style="1" customWidth="1"/>
    <col min="2321" max="2321" width="16.109375" style="1" customWidth="1"/>
    <col min="2322" max="2322" width="2.33203125" style="1" customWidth="1"/>
    <col min="2323" max="2323" width="15.109375" style="1" customWidth="1"/>
    <col min="2324" max="2324" width="11.5546875" style="1" bestFit="1" customWidth="1"/>
    <col min="2325" max="2325" width="12.33203125" style="1" bestFit="1" customWidth="1"/>
    <col min="2326" max="2560" width="11" style="1"/>
    <col min="2561" max="2561" width="38.6640625" style="1" customWidth="1"/>
    <col min="2562" max="2562" width="10.88671875" style="1" customWidth="1"/>
    <col min="2563" max="2563" width="13.5546875" style="1" customWidth="1"/>
    <col min="2564" max="2564" width="0.88671875" style="1" customWidth="1"/>
    <col min="2565" max="2565" width="12.5546875" style="1" customWidth="1"/>
    <col min="2566" max="2566" width="1.5546875" style="1" customWidth="1"/>
    <col min="2567" max="2567" width="11.5546875" style="1" customWidth="1"/>
    <col min="2568" max="2568" width="2.5546875" style="1" customWidth="1"/>
    <col min="2569" max="2569" width="15.44140625" style="1" customWidth="1"/>
    <col min="2570" max="2570" width="2.109375" style="1" customWidth="1"/>
    <col min="2571" max="2571" width="10" style="1" customWidth="1"/>
    <col min="2572" max="2572" width="1.33203125" style="1" customWidth="1"/>
    <col min="2573" max="2573" width="10.88671875" style="1" bestFit="1" customWidth="1"/>
    <col min="2574" max="2574" width="1.5546875" style="1" customWidth="1"/>
    <col min="2575" max="2575" width="18" style="1" customWidth="1"/>
    <col min="2576" max="2576" width="1.88671875" style="1" customWidth="1"/>
    <col min="2577" max="2577" width="16.109375" style="1" customWidth="1"/>
    <col min="2578" max="2578" width="2.33203125" style="1" customWidth="1"/>
    <col min="2579" max="2579" width="15.109375" style="1" customWidth="1"/>
    <col min="2580" max="2580" width="11.5546875" style="1" bestFit="1" customWidth="1"/>
    <col min="2581" max="2581" width="12.33203125" style="1" bestFit="1" customWidth="1"/>
    <col min="2582" max="2816" width="11" style="1"/>
    <col min="2817" max="2817" width="38.6640625" style="1" customWidth="1"/>
    <col min="2818" max="2818" width="10.88671875" style="1" customWidth="1"/>
    <col min="2819" max="2819" width="13.5546875" style="1" customWidth="1"/>
    <col min="2820" max="2820" width="0.88671875" style="1" customWidth="1"/>
    <col min="2821" max="2821" width="12.5546875" style="1" customWidth="1"/>
    <col min="2822" max="2822" width="1.5546875" style="1" customWidth="1"/>
    <col min="2823" max="2823" width="11.5546875" style="1" customWidth="1"/>
    <col min="2824" max="2824" width="2.5546875" style="1" customWidth="1"/>
    <col min="2825" max="2825" width="15.44140625" style="1" customWidth="1"/>
    <col min="2826" max="2826" width="2.109375" style="1" customWidth="1"/>
    <col min="2827" max="2827" width="10" style="1" customWidth="1"/>
    <col min="2828" max="2828" width="1.33203125" style="1" customWidth="1"/>
    <col min="2829" max="2829" width="10.88671875" style="1" bestFit="1" customWidth="1"/>
    <col min="2830" max="2830" width="1.5546875" style="1" customWidth="1"/>
    <col min="2831" max="2831" width="18" style="1" customWidth="1"/>
    <col min="2832" max="2832" width="1.88671875" style="1" customWidth="1"/>
    <col min="2833" max="2833" width="16.109375" style="1" customWidth="1"/>
    <col min="2834" max="2834" width="2.33203125" style="1" customWidth="1"/>
    <col min="2835" max="2835" width="15.109375" style="1" customWidth="1"/>
    <col min="2836" max="2836" width="11.5546875" style="1" bestFit="1" customWidth="1"/>
    <col min="2837" max="2837" width="12.33203125" style="1" bestFit="1" customWidth="1"/>
    <col min="2838" max="3072" width="11" style="1"/>
    <col min="3073" max="3073" width="38.6640625" style="1" customWidth="1"/>
    <col min="3074" max="3074" width="10.88671875" style="1" customWidth="1"/>
    <col min="3075" max="3075" width="13.5546875" style="1" customWidth="1"/>
    <col min="3076" max="3076" width="0.88671875" style="1" customWidth="1"/>
    <col min="3077" max="3077" width="12.5546875" style="1" customWidth="1"/>
    <col min="3078" max="3078" width="1.5546875" style="1" customWidth="1"/>
    <col min="3079" max="3079" width="11.5546875" style="1" customWidth="1"/>
    <col min="3080" max="3080" width="2.5546875" style="1" customWidth="1"/>
    <col min="3081" max="3081" width="15.44140625" style="1" customWidth="1"/>
    <col min="3082" max="3082" width="2.109375" style="1" customWidth="1"/>
    <col min="3083" max="3083" width="10" style="1" customWidth="1"/>
    <col min="3084" max="3084" width="1.33203125" style="1" customWidth="1"/>
    <col min="3085" max="3085" width="10.88671875" style="1" bestFit="1" customWidth="1"/>
    <col min="3086" max="3086" width="1.5546875" style="1" customWidth="1"/>
    <col min="3087" max="3087" width="18" style="1" customWidth="1"/>
    <col min="3088" max="3088" width="1.88671875" style="1" customWidth="1"/>
    <col min="3089" max="3089" width="16.109375" style="1" customWidth="1"/>
    <col min="3090" max="3090" width="2.33203125" style="1" customWidth="1"/>
    <col min="3091" max="3091" width="15.109375" style="1" customWidth="1"/>
    <col min="3092" max="3092" width="11.5546875" style="1" bestFit="1" customWidth="1"/>
    <col min="3093" max="3093" width="12.33203125" style="1" bestFit="1" customWidth="1"/>
    <col min="3094" max="3328" width="11" style="1"/>
    <col min="3329" max="3329" width="38.6640625" style="1" customWidth="1"/>
    <col min="3330" max="3330" width="10.88671875" style="1" customWidth="1"/>
    <col min="3331" max="3331" width="13.5546875" style="1" customWidth="1"/>
    <col min="3332" max="3332" width="0.88671875" style="1" customWidth="1"/>
    <col min="3333" max="3333" width="12.5546875" style="1" customWidth="1"/>
    <col min="3334" max="3334" width="1.5546875" style="1" customWidth="1"/>
    <col min="3335" max="3335" width="11.5546875" style="1" customWidth="1"/>
    <col min="3336" max="3336" width="2.5546875" style="1" customWidth="1"/>
    <col min="3337" max="3337" width="15.44140625" style="1" customWidth="1"/>
    <col min="3338" max="3338" width="2.109375" style="1" customWidth="1"/>
    <col min="3339" max="3339" width="10" style="1" customWidth="1"/>
    <col min="3340" max="3340" width="1.33203125" style="1" customWidth="1"/>
    <col min="3341" max="3341" width="10.88671875" style="1" bestFit="1" customWidth="1"/>
    <col min="3342" max="3342" width="1.5546875" style="1" customWidth="1"/>
    <col min="3343" max="3343" width="18" style="1" customWidth="1"/>
    <col min="3344" max="3344" width="1.88671875" style="1" customWidth="1"/>
    <col min="3345" max="3345" width="16.109375" style="1" customWidth="1"/>
    <col min="3346" max="3346" width="2.33203125" style="1" customWidth="1"/>
    <col min="3347" max="3347" width="15.109375" style="1" customWidth="1"/>
    <col min="3348" max="3348" width="11.5546875" style="1" bestFit="1" customWidth="1"/>
    <col min="3349" max="3349" width="12.33203125" style="1" bestFit="1" customWidth="1"/>
    <col min="3350" max="3584" width="11" style="1"/>
    <col min="3585" max="3585" width="38.6640625" style="1" customWidth="1"/>
    <col min="3586" max="3586" width="10.88671875" style="1" customWidth="1"/>
    <col min="3587" max="3587" width="13.5546875" style="1" customWidth="1"/>
    <col min="3588" max="3588" width="0.88671875" style="1" customWidth="1"/>
    <col min="3589" max="3589" width="12.5546875" style="1" customWidth="1"/>
    <col min="3590" max="3590" width="1.5546875" style="1" customWidth="1"/>
    <col min="3591" max="3591" width="11.5546875" style="1" customWidth="1"/>
    <col min="3592" max="3592" width="2.5546875" style="1" customWidth="1"/>
    <col min="3593" max="3593" width="15.44140625" style="1" customWidth="1"/>
    <col min="3594" max="3594" width="2.109375" style="1" customWidth="1"/>
    <col min="3595" max="3595" width="10" style="1" customWidth="1"/>
    <col min="3596" max="3596" width="1.33203125" style="1" customWidth="1"/>
    <col min="3597" max="3597" width="10.88671875" style="1" bestFit="1" customWidth="1"/>
    <col min="3598" max="3598" width="1.5546875" style="1" customWidth="1"/>
    <col min="3599" max="3599" width="18" style="1" customWidth="1"/>
    <col min="3600" max="3600" width="1.88671875" style="1" customWidth="1"/>
    <col min="3601" max="3601" width="16.109375" style="1" customWidth="1"/>
    <col min="3602" max="3602" width="2.33203125" style="1" customWidth="1"/>
    <col min="3603" max="3603" width="15.109375" style="1" customWidth="1"/>
    <col min="3604" max="3604" width="11.5546875" style="1" bestFit="1" customWidth="1"/>
    <col min="3605" max="3605" width="12.33203125" style="1" bestFit="1" customWidth="1"/>
    <col min="3606" max="3840" width="11" style="1"/>
    <col min="3841" max="3841" width="38.6640625" style="1" customWidth="1"/>
    <col min="3842" max="3842" width="10.88671875" style="1" customWidth="1"/>
    <col min="3843" max="3843" width="13.5546875" style="1" customWidth="1"/>
    <col min="3844" max="3844" width="0.88671875" style="1" customWidth="1"/>
    <col min="3845" max="3845" width="12.5546875" style="1" customWidth="1"/>
    <col min="3846" max="3846" width="1.5546875" style="1" customWidth="1"/>
    <col min="3847" max="3847" width="11.5546875" style="1" customWidth="1"/>
    <col min="3848" max="3848" width="2.5546875" style="1" customWidth="1"/>
    <col min="3849" max="3849" width="15.44140625" style="1" customWidth="1"/>
    <col min="3850" max="3850" width="2.109375" style="1" customWidth="1"/>
    <col min="3851" max="3851" width="10" style="1" customWidth="1"/>
    <col min="3852" max="3852" width="1.33203125" style="1" customWidth="1"/>
    <col min="3853" max="3853" width="10.88671875" style="1" bestFit="1" customWidth="1"/>
    <col min="3854" max="3854" width="1.5546875" style="1" customWidth="1"/>
    <col min="3855" max="3855" width="18" style="1" customWidth="1"/>
    <col min="3856" max="3856" width="1.88671875" style="1" customWidth="1"/>
    <col min="3857" max="3857" width="16.109375" style="1" customWidth="1"/>
    <col min="3858" max="3858" width="2.33203125" style="1" customWidth="1"/>
    <col min="3859" max="3859" width="15.109375" style="1" customWidth="1"/>
    <col min="3860" max="3860" width="11.5546875" style="1" bestFit="1" customWidth="1"/>
    <col min="3861" max="3861" width="12.33203125" style="1" bestFit="1" customWidth="1"/>
    <col min="3862" max="4096" width="11" style="1"/>
    <col min="4097" max="4097" width="38.6640625" style="1" customWidth="1"/>
    <col min="4098" max="4098" width="10.88671875" style="1" customWidth="1"/>
    <col min="4099" max="4099" width="13.5546875" style="1" customWidth="1"/>
    <col min="4100" max="4100" width="0.88671875" style="1" customWidth="1"/>
    <col min="4101" max="4101" width="12.5546875" style="1" customWidth="1"/>
    <col min="4102" max="4102" width="1.5546875" style="1" customWidth="1"/>
    <col min="4103" max="4103" width="11.5546875" style="1" customWidth="1"/>
    <col min="4104" max="4104" width="2.5546875" style="1" customWidth="1"/>
    <col min="4105" max="4105" width="15.44140625" style="1" customWidth="1"/>
    <col min="4106" max="4106" width="2.109375" style="1" customWidth="1"/>
    <col min="4107" max="4107" width="10" style="1" customWidth="1"/>
    <col min="4108" max="4108" width="1.33203125" style="1" customWidth="1"/>
    <col min="4109" max="4109" width="10.88671875" style="1" bestFit="1" customWidth="1"/>
    <col min="4110" max="4110" width="1.5546875" style="1" customWidth="1"/>
    <col min="4111" max="4111" width="18" style="1" customWidth="1"/>
    <col min="4112" max="4112" width="1.88671875" style="1" customWidth="1"/>
    <col min="4113" max="4113" width="16.109375" style="1" customWidth="1"/>
    <col min="4114" max="4114" width="2.33203125" style="1" customWidth="1"/>
    <col min="4115" max="4115" width="15.109375" style="1" customWidth="1"/>
    <col min="4116" max="4116" width="11.5546875" style="1" bestFit="1" customWidth="1"/>
    <col min="4117" max="4117" width="12.33203125" style="1" bestFit="1" customWidth="1"/>
    <col min="4118" max="4352" width="11" style="1"/>
    <col min="4353" max="4353" width="38.6640625" style="1" customWidth="1"/>
    <col min="4354" max="4354" width="10.88671875" style="1" customWidth="1"/>
    <col min="4355" max="4355" width="13.5546875" style="1" customWidth="1"/>
    <col min="4356" max="4356" width="0.88671875" style="1" customWidth="1"/>
    <col min="4357" max="4357" width="12.5546875" style="1" customWidth="1"/>
    <col min="4358" max="4358" width="1.5546875" style="1" customWidth="1"/>
    <col min="4359" max="4359" width="11.5546875" style="1" customWidth="1"/>
    <col min="4360" max="4360" width="2.5546875" style="1" customWidth="1"/>
    <col min="4361" max="4361" width="15.44140625" style="1" customWidth="1"/>
    <col min="4362" max="4362" width="2.109375" style="1" customWidth="1"/>
    <col min="4363" max="4363" width="10" style="1" customWidth="1"/>
    <col min="4364" max="4364" width="1.33203125" style="1" customWidth="1"/>
    <col min="4365" max="4365" width="10.88671875" style="1" bestFit="1" customWidth="1"/>
    <col min="4366" max="4366" width="1.5546875" style="1" customWidth="1"/>
    <col min="4367" max="4367" width="18" style="1" customWidth="1"/>
    <col min="4368" max="4368" width="1.88671875" style="1" customWidth="1"/>
    <col min="4369" max="4369" width="16.109375" style="1" customWidth="1"/>
    <col min="4370" max="4370" width="2.33203125" style="1" customWidth="1"/>
    <col min="4371" max="4371" width="15.109375" style="1" customWidth="1"/>
    <col min="4372" max="4372" width="11.5546875" style="1" bestFit="1" customWidth="1"/>
    <col min="4373" max="4373" width="12.33203125" style="1" bestFit="1" customWidth="1"/>
    <col min="4374" max="4608" width="11" style="1"/>
    <col min="4609" max="4609" width="38.6640625" style="1" customWidth="1"/>
    <col min="4610" max="4610" width="10.88671875" style="1" customWidth="1"/>
    <col min="4611" max="4611" width="13.5546875" style="1" customWidth="1"/>
    <col min="4612" max="4612" width="0.88671875" style="1" customWidth="1"/>
    <col min="4613" max="4613" width="12.5546875" style="1" customWidth="1"/>
    <col min="4614" max="4614" width="1.5546875" style="1" customWidth="1"/>
    <col min="4615" max="4615" width="11.5546875" style="1" customWidth="1"/>
    <col min="4616" max="4616" width="2.5546875" style="1" customWidth="1"/>
    <col min="4617" max="4617" width="15.44140625" style="1" customWidth="1"/>
    <col min="4618" max="4618" width="2.109375" style="1" customWidth="1"/>
    <col min="4619" max="4619" width="10" style="1" customWidth="1"/>
    <col min="4620" max="4620" width="1.33203125" style="1" customWidth="1"/>
    <col min="4621" max="4621" width="10.88671875" style="1" bestFit="1" customWidth="1"/>
    <col min="4622" max="4622" width="1.5546875" style="1" customWidth="1"/>
    <col min="4623" max="4623" width="18" style="1" customWidth="1"/>
    <col min="4624" max="4624" width="1.88671875" style="1" customWidth="1"/>
    <col min="4625" max="4625" width="16.109375" style="1" customWidth="1"/>
    <col min="4626" max="4626" width="2.33203125" style="1" customWidth="1"/>
    <col min="4627" max="4627" width="15.109375" style="1" customWidth="1"/>
    <col min="4628" max="4628" width="11.5546875" style="1" bestFit="1" customWidth="1"/>
    <col min="4629" max="4629" width="12.33203125" style="1" bestFit="1" customWidth="1"/>
    <col min="4630" max="4864" width="11" style="1"/>
    <col min="4865" max="4865" width="38.6640625" style="1" customWidth="1"/>
    <col min="4866" max="4866" width="10.88671875" style="1" customWidth="1"/>
    <col min="4867" max="4867" width="13.5546875" style="1" customWidth="1"/>
    <col min="4868" max="4868" width="0.88671875" style="1" customWidth="1"/>
    <col min="4869" max="4869" width="12.5546875" style="1" customWidth="1"/>
    <col min="4870" max="4870" width="1.5546875" style="1" customWidth="1"/>
    <col min="4871" max="4871" width="11.5546875" style="1" customWidth="1"/>
    <col min="4872" max="4872" width="2.5546875" style="1" customWidth="1"/>
    <col min="4873" max="4873" width="15.44140625" style="1" customWidth="1"/>
    <col min="4874" max="4874" width="2.109375" style="1" customWidth="1"/>
    <col min="4875" max="4875" width="10" style="1" customWidth="1"/>
    <col min="4876" max="4876" width="1.33203125" style="1" customWidth="1"/>
    <col min="4877" max="4877" width="10.88671875" style="1" bestFit="1" customWidth="1"/>
    <col min="4878" max="4878" width="1.5546875" style="1" customWidth="1"/>
    <col min="4879" max="4879" width="18" style="1" customWidth="1"/>
    <col min="4880" max="4880" width="1.88671875" style="1" customWidth="1"/>
    <col min="4881" max="4881" width="16.109375" style="1" customWidth="1"/>
    <col min="4882" max="4882" width="2.33203125" style="1" customWidth="1"/>
    <col min="4883" max="4883" width="15.109375" style="1" customWidth="1"/>
    <col min="4884" max="4884" width="11.5546875" style="1" bestFit="1" customWidth="1"/>
    <col min="4885" max="4885" width="12.33203125" style="1" bestFit="1" customWidth="1"/>
    <col min="4886" max="5120" width="11" style="1"/>
    <col min="5121" max="5121" width="38.6640625" style="1" customWidth="1"/>
    <col min="5122" max="5122" width="10.88671875" style="1" customWidth="1"/>
    <col min="5123" max="5123" width="13.5546875" style="1" customWidth="1"/>
    <col min="5124" max="5124" width="0.88671875" style="1" customWidth="1"/>
    <col min="5125" max="5125" width="12.5546875" style="1" customWidth="1"/>
    <col min="5126" max="5126" width="1.5546875" style="1" customWidth="1"/>
    <col min="5127" max="5127" width="11.5546875" style="1" customWidth="1"/>
    <col min="5128" max="5128" width="2.5546875" style="1" customWidth="1"/>
    <col min="5129" max="5129" width="15.44140625" style="1" customWidth="1"/>
    <col min="5130" max="5130" width="2.109375" style="1" customWidth="1"/>
    <col min="5131" max="5131" width="10" style="1" customWidth="1"/>
    <col min="5132" max="5132" width="1.33203125" style="1" customWidth="1"/>
    <col min="5133" max="5133" width="10.88671875" style="1" bestFit="1" customWidth="1"/>
    <col min="5134" max="5134" width="1.5546875" style="1" customWidth="1"/>
    <col min="5135" max="5135" width="18" style="1" customWidth="1"/>
    <col min="5136" max="5136" width="1.88671875" style="1" customWidth="1"/>
    <col min="5137" max="5137" width="16.109375" style="1" customWidth="1"/>
    <col min="5138" max="5138" width="2.33203125" style="1" customWidth="1"/>
    <col min="5139" max="5139" width="15.109375" style="1" customWidth="1"/>
    <col min="5140" max="5140" width="11.5546875" style="1" bestFit="1" customWidth="1"/>
    <col min="5141" max="5141" width="12.33203125" style="1" bestFit="1" customWidth="1"/>
    <col min="5142" max="5376" width="11" style="1"/>
    <col min="5377" max="5377" width="38.6640625" style="1" customWidth="1"/>
    <col min="5378" max="5378" width="10.88671875" style="1" customWidth="1"/>
    <col min="5379" max="5379" width="13.5546875" style="1" customWidth="1"/>
    <col min="5380" max="5380" width="0.88671875" style="1" customWidth="1"/>
    <col min="5381" max="5381" width="12.5546875" style="1" customWidth="1"/>
    <col min="5382" max="5382" width="1.5546875" style="1" customWidth="1"/>
    <col min="5383" max="5383" width="11.5546875" style="1" customWidth="1"/>
    <col min="5384" max="5384" width="2.5546875" style="1" customWidth="1"/>
    <col min="5385" max="5385" width="15.44140625" style="1" customWidth="1"/>
    <col min="5386" max="5386" width="2.109375" style="1" customWidth="1"/>
    <col min="5387" max="5387" width="10" style="1" customWidth="1"/>
    <col min="5388" max="5388" width="1.33203125" style="1" customWidth="1"/>
    <col min="5389" max="5389" width="10.88671875" style="1" bestFit="1" customWidth="1"/>
    <col min="5390" max="5390" width="1.5546875" style="1" customWidth="1"/>
    <col min="5391" max="5391" width="18" style="1" customWidth="1"/>
    <col min="5392" max="5392" width="1.88671875" style="1" customWidth="1"/>
    <col min="5393" max="5393" width="16.109375" style="1" customWidth="1"/>
    <col min="5394" max="5394" width="2.33203125" style="1" customWidth="1"/>
    <col min="5395" max="5395" width="15.109375" style="1" customWidth="1"/>
    <col min="5396" max="5396" width="11.5546875" style="1" bestFit="1" customWidth="1"/>
    <col min="5397" max="5397" width="12.33203125" style="1" bestFit="1" customWidth="1"/>
    <col min="5398" max="5632" width="11" style="1"/>
    <col min="5633" max="5633" width="38.6640625" style="1" customWidth="1"/>
    <col min="5634" max="5634" width="10.88671875" style="1" customWidth="1"/>
    <col min="5635" max="5635" width="13.5546875" style="1" customWidth="1"/>
    <col min="5636" max="5636" width="0.88671875" style="1" customWidth="1"/>
    <col min="5637" max="5637" width="12.5546875" style="1" customWidth="1"/>
    <col min="5638" max="5638" width="1.5546875" style="1" customWidth="1"/>
    <col min="5639" max="5639" width="11.5546875" style="1" customWidth="1"/>
    <col min="5640" max="5640" width="2.5546875" style="1" customWidth="1"/>
    <col min="5641" max="5641" width="15.44140625" style="1" customWidth="1"/>
    <col min="5642" max="5642" width="2.109375" style="1" customWidth="1"/>
    <col min="5643" max="5643" width="10" style="1" customWidth="1"/>
    <col min="5644" max="5644" width="1.33203125" style="1" customWidth="1"/>
    <col min="5645" max="5645" width="10.88671875" style="1" bestFit="1" customWidth="1"/>
    <col min="5646" max="5646" width="1.5546875" style="1" customWidth="1"/>
    <col min="5647" max="5647" width="18" style="1" customWidth="1"/>
    <col min="5648" max="5648" width="1.88671875" style="1" customWidth="1"/>
    <col min="5649" max="5649" width="16.109375" style="1" customWidth="1"/>
    <col min="5650" max="5650" width="2.33203125" style="1" customWidth="1"/>
    <col min="5651" max="5651" width="15.109375" style="1" customWidth="1"/>
    <col min="5652" max="5652" width="11.5546875" style="1" bestFit="1" customWidth="1"/>
    <col min="5653" max="5653" width="12.33203125" style="1" bestFit="1" customWidth="1"/>
    <col min="5654" max="5888" width="11" style="1"/>
    <col min="5889" max="5889" width="38.6640625" style="1" customWidth="1"/>
    <col min="5890" max="5890" width="10.88671875" style="1" customWidth="1"/>
    <col min="5891" max="5891" width="13.5546875" style="1" customWidth="1"/>
    <col min="5892" max="5892" width="0.88671875" style="1" customWidth="1"/>
    <col min="5893" max="5893" width="12.5546875" style="1" customWidth="1"/>
    <col min="5894" max="5894" width="1.5546875" style="1" customWidth="1"/>
    <col min="5895" max="5895" width="11.5546875" style="1" customWidth="1"/>
    <col min="5896" max="5896" width="2.5546875" style="1" customWidth="1"/>
    <col min="5897" max="5897" width="15.44140625" style="1" customWidth="1"/>
    <col min="5898" max="5898" width="2.109375" style="1" customWidth="1"/>
    <col min="5899" max="5899" width="10" style="1" customWidth="1"/>
    <col min="5900" max="5900" width="1.33203125" style="1" customWidth="1"/>
    <col min="5901" max="5901" width="10.88671875" style="1" bestFit="1" customWidth="1"/>
    <col min="5902" max="5902" width="1.5546875" style="1" customWidth="1"/>
    <col min="5903" max="5903" width="18" style="1" customWidth="1"/>
    <col min="5904" max="5904" width="1.88671875" style="1" customWidth="1"/>
    <col min="5905" max="5905" width="16.109375" style="1" customWidth="1"/>
    <col min="5906" max="5906" width="2.33203125" style="1" customWidth="1"/>
    <col min="5907" max="5907" width="15.109375" style="1" customWidth="1"/>
    <col min="5908" max="5908" width="11.5546875" style="1" bestFit="1" customWidth="1"/>
    <col min="5909" max="5909" width="12.33203125" style="1" bestFit="1" customWidth="1"/>
    <col min="5910" max="6144" width="11" style="1"/>
    <col min="6145" max="6145" width="38.6640625" style="1" customWidth="1"/>
    <col min="6146" max="6146" width="10.88671875" style="1" customWidth="1"/>
    <col min="6147" max="6147" width="13.5546875" style="1" customWidth="1"/>
    <col min="6148" max="6148" width="0.88671875" style="1" customWidth="1"/>
    <col min="6149" max="6149" width="12.5546875" style="1" customWidth="1"/>
    <col min="6150" max="6150" width="1.5546875" style="1" customWidth="1"/>
    <col min="6151" max="6151" width="11.5546875" style="1" customWidth="1"/>
    <col min="6152" max="6152" width="2.5546875" style="1" customWidth="1"/>
    <col min="6153" max="6153" width="15.44140625" style="1" customWidth="1"/>
    <col min="6154" max="6154" width="2.109375" style="1" customWidth="1"/>
    <col min="6155" max="6155" width="10" style="1" customWidth="1"/>
    <col min="6156" max="6156" width="1.33203125" style="1" customWidth="1"/>
    <col min="6157" max="6157" width="10.88671875" style="1" bestFit="1" customWidth="1"/>
    <col min="6158" max="6158" width="1.5546875" style="1" customWidth="1"/>
    <col min="6159" max="6159" width="18" style="1" customWidth="1"/>
    <col min="6160" max="6160" width="1.88671875" style="1" customWidth="1"/>
    <col min="6161" max="6161" width="16.109375" style="1" customWidth="1"/>
    <col min="6162" max="6162" width="2.33203125" style="1" customWidth="1"/>
    <col min="6163" max="6163" width="15.109375" style="1" customWidth="1"/>
    <col min="6164" max="6164" width="11.5546875" style="1" bestFit="1" customWidth="1"/>
    <col min="6165" max="6165" width="12.33203125" style="1" bestFit="1" customWidth="1"/>
    <col min="6166" max="6400" width="11" style="1"/>
    <col min="6401" max="6401" width="38.6640625" style="1" customWidth="1"/>
    <col min="6402" max="6402" width="10.88671875" style="1" customWidth="1"/>
    <col min="6403" max="6403" width="13.5546875" style="1" customWidth="1"/>
    <col min="6404" max="6404" width="0.88671875" style="1" customWidth="1"/>
    <col min="6405" max="6405" width="12.5546875" style="1" customWidth="1"/>
    <col min="6406" max="6406" width="1.5546875" style="1" customWidth="1"/>
    <col min="6407" max="6407" width="11.5546875" style="1" customWidth="1"/>
    <col min="6408" max="6408" width="2.5546875" style="1" customWidth="1"/>
    <col min="6409" max="6409" width="15.44140625" style="1" customWidth="1"/>
    <col min="6410" max="6410" width="2.109375" style="1" customWidth="1"/>
    <col min="6411" max="6411" width="10" style="1" customWidth="1"/>
    <col min="6412" max="6412" width="1.33203125" style="1" customWidth="1"/>
    <col min="6413" max="6413" width="10.88671875" style="1" bestFit="1" customWidth="1"/>
    <col min="6414" max="6414" width="1.5546875" style="1" customWidth="1"/>
    <col min="6415" max="6415" width="18" style="1" customWidth="1"/>
    <col min="6416" max="6416" width="1.88671875" style="1" customWidth="1"/>
    <col min="6417" max="6417" width="16.109375" style="1" customWidth="1"/>
    <col min="6418" max="6418" width="2.33203125" style="1" customWidth="1"/>
    <col min="6419" max="6419" width="15.109375" style="1" customWidth="1"/>
    <col min="6420" max="6420" width="11.5546875" style="1" bestFit="1" customWidth="1"/>
    <col min="6421" max="6421" width="12.33203125" style="1" bestFit="1" customWidth="1"/>
    <col min="6422" max="6656" width="11" style="1"/>
    <col min="6657" max="6657" width="38.6640625" style="1" customWidth="1"/>
    <col min="6658" max="6658" width="10.88671875" style="1" customWidth="1"/>
    <col min="6659" max="6659" width="13.5546875" style="1" customWidth="1"/>
    <col min="6660" max="6660" width="0.88671875" style="1" customWidth="1"/>
    <col min="6661" max="6661" width="12.5546875" style="1" customWidth="1"/>
    <col min="6662" max="6662" width="1.5546875" style="1" customWidth="1"/>
    <col min="6663" max="6663" width="11.5546875" style="1" customWidth="1"/>
    <col min="6664" max="6664" width="2.5546875" style="1" customWidth="1"/>
    <col min="6665" max="6665" width="15.44140625" style="1" customWidth="1"/>
    <col min="6666" max="6666" width="2.109375" style="1" customWidth="1"/>
    <col min="6667" max="6667" width="10" style="1" customWidth="1"/>
    <col min="6668" max="6668" width="1.33203125" style="1" customWidth="1"/>
    <col min="6669" max="6669" width="10.88671875" style="1" bestFit="1" customWidth="1"/>
    <col min="6670" max="6670" width="1.5546875" style="1" customWidth="1"/>
    <col min="6671" max="6671" width="18" style="1" customWidth="1"/>
    <col min="6672" max="6672" width="1.88671875" style="1" customWidth="1"/>
    <col min="6673" max="6673" width="16.109375" style="1" customWidth="1"/>
    <col min="6674" max="6674" width="2.33203125" style="1" customWidth="1"/>
    <col min="6675" max="6675" width="15.109375" style="1" customWidth="1"/>
    <col min="6676" max="6676" width="11.5546875" style="1" bestFit="1" customWidth="1"/>
    <col min="6677" max="6677" width="12.33203125" style="1" bestFit="1" customWidth="1"/>
    <col min="6678" max="6912" width="11" style="1"/>
    <col min="6913" max="6913" width="38.6640625" style="1" customWidth="1"/>
    <col min="6914" max="6914" width="10.88671875" style="1" customWidth="1"/>
    <col min="6915" max="6915" width="13.5546875" style="1" customWidth="1"/>
    <col min="6916" max="6916" width="0.88671875" style="1" customWidth="1"/>
    <col min="6917" max="6917" width="12.5546875" style="1" customWidth="1"/>
    <col min="6918" max="6918" width="1.5546875" style="1" customWidth="1"/>
    <col min="6919" max="6919" width="11.5546875" style="1" customWidth="1"/>
    <col min="6920" max="6920" width="2.5546875" style="1" customWidth="1"/>
    <col min="6921" max="6921" width="15.44140625" style="1" customWidth="1"/>
    <col min="6922" max="6922" width="2.109375" style="1" customWidth="1"/>
    <col min="6923" max="6923" width="10" style="1" customWidth="1"/>
    <col min="6924" max="6924" width="1.33203125" style="1" customWidth="1"/>
    <col min="6925" max="6925" width="10.88671875" style="1" bestFit="1" customWidth="1"/>
    <col min="6926" max="6926" width="1.5546875" style="1" customWidth="1"/>
    <col min="6927" max="6927" width="18" style="1" customWidth="1"/>
    <col min="6928" max="6928" width="1.88671875" style="1" customWidth="1"/>
    <col min="6929" max="6929" width="16.109375" style="1" customWidth="1"/>
    <col min="6930" max="6930" width="2.33203125" style="1" customWidth="1"/>
    <col min="6931" max="6931" width="15.109375" style="1" customWidth="1"/>
    <col min="6932" max="6932" width="11.5546875" style="1" bestFit="1" customWidth="1"/>
    <col min="6933" max="6933" width="12.33203125" style="1" bestFit="1" customWidth="1"/>
    <col min="6934" max="7168" width="11" style="1"/>
    <col min="7169" max="7169" width="38.6640625" style="1" customWidth="1"/>
    <col min="7170" max="7170" width="10.88671875" style="1" customWidth="1"/>
    <col min="7171" max="7171" width="13.5546875" style="1" customWidth="1"/>
    <col min="7172" max="7172" width="0.88671875" style="1" customWidth="1"/>
    <col min="7173" max="7173" width="12.5546875" style="1" customWidth="1"/>
    <col min="7174" max="7174" width="1.5546875" style="1" customWidth="1"/>
    <col min="7175" max="7175" width="11.5546875" style="1" customWidth="1"/>
    <col min="7176" max="7176" width="2.5546875" style="1" customWidth="1"/>
    <col min="7177" max="7177" width="15.44140625" style="1" customWidth="1"/>
    <col min="7178" max="7178" width="2.109375" style="1" customWidth="1"/>
    <col min="7179" max="7179" width="10" style="1" customWidth="1"/>
    <col min="7180" max="7180" width="1.33203125" style="1" customWidth="1"/>
    <col min="7181" max="7181" width="10.88671875" style="1" bestFit="1" customWidth="1"/>
    <col min="7182" max="7182" width="1.5546875" style="1" customWidth="1"/>
    <col min="7183" max="7183" width="18" style="1" customWidth="1"/>
    <col min="7184" max="7184" width="1.88671875" style="1" customWidth="1"/>
    <col min="7185" max="7185" width="16.109375" style="1" customWidth="1"/>
    <col min="7186" max="7186" width="2.33203125" style="1" customWidth="1"/>
    <col min="7187" max="7187" width="15.109375" style="1" customWidth="1"/>
    <col min="7188" max="7188" width="11.5546875" style="1" bestFit="1" customWidth="1"/>
    <col min="7189" max="7189" width="12.33203125" style="1" bestFit="1" customWidth="1"/>
    <col min="7190" max="7424" width="11" style="1"/>
    <col min="7425" max="7425" width="38.6640625" style="1" customWidth="1"/>
    <col min="7426" max="7426" width="10.88671875" style="1" customWidth="1"/>
    <col min="7427" max="7427" width="13.5546875" style="1" customWidth="1"/>
    <col min="7428" max="7428" width="0.88671875" style="1" customWidth="1"/>
    <col min="7429" max="7429" width="12.5546875" style="1" customWidth="1"/>
    <col min="7430" max="7430" width="1.5546875" style="1" customWidth="1"/>
    <col min="7431" max="7431" width="11.5546875" style="1" customWidth="1"/>
    <col min="7432" max="7432" width="2.5546875" style="1" customWidth="1"/>
    <col min="7433" max="7433" width="15.44140625" style="1" customWidth="1"/>
    <col min="7434" max="7434" width="2.109375" style="1" customWidth="1"/>
    <col min="7435" max="7435" width="10" style="1" customWidth="1"/>
    <col min="7436" max="7436" width="1.33203125" style="1" customWidth="1"/>
    <col min="7437" max="7437" width="10.88671875" style="1" bestFit="1" customWidth="1"/>
    <col min="7438" max="7438" width="1.5546875" style="1" customWidth="1"/>
    <col min="7439" max="7439" width="18" style="1" customWidth="1"/>
    <col min="7440" max="7440" width="1.88671875" style="1" customWidth="1"/>
    <col min="7441" max="7441" width="16.109375" style="1" customWidth="1"/>
    <col min="7442" max="7442" width="2.33203125" style="1" customWidth="1"/>
    <col min="7443" max="7443" width="15.109375" style="1" customWidth="1"/>
    <col min="7444" max="7444" width="11.5546875" style="1" bestFit="1" customWidth="1"/>
    <col min="7445" max="7445" width="12.33203125" style="1" bestFit="1" customWidth="1"/>
    <col min="7446" max="7680" width="11" style="1"/>
    <col min="7681" max="7681" width="38.6640625" style="1" customWidth="1"/>
    <col min="7682" max="7682" width="10.88671875" style="1" customWidth="1"/>
    <col min="7683" max="7683" width="13.5546875" style="1" customWidth="1"/>
    <col min="7684" max="7684" width="0.88671875" style="1" customWidth="1"/>
    <col min="7685" max="7685" width="12.5546875" style="1" customWidth="1"/>
    <col min="7686" max="7686" width="1.5546875" style="1" customWidth="1"/>
    <col min="7687" max="7687" width="11.5546875" style="1" customWidth="1"/>
    <col min="7688" max="7688" width="2.5546875" style="1" customWidth="1"/>
    <col min="7689" max="7689" width="15.44140625" style="1" customWidth="1"/>
    <col min="7690" max="7690" width="2.109375" style="1" customWidth="1"/>
    <col min="7691" max="7691" width="10" style="1" customWidth="1"/>
    <col min="7692" max="7692" width="1.33203125" style="1" customWidth="1"/>
    <col min="7693" max="7693" width="10.88671875" style="1" bestFit="1" customWidth="1"/>
    <col min="7694" max="7694" width="1.5546875" style="1" customWidth="1"/>
    <col min="7695" max="7695" width="18" style="1" customWidth="1"/>
    <col min="7696" max="7696" width="1.88671875" style="1" customWidth="1"/>
    <col min="7697" max="7697" width="16.109375" style="1" customWidth="1"/>
    <col min="7698" max="7698" width="2.33203125" style="1" customWidth="1"/>
    <col min="7699" max="7699" width="15.109375" style="1" customWidth="1"/>
    <col min="7700" max="7700" width="11.5546875" style="1" bestFit="1" customWidth="1"/>
    <col min="7701" max="7701" width="12.33203125" style="1" bestFit="1" customWidth="1"/>
    <col min="7702" max="7936" width="11" style="1"/>
    <col min="7937" max="7937" width="38.6640625" style="1" customWidth="1"/>
    <col min="7938" max="7938" width="10.88671875" style="1" customWidth="1"/>
    <col min="7939" max="7939" width="13.5546875" style="1" customWidth="1"/>
    <col min="7940" max="7940" width="0.88671875" style="1" customWidth="1"/>
    <col min="7941" max="7941" width="12.5546875" style="1" customWidth="1"/>
    <col min="7942" max="7942" width="1.5546875" style="1" customWidth="1"/>
    <col min="7943" max="7943" width="11.5546875" style="1" customWidth="1"/>
    <col min="7944" max="7944" width="2.5546875" style="1" customWidth="1"/>
    <col min="7945" max="7945" width="15.44140625" style="1" customWidth="1"/>
    <col min="7946" max="7946" width="2.109375" style="1" customWidth="1"/>
    <col min="7947" max="7947" width="10" style="1" customWidth="1"/>
    <col min="7948" max="7948" width="1.33203125" style="1" customWidth="1"/>
    <col min="7949" max="7949" width="10.88671875" style="1" bestFit="1" customWidth="1"/>
    <col min="7950" max="7950" width="1.5546875" style="1" customWidth="1"/>
    <col min="7951" max="7951" width="18" style="1" customWidth="1"/>
    <col min="7952" max="7952" width="1.88671875" style="1" customWidth="1"/>
    <col min="7953" max="7953" width="16.109375" style="1" customWidth="1"/>
    <col min="7954" max="7954" width="2.33203125" style="1" customWidth="1"/>
    <col min="7955" max="7955" width="15.109375" style="1" customWidth="1"/>
    <col min="7956" max="7956" width="11.5546875" style="1" bestFit="1" customWidth="1"/>
    <col min="7957" max="7957" width="12.33203125" style="1" bestFit="1" customWidth="1"/>
    <col min="7958" max="8192" width="11" style="1"/>
    <col min="8193" max="8193" width="38.6640625" style="1" customWidth="1"/>
    <col min="8194" max="8194" width="10.88671875" style="1" customWidth="1"/>
    <col min="8195" max="8195" width="13.5546875" style="1" customWidth="1"/>
    <col min="8196" max="8196" width="0.88671875" style="1" customWidth="1"/>
    <col min="8197" max="8197" width="12.5546875" style="1" customWidth="1"/>
    <col min="8198" max="8198" width="1.5546875" style="1" customWidth="1"/>
    <col min="8199" max="8199" width="11.5546875" style="1" customWidth="1"/>
    <col min="8200" max="8200" width="2.5546875" style="1" customWidth="1"/>
    <col min="8201" max="8201" width="15.44140625" style="1" customWidth="1"/>
    <col min="8202" max="8202" width="2.109375" style="1" customWidth="1"/>
    <col min="8203" max="8203" width="10" style="1" customWidth="1"/>
    <col min="8204" max="8204" width="1.33203125" style="1" customWidth="1"/>
    <col min="8205" max="8205" width="10.88671875" style="1" bestFit="1" customWidth="1"/>
    <col min="8206" max="8206" width="1.5546875" style="1" customWidth="1"/>
    <col min="8207" max="8207" width="18" style="1" customWidth="1"/>
    <col min="8208" max="8208" width="1.88671875" style="1" customWidth="1"/>
    <col min="8209" max="8209" width="16.109375" style="1" customWidth="1"/>
    <col min="8210" max="8210" width="2.33203125" style="1" customWidth="1"/>
    <col min="8211" max="8211" width="15.109375" style="1" customWidth="1"/>
    <col min="8212" max="8212" width="11.5546875" style="1" bestFit="1" customWidth="1"/>
    <col min="8213" max="8213" width="12.33203125" style="1" bestFit="1" customWidth="1"/>
    <col min="8214" max="8448" width="11" style="1"/>
    <col min="8449" max="8449" width="38.6640625" style="1" customWidth="1"/>
    <col min="8450" max="8450" width="10.88671875" style="1" customWidth="1"/>
    <col min="8451" max="8451" width="13.5546875" style="1" customWidth="1"/>
    <col min="8452" max="8452" width="0.88671875" style="1" customWidth="1"/>
    <col min="8453" max="8453" width="12.5546875" style="1" customWidth="1"/>
    <col min="8454" max="8454" width="1.5546875" style="1" customWidth="1"/>
    <col min="8455" max="8455" width="11.5546875" style="1" customWidth="1"/>
    <col min="8456" max="8456" width="2.5546875" style="1" customWidth="1"/>
    <col min="8457" max="8457" width="15.44140625" style="1" customWidth="1"/>
    <col min="8458" max="8458" width="2.109375" style="1" customWidth="1"/>
    <col min="8459" max="8459" width="10" style="1" customWidth="1"/>
    <col min="8460" max="8460" width="1.33203125" style="1" customWidth="1"/>
    <col min="8461" max="8461" width="10.88671875" style="1" bestFit="1" customWidth="1"/>
    <col min="8462" max="8462" width="1.5546875" style="1" customWidth="1"/>
    <col min="8463" max="8463" width="18" style="1" customWidth="1"/>
    <col min="8464" max="8464" width="1.88671875" style="1" customWidth="1"/>
    <col min="8465" max="8465" width="16.109375" style="1" customWidth="1"/>
    <col min="8466" max="8466" width="2.33203125" style="1" customWidth="1"/>
    <col min="8467" max="8467" width="15.109375" style="1" customWidth="1"/>
    <col min="8468" max="8468" width="11.5546875" style="1" bestFit="1" customWidth="1"/>
    <col min="8469" max="8469" width="12.33203125" style="1" bestFit="1" customWidth="1"/>
    <col min="8470" max="8704" width="11" style="1"/>
    <col min="8705" max="8705" width="38.6640625" style="1" customWidth="1"/>
    <col min="8706" max="8706" width="10.88671875" style="1" customWidth="1"/>
    <col min="8707" max="8707" width="13.5546875" style="1" customWidth="1"/>
    <col min="8708" max="8708" width="0.88671875" style="1" customWidth="1"/>
    <col min="8709" max="8709" width="12.5546875" style="1" customWidth="1"/>
    <col min="8710" max="8710" width="1.5546875" style="1" customWidth="1"/>
    <col min="8711" max="8711" width="11.5546875" style="1" customWidth="1"/>
    <col min="8712" max="8712" width="2.5546875" style="1" customWidth="1"/>
    <col min="8713" max="8713" width="15.44140625" style="1" customWidth="1"/>
    <col min="8714" max="8714" width="2.109375" style="1" customWidth="1"/>
    <col min="8715" max="8715" width="10" style="1" customWidth="1"/>
    <col min="8716" max="8716" width="1.33203125" style="1" customWidth="1"/>
    <col min="8717" max="8717" width="10.88671875" style="1" bestFit="1" customWidth="1"/>
    <col min="8718" max="8718" width="1.5546875" style="1" customWidth="1"/>
    <col min="8719" max="8719" width="18" style="1" customWidth="1"/>
    <col min="8720" max="8720" width="1.88671875" style="1" customWidth="1"/>
    <col min="8721" max="8721" width="16.109375" style="1" customWidth="1"/>
    <col min="8722" max="8722" width="2.33203125" style="1" customWidth="1"/>
    <col min="8723" max="8723" width="15.109375" style="1" customWidth="1"/>
    <col min="8724" max="8724" width="11.5546875" style="1" bestFit="1" customWidth="1"/>
    <col min="8725" max="8725" width="12.33203125" style="1" bestFit="1" customWidth="1"/>
    <col min="8726" max="8960" width="11" style="1"/>
    <col min="8961" max="8961" width="38.6640625" style="1" customWidth="1"/>
    <col min="8962" max="8962" width="10.88671875" style="1" customWidth="1"/>
    <col min="8963" max="8963" width="13.5546875" style="1" customWidth="1"/>
    <col min="8964" max="8964" width="0.88671875" style="1" customWidth="1"/>
    <col min="8965" max="8965" width="12.5546875" style="1" customWidth="1"/>
    <col min="8966" max="8966" width="1.5546875" style="1" customWidth="1"/>
    <col min="8967" max="8967" width="11.5546875" style="1" customWidth="1"/>
    <col min="8968" max="8968" width="2.5546875" style="1" customWidth="1"/>
    <col min="8969" max="8969" width="15.44140625" style="1" customWidth="1"/>
    <col min="8970" max="8970" width="2.109375" style="1" customWidth="1"/>
    <col min="8971" max="8971" width="10" style="1" customWidth="1"/>
    <col min="8972" max="8972" width="1.33203125" style="1" customWidth="1"/>
    <col min="8973" max="8973" width="10.88671875" style="1" bestFit="1" customWidth="1"/>
    <col min="8974" max="8974" width="1.5546875" style="1" customWidth="1"/>
    <col min="8975" max="8975" width="18" style="1" customWidth="1"/>
    <col min="8976" max="8976" width="1.88671875" style="1" customWidth="1"/>
    <col min="8977" max="8977" width="16.109375" style="1" customWidth="1"/>
    <col min="8978" max="8978" width="2.33203125" style="1" customWidth="1"/>
    <col min="8979" max="8979" width="15.109375" style="1" customWidth="1"/>
    <col min="8980" max="8980" width="11.5546875" style="1" bestFit="1" customWidth="1"/>
    <col min="8981" max="8981" width="12.33203125" style="1" bestFit="1" customWidth="1"/>
    <col min="8982" max="9216" width="11" style="1"/>
    <col min="9217" max="9217" width="38.6640625" style="1" customWidth="1"/>
    <col min="9218" max="9218" width="10.88671875" style="1" customWidth="1"/>
    <col min="9219" max="9219" width="13.5546875" style="1" customWidth="1"/>
    <col min="9220" max="9220" width="0.88671875" style="1" customWidth="1"/>
    <col min="9221" max="9221" width="12.5546875" style="1" customWidth="1"/>
    <col min="9222" max="9222" width="1.5546875" style="1" customWidth="1"/>
    <col min="9223" max="9223" width="11.5546875" style="1" customWidth="1"/>
    <col min="9224" max="9224" width="2.5546875" style="1" customWidth="1"/>
    <col min="9225" max="9225" width="15.44140625" style="1" customWidth="1"/>
    <col min="9226" max="9226" width="2.109375" style="1" customWidth="1"/>
    <col min="9227" max="9227" width="10" style="1" customWidth="1"/>
    <col min="9228" max="9228" width="1.33203125" style="1" customWidth="1"/>
    <col min="9229" max="9229" width="10.88671875" style="1" bestFit="1" customWidth="1"/>
    <col min="9230" max="9230" width="1.5546875" style="1" customWidth="1"/>
    <col min="9231" max="9231" width="18" style="1" customWidth="1"/>
    <col min="9232" max="9232" width="1.88671875" style="1" customWidth="1"/>
    <col min="9233" max="9233" width="16.109375" style="1" customWidth="1"/>
    <col min="9234" max="9234" width="2.33203125" style="1" customWidth="1"/>
    <col min="9235" max="9235" width="15.109375" style="1" customWidth="1"/>
    <col min="9236" max="9236" width="11.5546875" style="1" bestFit="1" customWidth="1"/>
    <col min="9237" max="9237" width="12.33203125" style="1" bestFit="1" customWidth="1"/>
    <col min="9238" max="9472" width="11" style="1"/>
    <col min="9473" max="9473" width="38.6640625" style="1" customWidth="1"/>
    <col min="9474" max="9474" width="10.88671875" style="1" customWidth="1"/>
    <col min="9475" max="9475" width="13.5546875" style="1" customWidth="1"/>
    <col min="9476" max="9476" width="0.88671875" style="1" customWidth="1"/>
    <col min="9477" max="9477" width="12.5546875" style="1" customWidth="1"/>
    <col min="9478" max="9478" width="1.5546875" style="1" customWidth="1"/>
    <col min="9479" max="9479" width="11.5546875" style="1" customWidth="1"/>
    <col min="9480" max="9480" width="2.5546875" style="1" customWidth="1"/>
    <col min="9481" max="9481" width="15.44140625" style="1" customWidth="1"/>
    <col min="9482" max="9482" width="2.109375" style="1" customWidth="1"/>
    <col min="9483" max="9483" width="10" style="1" customWidth="1"/>
    <col min="9484" max="9484" width="1.33203125" style="1" customWidth="1"/>
    <col min="9485" max="9485" width="10.88671875" style="1" bestFit="1" customWidth="1"/>
    <col min="9486" max="9486" width="1.5546875" style="1" customWidth="1"/>
    <col min="9487" max="9487" width="18" style="1" customWidth="1"/>
    <col min="9488" max="9488" width="1.88671875" style="1" customWidth="1"/>
    <col min="9489" max="9489" width="16.109375" style="1" customWidth="1"/>
    <col min="9490" max="9490" width="2.33203125" style="1" customWidth="1"/>
    <col min="9491" max="9491" width="15.109375" style="1" customWidth="1"/>
    <col min="9492" max="9492" width="11.5546875" style="1" bestFit="1" customWidth="1"/>
    <col min="9493" max="9493" width="12.33203125" style="1" bestFit="1" customWidth="1"/>
    <col min="9494" max="9728" width="11" style="1"/>
    <col min="9729" max="9729" width="38.6640625" style="1" customWidth="1"/>
    <col min="9730" max="9730" width="10.88671875" style="1" customWidth="1"/>
    <col min="9731" max="9731" width="13.5546875" style="1" customWidth="1"/>
    <col min="9732" max="9732" width="0.88671875" style="1" customWidth="1"/>
    <col min="9733" max="9733" width="12.5546875" style="1" customWidth="1"/>
    <col min="9734" max="9734" width="1.5546875" style="1" customWidth="1"/>
    <col min="9735" max="9735" width="11.5546875" style="1" customWidth="1"/>
    <col min="9736" max="9736" width="2.5546875" style="1" customWidth="1"/>
    <col min="9737" max="9737" width="15.44140625" style="1" customWidth="1"/>
    <col min="9738" max="9738" width="2.109375" style="1" customWidth="1"/>
    <col min="9739" max="9739" width="10" style="1" customWidth="1"/>
    <col min="9740" max="9740" width="1.33203125" style="1" customWidth="1"/>
    <col min="9741" max="9741" width="10.88671875" style="1" bestFit="1" customWidth="1"/>
    <col min="9742" max="9742" width="1.5546875" style="1" customWidth="1"/>
    <col min="9743" max="9743" width="18" style="1" customWidth="1"/>
    <col min="9744" max="9744" width="1.88671875" style="1" customWidth="1"/>
    <col min="9745" max="9745" width="16.109375" style="1" customWidth="1"/>
    <col min="9746" max="9746" width="2.33203125" style="1" customWidth="1"/>
    <col min="9747" max="9747" width="15.109375" style="1" customWidth="1"/>
    <col min="9748" max="9748" width="11.5546875" style="1" bestFit="1" customWidth="1"/>
    <col min="9749" max="9749" width="12.33203125" style="1" bestFit="1" customWidth="1"/>
    <col min="9750" max="9984" width="11" style="1"/>
    <col min="9985" max="9985" width="38.6640625" style="1" customWidth="1"/>
    <col min="9986" max="9986" width="10.88671875" style="1" customWidth="1"/>
    <col min="9987" max="9987" width="13.5546875" style="1" customWidth="1"/>
    <col min="9988" max="9988" width="0.88671875" style="1" customWidth="1"/>
    <col min="9989" max="9989" width="12.5546875" style="1" customWidth="1"/>
    <col min="9990" max="9990" width="1.5546875" style="1" customWidth="1"/>
    <col min="9991" max="9991" width="11.5546875" style="1" customWidth="1"/>
    <col min="9992" max="9992" width="2.5546875" style="1" customWidth="1"/>
    <col min="9993" max="9993" width="15.44140625" style="1" customWidth="1"/>
    <col min="9994" max="9994" width="2.109375" style="1" customWidth="1"/>
    <col min="9995" max="9995" width="10" style="1" customWidth="1"/>
    <col min="9996" max="9996" width="1.33203125" style="1" customWidth="1"/>
    <col min="9997" max="9997" width="10.88671875" style="1" bestFit="1" customWidth="1"/>
    <col min="9998" max="9998" width="1.5546875" style="1" customWidth="1"/>
    <col min="9999" max="9999" width="18" style="1" customWidth="1"/>
    <col min="10000" max="10000" width="1.88671875" style="1" customWidth="1"/>
    <col min="10001" max="10001" width="16.109375" style="1" customWidth="1"/>
    <col min="10002" max="10002" width="2.33203125" style="1" customWidth="1"/>
    <col min="10003" max="10003" width="15.109375" style="1" customWidth="1"/>
    <col min="10004" max="10004" width="11.5546875" style="1" bestFit="1" customWidth="1"/>
    <col min="10005" max="10005" width="12.33203125" style="1" bestFit="1" customWidth="1"/>
    <col min="10006" max="10240" width="11" style="1"/>
    <col min="10241" max="10241" width="38.6640625" style="1" customWidth="1"/>
    <col min="10242" max="10242" width="10.88671875" style="1" customWidth="1"/>
    <col min="10243" max="10243" width="13.5546875" style="1" customWidth="1"/>
    <col min="10244" max="10244" width="0.88671875" style="1" customWidth="1"/>
    <col min="10245" max="10245" width="12.5546875" style="1" customWidth="1"/>
    <col min="10246" max="10246" width="1.5546875" style="1" customWidth="1"/>
    <col min="10247" max="10247" width="11.5546875" style="1" customWidth="1"/>
    <col min="10248" max="10248" width="2.5546875" style="1" customWidth="1"/>
    <col min="10249" max="10249" width="15.44140625" style="1" customWidth="1"/>
    <col min="10250" max="10250" width="2.109375" style="1" customWidth="1"/>
    <col min="10251" max="10251" width="10" style="1" customWidth="1"/>
    <col min="10252" max="10252" width="1.33203125" style="1" customWidth="1"/>
    <col min="10253" max="10253" width="10.88671875" style="1" bestFit="1" customWidth="1"/>
    <col min="10254" max="10254" width="1.5546875" style="1" customWidth="1"/>
    <col min="10255" max="10255" width="18" style="1" customWidth="1"/>
    <col min="10256" max="10256" width="1.88671875" style="1" customWidth="1"/>
    <col min="10257" max="10257" width="16.109375" style="1" customWidth="1"/>
    <col min="10258" max="10258" width="2.33203125" style="1" customWidth="1"/>
    <col min="10259" max="10259" width="15.109375" style="1" customWidth="1"/>
    <col min="10260" max="10260" width="11.5546875" style="1" bestFit="1" customWidth="1"/>
    <col min="10261" max="10261" width="12.33203125" style="1" bestFit="1" customWidth="1"/>
    <col min="10262" max="10496" width="11" style="1"/>
    <col min="10497" max="10497" width="38.6640625" style="1" customWidth="1"/>
    <col min="10498" max="10498" width="10.88671875" style="1" customWidth="1"/>
    <col min="10499" max="10499" width="13.5546875" style="1" customWidth="1"/>
    <col min="10500" max="10500" width="0.88671875" style="1" customWidth="1"/>
    <col min="10501" max="10501" width="12.5546875" style="1" customWidth="1"/>
    <col min="10502" max="10502" width="1.5546875" style="1" customWidth="1"/>
    <col min="10503" max="10503" width="11.5546875" style="1" customWidth="1"/>
    <col min="10504" max="10504" width="2.5546875" style="1" customWidth="1"/>
    <col min="10505" max="10505" width="15.44140625" style="1" customWidth="1"/>
    <col min="10506" max="10506" width="2.109375" style="1" customWidth="1"/>
    <col min="10507" max="10507" width="10" style="1" customWidth="1"/>
    <col min="10508" max="10508" width="1.33203125" style="1" customWidth="1"/>
    <col min="10509" max="10509" width="10.88671875" style="1" bestFit="1" customWidth="1"/>
    <col min="10510" max="10510" width="1.5546875" style="1" customWidth="1"/>
    <col min="10511" max="10511" width="18" style="1" customWidth="1"/>
    <col min="10512" max="10512" width="1.88671875" style="1" customWidth="1"/>
    <col min="10513" max="10513" width="16.109375" style="1" customWidth="1"/>
    <col min="10514" max="10514" width="2.33203125" style="1" customWidth="1"/>
    <col min="10515" max="10515" width="15.109375" style="1" customWidth="1"/>
    <col min="10516" max="10516" width="11.5546875" style="1" bestFit="1" customWidth="1"/>
    <col min="10517" max="10517" width="12.33203125" style="1" bestFit="1" customWidth="1"/>
    <col min="10518" max="10752" width="11" style="1"/>
    <col min="10753" max="10753" width="38.6640625" style="1" customWidth="1"/>
    <col min="10754" max="10754" width="10.88671875" style="1" customWidth="1"/>
    <col min="10755" max="10755" width="13.5546875" style="1" customWidth="1"/>
    <col min="10756" max="10756" width="0.88671875" style="1" customWidth="1"/>
    <col min="10757" max="10757" width="12.5546875" style="1" customWidth="1"/>
    <col min="10758" max="10758" width="1.5546875" style="1" customWidth="1"/>
    <col min="10759" max="10759" width="11.5546875" style="1" customWidth="1"/>
    <col min="10760" max="10760" width="2.5546875" style="1" customWidth="1"/>
    <col min="10761" max="10761" width="15.44140625" style="1" customWidth="1"/>
    <col min="10762" max="10762" width="2.109375" style="1" customWidth="1"/>
    <col min="10763" max="10763" width="10" style="1" customWidth="1"/>
    <col min="10764" max="10764" width="1.33203125" style="1" customWidth="1"/>
    <col min="10765" max="10765" width="10.88671875" style="1" bestFit="1" customWidth="1"/>
    <col min="10766" max="10766" width="1.5546875" style="1" customWidth="1"/>
    <col min="10767" max="10767" width="18" style="1" customWidth="1"/>
    <col min="10768" max="10768" width="1.88671875" style="1" customWidth="1"/>
    <col min="10769" max="10769" width="16.109375" style="1" customWidth="1"/>
    <col min="10770" max="10770" width="2.33203125" style="1" customWidth="1"/>
    <col min="10771" max="10771" width="15.109375" style="1" customWidth="1"/>
    <col min="10772" max="10772" width="11.5546875" style="1" bestFit="1" customWidth="1"/>
    <col min="10773" max="10773" width="12.33203125" style="1" bestFit="1" customWidth="1"/>
    <col min="10774" max="11008" width="11" style="1"/>
    <col min="11009" max="11009" width="38.6640625" style="1" customWidth="1"/>
    <col min="11010" max="11010" width="10.88671875" style="1" customWidth="1"/>
    <col min="11011" max="11011" width="13.5546875" style="1" customWidth="1"/>
    <col min="11012" max="11012" width="0.88671875" style="1" customWidth="1"/>
    <col min="11013" max="11013" width="12.5546875" style="1" customWidth="1"/>
    <col min="11014" max="11014" width="1.5546875" style="1" customWidth="1"/>
    <col min="11015" max="11015" width="11.5546875" style="1" customWidth="1"/>
    <col min="11016" max="11016" width="2.5546875" style="1" customWidth="1"/>
    <col min="11017" max="11017" width="15.44140625" style="1" customWidth="1"/>
    <col min="11018" max="11018" width="2.109375" style="1" customWidth="1"/>
    <col min="11019" max="11019" width="10" style="1" customWidth="1"/>
    <col min="11020" max="11020" width="1.33203125" style="1" customWidth="1"/>
    <col min="11021" max="11021" width="10.88671875" style="1" bestFit="1" customWidth="1"/>
    <col min="11022" max="11022" width="1.5546875" style="1" customWidth="1"/>
    <col min="11023" max="11023" width="18" style="1" customWidth="1"/>
    <col min="11024" max="11024" width="1.88671875" style="1" customWidth="1"/>
    <col min="11025" max="11025" width="16.109375" style="1" customWidth="1"/>
    <col min="11026" max="11026" width="2.33203125" style="1" customWidth="1"/>
    <col min="11027" max="11027" width="15.109375" style="1" customWidth="1"/>
    <col min="11028" max="11028" width="11.5546875" style="1" bestFit="1" customWidth="1"/>
    <col min="11029" max="11029" width="12.33203125" style="1" bestFit="1" customWidth="1"/>
    <col min="11030" max="11264" width="11" style="1"/>
    <col min="11265" max="11265" width="38.6640625" style="1" customWidth="1"/>
    <col min="11266" max="11266" width="10.88671875" style="1" customWidth="1"/>
    <col min="11267" max="11267" width="13.5546875" style="1" customWidth="1"/>
    <col min="11268" max="11268" width="0.88671875" style="1" customWidth="1"/>
    <col min="11269" max="11269" width="12.5546875" style="1" customWidth="1"/>
    <col min="11270" max="11270" width="1.5546875" style="1" customWidth="1"/>
    <col min="11271" max="11271" width="11.5546875" style="1" customWidth="1"/>
    <col min="11272" max="11272" width="2.5546875" style="1" customWidth="1"/>
    <col min="11273" max="11273" width="15.44140625" style="1" customWidth="1"/>
    <col min="11274" max="11274" width="2.109375" style="1" customWidth="1"/>
    <col min="11275" max="11275" width="10" style="1" customWidth="1"/>
    <col min="11276" max="11276" width="1.33203125" style="1" customWidth="1"/>
    <col min="11277" max="11277" width="10.88671875" style="1" bestFit="1" customWidth="1"/>
    <col min="11278" max="11278" width="1.5546875" style="1" customWidth="1"/>
    <col min="11279" max="11279" width="18" style="1" customWidth="1"/>
    <col min="11280" max="11280" width="1.88671875" style="1" customWidth="1"/>
    <col min="11281" max="11281" width="16.109375" style="1" customWidth="1"/>
    <col min="11282" max="11282" width="2.33203125" style="1" customWidth="1"/>
    <col min="11283" max="11283" width="15.109375" style="1" customWidth="1"/>
    <col min="11284" max="11284" width="11.5546875" style="1" bestFit="1" customWidth="1"/>
    <col min="11285" max="11285" width="12.33203125" style="1" bestFit="1" customWidth="1"/>
    <col min="11286" max="11520" width="11" style="1"/>
    <col min="11521" max="11521" width="38.6640625" style="1" customWidth="1"/>
    <col min="11522" max="11522" width="10.88671875" style="1" customWidth="1"/>
    <col min="11523" max="11523" width="13.5546875" style="1" customWidth="1"/>
    <col min="11524" max="11524" width="0.88671875" style="1" customWidth="1"/>
    <col min="11525" max="11525" width="12.5546875" style="1" customWidth="1"/>
    <col min="11526" max="11526" width="1.5546875" style="1" customWidth="1"/>
    <col min="11527" max="11527" width="11.5546875" style="1" customWidth="1"/>
    <col min="11528" max="11528" width="2.5546875" style="1" customWidth="1"/>
    <col min="11529" max="11529" width="15.44140625" style="1" customWidth="1"/>
    <col min="11530" max="11530" width="2.109375" style="1" customWidth="1"/>
    <col min="11531" max="11531" width="10" style="1" customWidth="1"/>
    <col min="11532" max="11532" width="1.33203125" style="1" customWidth="1"/>
    <col min="11533" max="11533" width="10.88671875" style="1" bestFit="1" customWidth="1"/>
    <col min="11534" max="11534" width="1.5546875" style="1" customWidth="1"/>
    <col min="11535" max="11535" width="18" style="1" customWidth="1"/>
    <col min="11536" max="11536" width="1.88671875" style="1" customWidth="1"/>
    <col min="11537" max="11537" width="16.109375" style="1" customWidth="1"/>
    <col min="11538" max="11538" width="2.33203125" style="1" customWidth="1"/>
    <col min="11539" max="11539" width="15.109375" style="1" customWidth="1"/>
    <col min="11540" max="11540" width="11.5546875" style="1" bestFit="1" customWidth="1"/>
    <col min="11541" max="11541" width="12.33203125" style="1" bestFit="1" customWidth="1"/>
    <col min="11542" max="11776" width="11" style="1"/>
    <col min="11777" max="11777" width="38.6640625" style="1" customWidth="1"/>
    <col min="11778" max="11778" width="10.88671875" style="1" customWidth="1"/>
    <col min="11779" max="11779" width="13.5546875" style="1" customWidth="1"/>
    <col min="11780" max="11780" width="0.88671875" style="1" customWidth="1"/>
    <col min="11781" max="11781" width="12.5546875" style="1" customWidth="1"/>
    <col min="11782" max="11782" width="1.5546875" style="1" customWidth="1"/>
    <col min="11783" max="11783" width="11.5546875" style="1" customWidth="1"/>
    <col min="11784" max="11784" width="2.5546875" style="1" customWidth="1"/>
    <col min="11785" max="11785" width="15.44140625" style="1" customWidth="1"/>
    <col min="11786" max="11786" width="2.109375" style="1" customWidth="1"/>
    <col min="11787" max="11787" width="10" style="1" customWidth="1"/>
    <col min="11788" max="11788" width="1.33203125" style="1" customWidth="1"/>
    <col min="11789" max="11789" width="10.88671875" style="1" bestFit="1" customWidth="1"/>
    <col min="11790" max="11790" width="1.5546875" style="1" customWidth="1"/>
    <col min="11791" max="11791" width="18" style="1" customWidth="1"/>
    <col min="11792" max="11792" width="1.88671875" style="1" customWidth="1"/>
    <col min="11793" max="11793" width="16.109375" style="1" customWidth="1"/>
    <col min="11794" max="11794" width="2.33203125" style="1" customWidth="1"/>
    <col min="11795" max="11795" width="15.109375" style="1" customWidth="1"/>
    <col min="11796" max="11796" width="11.5546875" style="1" bestFit="1" customWidth="1"/>
    <col min="11797" max="11797" width="12.33203125" style="1" bestFit="1" customWidth="1"/>
    <col min="11798" max="12032" width="11" style="1"/>
    <col min="12033" max="12033" width="38.6640625" style="1" customWidth="1"/>
    <col min="12034" max="12034" width="10.88671875" style="1" customWidth="1"/>
    <col min="12035" max="12035" width="13.5546875" style="1" customWidth="1"/>
    <col min="12036" max="12036" width="0.88671875" style="1" customWidth="1"/>
    <col min="12037" max="12037" width="12.5546875" style="1" customWidth="1"/>
    <col min="12038" max="12038" width="1.5546875" style="1" customWidth="1"/>
    <col min="12039" max="12039" width="11.5546875" style="1" customWidth="1"/>
    <col min="12040" max="12040" width="2.5546875" style="1" customWidth="1"/>
    <col min="12041" max="12041" width="15.44140625" style="1" customWidth="1"/>
    <col min="12042" max="12042" width="2.109375" style="1" customWidth="1"/>
    <col min="12043" max="12043" width="10" style="1" customWidth="1"/>
    <col min="12044" max="12044" width="1.33203125" style="1" customWidth="1"/>
    <col min="12045" max="12045" width="10.88671875" style="1" bestFit="1" customWidth="1"/>
    <col min="12046" max="12046" width="1.5546875" style="1" customWidth="1"/>
    <col min="12047" max="12047" width="18" style="1" customWidth="1"/>
    <col min="12048" max="12048" width="1.88671875" style="1" customWidth="1"/>
    <col min="12049" max="12049" width="16.109375" style="1" customWidth="1"/>
    <col min="12050" max="12050" width="2.33203125" style="1" customWidth="1"/>
    <col min="12051" max="12051" width="15.109375" style="1" customWidth="1"/>
    <col min="12052" max="12052" width="11.5546875" style="1" bestFit="1" customWidth="1"/>
    <col min="12053" max="12053" width="12.33203125" style="1" bestFit="1" customWidth="1"/>
    <col min="12054" max="12288" width="11" style="1"/>
    <col min="12289" max="12289" width="38.6640625" style="1" customWidth="1"/>
    <col min="12290" max="12290" width="10.88671875" style="1" customWidth="1"/>
    <col min="12291" max="12291" width="13.5546875" style="1" customWidth="1"/>
    <col min="12292" max="12292" width="0.88671875" style="1" customWidth="1"/>
    <col min="12293" max="12293" width="12.5546875" style="1" customWidth="1"/>
    <col min="12294" max="12294" width="1.5546875" style="1" customWidth="1"/>
    <col min="12295" max="12295" width="11.5546875" style="1" customWidth="1"/>
    <col min="12296" max="12296" width="2.5546875" style="1" customWidth="1"/>
    <col min="12297" max="12297" width="15.44140625" style="1" customWidth="1"/>
    <col min="12298" max="12298" width="2.109375" style="1" customWidth="1"/>
    <col min="12299" max="12299" width="10" style="1" customWidth="1"/>
    <col min="12300" max="12300" width="1.33203125" style="1" customWidth="1"/>
    <col min="12301" max="12301" width="10.88671875" style="1" bestFit="1" customWidth="1"/>
    <col min="12302" max="12302" width="1.5546875" style="1" customWidth="1"/>
    <col min="12303" max="12303" width="18" style="1" customWidth="1"/>
    <col min="12304" max="12304" width="1.88671875" style="1" customWidth="1"/>
    <col min="12305" max="12305" width="16.109375" style="1" customWidth="1"/>
    <col min="12306" max="12306" width="2.33203125" style="1" customWidth="1"/>
    <col min="12307" max="12307" width="15.109375" style="1" customWidth="1"/>
    <col min="12308" max="12308" width="11.5546875" style="1" bestFit="1" customWidth="1"/>
    <col min="12309" max="12309" width="12.33203125" style="1" bestFit="1" customWidth="1"/>
    <col min="12310" max="12544" width="11" style="1"/>
    <col min="12545" max="12545" width="38.6640625" style="1" customWidth="1"/>
    <col min="12546" max="12546" width="10.88671875" style="1" customWidth="1"/>
    <col min="12547" max="12547" width="13.5546875" style="1" customWidth="1"/>
    <col min="12548" max="12548" width="0.88671875" style="1" customWidth="1"/>
    <col min="12549" max="12549" width="12.5546875" style="1" customWidth="1"/>
    <col min="12550" max="12550" width="1.5546875" style="1" customWidth="1"/>
    <col min="12551" max="12551" width="11.5546875" style="1" customWidth="1"/>
    <col min="12552" max="12552" width="2.5546875" style="1" customWidth="1"/>
    <col min="12553" max="12553" width="15.44140625" style="1" customWidth="1"/>
    <col min="12554" max="12554" width="2.109375" style="1" customWidth="1"/>
    <col min="12555" max="12555" width="10" style="1" customWidth="1"/>
    <col min="12556" max="12556" width="1.33203125" style="1" customWidth="1"/>
    <col min="12557" max="12557" width="10.88671875" style="1" bestFit="1" customWidth="1"/>
    <col min="12558" max="12558" width="1.5546875" style="1" customWidth="1"/>
    <col min="12559" max="12559" width="18" style="1" customWidth="1"/>
    <col min="12560" max="12560" width="1.88671875" style="1" customWidth="1"/>
    <col min="12561" max="12561" width="16.109375" style="1" customWidth="1"/>
    <col min="12562" max="12562" width="2.33203125" style="1" customWidth="1"/>
    <col min="12563" max="12563" width="15.109375" style="1" customWidth="1"/>
    <col min="12564" max="12564" width="11.5546875" style="1" bestFit="1" customWidth="1"/>
    <col min="12565" max="12565" width="12.33203125" style="1" bestFit="1" customWidth="1"/>
    <col min="12566" max="12800" width="11" style="1"/>
    <col min="12801" max="12801" width="38.6640625" style="1" customWidth="1"/>
    <col min="12802" max="12802" width="10.88671875" style="1" customWidth="1"/>
    <col min="12803" max="12803" width="13.5546875" style="1" customWidth="1"/>
    <col min="12804" max="12804" width="0.88671875" style="1" customWidth="1"/>
    <col min="12805" max="12805" width="12.5546875" style="1" customWidth="1"/>
    <col min="12806" max="12806" width="1.5546875" style="1" customWidth="1"/>
    <col min="12807" max="12807" width="11.5546875" style="1" customWidth="1"/>
    <col min="12808" max="12808" width="2.5546875" style="1" customWidth="1"/>
    <col min="12809" max="12809" width="15.44140625" style="1" customWidth="1"/>
    <col min="12810" max="12810" width="2.109375" style="1" customWidth="1"/>
    <col min="12811" max="12811" width="10" style="1" customWidth="1"/>
    <col min="12812" max="12812" width="1.33203125" style="1" customWidth="1"/>
    <col min="12813" max="12813" width="10.88671875" style="1" bestFit="1" customWidth="1"/>
    <col min="12814" max="12814" width="1.5546875" style="1" customWidth="1"/>
    <col min="12815" max="12815" width="18" style="1" customWidth="1"/>
    <col min="12816" max="12816" width="1.88671875" style="1" customWidth="1"/>
    <col min="12817" max="12817" width="16.109375" style="1" customWidth="1"/>
    <col min="12818" max="12818" width="2.33203125" style="1" customWidth="1"/>
    <col min="12819" max="12819" width="15.109375" style="1" customWidth="1"/>
    <col min="12820" max="12820" width="11.5546875" style="1" bestFit="1" customWidth="1"/>
    <col min="12821" max="12821" width="12.33203125" style="1" bestFit="1" customWidth="1"/>
    <col min="12822" max="13056" width="11" style="1"/>
    <col min="13057" max="13057" width="38.6640625" style="1" customWidth="1"/>
    <col min="13058" max="13058" width="10.88671875" style="1" customWidth="1"/>
    <col min="13059" max="13059" width="13.5546875" style="1" customWidth="1"/>
    <col min="13060" max="13060" width="0.88671875" style="1" customWidth="1"/>
    <col min="13061" max="13061" width="12.5546875" style="1" customWidth="1"/>
    <col min="13062" max="13062" width="1.5546875" style="1" customWidth="1"/>
    <col min="13063" max="13063" width="11.5546875" style="1" customWidth="1"/>
    <col min="13064" max="13064" width="2.5546875" style="1" customWidth="1"/>
    <col min="13065" max="13065" width="15.44140625" style="1" customWidth="1"/>
    <col min="13066" max="13066" width="2.109375" style="1" customWidth="1"/>
    <col min="13067" max="13067" width="10" style="1" customWidth="1"/>
    <col min="13068" max="13068" width="1.33203125" style="1" customWidth="1"/>
    <col min="13069" max="13069" width="10.88671875" style="1" bestFit="1" customWidth="1"/>
    <col min="13070" max="13070" width="1.5546875" style="1" customWidth="1"/>
    <col min="13071" max="13071" width="18" style="1" customWidth="1"/>
    <col min="13072" max="13072" width="1.88671875" style="1" customWidth="1"/>
    <col min="13073" max="13073" width="16.109375" style="1" customWidth="1"/>
    <col min="13074" max="13074" width="2.33203125" style="1" customWidth="1"/>
    <col min="13075" max="13075" width="15.109375" style="1" customWidth="1"/>
    <col min="13076" max="13076" width="11.5546875" style="1" bestFit="1" customWidth="1"/>
    <col min="13077" max="13077" width="12.33203125" style="1" bestFit="1" customWidth="1"/>
    <col min="13078" max="13312" width="11" style="1"/>
    <col min="13313" max="13313" width="38.6640625" style="1" customWidth="1"/>
    <col min="13314" max="13314" width="10.88671875" style="1" customWidth="1"/>
    <col min="13315" max="13315" width="13.5546875" style="1" customWidth="1"/>
    <col min="13316" max="13316" width="0.88671875" style="1" customWidth="1"/>
    <col min="13317" max="13317" width="12.5546875" style="1" customWidth="1"/>
    <col min="13318" max="13318" width="1.5546875" style="1" customWidth="1"/>
    <col min="13319" max="13319" width="11.5546875" style="1" customWidth="1"/>
    <col min="13320" max="13320" width="2.5546875" style="1" customWidth="1"/>
    <col min="13321" max="13321" width="15.44140625" style="1" customWidth="1"/>
    <col min="13322" max="13322" width="2.109375" style="1" customWidth="1"/>
    <col min="13323" max="13323" width="10" style="1" customWidth="1"/>
    <col min="13324" max="13324" width="1.33203125" style="1" customWidth="1"/>
    <col min="13325" max="13325" width="10.88671875" style="1" bestFit="1" customWidth="1"/>
    <col min="13326" max="13326" width="1.5546875" style="1" customWidth="1"/>
    <col min="13327" max="13327" width="18" style="1" customWidth="1"/>
    <col min="13328" max="13328" width="1.88671875" style="1" customWidth="1"/>
    <col min="13329" max="13329" width="16.109375" style="1" customWidth="1"/>
    <col min="13330" max="13330" width="2.33203125" style="1" customWidth="1"/>
    <col min="13331" max="13331" width="15.109375" style="1" customWidth="1"/>
    <col min="13332" max="13332" width="11.5546875" style="1" bestFit="1" customWidth="1"/>
    <col min="13333" max="13333" width="12.33203125" style="1" bestFit="1" customWidth="1"/>
    <col min="13334" max="13568" width="11" style="1"/>
    <col min="13569" max="13569" width="38.6640625" style="1" customWidth="1"/>
    <col min="13570" max="13570" width="10.88671875" style="1" customWidth="1"/>
    <col min="13571" max="13571" width="13.5546875" style="1" customWidth="1"/>
    <col min="13572" max="13572" width="0.88671875" style="1" customWidth="1"/>
    <col min="13573" max="13573" width="12.5546875" style="1" customWidth="1"/>
    <col min="13574" max="13574" width="1.5546875" style="1" customWidth="1"/>
    <col min="13575" max="13575" width="11.5546875" style="1" customWidth="1"/>
    <col min="13576" max="13576" width="2.5546875" style="1" customWidth="1"/>
    <col min="13577" max="13577" width="15.44140625" style="1" customWidth="1"/>
    <col min="13578" max="13578" width="2.109375" style="1" customWidth="1"/>
    <col min="13579" max="13579" width="10" style="1" customWidth="1"/>
    <col min="13580" max="13580" width="1.33203125" style="1" customWidth="1"/>
    <col min="13581" max="13581" width="10.88671875" style="1" bestFit="1" customWidth="1"/>
    <col min="13582" max="13582" width="1.5546875" style="1" customWidth="1"/>
    <col min="13583" max="13583" width="18" style="1" customWidth="1"/>
    <col min="13584" max="13584" width="1.88671875" style="1" customWidth="1"/>
    <col min="13585" max="13585" width="16.109375" style="1" customWidth="1"/>
    <col min="13586" max="13586" width="2.33203125" style="1" customWidth="1"/>
    <col min="13587" max="13587" width="15.109375" style="1" customWidth="1"/>
    <col min="13588" max="13588" width="11.5546875" style="1" bestFit="1" customWidth="1"/>
    <col min="13589" max="13589" width="12.33203125" style="1" bestFit="1" customWidth="1"/>
    <col min="13590" max="13824" width="11" style="1"/>
    <col min="13825" max="13825" width="38.6640625" style="1" customWidth="1"/>
    <col min="13826" max="13826" width="10.88671875" style="1" customWidth="1"/>
    <col min="13827" max="13827" width="13.5546875" style="1" customWidth="1"/>
    <col min="13828" max="13828" width="0.88671875" style="1" customWidth="1"/>
    <col min="13829" max="13829" width="12.5546875" style="1" customWidth="1"/>
    <col min="13830" max="13830" width="1.5546875" style="1" customWidth="1"/>
    <col min="13831" max="13831" width="11.5546875" style="1" customWidth="1"/>
    <col min="13832" max="13832" width="2.5546875" style="1" customWidth="1"/>
    <col min="13833" max="13833" width="15.44140625" style="1" customWidth="1"/>
    <col min="13834" max="13834" width="2.109375" style="1" customWidth="1"/>
    <col min="13835" max="13835" width="10" style="1" customWidth="1"/>
    <col min="13836" max="13836" width="1.33203125" style="1" customWidth="1"/>
    <col min="13837" max="13837" width="10.88671875" style="1" bestFit="1" customWidth="1"/>
    <col min="13838" max="13838" width="1.5546875" style="1" customWidth="1"/>
    <col min="13839" max="13839" width="18" style="1" customWidth="1"/>
    <col min="13840" max="13840" width="1.88671875" style="1" customWidth="1"/>
    <col min="13841" max="13841" width="16.109375" style="1" customWidth="1"/>
    <col min="13842" max="13842" width="2.33203125" style="1" customWidth="1"/>
    <col min="13843" max="13843" width="15.109375" style="1" customWidth="1"/>
    <col min="13844" max="13844" width="11.5546875" style="1" bestFit="1" customWidth="1"/>
    <col min="13845" max="13845" width="12.33203125" style="1" bestFit="1" customWidth="1"/>
    <col min="13846" max="14080" width="11" style="1"/>
    <col min="14081" max="14081" width="38.6640625" style="1" customWidth="1"/>
    <col min="14082" max="14082" width="10.88671875" style="1" customWidth="1"/>
    <col min="14083" max="14083" width="13.5546875" style="1" customWidth="1"/>
    <col min="14084" max="14084" width="0.88671875" style="1" customWidth="1"/>
    <col min="14085" max="14085" width="12.5546875" style="1" customWidth="1"/>
    <col min="14086" max="14086" width="1.5546875" style="1" customWidth="1"/>
    <col min="14087" max="14087" width="11.5546875" style="1" customWidth="1"/>
    <col min="14088" max="14088" width="2.5546875" style="1" customWidth="1"/>
    <col min="14089" max="14089" width="15.44140625" style="1" customWidth="1"/>
    <col min="14090" max="14090" width="2.109375" style="1" customWidth="1"/>
    <col min="14091" max="14091" width="10" style="1" customWidth="1"/>
    <col min="14092" max="14092" width="1.33203125" style="1" customWidth="1"/>
    <col min="14093" max="14093" width="10.88671875" style="1" bestFit="1" customWidth="1"/>
    <col min="14094" max="14094" width="1.5546875" style="1" customWidth="1"/>
    <col min="14095" max="14095" width="18" style="1" customWidth="1"/>
    <col min="14096" max="14096" width="1.88671875" style="1" customWidth="1"/>
    <col min="14097" max="14097" width="16.109375" style="1" customWidth="1"/>
    <col min="14098" max="14098" width="2.33203125" style="1" customWidth="1"/>
    <col min="14099" max="14099" width="15.109375" style="1" customWidth="1"/>
    <col min="14100" max="14100" width="11.5546875" style="1" bestFit="1" customWidth="1"/>
    <col min="14101" max="14101" width="12.33203125" style="1" bestFit="1" customWidth="1"/>
    <col min="14102" max="14336" width="11" style="1"/>
    <col min="14337" max="14337" width="38.6640625" style="1" customWidth="1"/>
    <col min="14338" max="14338" width="10.88671875" style="1" customWidth="1"/>
    <col min="14339" max="14339" width="13.5546875" style="1" customWidth="1"/>
    <col min="14340" max="14340" width="0.88671875" style="1" customWidth="1"/>
    <col min="14341" max="14341" width="12.5546875" style="1" customWidth="1"/>
    <col min="14342" max="14342" width="1.5546875" style="1" customWidth="1"/>
    <col min="14343" max="14343" width="11.5546875" style="1" customWidth="1"/>
    <col min="14344" max="14344" width="2.5546875" style="1" customWidth="1"/>
    <col min="14345" max="14345" width="15.44140625" style="1" customWidth="1"/>
    <col min="14346" max="14346" width="2.109375" style="1" customWidth="1"/>
    <col min="14347" max="14347" width="10" style="1" customWidth="1"/>
    <col min="14348" max="14348" width="1.33203125" style="1" customWidth="1"/>
    <col min="14349" max="14349" width="10.88671875" style="1" bestFit="1" customWidth="1"/>
    <col min="14350" max="14350" width="1.5546875" style="1" customWidth="1"/>
    <col min="14351" max="14351" width="18" style="1" customWidth="1"/>
    <col min="14352" max="14352" width="1.88671875" style="1" customWidth="1"/>
    <col min="14353" max="14353" width="16.109375" style="1" customWidth="1"/>
    <col min="14354" max="14354" width="2.33203125" style="1" customWidth="1"/>
    <col min="14355" max="14355" width="15.109375" style="1" customWidth="1"/>
    <col min="14356" max="14356" width="11.5546875" style="1" bestFit="1" customWidth="1"/>
    <col min="14357" max="14357" width="12.33203125" style="1" bestFit="1" customWidth="1"/>
    <col min="14358" max="14592" width="11" style="1"/>
    <col min="14593" max="14593" width="38.6640625" style="1" customWidth="1"/>
    <col min="14594" max="14594" width="10.88671875" style="1" customWidth="1"/>
    <col min="14595" max="14595" width="13.5546875" style="1" customWidth="1"/>
    <col min="14596" max="14596" width="0.88671875" style="1" customWidth="1"/>
    <col min="14597" max="14597" width="12.5546875" style="1" customWidth="1"/>
    <col min="14598" max="14598" width="1.5546875" style="1" customWidth="1"/>
    <col min="14599" max="14599" width="11.5546875" style="1" customWidth="1"/>
    <col min="14600" max="14600" width="2.5546875" style="1" customWidth="1"/>
    <col min="14601" max="14601" width="15.44140625" style="1" customWidth="1"/>
    <col min="14602" max="14602" width="2.109375" style="1" customWidth="1"/>
    <col min="14603" max="14603" width="10" style="1" customWidth="1"/>
    <col min="14604" max="14604" width="1.33203125" style="1" customWidth="1"/>
    <col min="14605" max="14605" width="10.88671875" style="1" bestFit="1" customWidth="1"/>
    <col min="14606" max="14606" width="1.5546875" style="1" customWidth="1"/>
    <col min="14607" max="14607" width="18" style="1" customWidth="1"/>
    <col min="14608" max="14608" width="1.88671875" style="1" customWidth="1"/>
    <col min="14609" max="14609" width="16.109375" style="1" customWidth="1"/>
    <col min="14610" max="14610" width="2.33203125" style="1" customWidth="1"/>
    <col min="14611" max="14611" width="15.109375" style="1" customWidth="1"/>
    <col min="14612" max="14612" width="11.5546875" style="1" bestFit="1" customWidth="1"/>
    <col min="14613" max="14613" width="12.33203125" style="1" bestFit="1" customWidth="1"/>
    <col min="14614" max="14848" width="11" style="1"/>
    <col min="14849" max="14849" width="38.6640625" style="1" customWidth="1"/>
    <col min="14850" max="14850" width="10.88671875" style="1" customWidth="1"/>
    <col min="14851" max="14851" width="13.5546875" style="1" customWidth="1"/>
    <col min="14852" max="14852" width="0.88671875" style="1" customWidth="1"/>
    <col min="14853" max="14853" width="12.5546875" style="1" customWidth="1"/>
    <col min="14854" max="14854" width="1.5546875" style="1" customWidth="1"/>
    <col min="14855" max="14855" width="11.5546875" style="1" customWidth="1"/>
    <col min="14856" max="14856" width="2.5546875" style="1" customWidth="1"/>
    <col min="14857" max="14857" width="15.44140625" style="1" customWidth="1"/>
    <col min="14858" max="14858" width="2.109375" style="1" customWidth="1"/>
    <col min="14859" max="14859" width="10" style="1" customWidth="1"/>
    <col min="14860" max="14860" width="1.33203125" style="1" customWidth="1"/>
    <col min="14861" max="14861" width="10.88671875" style="1" bestFit="1" customWidth="1"/>
    <col min="14862" max="14862" width="1.5546875" style="1" customWidth="1"/>
    <col min="14863" max="14863" width="18" style="1" customWidth="1"/>
    <col min="14864" max="14864" width="1.88671875" style="1" customWidth="1"/>
    <col min="14865" max="14865" width="16.109375" style="1" customWidth="1"/>
    <col min="14866" max="14866" width="2.33203125" style="1" customWidth="1"/>
    <col min="14867" max="14867" width="15.109375" style="1" customWidth="1"/>
    <col min="14868" max="14868" width="11.5546875" style="1" bestFit="1" customWidth="1"/>
    <col min="14869" max="14869" width="12.33203125" style="1" bestFit="1" customWidth="1"/>
    <col min="14870" max="15104" width="11" style="1"/>
    <col min="15105" max="15105" width="38.6640625" style="1" customWidth="1"/>
    <col min="15106" max="15106" width="10.88671875" style="1" customWidth="1"/>
    <col min="15107" max="15107" width="13.5546875" style="1" customWidth="1"/>
    <col min="15108" max="15108" width="0.88671875" style="1" customWidth="1"/>
    <col min="15109" max="15109" width="12.5546875" style="1" customWidth="1"/>
    <col min="15110" max="15110" width="1.5546875" style="1" customWidth="1"/>
    <col min="15111" max="15111" width="11.5546875" style="1" customWidth="1"/>
    <col min="15112" max="15112" width="2.5546875" style="1" customWidth="1"/>
    <col min="15113" max="15113" width="15.44140625" style="1" customWidth="1"/>
    <col min="15114" max="15114" width="2.109375" style="1" customWidth="1"/>
    <col min="15115" max="15115" width="10" style="1" customWidth="1"/>
    <col min="15116" max="15116" width="1.33203125" style="1" customWidth="1"/>
    <col min="15117" max="15117" width="10.88671875" style="1" bestFit="1" customWidth="1"/>
    <col min="15118" max="15118" width="1.5546875" style="1" customWidth="1"/>
    <col min="15119" max="15119" width="18" style="1" customWidth="1"/>
    <col min="15120" max="15120" width="1.88671875" style="1" customWidth="1"/>
    <col min="15121" max="15121" width="16.109375" style="1" customWidth="1"/>
    <col min="15122" max="15122" width="2.33203125" style="1" customWidth="1"/>
    <col min="15123" max="15123" width="15.109375" style="1" customWidth="1"/>
    <col min="15124" max="15124" width="11.5546875" style="1" bestFit="1" customWidth="1"/>
    <col min="15125" max="15125" width="12.33203125" style="1" bestFit="1" customWidth="1"/>
    <col min="15126" max="15360" width="11" style="1"/>
    <col min="15361" max="15361" width="38.6640625" style="1" customWidth="1"/>
    <col min="15362" max="15362" width="10.88671875" style="1" customWidth="1"/>
    <col min="15363" max="15363" width="13.5546875" style="1" customWidth="1"/>
    <col min="15364" max="15364" width="0.88671875" style="1" customWidth="1"/>
    <col min="15365" max="15365" width="12.5546875" style="1" customWidth="1"/>
    <col min="15366" max="15366" width="1.5546875" style="1" customWidth="1"/>
    <col min="15367" max="15367" width="11.5546875" style="1" customWidth="1"/>
    <col min="15368" max="15368" width="2.5546875" style="1" customWidth="1"/>
    <col min="15369" max="15369" width="15.44140625" style="1" customWidth="1"/>
    <col min="15370" max="15370" width="2.109375" style="1" customWidth="1"/>
    <col min="15371" max="15371" width="10" style="1" customWidth="1"/>
    <col min="15372" max="15372" width="1.33203125" style="1" customWidth="1"/>
    <col min="15373" max="15373" width="10.88671875" style="1" bestFit="1" customWidth="1"/>
    <col min="15374" max="15374" width="1.5546875" style="1" customWidth="1"/>
    <col min="15375" max="15375" width="18" style="1" customWidth="1"/>
    <col min="15376" max="15376" width="1.88671875" style="1" customWidth="1"/>
    <col min="15377" max="15377" width="16.109375" style="1" customWidth="1"/>
    <col min="15378" max="15378" width="2.33203125" style="1" customWidth="1"/>
    <col min="15379" max="15379" width="15.109375" style="1" customWidth="1"/>
    <col min="15380" max="15380" width="11.5546875" style="1" bestFit="1" customWidth="1"/>
    <col min="15381" max="15381" width="12.33203125" style="1" bestFit="1" customWidth="1"/>
    <col min="15382" max="15616" width="11" style="1"/>
    <col min="15617" max="15617" width="38.6640625" style="1" customWidth="1"/>
    <col min="15618" max="15618" width="10.88671875" style="1" customWidth="1"/>
    <col min="15619" max="15619" width="13.5546875" style="1" customWidth="1"/>
    <col min="15620" max="15620" width="0.88671875" style="1" customWidth="1"/>
    <col min="15621" max="15621" width="12.5546875" style="1" customWidth="1"/>
    <col min="15622" max="15622" width="1.5546875" style="1" customWidth="1"/>
    <col min="15623" max="15623" width="11.5546875" style="1" customWidth="1"/>
    <col min="15624" max="15624" width="2.5546875" style="1" customWidth="1"/>
    <col min="15625" max="15625" width="15.44140625" style="1" customWidth="1"/>
    <col min="15626" max="15626" width="2.109375" style="1" customWidth="1"/>
    <col min="15627" max="15627" width="10" style="1" customWidth="1"/>
    <col min="15628" max="15628" width="1.33203125" style="1" customWidth="1"/>
    <col min="15629" max="15629" width="10.88671875" style="1" bestFit="1" customWidth="1"/>
    <col min="15630" max="15630" width="1.5546875" style="1" customWidth="1"/>
    <col min="15631" max="15631" width="18" style="1" customWidth="1"/>
    <col min="15632" max="15632" width="1.88671875" style="1" customWidth="1"/>
    <col min="15633" max="15633" width="16.109375" style="1" customWidth="1"/>
    <col min="15634" max="15634" width="2.33203125" style="1" customWidth="1"/>
    <col min="15635" max="15635" width="15.109375" style="1" customWidth="1"/>
    <col min="15636" max="15636" width="11.5546875" style="1" bestFit="1" customWidth="1"/>
    <col min="15637" max="15637" width="12.33203125" style="1" bestFit="1" customWidth="1"/>
    <col min="15638" max="15872" width="11" style="1"/>
    <col min="15873" max="15873" width="38.6640625" style="1" customWidth="1"/>
    <col min="15874" max="15874" width="10.88671875" style="1" customWidth="1"/>
    <col min="15875" max="15875" width="13.5546875" style="1" customWidth="1"/>
    <col min="15876" max="15876" width="0.88671875" style="1" customWidth="1"/>
    <col min="15877" max="15877" width="12.5546875" style="1" customWidth="1"/>
    <col min="15878" max="15878" width="1.5546875" style="1" customWidth="1"/>
    <col min="15879" max="15879" width="11.5546875" style="1" customWidth="1"/>
    <col min="15880" max="15880" width="2.5546875" style="1" customWidth="1"/>
    <col min="15881" max="15881" width="15.44140625" style="1" customWidth="1"/>
    <col min="15882" max="15882" width="2.109375" style="1" customWidth="1"/>
    <col min="15883" max="15883" width="10" style="1" customWidth="1"/>
    <col min="15884" max="15884" width="1.33203125" style="1" customWidth="1"/>
    <col min="15885" max="15885" width="10.88671875" style="1" bestFit="1" customWidth="1"/>
    <col min="15886" max="15886" width="1.5546875" style="1" customWidth="1"/>
    <col min="15887" max="15887" width="18" style="1" customWidth="1"/>
    <col min="15888" max="15888" width="1.88671875" style="1" customWidth="1"/>
    <col min="15889" max="15889" width="16.109375" style="1" customWidth="1"/>
    <col min="15890" max="15890" width="2.33203125" style="1" customWidth="1"/>
    <col min="15891" max="15891" width="15.109375" style="1" customWidth="1"/>
    <col min="15892" max="15892" width="11.5546875" style="1" bestFit="1" customWidth="1"/>
    <col min="15893" max="15893" width="12.33203125" style="1" bestFit="1" customWidth="1"/>
    <col min="15894" max="16128" width="11" style="1"/>
    <col min="16129" max="16129" width="38.6640625" style="1" customWidth="1"/>
    <col min="16130" max="16130" width="10.88671875" style="1" customWidth="1"/>
    <col min="16131" max="16131" width="13.5546875" style="1" customWidth="1"/>
    <col min="16132" max="16132" width="0.88671875" style="1" customWidth="1"/>
    <col min="16133" max="16133" width="12.5546875" style="1" customWidth="1"/>
    <col min="16134" max="16134" width="1.5546875" style="1" customWidth="1"/>
    <col min="16135" max="16135" width="11.5546875" style="1" customWidth="1"/>
    <col min="16136" max="16136" width="2.5546875" style="1" customWidth="1"/>
    <col min="16137" max="16137" width="15.44140625" style="1" customWidth="1"/>
    <col min="16138" max="16138" width="2.109375" style="1" customWidth="1"/>
    <col min="16139" max="16139" width="10" style="1" customWidth="1"/>
    <col min="16140" max="16140" width="1.33203125" style="1" customWidth="1"/>
    <col min="16141" max="16141" width="10.88671875" style="1" bestFit="1" customWidth="1"/>
    <col min="16142" max="16142" width="1.5546875" style="1" customWidth="1"/>
    <col min="16143" max="16143" width="18" style="1" customWidth="1"/>
    <col min="16144" max="16144" width="1.88671875" style="1" customWidth="1"/>
    <col min="16145" max="16145" width="16.109375" style="1" customWidth="1"/>
    <col min="16146" max="16146" width="2.33203125" style="1" customWidth="1"/>
    <col min="16147" max="16147" width="15.109375" style="1" customWidth="1"/>
    <col min="16148" max="16148" width="11.5546875" style="1" bestFit="1" customWidth="1"/>
    <col min="16149" max="16149" width="12.33203125" style="1" bestFit="1" customWidth="1"/>
    <col min="16150" max="16384" width="11" style="1"/>
  </cols>
  <sheetData>
    <row r="1" spans="1:26" ht="84" customHeight="1" x14ac:dyDescent="0.35">
      <c r="Q1" s="498" t="s">
        <v>0</v>
      </c>
      <c r="R1" s="499"/>
      <c r="S1" s="499"/>
    </row>
    <row r="2" spans="1:26" ht="52.5" customHeight="1" x14ac:dyDescent="0.4">
      <c r="A2" s="4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6"/>
      <c r="R2" s="5"/>
      <c r="S2" s="5"/>
    </row>
    <row r="3" spans="1:26" ht="12.75" customHeight="1" thickBot="1" x14ac:dyDescent="0.45">
      <c r="A3" s="7"/>
      <c r="B3" s="7"/>
      <c r="C3" s="7"/>
      <c r="D3" s="7"/>
      <c r="E3" s="7"/>
      <c r="F3" s="7"/>
      <c r="G3" s="7"/>
      <c r="H3" s="7"/>
      <c r="I3" s="9"/>
      <c r="J3" s="7"/>
      <c r="K3" s="7"/>
      <c r="L3" s="7"/>
      <c r="M3" s="10"/>
      <c r="N3" s="7"/>
      <c r="O3" s="8"/>
      <c r="P3" s="7"/>
      <c r="Q3" s="8"/>
      <c r="R3" s="7"/>
      <c r="S3" s="9"/>
    </row>
    <row r="4" spans="1:26" s="18" customFormat="1" ht="78.75" customHeight="1" thickTop="1" thickBot="1" x14ac:dyDescent="0.3">
      <c r="A4" s="11" t="s">
        <v>2</v>
      </c>
      <c r="B4" s="495" t="s">
        <v>3</v>
      </c>
      <c r="C4" s="495"/>
      <c r="D4" s="13"/>
      <c r="E4" s="11" t="s">
        <v>4</v>
      </c>
      <c r="F4" s="13"/>
      <c r="G4" s="11" t="s">
        <v>5</v>
      </c>
      <c r="H4" s="13"/>
      <c r="I4" s="11" t="s">
        <v>6</v>
      </c>
      <c r="J4" s="13"/>
      <c r="K4" s="14" t="s">
        <v>7</v>
      </c>
      <c r="L4" s="13"/>
      <c r="M4" s="15" t="s">
        <v>8</v>
      </c>
      <c r="N4" s="13"/>
      <c r="O4" s="16" t="s">
        <v>9</v>
      </c>
      <c r="P4" s="13"/>
      <c r="Q4" s="16" t="s">
        <v>10</v>
      </c>
      <c r="R4" s="13"/>
      <c r="S4" s="16" t="s">
        <v>84</v>
      </c>
      <c r="T4" s="17"/>
    </row>
    <row r="5" spans="1:26" s="18" customFormat="1" ht="15" customHeight="1" x14ac:dyDescent="0.25">
      <c r="A5" s="19" t="s">
        <v>12</v>
      </c>
      <c r="O5" s="20"/>
      <c r="Q5" s="20"/>
      <c r="T5" s="17"/>
    </row>
    <row r="6" spans="1:26" s="18" customFormat="1" ht="20.100000000000001" customHeight="1" x14ac:dyDescent="0.25">
      <c r="A6" s="150" t="s">
        <v>13</v>
      </c>
      <c r="B6" s="18" t="s">
        <v>14</v>
      </c>
      <c r="C6" s="18" t="s">
        <v>15</v>
      </c>
      <c r="E6" s="22">
        <v>14725</v>
      </c>
      <c r="G6" s="22">
        <v>0</v>
      </c>
      <c r="I6" s="22">
        <f>+E6-G6</f>
        <v>14725</v>
      </c>
      <c r="K6" s="23">
        <f>ROUND(IF(I6&lt;&gt;0,((O6/I6)/10),0),3)</f>
        <v>4.8559999999999999</v>
      </c>
      <c r="M6" s="23">
        <f>ROUND(IF(I6&lt;&gt;0,((Q6/I6)/10),0),3)</f>
        <v>5.3380000000000001</v>
      </c>
      <c r="O6" s="24">
        <v>715100</v>
      </c>
      <c r="Q6" s="24">
        <v>785980</v>
      </c>
      <c r="S6" s="24">
        <v>70880</v>
      </c>
      <c r="T6" s="17"/>
    </row>
    <row r="7" spans="1:26" s="18" customFormat="1" ht="20.100000000000001" customHeight="1" x14ac:dyDescent="0.25">
      <c r="A7" s="18" t="s">
        <v>16</v>
      </c>
      <c r="B7" s="18" t="s">
        <v>14</v>
      </c>
      <c r="C7" s="42" t="s">
        <v>85</v>
      </c>
      <c r="E7" s="22">
        <v>149460</v>
      </c>
      <c r="G7" s="22">
        <v>0</v>
      </c>
      <c r="I7" s="22">
        <f>+E7-G7</f>
        <v>149460</v>
      </c>
      <c r="K7" s="23">
        <f>ROUND(IF(I7&lt;&gt;0,((O7/I7)/10),0),3)</f>
        <v>5.1769999999999996</v>
      </c>
      <c r="M7" s="23">
        <f>ROUND(IF(I7&lt;&gt;0,((Q7/I7)/10),0),3)</f>
        <v>6.9290000000000003</v>
      </c>
      <c r="O7" s="24">
        <v>7737300</v>
      </c>
      <c r="Q7" s="24">
        <v>10356700</v>
      </c>
      <c r="S7" s="24">
        <v>2030260</v>
      </c>
      <c r="T7" s="17"/>
    </row>
    <row r="8" spans="1:26" s="18" customFormat="1" ht="20.100000000000001" customHeight="1" thickBot="1" x14ac:dyDescent="0.3">
      <c r="A8" s="19" t="s">
        <v>18</v>
      </c>
      <c r="E8" s="25">
        <f>+E6+E7</f>
        <v>164185</v>
      </c>
      <c r="F8" s="19"/>
      <c r="G8" s="25">
        <f>+G6+G7</f>
        <v>0</v>
      </c>
      <c r="H8" s="19"/>
      <c r="I8" s="25">
        <f>+I6+I7</f>
        <v>164185</v>
      </c>
      <c r="J8" s="19"/>
      <c r="K8" s="26">
        <f>ROUND(IF(I8&lt;&gt;0,((O8/I8)/10),0),3)</f>
        <v>5.1479999999999997</v>
      </c>
      <c r="L8" s="19"/>
      <c r="M8" s="26">
        <f>ROUND(IF(I8&lt;&gt;0,((Q8/I8)/10),0),3)</f>
        <v>6.7869999999999999</v>
      </c>
      <c r="N8" s="19"/>
      <c r="O8" s="27">
        <f>+O6+O7</f>
        <v>8452400</v>
      </c>
      <c r="P8" s="19"/>
      <c r="Q8" s="27">
        <f>+Q6+Q7</f>
        <v>11142680</v>
      </c>
      <c r="R8" s="19"/>
      <c r="S8" s="27">
        <f>+S6+S7</f>
        <v>2101140</v>
      </c>
      <c r="T8" s="17"/>
    </row>
    <row r="9" spans="1:26" s="18" customFormat="1" ht="18" customHeight="1" thickTop="1" x14ac:dyDescent="0.25">
      <c r="T9" s="17"/>
    </row>
    <row r="10" spans="1:26" s="18" customFormat="1" ht="18" customHeight="1" x14ac:dyDescent="0.25">
      <c r="A10" s="31" t="s">
        <v>19</v>
      </c>
      <c r="O10" s="20"/>
      <c r="Q10" s="20"/>
      <c r="T10" s="17"/>
    </row>
    <row r="11" spans="1:26" s="18" customFormat="1" ht="18" customHeight="1" x14ac:dyDescent="0.25">
      <c r="A11" s="18" t="s">
        <v>20</v>
      </c>
      <c r="B11" s="18" t="s">
        <v>14</v>
      </c>
      <c r="C11" s="32" t="s">
        <v>15</v>
      </c>
      <c r="E11" s="18">
        <v>5201.4000000000005</v>
      </c>
      <c r="G11" s="18">
        <v>2.9000000000000004</v>
      </c>
      <c r="I11" s="22">
        <f t="shared" ref="I11:I12" si="0">+E11-G11</f>
        <v>5198.5000000000009</v>
      </c>
      <c r="K11" s="23">
        <f t="shared" ref="K11:K12" si="1">ROUND(IF(I11&lt;&gt;0,((O11/I11)/10),0),3)</f>
        <v>3.077</v>
      </c>
      <c r="M11" s="23">
        <f t="shared" ref="M11:M12" si="2">ROUND(IF(I11&lt;&gt;0,((Q11/I11)/10),0),3)</f>
        <v>3.3849999999999998</v>
      </c>
      <c r="O11" s="20">
        <v>159979.26</v>
      </c>
      <c r="Q11" s="20">
        <v>175977.18000000002</v>
      </c>
      <c r="S11" s="20">
        <v>-5583.99</v>
      </c>
      <c r="T11" s="17"/>
    </row>
    <row r="12" spans="1:26" s="18" customFormat="1" ht="18" customHeight="1" x14ac:dyDescent="0.25">
      <c r="A12" s="18" t="s">
        <v>21</v>
      </c>
      <c r="B12" s="18" t="s">
        <v>14</v>
      </c>
      <c r="C12" s="32" t="s">
        <v>15</v>
      </c>
      <c r="E12" s="18">
        <v>11915.1</v>
      </c>
      <c r="G12" s="18">
        <v>0</v>
      </c>
      <c r="I12" s="22">
        <f t="shared" si="0"/>
        <v>11915.1</v>
      </c>
      <c r="K12" s="23">
        <f t="shared" si="1"/>
        <v>2.7490000000000001</v>
      </c>
      <c r="M12" s="23">
        <f t="shared" si="2"/>
        <v>3.024</v>
      </c>
      <c r="O12" s="20">
        <v>327589.65999999997</v>
      </c>
      <c r="Q12" s="20">
        <v>360348.63999999996</v>
      </c>
      <c r="S12" s="20">
        <v>-21701.250000000004</v>
      </c>
      <c r="T12" s="17"/>
    </row>
    <row r="13" spans="1:26" s="18" customFormat="1" ht="18" customHeight="1" x14ac:dyDescent="0.25">
      <c r="A13" s="61"/>
      <c r="O13" s="20"/>
      <c r="Q13" s="20"/>
      <c r="T13" s="17"/>
    </row>
    <row r="14" spans="1:26" s="18" customFormat="1" ht="20.100000000000001" customHeight="1" x14ac:dyDescent="0.25">
      <c r="A14" s="56" t="s">
        <v>86</v>
      </c>
      <c r="C14" s="32" t="s">
        <v>87</v>
      </c>
      <c r="E14" s="56">
        <v>138</v>
      </c>
      <c r="G14" s="56">
        <v>0</v>
      </c>
      <c r="I14" s="22">
        <f t="shared" ref="I14:I47" si="3">+E14-G14</f>
        <v>138</v>
      </c>
      <c r="K14" s="23">
        <f t="shared" ref="K14:K47" si="4">ROUND(IF(I14&lt;&gt;0,((O14/I14)/10),0),3)</f>
        <v>3.0169999999999999</v>
      </c>
      <c r="M14" s="23">
        <f t="shared" ref="M14:M47" si="5">ROUND(IF(I14&lt;&gt;0,((Q14/I14)/10),0),3)</f>
        <v>4.0590000000000002</v>
      </c>
      <c r="O14" s="57">
        <v>4163.51</v>
      </c>
      <c r="Q14" s="57">
        <v>5601.6900000000005</v>
      </c>
      <c r="S14" s="57">
        <v>898.22</v>
      </c>
      <c r="T14" s="33"/>
      <c r="U14" s="20"/>
    </row>
    <row r="15" spans="1:26" s="18" customFormat="1" ht="20.100000000000001" customHeight="1" x14ac:dyDescent="0.25">
      <c r="A15" s="18" t="s">
        <v>88</v>
      </c>
      <c r="C15" s="32" t="s">
        <v>87</v>
      </c>
      <c r="E15" s="18">
        <v>4</v>
      </c>
      <c r="G15" s="18">
        <v>0</v>
      </c>
      <c r="I15" s="22">
        <f t="shared" si="3"/>
        <v>4</v>
      </c>
      <c r="K15" s="23">
        <f t="shared" si="4"/>
        <v>3.2320000000000002</v>
      </c>
      <c r="M15" s="23">
        <f t="shared" si="5"/>
        <v>3.968</v>
      </c>
      <c r="O15" s="20">
        <v>129.28</v>
      </c>
      <c r="Q15" s="20">
        <v>158.72</v>
      </c>
      <c r="S15" s="20">
        <v>16.28</v>
      </c>
      <c r="T15" s="33"/>
      <c r="U15" s="34"/>
      <c r="V15" s="34"/>
      <c r="W15" s="34"/>
    </row>
    <row r="16" spans="1:26" s="18" customFormat="1" ht="20.100000000000001" customHeight="1" x14ac:dyDescent="0.25">
      <c r="A16" s="18" t="s">
        <v>89</v>
      </c>
      <c r="C16" s="32" t="s">
        <v>87</v>
      </c>
      <c r="E16" s="18">
        <v>387</v>
      </c>
      <c r="G16" s="18">
        <v>0</v>
      </c>
      <c r="I16" s="22">
        <f t="shared" si="3"/>
        <v>387</v>
      </c>
      <c r="K16" s="23">
        <f t="shared" si="4"/>
        <v>3.363</v>
      </c>
      <c r="M16" s="23">
        <f t="shared" si="5"/>
        <v>4.4269999999999996</v>
      </c>
      <c r="O16" s="20">
        <v>13013.38</v>
      </c>
      <c r="Q16" s="20">
        <v>17131.28</v>
      </c>
      <c r="S16" s="20">
        <v>2761.3199999999997</v>
      </c>
      <c r="T16" s="17"/>
      <c r="U16" s="35"/>
      <c r="V16" s="35"/>
      <c r="W16" s="35"/>
      <c r="X16" s="36"/>
      <c r="Y16" s="35"/>
      <c r="Z16" s="35"/>
    </row>
    <row r="17" spans="1:28" s="18" customFormat="1" ht="20.100000000000001" hidden="1" customHeight="1" x14ac:dyDescent="0.25">
      <c r="C17" s="32" t="s">
        <v>87</v>
      </c>
      <c r="I17" s="22">
        <f t="shared" si="3"/>
        <v>0</v>
      </c>
      <c r="K17" s="23">
        <f t="shared" si="4"/>
        <v>0</v>
      </c>
      <c r="M17" s="23">
        <f t="shared" si="5"/>
        <v>0</v>
      </c>
      <c r="O17" s="20"/>
      <c r="Q17" s="20"/>
      <c r="S17" s="20"/>
      <c r="T17" s="17"/>
      <c r="U17" s="35"/>
      <c r="V17" s="35"/>
      <c r="W17" s="35"/>
      <c r="X17" s="36"/>
      <c r="Y17" s="35"/>
      <c r="Z17" s="35"/>
    </row>
    <row r="18" spans="1:28" s="18" customFormat="1" ht="5.25" hidden="1" customHeight="1" x14ac:dyDescent="0.25">
      <c r="C18" s="32" t="s">
        <v>87</v>
      </c>
      <c r="I18" s="22">
        <f t="shared" si="3"/>
        <v>0</v>
      </c>
      <c r="K18" s="23">
        <f t="shared" si="4"/>
        <v>0</v>
      </c>
      <c r="M18" s="23">
        <f t="shared" si="5"/>
        <v>0</v>
      </c>
      <c r="O18" s="20"/>
      <c r="P18" s="20"/>
      <c r="Q18" s="20"/>
      <c r="R18" s="20"/>
      <c r="S18" s="20"/>
      <c r="T18" s="17"/>
      <c r="U18" s="20"/>
      <c r="V18" s="20"/>
      <c r="W18" s="20"/>
      <c r="X18" s="20"/>
      <c r="Y18" s="20"/>
      <c r="Z18" s="20"/>
      <c r="AA18" s="20"/>
      <c r="AB18" s="20"/>
    </row>
    <row r="19" spans="1:28" s="18" customFormat="1" ht="20.100000000000001" customHeight="1" x14ac:dyDescent="0.25">
      <c r="A19" s="18" t="s">
        <v>90</v>
      </c>
      <c r="C19" s="32" t="s">
        <v>87</v>
      </c>
      <c r="E19" s="18">
        <v>7802</v>
      </c>
      <c r="G19" s="18">
        <v>0</v>
      </c>
      <c r="I19" s="22">
        <f t="shared" si="3"/>
        <v>7802</v>
      </c>
      <c r="K19" s="23">
        <f t="shared" si="4"/>
        <v>4.1509999999999998</v>
      </c>
      <c r="M19" s="23">
        <f t="shared" si="5"/>
        <v>6.4429999999999996</v>
      </c>
      <c r="O19" s="20">
        <v>323874.02</v>
      </c>
      <c r="P19" s="24"/>
      <c r="Q19" s="20">
        <v>502658.90999999992</v>
      </c>
      <c r="R19" s="45"/>
      <c r="S19" s="20">
        <v>154687.16999999998</v>
      </c>
      <c r="T19" s="17"/>
      <c r="U19" s="35"/>
      <c r="V19" s="35"/>
      <c r="W19" s="35"/>
      <c r="X19" s="36"/>
      <c r="Y19" s="35"/>
      <c r="Z19" s="35"/>
    </row>
    <row r="20" spans="1:28" s="18" customFormat="1" ht="20.100000000000001" customHeight="1" x14ac:dyDescent="0.25">
      <c r="A20" s="18" t="s">
        <v>91</v>
      </c>
      <c r="C20" s="32" t="s">
        <v>87</v>
      </c>
      <c r="E20" s="18">
        <v>73</v>
      </c>
      <c r="G20" s="18">
        <v>0</v>
      </c>
      <c r="I20" s="22">
        <f t="shared" si="3"/>
        <v>73</v>
      </c>
      <c r="K20" s="23">
        <f t="shared" si="4"/>
        <v>3.488</v>
      </c>
      <c r="M20" s="23">
        <f t="shared" si="5"/>
        <v>4.569</v>
      </c>
      <c r="O20" s="20">
        <v>2546.37</v>
      </c>
      <c r="P20" s="24"/>
      <c r="Q20" s="20">
        <v>3335.44</v>
      </c>
      <c r="R20" s="45"/>
      <c r="S20" s="20">
        <v>509.3</v>
      </c>
      <c r="T20" s="17"/>
      <c r="U20" s="35"/>
      <c r="V20" s="35"/>
      <c r="W20" s="35"/>
      <c r="X20" s="36"/>
      <c r="Y20" s="35"/>
      <c r="Z20" s="35"/>
    </row>
    <row r="21" spans="1:28" s="18" customFormat="1" ht="20.100000000000001" customHeight="1" x14ac:dyDescent="0.25">
      <c r="A21" s="18" t="s">
        <v>63</v>
      </c>
      <c r="C21" s="32" t="s">
        <v>87</v>
      </c>
      <c r="E21" s="18">
        <v>3187</v>
      </c>
      <c r="G21" s="18">
        <v>0</v>
      </c>
      <c r="I21" s="22">
        <f t="shared" si="3"/>
        <v>3187</v>
      </c>
      <c r="K21" s="23">
        <f t="shared" si="4"/>
        <v>3.3959999999999999</v>
      </c>
      <c r="M21" s="23">
        <f t="shared" si="5"/>
        <v>4.9249999999999998</v>
      </c>
      <c r="O21" s="20">
        <v>108241.93000000001</v>
      </c>
      <c r="P21" s="24"/>
      <c r="Q21" s="20">
        <v>156946.44000000003</v>
      </c>
      <c r="R21" s="45"/>
      <c r="S21" s="20">
        <v>37529.86</v>
      </c>
      <c r="T21" s="17"/>
      <c r="U21" s="35"/>
      <c r="V21" s="35"/>
      <c r="W21" s="35"/>
      <c r="X21" s="36"/>
      <c r="Y21" s="35"/>
      <c r="Z21" s="35"/>
    </row>
    <row r="22" spans="1:28" s="18" customFormat="1" ht="20.100000000000001" customHeight="1" x14ac:dyDescent="0.25">
      <c r="A22" s="18" t="s">
        <v>92</v>
      </c>
      <c r="C22" s="32" t="s">
        <v>87</v>
      </c>
      <c r="E22" s="18">
        <v>846</v>
      </c>
      <c r="G22" s="18">
        <v>0</v>
      </c>
      <c r="I22" s="22">
        <f t="shared" si="3"/>
        <v>846</v>
      </c>
      <c r="K22" s="23">
        <f t="shared" si="4"/>
        <v>3.1040000000000001</v>
      </c>
      <c r="M22" s="23">
        <f t="shared" si="5"/>
        <v>4.0869999999999997</v>
      </c>
      <c r="O22" s="20">
        <v>26263.699999999997</v>
      </c>
      <c r="P22" s="24"/>
      <c r="Q22" s="20">
        <v>34575.21</v>
      </c>
      <c r="R22" s="45"/>
      <c r="S22" s="20">
        <v>5049.25</v>
      </c>
      <c r="T22" s="17"/>
      <c r="U22" s="35"/>
      <c r="V22" s="35"/>
      <c r="W22" s="35"/>
      <c r="X22" s="36"/>
      <c r="Y22" s="35"/>
      <c r="Z22" s="35"/>
    </row>
    <row r="23" spans="1:28" s="18" customFormat="1" ht="20.100000000000001" customHeight="1" x14ac:dyDescent="0.25">
      <c r="A23" s="18" t="s">
        <v>34</v>
      </c>
      <c r="C23" s="32" t="s">
        <v>87</v>
      </c>
      <c r="E23" s="18">
        <v>135</v>
      </c>
      <c r="G23" s="18">
        <v>0</v>
      </c>
      <c r="I23" s="22">
        <f t="shared" si="3"/>
        <v>135</v>
      </c>
      <c r="K23" s="23">
        <f t="shared" si="4"/>
        <v>3.496</v>
      </c>
      <c r="M23" s="23">
        <f t="shared" si="5"/>
        <v>4.2779999999999996</v>
      </c>
      <c r="O23" s="20">
        <v>4719.47</v>
      </c>
      <c r="P23" s="24"/>
      <c r="Q23" s="20">
        <v>5775.2</v>
      </c>
      <c r="R23" s="45"/>
      <c r="S23" s="20">
        <v>601.29</v>
      </c>
      <c r="T23" s="17"/>
      <c r="U23" s="35"/>
      <c r="V23" s="35"/>
      <c r="W23" s="35"/>
      <c r="X23" s="36"/>
      <c r="Y23" s="35"/>
      <c r="Z23" s="35"/>
    </row>
    <row r="24" spans="1:28" s="18" customFormat="1" ht="20.100000000000001" customHeight="1" x14ac:dyDescent="0.25">
      <c r="A24" s="18" t="s">
        <v>37</v>
      </c>
      <c r="C24" s="32" t="s">
        <v>87</v>
      </c>
      <c r="E24" s="18">
        <v>159</v>
      </c>
      <c r="G24" s="18">
        <v>0</v>
      </c>
      <c r="I24" s="22">
        <f t="shared" si="3"/>
        <v>159</v>
      </c>
      <c r="K24" s="23">
        <f t="shared" si="4"/>
        <v>3.016</v>
      </c>
      <c r="M24" s="23">
        <f t="shared" si="5"/>
        <v>3.863</v>
      </c>
      <c r="O24" s="20">
        <v>4795.54</v>
      </c>
      <c r="P24" s="24"/>
      <c r="Q24" s="20">
        <v>6141.92</v>
      </c>
      <c r="R24" s="45"/>
      <c r="S24" s="20">
        <v>697.66000000000008</v>
      </c>
      <c r="T24" s="17"/>
      <c r="U24" s="35"/>
      <c r="V24" s="35"/>
      <c r="W24" s="35"/>
      <c r="X24" s="36"/>
      <c r="Y24" s="35"/>
      <c r="Z24" s="35"/>
    </row>
    <row r="25" spans="1:28" s="18" customFormat="1" ht="20.100000000000001" customHeight="1" x14ac:dyDescent="0.25">
      <c r="A25" s="18" t="s">
        <v>90</v>
      </c>
      <c r="C25" s="32" t="s">
        <v>93</v>
      </c>
      <c r="E25" s="18">
        <v>50</v>
      </c>
      <c r="G25" s="18">
        <v>0</v>
      </c>
      <c r="I25" s="22">
        <f t="shared" si="3"/>
        <v>50</v>
      </c>
      <c r="K25" s="23">
        <f t="shared" si="4"/>
        <v>4.3090000000000002</v>
      </c>
      <c r="M25" s="23">
        <f t="shared" si="5"/>
        <v>5.1589999999999998</v>
      </c>
      <c r="O25" s="20">
        <v>2154.5</v>
      </c>
      <c r="P25" s="24"/>
      <c r="Q25" s="20">
        <v>2579.5</v>
      </c>
      <c r="R25" s="45"/>
      <c r="S25" s="20">
        <v>234.5</v>
      </c>
      <c r="T25" s="17"/>
      <c r="U25" s="35"/>
      <c r="V25" s="35"/>
      <c r="W25" s="35"/>
      <c r="X25" s="36"/>
      <c r="Y25" s="35"/>
      <c r="Z25" s="35"/>
    </row>
    <row r="26" spans="1:28" s="18" customFormat="1" ht="20.100000000000001" customHeight="1" x14ac:dyDescent="0.25">
      <c r="A26" s="18" t="s">
        <v>91</v>
      </c>
      <c r="C26" s="32" t="s">
        <v>93</v>
      </c>
      <c r="E26" s="18">
        <v>875</v>
      </c>
      <c r="G26" s="18">
        <v>0</v>
      </c>
      <c r="I26" s="22">
        <f t="shared" si="3"/>
        <v>875</v>
      </c>
      <c r="K26" s="23">
        <f t="shared" si="4"/>
        <v>3.7650000000000001</v>
      </c>
      <c r="M26" s="23">
        <f t="shared" si="5"/>
        <v>4.4649999999999999</v>
      </c>
      <c r="O26" s="20">
        <v>32939.5</v>
      </c>
      <c r="P26" s="24"/>
      <c r="Q26" s="20">
        <v>39064.759999999995</v>
      </c>
      <c r="R26" s="45"/>
      <c r="S26" s="20">
        <v>3519.51</v>
      </c>
      <c r="T26" s="17"/>
      <c r="U26" s="35"/>
      <c r="V26" s="35"/>
      <c r="W26" s="35"/>
      <c r="X26" s="36"/>
      <c r="Y26" s="35"/>
      <c r="Z26" s="35"/>
    </row>
    <row r="27" spans="1:28" s="18" customFormat="1" ht="20.100000000000001" customHeight="1" x14ac:dyDescent="0.25">
      <c r="A27" s="18" t="s">
        <v>94</v>
      </c>
      <c r="C27" s="32" t="s">
        <v>93</v>
      </c>
      <c r="E27" s="18">
        <v>7425</v>
      </c>
      <c r="G27" s="18">
        <v>0</v>
      </c>
      <c r="I27" s="22">
        <f t="shared" si="3"/>
        <v>7425</v>
      </c>
      <c r="K27" s="23">
        <f t="shared" si="4"/>
        <v>5.141</v>
      </c>
      <c r="M27" s="23">
        <f t="shared" si="5"/>
        <v>5.9489999999999998</v>
      </c>
      <c r="O27" s="20">
        <v>381719.91</v>
      </c>
      <c r="P27" s="24"/>
      <c r="Q27" s="20">
        <v>441682.19</v>
      </c>
      <c r="R27" s="45"/>
      <c r="S27" s="20">
        <v>40032.18</v>
      </c>
      <c r="T27" s="17"/>
      <c r="U27" s="35"/>
      <c r="V27" s="35"/>
      <c r="W27" s="35"/>
      <c r="X27" s="36"/>
      <c r="Y27" s="35"/>
      <c r="Z27" s="35"/>
    </row>
    <row r="28" spans="1:28" s="18" customFormat="1" ht="20.100000000000001" customHeight="1" x14ac:dyDescent="0.25">
      <c r="A28" s="18" t="s">
        <v>92</v>
      </c>
      <c r="C28" s="32" t="s">
        <v>93</v>
      </c>
      <c r="E28" s="18">
        <v>2680</v>
      </c>
      <c r="G28" s="18">
        <v>0</v>
      </c>
      <c r="I28" s="22">
        <f t="shared" si="3"/>
        <v>2680</v>
      </c>
      <c r="K28" s="23">
        <f t="shared" si="4"/>
        <v>2.8090000000000002</v>
      </c>
      <c r="M28" s="23">
        <f t="shared" si="5"/>
        <v>3.5169999999999999</v>
      </c>
      <c r="O28" s="20">
        <v>75278.14</v>
      </c>
      <c r="P28" s="24"/>
      <c r="Q28" s="20">
        <v>94263.03</v>
      </c>
      <c r="R28" s="45"/>
      <c r="S28" s="20">
        <v>8569.49</v>
      </c>
      <c r="T28" s="17"/>
      <c r="U28" s="35"/>
      <c r="V28" s="35"/>
      <c r="W28" s="35"/>
      <c r="X28" s="36"/>
      <c r="Y28" s="35"/>
      <c r="Z28" s="35"/>
    </row>
    <row r="29" spans="1:28" s="18" customFormat="1" ht="20.100000000000001" customHeight="1" x14ac:dyDescent="0.25">
      <c r="A29" s="18" t="s">
        <v>95</v>
      </c>
      <c r="C29" s="32" t="s">
        <v>93</v>
      </c>
      <c r="E29" s="18">
        <v>1893</v>
      </c>
      <c r="G29" s="18">
        <v>0</v>
      </c>
      <c r="I29" s="22">
        <f t="shared" si="3"/>
        <v>1893</v>
      </c>
      <c r="K29" s="23">
        <f t="shared" si="4"/>
        <v>2.8519999999999999</v>
      </c>
      <c r="M29" s="23">
        <f t="shared" si="5"/>
        <v>3.51</v>
      </c>
      <c r="O29" s="20">
        <v>53988.88</v>
      </c>
      <c r="P29" s="24"/>
      <c r="Q29" s="20">
        <v>66453.47</v>
      </c>
      <c r="R29" s="45"/>
      <c r="S29" s="20">
        <v>6037.29</v>
      </c>
      <c r="T29" s="17"/>
      <c r="U29" s="35"/>
      <c r="V29" s="35"/>
      <c r="W29" s="35"/>
      <c r="X29" s="36"/>
      <c r="Y29" s="35"/>
      <c r="Z29" s="35"/>
    </row>
    <row r="30" spans="1:28" s="18" customFormat="1" ht="20.100000000000001" customHeight="1" x14ac:dyDescent="0.25">
      <c r="A30" s="18" t="s">
        <v>96</v>
      </c>
      <c r="C30" s="32" t="s">
        <v>93</v>
      </c>
      <c r="E30" s="18">
        <v>20</v>
      </c>
      <c r="G30" s="18">
        <v>0</v>
      </c>
      <c r="I30" s="22">
        <f t="shared" si="3"/>
        <v>20</v>
      </c>
      <c r="K30" s="23">
        <f t="shared" si="4"/>
        <v>3.1160000000000001</v>
      </c>
      <c r="M30" s="23">
        <f t="shared" si="5"/>
        <v>3.617</v>
      </c>
      <c r="O30" s="20">
        <v>623.20000000000005</v>
      </c>
      <c r="P30" s="24"/>
      <c r="Q30" s="20">
        <v>723.36</v>
      </c>
      <c r="R30" s="45"/>
      <c r="S30" s="20">
        <v>65.760000000000005</v>
      </c>
      <c r="T30" s="17"/>
      <c r="U30" s="35"/>
      <c r="V30" s="35"/>
      <c r="W30" s="35"/>
      <c r="X30" s="36"/>
      <c r="Y30" s="35"/>
      <c r="Z30" s="35"/>
    </row>
    <row r="31" spans="1:28" s="18" customFormat="1" ht="20.100000000000001" customHeight="1" x14ac:dyDescent="0.25">
      <c r="A31" s="18" t="s">
        <v>97</v>
      </c>
      <c r="C31" s="32" t="s">
        <v>23</v>
      </c>
      <c r="E31" s="18">
        <v>353</v>
      </c>
      <c r="G31" s="18">
        <v>0</v>
      </c>
      <c r="I31" s="22">
        <f t="shared" si="3"/>
        <v>353</v>
      </c>
      <c r="K31" s="23">
        <f t="shared" si="4"/>
        <v>3.3180000000000001</v>
      </c>
      <c r="M31" s="23">
        <f t="shared" si="5"/>
        <v>4.58</v>
      </c>
      <c r="O31" s="20">
        <v>11712.6</v>
      </c>
      <c r="P31" s="24"/>
      <c r="Q31" s="20">
        <v>16167.87</v>
      </c>
      <c r="R31" s="45"/>
      <c r="S31" s="20">
        <v>3280.35</v>
      </c>
      <c r="T31" s="17"/>
      <c r="U31" s="35"/>
      <c r="V31" s="35"/>
      <c r="W31" s="35"/>
      <c r="X31" s="36"/>
      <c r="Y31" s="35"/>
      <c r="Z31" s="35"/>
    </row>
    <row r="32" spans="1:28" s="18" customFormat="1" ht="20.100000000000001" customHeight="1" x14ac:dyDescent="0.25">
      <c r="A32" s="18" t="s">
        <v>86</v>
      </c>
      <c r="C32" s="32" t="s">
        <v>23</v>
      </c>
      <c r="E32" s="18">
        <v>303</v>
      </c>
      <c r="G32" s="18">
        <v>0</v>
      </c>
      <c r="I32" s="22">
        <f t="shared" si="3"/>
        <v>303</v>
      </c>
      <c r="K32" s="23">
        <f t="shared" si="4"/>
        <v>3.0670000000000002</v>
      </c>
      <c r="M32" s="23">
        <f t="shared" si="5"/>
        <v>4.5199999999999996</v>
      </c>
      <c r="O32" s="20">
        <v>9294.0499999999993</v>
      </c>
      <c r="P32" s="24"/>
      <c r="Q32" s="20">
        <v>13694.95</v>
      </c>
      <c r="R32" s="45"/>
      <c r="S32" s="20">
        <v>3808.7000000000003</v>
      </c>
      <c r="T32" s="17"/>
      <c r="U32" s="35"/>
      <c r="V32" s="35"/>
      <c r="W32" s="35"/>
      <c r="X32" s="36"/>
      <c r="Y32" s="35"/>
      <c r="Z32" s="35"/>
    </row>
    <row r="33" spans="1:26" s="18" customFormat="1" ht="20.100000000000001" customHeight="1" x14ac:dyDescent="0.25">
      <c r="A33" s="18" t="s">
        <v>88</v>
      </c>
      <c r="C33" s="32" t="s">
        <v>23</v>
      </c>
      <c r="E33" s="18">
        <v>3752</v>
      </c>
      <c r="G33" s="18">
        <v>0</v>
      </c>
      <c r="I33" s="22">
        <f t="shared" si="3"/>
        <v>3752</v>
      </c>
      <c r="K33" s="23">
        <f t="shared" si="4"/>
        <v>4.5949999999999998</v>
      </c>
      <c r="M33" s="23">
        <f t="shared" si="5"/>
        <v>6.1840000000000002</v>
      </c>
      <c r="O33" s="20">
        <v>172422.74</v>
      </c>
      <c r="P33" s="24"/>
      <c r="Q33" s="20">
        <v>232042.01</v>
      </c>
      <c r="R33" s="45"/>
      <c r="S33" s="20">
        <v>51123.53</v>
      </c>
      <c r="T33" s="17"/>
      <c r="U33" s="35"/>
      <c r="V33" s="35"/>
      <c r="W33" s="35"/>
      <c r="X33" s="36"/>
      <c r="Y33" s="35"/>
      <c r="Z33" s="35"/>
    </row>
    <row r="34" spans="1:26" s="18" customFormat="1" ht="20.100000000000001" customHeight="1" x14ac:dyDescent="0.25">
      <c r="A34" s="18" t="s">
        <v>98</v>
      </c>
      <c r="C34" s="32" t="s">
        <v>23</v>
      </c>
      <c r="E34" s="18">
        <v>410</v>
      </c>
      <c r="G34" s="18">
        <v>0</v>
      </c>
      <c r="I34" s="22">
        <f t="shared" si="3"/>
        <v>410</v>
      </c>
      <c r="K34" s="23">
        <f t="shared" si="4"/>
        <v>3.6</v>
      </c>
      <c r="M34" s="23">
        <f t="shared" si="5"/>
        <v>4.351</v>
      </c>
      <c r="O34" s="20">
        <v>14761.79</v>
      </c>
      <c r="P34" s="24"/>
      <c r="Q34" s="20">
        <v>17837.05</v>
      </c>
      <c r="R34" s="45"/>
      <c r="S34" s="20">
        <v>1832.76</v>
      </c>
      <c r="T34" s="17"/>
      <c r="U34" s="35"/>
      <c r="V34" s="35"/>
      <c r="W34" s="35"/>
      <c r="X34" s="36"/>
      <c r="Y34" s="35"/>
      <c r="Z34" s="35"/>
    </row>
    <row r="35" spans="1:26" s="18" customFormat="1" ht="20.100000000000001" customHeight="1" x14ac:dyDescent="0.25">
      <c r="A35" s="18" t="s">
        <v>99</v>
      </c>
      <c r="C35" s="32" t="s">
        <v>23</v>
      </c>
      <c r="E35" s="18">
        <v>1170</v>
      </c>
      <c r="G35" s="18">
        <v>0</v>
      </c>
      <c r="I35" s="22">
        <f t="shared" si="3"/>
        <v>1170</v>
      </c>
      <c r="K35" s="23">
        <f t="shared" si="4"/>
        <v>2.702</v>
      </c>
      <c r="M35" s="23">
        <f t="shared" si="5"/>
        <v>3.2930000000000001</v>
      </c>
      <c r="O35" s="20">
        <v>31616.1</v>
      </c>
      <c r="P35" s="24"/>
      <c r="Q35" s="20">
        <v>38522.43</v>
      </c>
      <c r="R35" s="45"/>
      <c r="S35" s="20">
        <v>2250.4299999999998</v>
      </c>
      <c r="T35" s="17"/>
      <c r="U35" s="35"/>
      <c r="V35" s="35"/>
      <c r="W35" s="35"/>
      <c r="X35" s="36"/>
      <c r="Y35" s="35"/>
      <c r="Z35" s="35"/>
    </row>
    <row r="36" spans="1:26" s="18" customFormat="1" ht="20.100000000000001" customHeight="1" x14ac:dyDescent="0.25">
      <c r="A36" s="18" t="s">
        <v>100</v>
      </c>
      <c r="C36" s="32" t="s">
        <v>23</v>
      </c>
      <c r="E36" s="18">
        <v>2449</v>
      </c>
      <c r="G36" s="18">
        <v>0</v>
      </c>
      <c r="I36" s="22">
        <f t="shared" si="3"/>
        <v>2449</v>
      </c>
      <c r="K36" s="23">
        <f t="shared" si="4"/>
        <v>2.5289999999999999</v>
      </c>
      <c r="M36" s="23">
        <f t="shared" si="5"/>
        <v>3.6419999999999999</v>
      </c>
      <c r="O36" s="20">
        <v>61937.57</v>
      </c>
      <c r="P36" s="24"/>
      <c r="Q36" s="20">
        <v>89187.37</v>
      </c>
      <c r="R36" s="45"/>
      <c r="S36" s="20">
        <v>19627.54</v>
      </c>
      <c r="T36" s="17"/>
      <c r="U36" s="35"/>
      <c r="V36" s="35"/>
      <c r="W36" s="35"/>
      <c r="X36" s="36"/>
      <c r="Y36" s="35"/>
      <c r="Z36" s="35"/>
    </row>
    <row r="37" spans="1:26" s="18" customFormat="1" ht="20.100000000000001" customHeight="1" x14ac:dyDescent="0.25">
      <c r="A37" s="18" t="s">
        <v>101</v>
      </c>
      <c r="C37" s="32" t="s">
        <v>23</v>
      </c>
      <c r="E37" s="18">
        <v>1969</v>
      </c>
      <c r="G37" s="18">
        <v>0</v>
      </c>
      <c r="I37" s="22">
        <f t="shared" si="3"/>
        <v>1969</v>
      </c>
      <c r="K37" s="23">
        <f t="shared" si="4"/>
        <v>3.4820000000000002</v>
      </c>
      <c r="M37" s="23">
        <f t="shared" si="5"/>
        <v>4.7969999999999997</v>
      </c>
      <c r="O37" s="20">
        <v>68568.150000000009</v>
      </c>
      <c r="P37" s="24"/>
      <c r="Q37" s="20">
        <v>94451.69</v>
      </c>
      <c r="R37" s="45"/>
      <c r="S37" s="20">
        <v>18821.68</v>
      </c>
      <c r="T37" s="17"/>
      <c r="U37" s="35"/>
      <c r="V37" s="35"/>
      <c r="W37" s="35"/>
      <c r="X37" s="36"/>
      <c r="Y37" s="35"/>
      <c r="Z37" s="35"/>
    </row>
    <row r="38" spans="1:26" s="18" customFormat="1" ht="20.100000000000001" customHeight="1" x14ac:dyDescent="0.25">
      <c r="A38" s="18" t="s">
        <v>90</v>
      </c>
      <c r="C38" s="32" t="s">
        <v>23</v>
      </c>
      <c r="E38" s="18">
        <v>74548</v>
      </c>
      <c r="G38" s="18">
        <v>0</v>
      </c>
      <c r="I38" s="22">
        <f t="shared" si="3"/>
        <v>74548</v>
      </c>
      <c r="K38" s="23">
        <f t="shared" si="4"/>
        <v>6.1079999999999997</v>
      </c>
      <c r="M38" s="23">
        <f t="shared" si="5"/>
        <v>8.4920000000000009</v>
      </c>
      <c r="O38" s="20">
        <v>4553249.9799999995</v>
      </c>
      <c r="P38" s="24"/>
      <c r="Q38" s="20">
        <v>6330430.2999999998</v>
      </c>
      <c r="R38" s="45"/>
      <c r="S38" s="20">
        <v>1640426.06</v>
      </c>
      <c r="T38" s="17"/>
      <c r="U38" s="35"/>
      <c r="V38" s="35"/>
      <c r="W38" s="35"/>
      <c r="X38" s="36"/>
      <c r="Y38" s="35"/>
      <c r="Z38" s="35"/>
    </row>
    <row r="39" spans="1:26" s="18" customFormat="1" ht="20.100000000000001" customHeight="1" x14ac:dyDescent="0.25">
      <c r="A39" s="18" t="s">
        <v>102</v>
      </c>
      <c r="C39" s="32" t="s">
        <v>23</v>
      </c>
      <c r="E39" s="18">
        <v>849</v>
      </c>
      <c r="G39" s="18">
        <v>0</v>
      </c>
      <c r="I39" s="22">
        <f t="shared" si="3"/>
        <v>849</v>
      </c>
      <c r="K39" s="23">
        <f t="shared" si="4"/>
        <v>3.4</v>
      </c>
      <c r="M39" s="23">
        <f t="shared" si="5"/>
        <v>4.7830000000000004</v>
      </c>
      <c r="O39" s="20">
        <v>28869.170000000002</v>
      </c>
      <c r="P39" s="24"/>
      <c r="Q39" s="20">
        <v>40605.85</v>
      </c>
      <c r="R39" s="45"/>
      <c r="S39" s="20">
        <v>8639.86</v>
      </c>
      <c r="T39" s="17"/>
      <c r="U39" s="35"/>
      <c r="V39" s="35"/>
      <c r="W39" s="35"/>
      <c r="X39" s="36"/>
      <c r="Y39" s="35"/>
      <c r="Z39" s="35"/>
    </row>
    <row r="40" spans="1:26" s="18" customFormat="1" ht="20.100000000000001" customHeight="1" x14ac:dyDescent="0.25">
      <c r="A40" s="18" t="s">
        <v>103</v>
      </c>
      <c r="C40" s="32" t="s">
        <v>23</v>
      </c>
      <c r="E40" s="18">
        <v>2938</v>
      </c>
      <c r="G40" s="18">
        <v>0</v>
      </c>
      <c r="I40" s="22">
        <f t="shared" si="3"/>
        <v>2938</v>
      </c>
      <c r="K40" s="23">
        <f t="shared" si="4"/>
        <v>3.2570000000000001</v>
      </c>
      <c r="M40" s="23">
        <f t="shared" si="5"/>
        <v>4.47</v>
      </c>
      <c r="O40" s="20">
        <v>95689.38</v>
      </c>
      <c r="P40" s="24"/>
      <c r="Q40" s="20">
        <v>131328.45000000001</v>
      </c>
      <c r="R40" s="45"/>
      <c r="S40" s="20">
        <v>28580.14</v>
      </c>
      <c r="T40" s="17"/>
      <c r="U40" s="35"/>
      <c r="V40" s="35"/>
      <c r="W40" s="35"/>
      <c r="X40" s="36"/>
      <c r="Y40" s="35"/>
      <c r="Z40" s="35"/>
    </row>
    <row r="41" spans="1:26" s="18" customFormat="1" ht="20.100000000000001" customHeight="1" x14ac:dyDescent="0.25">
      <c r="A41" s="18" t="s">
        <v>63</v>
      </c>
      <c r="C41" s="32" t="s">
        <v>23</v>
      </c>
      <c r="E41" s="18">
        <v>4870</v>
      </c>
      <c r="G41" s="18">
        <v>0</v>
      </c>
      <c r="I41" s="22">
        <f t="shared" si="3"/>
        <v>4870</v>
      </c>
      <c r="K41" s="23">
        <f t="shared" si="4"/>
        <v>9.7780000000000005</v>
      </c>
      <c r="M41" s="23">
        <f t="shared" si="5"/>
        <v>15.706</v>
      </c>
      <c r="O41" s="20">
        <v>476170.3</v>
      </c>
      <c r="P41" s="24"/>
      <c r="Q41" s="20">
        <v>764859.93</v>
      </c>
      <c r="R41" s="45"/>
      <c r="S41" s="20">
        <v>287979.53000000003</v>
      </c>
      <c r="T41" s="17"/>
      <c r="U41" s="35"/>
      <c r="V41" s="35"/>
      <c r="W41" s="35"/>
      <c r="X41" s="36"/>
      <c r="Y41" s="35"/>
      <c r="Z41" s="35"/>
    </row>
    <row r="42" spans="1:26" s="18" customFormat="1" ht="20.100000000000001" customHeight="1" x14ac:dyDescent="0.25">
      <c r="A42" s="18" t="s">
        <v>92</v>
      </c>
      <c r="C42" s="32" t="s">
        <v>23</v>
      </c>
      <c r="E42" s="18">
        <v>57450</v>
      </c>
      <c r="G42" s="18">
        <v>0</v>
      </c>
      <c r="I42" s="22">
        <f t="shared" si="3"/>
        <v>57450</v>
      </c>
      <c r="K42" s="23">
        <f t="shared" si="4"/>
        <v>2.7709999999999999</v>
      </c>
      <c r="M42" s="23">
        <f t="shared" si="5"/>
        <v>3.8730000000000002</v>
      </c>
      <c r="O42" s="20">
        <v>1591886.31</v>
      </c>
      <c r="P42" s="24"/>
      <c r="Q42" s="20">
        <v>2225081.69</v>
      </c>
      <c r="R42" s="45"/>
      <c r="S42" s="20">
        <v>437933.73000000004</v>
      </c>
      <c r="T42" s="17"/>
      <c r="U42" s="35"/>
      <c r="V42" s="35"/>
      <c r="W42" s="35"/>
      <c r="X42" s="36"/>
      <c r="Y42" s="35"/>
      <c r="Z42" s="35"/>
    </row>
    <row r="43" spans="1:26" s="18" customFormat="1" ht="20.100000000000001" customHeight="1" x14ac:dyDescent="0.25">
      <c r="A43" s="18" t="s">
        <v>95</v>
      </c>
      <c r="C43" s="32" t="s">
        <v>23</v>
      </c>
      <c r="E43" s="18">
        <v>5511</v>
      </c>
      <c r="G43" s="18">
        <v>0</v>
      </c>
      <c r="I43" s="22">
        <f t="shared" si="3"/>
        <v>5511</v>
      </c>
      <c r="K43" s="23">
        <f t="shared" si="4"/>
        <v>6.1459999999999999</v>
      </c>
      <c r="M43" s="23">
        <f t="shared" si="5"/>
        <v>8.9969999999999999</v>
      </c>
      <c r="O43" s="20">
        <v>338717.65999999992</v>
      </c>
      <c r="P43" s="24"/>
      <c r="Q43" s="20">
        <v>495841.73</v>
      </c>
      <c r="R43" s="45"/>
      <c r="S43" s="20">
        <v>146855.81999999998</v>
      </c>
      <c r="T43" s="17"/>
      <c r="U43" s="35"/>
      <c r="V43" s="35"/>
      <c r="W43" s="35"/>
      <c r="X43" s="36"/>
      <c r="Y43" s="35"/>
      <c r="Z43" s="35"/>
    </row>
    <row r="44" spans="1:26" s="18" customFormat="1" ht="20.100000000000001" customHeight="1" x14ac:dyDescent="0.25">
      <c r="A44" s="18" t="s">
        <v>104</v>
      </c>
      <c r="C44" s="32" t="s">
        <v>23</v>
      </c>
      <c r="E44" s="18">
        <v>387</v>
      </c>
      <c r="G44" s="18">
        <v>0</v>
      </c>
      <c r="I44" s="22">
        <f t="shared" si="3"/>
        <v>387</v>
      </c>
      <c r="K44" s="23">
        <f t="shared" si="4"/>
        <v>2.7829999999999999</v>
      </c>
      <c r="M44" s="23">
        <f t="shared" si="5"/>
        <v>4.5510000000000002</v>
      </c>
      <c r="O44" s="20">
        <v>10772.02</v>
      </c>
      <c r="P44" s="24"/>
      <c r="Q44" s="20">
        <v>17614.04</v>
      </c>
      <c r="R44" s="45"/>
      <c r="S44" s="20">
        <v>5108.6099999999997</v>
      </c>
      <c r="T44" s="17"/>
      <c r="U44" s="35"/>
      <c r="V44" s="35"/>
      <c r="W44" s="35"/>
      <c r="X44" s="36"/>
      <c r="Y44" s="35"/>
      <c r="Z44" s="35"/>
    </row>
    <row r="45" spans="1:26" s="18" customFormat="1" ht="20.100000000000001" customHeight="1" x14ac:dyDescent="0.25">
      <c r="A45" s="18" t="s">
        <v>96</v>
      </c>
      <c r="C45" s="32" t="s">
        <v>23</v>
      </c>
      <c r="E45" s="18">
        <v>7913</v>
      </c>
      <c r="G45" s="18">
        <v>0</v>
      </c>
      <c r="I45" s="22">
        <f t="shared" si="3"/>
        <v>7913</v>
      </c>
      <c r="K45" s="23">
        <f t="shared" si="4"/>
        <v>2.903</v>
      </c>
      <c r="M45" s="23">
        <f t="shared" si="5"/>
        <v>4.0030000000000001</v>
      </c>
      <c r="O45" s="20">
        <v>229749.50000000006</v>
      </c>
      <c r="P45" s="24"/>
      <c r="Q45" s="20">
        <v>316744.49</v>
      </c>
      <c r="R45" s="45"/>
      <c r="S45" s="20">
        <v>58771.25</v>
      </c>
      <c r="T45" s="17"/>
      <c r="U45" s="35"/>
      <c r="V45" s="35"/>
      <c r="W45" s="35"/>
      <c r="X45" s="36"/>
      <c r="Y45" s="35"/>
      <c r="Z45" s="35"/>
    </row>
    <row r="46" spans="1:26" s="18" customFormat="1" ht="20.100000000000001" customHeight="1" x14ac:dyDescent="0.25">
      <c r="A46" s="18" t="s">
        <v>105</v>
      </c>
      <c r="C46" s="84" t="s">
        <v>106</v>
      </c>
      <c r="E46" s="18">
        <v>2</v>
      </c>
      <c r="G46" s="18">
        <v>0</v>
      </c>
      <c r="I46" s="22">
        <f t="shared" si="3"/>
        <v>2</v>
      </c>
      <c r="K46" s="23">
        <f t="shared" si="4"/>
        <v>5.0410000000000004</v>
      </c>
      <c r="M46" s="23">
        <f t="shared" si="5"/>
        <v>5.0410000000000004</v>
      </c>
      <c r="O46" s="20">
        <v>100.82</v>
      </c>
      <c r="P46" s="24"/>
      <c r="Q46" s="20">
        <v>100.82</v>
      </c>
      <c r="R46" s="45"/>
      <c r="S46" s="20">
        <v>0</v>
      </c>
      <c r="T46" s="17"/>
      <c r="U46" s="35"/>
      <c r="V46" s="35"/>
      <c r="W46" s="35"/>
      <c r="X46" s="36"/>
      <c r="Y46" s="35"/>
      <c r="Z46" s="35"/>
    </row>
    <row r="47" spans="1:26" s="18" customFormat="1" ht="20.100000000000001" customHeight="1" x14ac:dyDescent="0.25">
      <c r="A47" s="18" t="s">
        <v>95</v>
      </c>
      <c r="C47" s="84" t="s">
        <v>106</v>
      </c>
      <c r="E47" s="18">
        <v>8916</v>
      </c>
      <c r="G47" s="18">
        <v>0</v>
      </c>
      <c r="I47" s="22">
        <f t="shared" si="3"/>
        <v>8916</v>
      </c>
      <c r="K47" s="23">
        <f t="shared" si="4"/>
        <v>3.387</v>
      </c>
      <c r="M47" s="23">
        <f t="shared" si="5"/>
        <v>3.387</v>
      </c>
      <c r="O47" s="20">
        <v>301968.14</v>
      </c>
      <c r="P47" s="24"/>
      <c r="Q47" s="20">
        <v>301968.14</v>
      </c>
      <c r="R47" s="45"/>
      <c r="S47" s="20">
        <v>9.0949470177292824E-13</v>
      </c>
      <c r="T47" s="17"/>
      <c r="U47" s="35"/>
      <c r="V47" s="35"/>
      <c r="W47" s="35"/>
      <c r="X47" s="36"/>
      <c r="Y47" s="35"/>
      <c r="Z47" s="35"/>
    </row>
    <row r="48" spans="1:26" s="18" customFormat="1" ht="20.100000000000001" customHeight="1" x14ac:dyDescent="0.25">
      <c r="A48" s="151" t="s">
        <v>40</v>
      </c>
      <c r="B48" s="152"/>
      <c r="C48" s="32" t="s">
        <v>15</v>
      </c>
      <c r="E48" s="22"/>
      <c r="G48" s="22"/>
      <c r="I48" s="22"/>
      <c r="K48" s="23"/>
      <c r="M48" s="23"/>
      <c r="O48" s="24"/>
      <c r="P48" s="24"/>
      <c r="Q48" s="24"/>
      <c r="R48" s="45"/>
      <c r="S48" s="24">
        <v>3311.6499999999996</v>
      </c>
      <c r="T48" s="17"/>
      <c r="U48" s="35"/>
      <c r="V48" s="35"/>
      <c r="W48" s="35"/>
      <c r="X48" s="36"/>
      <c r="Y48" s="35"/>
      <c r="Z48" s="35"/>
    </row>
    <row r="49" spans="1:26" s="18" customFormat="1" ht="20.100000000000001" customHeight="1" x14ac:dyDescent="0.25">
      <c r="A49" s="151" t="s">
        <v>40</v>
      </c>
      <c r="B49" s="152"/>
      <c r="C49" s="32" t="s">
        <v>87</v>
      </c>
      <c r="E49" s="22"/>
      <c r="G49" s="22"/>
      <c r="I49" s="22"/>
      <c r="K49" s="23"/>
      <c r="M49" s="23"/>
      <c r="O49" s="24"/>
      <c r="P49" s="24"/>
      <c r="Q49" s="24"/>
      <c r="R49" s="45"/>
      <c r="S49" s="24">
        <v>-9911.69</v>
      </c>
      <c r="T49" s="17"/>
      <c r="U49" s="35"/>
      <c r="V49" s="35"/>
      <c r="W49" s="35"/>
      <c r="X49" s="36"/>
      <c r="Y49" s="35"/>
      <c r="Z49" s="35"/>
    </row>
    <row r="50" spans="1:26" s="18" customFormat="1" ht="20.100000000000001" customHeight="1" x14ac:dyDescent="0.25">
      <c r="A50" s="151" t="s">
        <v>40</v>
      </c>
      <c r="B50" s="152"/>
      <c r="C50" s="32" t="s">
        <v>93</v>
      </c>
      <c r="E50" s="22"/>
      <c r="G50" s="22"/>
      <c r="I50" s="22"/>
      <c r="K50" s="23"/>
      <c r="M50" s="23"/>
      <c r="O50" s="24"/>
      <c r="P50" s="24"/>
      <c r="Q50" s="24"/>
      <c r="R50" s="45"/>
      <c r="S50" s="24">
        <v>-11691.76</v>
      </c>
      <c r="T50" s="17"/>
      <c r="U50" s="35"/>
      <c r="V50" s="35"/>
      <c r="W50" s="35"/>
      <c r="X50" s="36"/>
      <c r="Y50" s="35"/>
      <c r="Z50" s="35"/>
    </row>
    <row r="51" spans="1:26" s="18" customFormat="1" ht="20.100000000000001" customHeight="1" x14ac:dyDescent="0.25">
      <c r="A51" s="151" t="s">
        <v>40</v>
      </c>
      <c r="B51" s="152"/>
      <c r="C51" s="32" t="s">
        <v>23</v>
      </c>
      <c r="E51" s="46"/>
      <c r="G51" s="46"/>
      <c r="I51" s="46"/>
      <c r="K51" s="47"/>
      <c r="M51" s="47"/>
      <c r="O51" s="48"/>
      <c r="P51" s="24"/>
      <c r="Q51" s="48"/>
      <c r="R51" s="45"/>
      <c r="S51" s="48">
        <v>-170922.98</v>
      </c>
      <c r="T51" s="17"/>
      <c r="U51" s="35"/>
      <c r="V51" s="35"/>
      <c r="W51" s="35"/>
      <c r="X51" s="36"/>
      <c r="Y51" s="35"/>
      <c r="Z51" s="35"/>
    </row>
    <row r="52" spans="1:26" s="18" customFormat="1" ht="20.100000000000001" customHeight="1" x14ac:dyDescent="0.25">
      <c r="C52" s="32"/>
      <c r="E52" s="22"/>
      <c r="G52" s="22"/>
      <c r="I52" s="22"/>
      <c r="K52" s="23"/>
      <c r="M52" s="23"/>
      <c r="O52" s="24"/>
      <c r="P52" s="24"/>
      <c r="Q52" s="24"/>
      <c r="R52" s="45"/>
      <c r="S52" s="24"/>
      <c r="T52" s="17"/>
      <c r="U52" s="35"/>
      <c r="V52" s="35"/>
      <c r="W52" s="35"/>
      <c r="X52" s="36"/>
      <c r="Y52" s="35"/>
      <c r="Z52" s="35"/>
    </row>
    <row r="53" spans="1:26" s="18" customFormat="1" ht="20.100000000000001" customHeight="1" x14ac:dyDescent="0.25">
      <c r="A53" s="153"/>
      <c r="C53" s="32"/>
      <c r="E53" s="22"/>
      <c r="G53" s="22"/>
      <c r="I53" s="22"/>
      <c r="K53" s="23"/>
      <c r="M53" s="23"/>
      <c r="O53" s="24"/>
      <c r="P53" s="24"/>
      <c r="Q53" s="24"/>
      <c r="R53" s="45"/>
      <c r="S53" s="24"/>
      <c r="T53" s="17"/>
      <c r="U53" s="35"/>
      <c r="V53" s="35"/>
      <c r="W53" s="35"/>
      <c r="X53" s="36"/>
      <c r="Y53" s="35"/>
      <c r="Z53" s="35"/>
    </row>
    <row r="54" spans="1:26" s="18" customFormat="1" ht="20.100000000000001" customHeight="1" x14ac:dyDescent="0.25">
      <c r="A54" s="18" t="s">
        <v>44</v>
      </c>
      <c r="C54" s="32"/>
      <c r="E54" s="22">
        <f>+E11+E12+E48</f>
        <v>17116.5</v>
      </c>
      <c r="G54" s="22">
        <f>+G11+G12+G48</f>
        <v>2.9000000000000004</v>
      </c>
      <c r="I54" s="22">
        <f t="shared" ref="I54:I58" si="6">+E54-G54</f>
        <v>17113.599999999999</v>
      </c>
      <c r="K54" s="23">
        <f t="shared" ref="K54:K59" si="7">ROUND(IF(I54&lt;&gt;0,((O54/I54)/10),0),3)</f>
        <v>2.8490000000000002</v>
      </c>
      <c r="M54" s="23">
        <f t="shared" ref="M54:M59" si="8">ROUND(IF(I54&lt;&gt;0,((Q54/I54)/10),0),3)</f>
        <v>3.1339999999999999</v>
      </c>
      <c r="O54" s="24">
        <f>+O11+O12+O48</f>
        <v>487568.92</v>
      </c>
      <c r="P54" s="24"/>
      <c r="Q54" s="24">
        <f>+Q11+Q12+Q48</f>
        <v>536325.81999999995</v>
      </c>
      <c r="R54" s="45"/>
      <c r="S54" s="24">
        <f>+S11+S12+S48</f>
        <v>-23973.590000000004</v>
      </c>
      <c r="T54" s="17"/>
      <c r="U54" s="35"/>
      <c r="V54" s="35"/>
      <c r="W54" s="35"/>
      <c r="X54" s="36"/>
      <c r="Y54" s="35"/>
      <c r="Z54" s="35"/>
    </row>
    <row r="55" spans="1:26" s="18" customFormat="1" ht="20.100000000000001" customHeight="1" x14ac:dyDescent="0.25">
      <c r="A55" s="18" t="s">
        <v>107</v>
      </c>
      <c r="C55" s="32"/>
      <c r="E55" s="22">
        <f>SUM(E14:E24)+E49</f>
        <v>12731</v>
      </c>
      <c r="G55" s="22">
        <f>SUM(G14:G24)+G49</f>
        <v>0</v>
      </c>
      <c r="I55" s="22">
        <f t="shared" si="6"/>
        <v>12731</v>
      </c>
      <c r="K55" s="23">
        <f t="shared" si="7"/>
        <v>3.831</v>
      </c>
      <c r="M55" s="23">
        <f t="shared" si="8"/>
        <v>5.7519999999999998</v>
      </c>
      <c r="O55" s="24">
        <f>SUM(O14:O24)+O49</f>
        <v>487747.19999999995</v>
      </c>
      <c r="P55" s="24"/>
      <c r="Q55" s="24">
        <f>SUM(Q14:Q24)+Q49</f>
        <v>732324.80999999982</v>
      </c>
      <c r="R55" s="45"/>
      <c r="S55" s="24">
        <f>SUM(S14:S24)+S49</f>
        <v>192838.65999999997</v>
      </c>
      <c r="T55" s="17"/>
      <c r="U55" s="35"/>
      <c r="V55" s="35"/>
      <c r="W55" s="35"/>
      <c r="X55" s="36"/>
      <c r="Y55" s="35"/>
      <c r="Z55" s="35"/>
    </row>
    <row r="56" spans="1:26" s="18" customFormat="1" ht="20.100000000000001" customHeight="1" x14ac:dyDescent="0.25">
      <c r="A56" s="18" t="s">
        <v>108</v>
      </c>
      <c r="C56" s="32"/>
      <c r="E56" s="22">
        <f>SUM(E25:E30)+E50</f>
        <v>12943</v>
      </c>
      <c r="G56" s="22">
        <f>SUM(G25:G30)+G50</f>
        <v>0</v>
      </c>
      <c r="I56" s="22">
        <f t="shared" si="6"/>
        <v>12943</v>
      </c>
      <c r="K56" s="23">
        <f t="shared" si="7"/>
        <v>4.2240000000000002</v>
      </c>
      <c r="M56" s="23">
        <f t="shared" si="8"/>
        <v>4.9820000000000002</v>
      </c>
      <c r="O56" s="24">
        <f>SUM(O25:O30)+O50</f>
        <v>546704.12999999989</v>
      </c>
      <c r="P56" s="24"/>
      <c r="Q56" s="24">
        <f>SUM(Q25:Q30)+Q50</f>
        <v>644766.30999999994</v>
      </c>
      <c r="R56" s="45"/>
      <c r="S56" s="24">
        <f>SUM(S25:S30)+S50</f>
        <v>46766.97</v>
      </c>
      <c r="T56" s="17"/>
      <c r="U56" s="35"/>
      <c r="V56" s="35"/>
      <c r="W56" s="35"/>
      <c r="X56" s="36"/>
      <c r="Y56" s="35"/>
      <c r="Z56" s="35"/>
    </row>
    <row r="57" spans="1:26" s="18" customFormat="1" ht="20.100000000000001" customHeight="1" x14ac:dyDescent="0.25">
      <c r="A57" s="32" t="s">
        <v>46</v>
      </c>
      <c r="C57" s="32"/>
      <c r="E57" s="22">
        <f>SUM(E31:E45)+E51</f>
        <v>164872</v>
      </c>
      <c r="G57" s="22">
        <f>SUM(G31:G45)+G51</f>
        <v>0</v>
      </c>
      <c r="I57" s="22">
        <f t="shared" si="6"/>
        <v>164872</v>
      </c>
      <c r="K57" s="23">
        <f t="shared" si="7"/>
        <v>4.6680000000000001</v>
      </c>
      <c r="M57" s="23">
        <f t="shared" si="8"/>
        <v>6.5650000000000004</v>
      </c>
      <c r="O57" s="24">
        <f>SUM(O31:O45)+O51</f>
        <v>7695417.3199999984</v>
      </c>
      <c r="P57" s="24"/>
      <c r="Q57" s="24">
        <f>SUM(Q31:Q45)+Q51</f>
        <v>10824409.85</v>
      </c>
      <c r="R57" s="45"/>
      <c r="S57" s="24">
        <f>SUM(S31:S45)+S51</f>
        <v>2544117.0099999998</v>
      </c>
      <c r="T57" s="17"/>
      <c r="U57" s="35"/>
      <c r="V57" s="35"/>
      <c r="W57" s="35"/>
      <c r="X57" s="36"/>
      <c r="Y57" s="35"/>
      <c r="Z57" s="35"/>
    </row>
    <row r="58" spans="1:26" s="18" customFormat="1" ht="20.100000000000001" customHeight="1" x14ac:dyDescent="0.25">
      <c r="A58" s="32" t="s">
        <v>109</v>
      </c>
      <c r="C58" s="32"/>
      <c r="E58" s="46">
        <f>+E46+E47</f>
        <v>8918</v>
      </c>
      <c r="G58" s="46">
        <f>+G46+G47</f>
        <v>0</v>
      </c>
      <c r="I58" s="22">
        <f t="shared" si="6"/>
        <v>8918</v>
      </c>
      <c r="K58" s="47">
        <f t="shared" si="7"/>
        <v>3.387</v>
      </c>
      <c r="M58" s="47">
        <f t="shared" si="8"/>
        <v>3.387</v>
      </c>
      <c r="O58" s="48">
        <f>+O46+O47</f>
        <v>302068.96000000002</v>
      </c>
      <c r="P58" s="24"/>
      <c r="Q58" s="48">
        <f>+Q46+Q47</f>
        <v>302068.96000000002</v>
      </c>
      <c r="R58" s="45"/>
      <c r="S58" s="48">
        <f>+S46+S47</f>
        <v>9.0949470177292824E-13</v>
      </c>
      <c r="T58" s="17"/>
      <c r="U58" s="35"/>
      <c r="V58" s="35"/>
      <c r="W58" s="35"/>
      <c r="X58" s="36"/>
      <c r="Y58" s="35"/>
      <c r="Z58" s="35"/>
    </row>
    <row r="59" spans="1:26" s="18" customFormat="1" ht="20.100000000000001" customHeight="1" thickBot="1" x14ac:dyDescent="0.3">
      <c r="A59" s="19" t="s">
        <v>47</v>
      </c>
      <c r="C59" s="32"/>
      <c r="E59" s="25">
        <f>SUM(E54:E58)</f>
        <v>216580.5</v>
      </c>
      <c r="G59" s="25">
        <f>SUM(G54:G58)</f>
        <v>2.9000000000000004</v>
      </c>
      <c r="I59" s="25">
        <f>SUM(I54:I58)</f>
        <v>216577.6</v>
      </c>
      <c r="K59" s="154">
        <f t="shared" si="7"/>
        <v>4.3949999999999996</v>
      </c>
      <c r="M59" s="154">
        <f t="shared" si="8"/>
        <v>6.0209999999999999</v>
      </c>
      <c r="O59" s="27">
        <f>SUM(O54:O58)</f>
        <v>9519506.5299999993</v>
      </c>
      <c r="P59" s="24"/>
      <c r="Q59" s="27">
        <f>SUM(Q54:Q58)</f>
        <v>13039895.75</v>
      </c>
      <c r="R59" s="45"/>
      <c r="S59" s="27">
        <f>SUM(S54:S58)</f>
        <v>2759749.05</v>
      </c>
      <c r="T59" s="17"/>
      <c r="U59" s="35"/>
      <c r="V59" s="35"/>
      <c r="W59" s="35"/>
      <c r="X59" s="36"/>
      <c r="Y59" s="35"/>
      <c r="Z59" s="35"/>
    </row>
    <row r="60" spans="1:26" s="18" customFormat="1" ht="20.100000000000001" customHeight="1" thickTop="1" x14ac:dyDescent="0.25">
      <c r="C60" s="32"/>
      <c r="E60" s="22"/>
      <c r="G60" s="22"/>
      <c r="I60" s="22"/>
      <c r="K60" s="23"/>
      <c r="M60" s="23"/>
      <c r="O60" s="24"/>
      <c r="P60" s="24"/>
      <c r="Q60" s="24"/>
      <c r="R60" s="45"/>
      <c r="S60" s="24"/>
      <c r="T60" s="17"/>
      <c r="U60" s="35"/>
      <c r="V60" s="35"/>
      <c r="W60" s="35"/>
      <c r="X60" s="36"/>
      <c r="Y60" s="35"/>
      <c r="Z60" s="35"/>
    </row>
    <row r="61" spans="1:26" s="18" customFormat="1" ht="20.100000000000001" customHeight="1" x14ac:dyDescent="0.25">
      <c r="A61" s="62" t="s">
        <v>48</v>
      </c>
      <c r="C61" s="32"/>
      <c r="E61" s="22">
        <f>+E59-E8</f>
        <v>52395.5</v>
      </c>
      <c r="G61" s="22">
        <f>+G59-G8</f>
        <v>2.9000000000000004</v>
      </c>
      <c r="I61" s="22">
        <f>+I59-I8</f>
        <v>52392.600000000006</v>
      </c>
      <c r="K61" s="23">
        <f>+K59-K8</f>
        <v>-0.75300000000000011</v>
      </c>
      <c r="L61" s="155"/>
      <c r="M61" s="23">
        <f>+M59-M8</f>
        <v>-0.76600000000000001</v>
      </c>
      <c r="O61" s="24">
        <f>+O59-O8</f>
        <v>1067106.5299999993</v>
      </c>
      <c r="P61" s="24"/>
      <c r="Q61" s="24">
        <f>+Q59-Q8</f>
        <v>1897215.75</v>
      </c>
      <c r="R61" s="45"/>
      <c r="S61" s="24">
        <f>+S59-S8</f>
        <v>658609.04999999981</v>
      </c>
      <c r="T61" s="17"/>
      <c r="U61" s="35"/>
      <c r="V61" s="35"/>
      <c r="W61" s="35"/>
      <c r="X61" s="36"/>
      <c r="Y61" s="35"/>
      <c r="Z61" s="35"/>
    </row>
    <row r="62" spans="1:26" s="18" customFormat="1" ht="20.100000000000001" customHeight="1" x14ac:dyDescent="0.25">
      <c r="A62" s="62" t="s">
        <v>49</v>
      </c>
      <c r="C62" s="32"/>
      <c r="E62" s="156">
        <f>IF(E8=0,0,(E61/E8))</f>
        <v>0.31912476779242926</v>
      </c>
      <c r="G62" s="156">
        <f>IF(G8=0,0,(G61/G8))</f>
        <v>0</v>
      </c>
      <c r="I62" s="156">
        <f>IF(I8=0,0,(I61/I8))</f>
        <v>0.319107104790328</v>
      </c>
      <c r="K62" s="156">
        <f>IF(K8=0,0,(K61/K8))</f>
        <v>-0.14627039627039631</v>
      </c>
      <c r="M62" s="156">
        <f>IF(M8=0,0,(M61/M8))</f>
        <v>-0.11286282599086489</v>
      </c>
      <c r="O62" s="156">
        <f>IF(O8=0,0,(O61/O8))</f>
        <v>0.12624893876295482</v>
      </c>
      <c r="P62" s="24"/>
      <c r="Q62" s="156">
        <f>IF(Q8=0,0,(Q61/Q8))</f>
        <v>0.17026565871047181</v>
      </c>
      <c r="R62" s="45"/>
      <c r="S62" s="156">
        <f>IF(S8=0,0,(S61/S8))</f>
        <v>0.3134531968360032</v>
      </c>
      <c r="T62" s="17"/>
      <c r="U62" s="35"/>
      <c r="V62" s="35"/>
      <c r="W62" s="35"/>
      <c r="X62" s="36"/>
      <c r="Y62" s="35"/>
      <c r="Z62" s="35"/>
    </row>
    <row r="63" spans="1:26" s="18" customFormat="1" ht="20.100000000000001" customHeight="1" x14ac:dyDescent="0.25">
      <c r="C63" s="32"/>
      <c r="E63" s="22"/>
      <c r="G63" s="22"/>
      <c r="I63" s="22"/>
      <c r="K63" s="23"/>
      <c r="M63" s="23"/>
      <c r="O63" s="24"/>
      <c r="P63" s="24"/>
      <c r="Q63" s="24"/>
      <c r="R63" s="45"/>
      <c r="S63" s="24"/>
      <c r="T63" s="17"/>
      <c r="U63" s="35"/>
      <c r="V63" s="35"/>
      <c r="W63" s="35"/>
      <c r="X63" s="36"/>
      <c r="Y63" s="35"/>
      <c r="Z63" s="35"/>
    </row>
    <row r="64" spans="1:26" s="18" customFormat="1" ht="20.100000000000001" customHeight="1" x14ac:dyDescent="0.25">
      <c r="A64" s="157" t="s">
        <v>110</v>
      </c>
      <c r="C64" s="32"/>
      <c r="E64" s="22"/>
      <c r="G64" s="22"/>
      <c r="I64" s="22"/>
      <c r="K64" s="23"/>
      <c r="M64" s="23"/>
      <c r="O64" s="24"/>
      <c r="P64" s="24"/>
      <c r="Q64" s="24"/>
      <c r="R64" s="45"/>
      <c r="S64" s="24"/>
      <c r="T64" s="17"/>
      <c r="U64" s="35"/>
      <c r="V64" s="35"/>
      <c r="W64" s="35"/>
      <c r="X64" s="36"/>
      <c r="Y64" s="35"/>
      <c r="Z64" s="35"/>
    </row>
    <row r="65" spans="3:26" s="18" customFormat="1" ht="20.100000000000001" customHeight="1" x14ac:dyDescent="0.25">
      <c r="C65" s="32"/>
      <c r="E65" s="22"/>
      <c r="G65" s="22"/>
      <c r="I65" s="22"/>
      <c r="K65" s="23"/>
      <c r="M65" s="23"/>
      <c r="O65" s="24"/>
      <c r="P65" s="24"/>
      <c r="Q65" s="24"/>
      <c r="R65" s="45"/>
      <c r="S65" s="24"/>
      <c r="T65" s="17"/>
      <c r="U65" s="35"/>
      <c r="V65" s="35"/>
      <c r="W65" s="35"/>
      <c r="X65" s="36"/>
      <c r="Y65" s="35"/>
      <c r="Z65" s="35"/>
    </row>
    <row r="66" spans="3:26" s="18" customFormat="1" ht="20.100000000000001" customHeight="1" x14ac:dyDescent="0.25">
      <c r="C66" s="32"/>
      <c r="E66" s="22"/>
      <c r="G66" s="22"/>
      <c r="I66" s="22"/>
      <c r="K66" s="23"/>
      <c r="M66" s="23"/>
      <c r="O66" s="24"/>
      <c r="P66" s="24"/>
      <c r="Q66" s="24"/>
      <c r="R66" s="45"/>
      <c r="S66" s="24"/>
      <c r="T66" s="17"/>
      <c r="U66" s="35"/>
      <c r="V66" s="35"/>
      <c r="W66" s="35"/>
      <c r="X66" s="36"/>
      <c r="Y66" s="35"/>
      <c r="Z66" s="35"/>
    </row>
    <row r="67" spans="3:26" s="18" customFormat="1" ht="20.100000000000001" customHeight="1" x14ac:dyDescent="0.25">
      <c r="C67" s="32"/>
      <c r="E67" s="22"/>
      <c r="G67" s="22"/>
      <c r="I67" s="22"/>
      <c r="K67" s="23"/>
      <c r="M67" s="23"/>
      <c r="O67" s="24"/>
      <c r="P67" s="24"/>
      <c r="Q67" s="24"/>
      <c r="R67" s="45"/>
      <c r="S67" s="24"/>
      <c r="T67" s="17"/>
      <c r="U67" s="35"/>
      <c r="V67" s="35"/>
      <c r="W67" s="35"/>
      <c r="X67" s="36"/>
      <c r="Y67" s="35"/>
      <c r="Z67" s="35"/>
    </row>
    <row r="68" spans="3:26" s="18" customFormat="1" ht="20.100000000000001" customHeight="1" x14ac:dyDescent="0.25">
      <c r="C68" s="32"/>
      <c r="E68" s="22"/>
      <c r="G68" s="22"/>
      <c r="I68" s="22"/>
      <c r="K68" s="23"/>
      <c r="M68" s="23"/>
      <c r="O68" s="24"/>
      <c r="P68" s="24"/>
      <c r="Q68" s="24"/>
      <c r="R68" s="45"/>
      <c r="S68" s="24"/>
      <c r="T68" s="17"/>
      <c r="U68" s="35"/>
      <c r="V68" s="35"/>
      <c r="W68" s="35"/>
      <c r="X68" s="36"/>
      <c r="Y68" s="35"/>
      <c r="Z68" s="35"/>
    </row>
    <row r="69" spans="3:26" s="18" customFormat="1" ht="20.100000000000001" customHeight="1" x14ac:dyDescent="0.25">
      <c r="C69" s="32"/>
      <c r="E69" s="22"/>
      <c r="G69" s="22"/>
      <c r="I69" s="22"/>
      <c r="K69" s="23"/>
      <c r="M69" s="23"/>
      <c r="O69" s="24"/>
      <c r="P69" s="24"/>
      <c r="Q69" s="24"/>
      <c r="R69" s="45"/>
      <c r="S69" s="24"/>
      <c r="T69" s="17"/>
      <c r="U69" s="35"/>
      <c r="V69" s="35"/>
      <c r="W69" s="35"/>
      <c r="X69" s="36"/>
      <c r="Y69" s="35"/>
      <c r="Z69" s="35"/>
    </row>
    <row r="70" spans="3:26" s="18" customFormat="1" ht="20.100000000000001" customHeight="1" x14ac:dyDescent="0.25">
      <c r="C70" s="32"/>
      <c r="E70" s="22"/>
      <c r="G70" s="22"/>
      <c r="I70" s="22"/>
      <c r="K70" s="23"/>
      <c r="M70" s="23"/>
      <c r="O70" s="24"/>
      <c r="P70" s="24"/>
      <c r="Q70" s="24"/>
      <c r="R70" s="45"/>
      <c r="S70" s="24"/>
      <c r="T70" s="17"/>
      <c r="U70" s="35"/>
      <c r="V70" s="35"/>
      <c r="W70" s="35"/>
      <c r="X70" s="36"/>
      <c r="Y70" s="35"/>
      <c r="Z70" s="35"/>
    </row>
    <row r="71" spans="3:26" s="18" customFormat="1" ht="20.100000000000001" customHeight="1" x14ac:dyDescent="0.25">
      <c r="C71" s="32"/>
      <c r="E71" s="22"/>
      <c r="G71" s="22"/>
      <c r="I71" s="22"/>
      <c r="K71" s="23"/>
      <c r="M71" s="23"/>
      <c r="O71" s="24"/>
      <c r="P71" s="24"/>
      <c r="Q71" s="24"/>
      <c r="R71" s="45"/>
      <c r="S71" s="24"/>
      <c r="T71" s="17"/>
      <c r="U71" s="35"/>
      <c r="V71" s="35"/>
      <c r="W71" s="35"/>
      <c r="X71" s="36"/>
      <c r="Y71" s="35"/>
      <c r="Z71" s="35"/>
    </row>
    <row r="72" spans="3:26" s="18" customFormat="1" ht="20.100000000000001" customHeight="1" x14ac:dyDescent="0.25">
      <c r="C72" s="32"/>
      <c r="E72" s="22"/>
      <c r="G72" s="22"/>
      <c r="I72" s="22"/>
      <c r="K72" s="23"/>
      <c r="M72" s="23"/>
      <c r="O72" s="24"/>
      <c r="P72" s="24"/>
      <c r="Q72" s="24"/>
      <c r="R72" s="45"/>
      <c r="S72" s="24"/>
      <c r="T72" s="17"/>
      <c r="U72" s="35"/>
      <c r="V72" s="35"/>
      <c r="W72" s="35"/>
      <c r="X72" s="36"/>
      <c r="Y72" s="35"/>
      <c r="Z72" s="35"/>
    </row>
    <row r="73" spans="3:26" s="18" customFormat="1" ht="20.100000000000001" customHeight="1" x14ac:dyDescent="0.25">
      <c r="C73" s="32"/>
      <c r="E73" s="22"/>
      <c r="G73" s="22"/>
      <c r="I73" s="22"/>
      <c r="K73" s="23"/>
      <c r="M73" s="23"/>
      <c r="O73" s="24"/>
      <c r="P73" s="24"/>
      <c r="Q73" s="24"/>
      <c r="R73" s="45"/>
      <c r="S73" s="24"/>
      <c r="T73" s="17"/>
      <c r="U73" s="35"/>
      <c r="V73" s="35"/>
      <c r="W73" s="35"/>
      <c r="X73" s="36"/>
      <c r="Y73" s="35"/>
      <c r="Z73" s="35"/>
    </row>
    <row r="74" spans="3:26" s="18" customFormat="1" ht="20.100000000000001" customHeight="1" x14ac:dyDescent="0.25">
      <c r="C74" s="32"/>
      <c r="E74" s="22"/>
      <c r="G74" s="22"/>
      <c r="I74" s="22"/>
      <c r="K74" s="23"/>
      <c r="M74" s="23"/>
      <c r="O74" s="24"/>
      <c r="P74" s="24"/>
      <c r="Q74" s="24"/>
      <c r="R74" s="45"/>
      <c r="S74" s="24"/>
      <c r="T74" s="17"/>
      <c r="U74" s="35"/>
      <c r="V74" s="35"/>
      <c r="W74" s="35"/>
      <c r="X74" s="36"/>
      <c r="Y74" s="35"/>
      <c r="Z74" s="35"/>
    </row>
    <row r="75" spans="3:26" s="18" customFormat="1" ht="20.100000000000001" customHeight="1" x14ac:dyDescent="0.25">
      <c r="C75" s="32"/>
      <c r="E75" s="22"/>
      <c r="G75" s="22"/>
      <c r="I75" s="22"/>
      <c r="K75" s="23"/>
      <c r="M75" s="23"/>
      <c r="O75" s="24"/>
      <c r="P75" s="24"/>
      <c r="Q75" s="24"/>
      <c r="R75" s="45"/>
      <c r="S75" s="24"/>
      <c r="T75" s="17"/>
      <c r="U75" s="35"/>
      <c r="V75" s="35"/>
      <c r="W75" s="35"/>
      <c r="X75" s="36"/>
      <c r="Y75" s="35"/>
      <c r="Z75" s="35"/>
    </row>
    <row r="76" spans="3:26" s="18" customFormat="1" ht="20.100000000000001" customHeight="1" x14ac:dyDescent="0.25">
      <c r="C76" s="32"/>
      <c r="E76" s="22"/>
      <c r="G76" s="22"/>
      <c r="I76" s="22"/>
      <c r="K76" s="23"/>
      <c r="M76" s="23"/>
      <c r="O76" s="24"/>
      <c r="P76" s="24"/>
      <c r="Q76" s="24"/>
      <c r="R76" s="45"/>
      <c r="S76" s="24"/>
      <c r="T76" s="17"/>
      <c r="U76" s="35"/>
      <c r="V76" s="35"/>
      <c r="W76" s="35"/>
      <c r="X76" s="36"/>
      <c r="Y76" s="35"/>
      <c r="Z76" s="35"/>
    </row>
    <row r="77" spans="3:26" s="18" customFormat="1" ht="20.100000000000001" customHeight="1" x14ac:dyDescent="0.25">
      <c r="C77" s="32"/>
      <c r="E77" s="22"/>
      <c r="G77" s="22"/>
      <c r="I77" s="22"/>
      <c r="K77" s="23"/>
      <c r="M77" s="23"/>
      <c r="O77" s="24"/>
      <c r="P77" s="24"/>
      <c r="Q77" s="24"/>
      <c r="R77" s="45"/>
      <c r="S77" s="24"/>
      <c r="T77" s="17"/>
      <c r="U77" s="35"/>
      <c r="V77" s="35"/>
      <c r="W77" s="35"/>
      <c r="X77" s="36"/>
      <c r="Y77" s="35"/>
      <c r="Z77" s="35"/>
    </row>
    <row r="78" spans="3:26" s="18" customFormat="1" ht="20.100000000000001" customHeight="1" x14ac:dyDescent="0.25">
      <c r="C78" s="32"/>
      <c r="E78" s="22"/>
      <c r="G78" s="22"/>
      <c r="I78" s="22"/>
      <c r="K78" s="23"/>
      <c r="M78" s="23"/>
      <c r="O78" s="24"/>
      <c r="P78" s="24"/>
      <c r="Q78" s="24"/>
      <c r="R78" s="45"/>
      <c r="S78" s="24"/>
      <c r="T78" s="17"/>
      <c r="U78" s="35"/>
      <c r="V78" s="35"/>
      <c r="W78" s="35"/>
      <c r="X78" s="36"/>
      <c r="Y78" s="35"/>
      <c r="Z78" s="35"/>
    </row>
    <row r="79" spans="3:26" s="18" customFormat="1" ht="20.100000000000001" customHeight="1" x14ac:dyDescent="0.25">
      <c r="C79" s="32"/>
      <c r="E79" s="22"/>
      <c r="G79" s="22"/>
      <c r="I79" s="22"/>
      <c r="K79" s="23"/>
      <c r="M79" s="23"/>
      <c r="O79" s="24"/>
      <c r="P79" s="24"/>
      <c r="Q79" s="24"/>
      <c r="R79" s="45"/>
      <c r="S79" s="24"/>
      <c r="T79" s="17"/>
      <c r="U79" s="35"/>
      <c r="V79" s="35"/>
      <c r="W79" s="35"/>
      <c r="X79" s="36"/>
      <c r="Y79" s="35"/>
      <c r="Z79" s="35"/>
    </row>
    <row r="80" spans="3:26" s="18" customFormat="1" ht="20.100000000000001" customHeight="1" x14ac:dyDescent="0.25">
      <c r="C80" s="32"/>
      <c r="E80" s="22"/>
      <c r="G80" s="22"/>
      <c r="I80" s="22"/>
      <c r="K80" s="23"/>
      <c r="M80" s="23"/>
      <c r="O80" s="24"/>
      <c r="P80" s="24"/>
      <c r="Q80" s="24"/>
      <c r="R80" s="45"/>
      <c r="S80" s="24"/>
      <c r="T80" s="17"/>
      <c r="U80" s="35"/>
      <c r="V80" s="35"/>
      <c r="W80" s="35"/>
      <c r="X80" s="36"/>
      <c r="Y80" s="35"/>
      <c r="Z80" s="35"/>
    </row>
    <row r="81" spans="3:26" s="18" customFormat="1" ht="20.100000000000001" customHeight="1" x14ac:dyDescent="0.25">
      <c r="C81" s="32"/>
      <c r="E81" s="22"/>
      <c r="G81" s="22"/>
      <c r="I81" s="22"/>
      <c r="K81" s="23"/>
      <c r="M81" s="23"/>
      <c r="O81" s="24"/>
      <c r="P81" s="24"/>
      <c r="Q81" s="24"/>
      <c r="R81" s="45"/>
      <c r="S81" s="24"/>
      <c r="T81" s="17"/>
      <c r="U81" s="35"/>
      <c r="V81" s="35"/>
      <c r="W81" s="35"/>
      <c r="X81" s="36"/>
      <c r="Y81" s="35"/>
      <c r="Z81" s="35"/>
    </row>
    <row r="82" spans="3:26" s="18" customFormat="1" ht="20.100000000000001" customHeight="1" x14ac:dyDescent="0.25">
      <c r="C82" s="32"/>
      <c r="E82" s="22"/>
      <c r="G82" s="22"/>
      <c r="I82" s="22"/>
      <c r="K82" s="23"/>
      <c r="M82" s="23"/>
      <c r="O82" s="24"/>
      <c r="P82" s="24"/>
      <c r="Q82" s="24"/>
      <c r="R82" s="45"/>
      <c r="S82" s="24"/>
      <c r="T82" s="17"/>
      <c r="U82" s="35"/>
      <c r="V82" s="35"/>
      <c r="W82" s="35"/>
      <c r="X82" s="36"/>
      <c r="Y82" s="35"/>
      <c r="Z82" s="35"/>
    </row>
    <row r="83" spans="3:26" s="18" customFormat="1" ht="20.100000000000001" customHeight="1" x14ac:dyDescent="0.25">
      <c r="C83" s="32"/>
      <c r="E83" s="22"/>
      <c r="G83" s="22"/>
      <c r="I83" s="22"/>
      <c r="K83" s="23"/>
      <c r="M83" s="23"/>
      <c r="O83" s="24"/>
      <c r="P83" s="24"/>
      <c r="Q83" s="24"/>
      <c r="R83" s="45"/>
      <c r="S83" s="24"/>
      <c r="T83" s="17"/>
      <c r="U83" s="35"/>
      <c r="V83" s="35"/>
      <c r="W83" s="35"/>
      <c r="X83" s="36"/>
      <c r="Y83" s="35"/>
      <c r="Z83" s="35"/>
    </row>
    <row r="84" spans="3:26" s="18" customFormat="1" ht="20.100000000000001" customHeight="1" x14ac:dyDescent="0.25">
      <c r="C84" s="32"/>
      <c r="E84" s="22"/>
      <c r="G84" s="22"/>
      <c r="I84" s="22"/>
      <c r="K84" s="23"/>
      <c r="M84" s="23"/>
      <c r="O84" s="24"/>
      <c r="P84" s="24"/>
      <c r="Q84" s="24"/>
      <c r="R84" s="45"/>
      <c r="S84" s="24"/>
      <c r="T84" s="17"/>
      <c r="U84" s="35"/>
      <c r="V84" s="35"/>
      <c r="W84" s="35"/>
      <c r="X84" s="36"/>
      <c r="Y84" s="35"/>
      <c r="Z84" s="35"/>
    </row>
    <row r="85" spans="3:26" s="18" customFormat="1" ht="20.100000000000001" customHeight="1" x14ac:dyDescent="0.25">
      <c r="C85" s="32"/>
      <c r="E85" s="22"/>
      <c r="G85" s="22"/>
      <c r="I85" s="22"/>
      <c r="K85" s="23"/>
      <c r="M85" s="23"/>
      <c r="O85" s="24"/>
      <c r="P85" s="24"/>
      <c r="Q85" s="24"/>
      <c r="R85" s="45"/>
      <c r="S85" s="24"/>
      <c r="T85" s="17"/>
      <c r="U85" s="35"/>
      <c r="V85" s="35"/>
      <c r="W85" s="35"/>
      <c r="X85" s="36"/>
      <c r="Y85" s="35"/>
      <c r="Z85" s="35"/>
    </row>
    <row r="86" spans="3:26" s="18" customFormat="1" ht="20.100000000000001" customHeight="1" x14ac:dyDescent="0.25">
      <c r="C86" s="32"/>
      <c r="E86" s="22"/>
      <c r="G86" s="22"/>
      <c r="I86" s="22"/>
      <c r="K86" s="23"/>
      <c r="M86" s="23"/>
      <c r="O86" s="24"/>
      <c r="P86" s="24"/>
      <c r="Q86" s="24"/>
      <c r="R86" s="45"/>
      <c r="S86" s="24"/>
      <c r="T86" s="17"/>
      <c r="U86" s="35"/>
      <c r="V86" s="35"/>
      <c r="W86" s="35"/>
      <c r="X86" s="36"/>
      <c r="Y86" s="35"/>
      <c r="Z86" s="35"/>
    </row>
    <row r="87" spans="3:26" s="18" customFormat="1" ht="20.100000000000001" customHeight="1" x14ac:dyDescent="0.25">
      <c r="C87" s="32"/>
      <c r="E87" s="22"/>
      <c r="G87" s="22"/>
      <c r="I87" s="22"/>
      <c r="K87" s="23"/>
      <c r="M87" s="23"/>
      <c r="O87" s="24"/>
      <c r="P87" s="24"/>
      <c r="Q87" s="24"/>
      <c r="R87" s="45"/>
      <c r="S87" s="24"/>
      <c r="T87" s="17"/>
      <c r="U87" s="35"/>
      <c r="V87" s="35"/>
      <c r="W87" s="35"/>
      <c r="X87" s="36"/>
      <c r="Y87" s="35"/>
      <c r="Z87" s="35"/>
    </row>
    <row r="88" spans="3:26" s="18" customFormat="1" ht="20.100000000000001" customHeight="1" x14ac:dyDescent="0.25">
      <c r="C88" s="32"/>
      <c r="E88" s="22"/>
      <c r="G88" s="22"/>
      <c r="I88" s="22"/>
      <c r="K88" s="23"/>
      <c r="M88" s="23"/>
      <c r="O88" s="24"/>
      <c r="P88" s="24"/>
      <c r="Q88" s="24"/>
      <c r="R88" s="45"/>
      <c r="S88" s="24"/>
      <c r="T88" s="17"/>
      <c r="U88" s="35"/>
      <c r="V88" s="35"/>
      <c r="W88" s="35"/>
      <c r="X88" s="36"/>
      <c r="Y88" s="35"/>
      <c r="Z88" s="35"/>
    </row>
    <row r="89" spans="3:26" s="18" customFormat="1" ht="20.100000000000001" customHeight="1" x14ac:dyDescent="0.25">
      <c r="C89" s="32"/>
      <c r="E89" s="22"/>
      <c r="G89" s="22"/>
      <c r="I89" s="22"/>
      <c r="K89" s="23"/>
      <c r="M89" s="23"/>
      <c r="O89" s="24"/>
      <c r="P89" s="24"/>
      <c r="Q89" s="24"/>
      <c r="R89" s="45"/>
      <c r="S89" s="24"/>
      <c r="T89" s="17"/>
      <c r="U89" s="35"/>
      <c r="V89" s="35"/>
      <c r="W89" s="35"/>
      <c r="X89" s="36"/>
      <c r="Y89" s="35"/>
      <c r="Z89" s="35"/>
    </row>
    <row r="90" spans="3:26" s="18" customFormat="1" ht="20.100000000000001" customHeight="1" x14ac:dyDescent="0.25">
      <c r="C90" s="32"/>
      <c r="E90" s="22"/>
      <c r="G90" s="22"/>
      <c r="I90" s="22"/>
      <c r="K90" s="23"/>
      <c r="M90" s="23"/>
      <c r="O90" s="24"/>
      <c r="P90" s="24"/>
      <c r="Q90" s="24"/>
      <c r="R90" s="45"/>
      <c r="S90" s="24"/>
      <c r="T90" s="17"/>
      <c r="U90" s="35"/>
      <c r="V90" s="35"/>
      <c r="W90" s="35"/>
      <c r="X90" s="36"/>
      <c r="Y90" s="35"/>
      <c r="Z90" s="35"/>
    </row>
    <row r="91" spans="3:26" s="18" customFormat="1" ht="20.100000000000001" customHeight="1" x14ac:dyDescent="0.25">
      <c r="C91" s="32"/>
      <c r="E91" s="22"/>
      <c r="G91" s="22"/>
      <c r="I91" s="22"/>
      <c r="K91" s="23"/>
      <c r="M91" s="23"/>
      <c r="O91" s="24"/>
      <c r="P91" s="24"/>
      <c r="Q91" s="24"/>
      <c r="R91" s="45"/>
      <c r="S91" s="24"/>
      <c r="T91" s="17"/>
      <c r="U91" s="35"/>
      <c r="V91" s="35"/>
      <c r="W91" s="35"/>
      <c r="X91" s="36"/>
      <c r="Y91" s="35"/>
      <c r="Z91" s="35"/>
    </row>
    <row r="92" spans="3:26" s="18" customFormat="1" ht="20.100000000000001" customHeight="1" x14ac:dyDescent="0.25">
      <c r="C92" s="32"/>
      <c r="E92" s="22"/>
      <c r="G92" s="22"/>
      <c r="I92" s="22"/>
      <c r="K92" s="23"/>
      <c r="M92" s="23"/>
      <c r="O92" s="24"/>
      <c r="P92" s="24"/>
      <c r="Q92" s="24"/>
      <c r="R92" s="45"/>
      <c r="S92" s="24"/>
      <c r="T92" s="17"/>
      <c r="U92" s="35"/>
      <c r="V92" s="35"/>
      <c r="W92" s="35"/>
      <c r="X92" s="36"/>
      <c r="Y92" s="35"/>
      <c r="Z92" s="35"/>
    </row>
    <row r="93" spans="3:26" s="18" customFormat="1" ht="20.100000000000001" customHeight="1" x14ac:dyDescent="0.25">
      <c r="C93" s="32"/>
      <c r="E93" s="22"/>
      <c r="G93" s="22"/>
      <c r="I93" s="22"/>
      <c r="K93" s="23"/>
      <c r="M93" s="23"/>
      <c r="O93" s="24"/>
      <c r="P93" s="24"/>
      <c r="Q93" s="24"/>
      <c r="R93" s="45"/>
      <c r="S93" s="24"/>
      <c r="T93" s="17"/>
      <c r="U93" s="35"/>
      <c r="V93" s="35"/>
      <c r="W93" s="35"/>
      <c r="X93" s="36"/>
      <c r="Y93" s="35"/>
      <c r="Z93" s="35"/>
    </row>
    <row r="94" spans="3:26" s="18" customFormat="1" ht="20.100000000000001" customHeight="1" x14ac:dyDescent="0.25">
      <c r="C94" s="32"/>
      <c r="E94" s="22"/>
      <c r="G94" s="22"/>
      <c r="I94" s="22"/>
      <c r="K94" s="23"/>
      <c r="M94" s="23"/>
      <c r="O94" s="24"/>
      <c r="P94" s="24"/>
      <c r="Q94" s="24"/>
      <c r="R94" s="45"/>
      <c r="S94" s="24"/>
      <c r="T94" s="17"/>
      <c r="U94" s="35"/>
      <c r="V94" s="35"/>
      <c r="W94" s="35"/>
      <c r="X94" s="36"/>
      <c r="Y94" s="35"/>
      <c r="Z94" s="35"/>
    </row>
    <row r="95" spans="3:26" s="18" customFormat="1" ht="20.100000000000001" customHeight="1" x14ac:dyDescent="0.25">
      <c r="C95" s="32"/>
      <c r="E95" s="22"/>
      <c r="G95" s="22"/>
      <c r="I95" s="22"/>
      <c r="K95" s="23"/>
      <c r="M95" s="23"/>
      <c r="O95" s="24"/>
      <c r="P95" s="24"/>
      <c r="Q95" s="24"/>
      <c r="R95" s="45"/>
      <c r="S95" s="24"/>
      <c r="T95" s="17"/>
      <c r="U95" s="35"/>
      <c r="V95" s="35"/>
      <c r="W95" s="35"/>
      <c r="X95" s="36"/>
      <c r="Y95" s="35"/>
      <c r="Z95" s="35"/>
    </row>
    <row r="96" spans="3:26" s="18" customFormat="1" ht="20.100000000000001" customHeight="1" x14ac:dyDescent="0.25">
      <c r="C96" s="32"/>
      <c r="E96" s="22"/>
      <c r="G96" s="22"/>
      <c r="I96" s="22"/>
      <c r="K96" s="23"/>
      <c r="M96" s="23"/>
      <c r="O96" s="24"/>
      <c r="P96" s="24"/>
      <c r="Q96" s="24"/>
      <c r="R96" s="45"/>
      <c r="S96" s="24"/>
      <c r="T96" s="17"/>
      <c r="U96" s="35"/>
      <c r="V96" s="35"/>
      <c r="W96" s="35"/>
      <c r="X96" s="36"/>
      <c r="Y96" s="35"/>
      <c r="Z96" s="35"/>
    </row>
    <row r="97" spans="3:26" s="18" customFormat="1" ht="20.100000000000001" customHeight="1" x14ac:dyDescent="0.25">
      <c r="C97" s="32"/>
      <c r="E97" s="22"/>
      <c r="G97" s="22"/>
      <c r="I97" s="22"/>
      <c r="K97" s="23"/>
      <c r="M97" s="23"/>
      <c r="O97" s="24"/>
      <c r="P97" s="24"/>
      <c r="Q97" s="24"/>
      <c r="R97" s="45"/>
      <c r="S97" s="24"/>
      <c r="T97" s="17"/>
      <c r="U97" s="35"/>
      <c r="V97" s="35"/>
      <c r="W97" s="35"/>
      <c r="X97" s="36"/>
      <c r="Y97" s="35"/>
      <c r="Z97" s="35"/>
    </row>
    <row r="98" spans="3:26" s="18" customFormat="1" ht="20.100000000000001" customHeight="1" x14ac:dyDescent="0.25">
      <c r="C98" s="32"/>
      <c r="E98" s="22"/>
      <c r="G98" s="22"/>
      <c r="I98" s="22"/>
      <c r="K98" s="23"/>
      <c r="M98" s="23"/>
      <c r="O98" s="24"/>
      <c r="P98" s="24"/>
      <c r="Q98" s="24"/>
      <c r="R98" s="45"/>
      <c r="S98" s="24"/>
      <c r="T98" s="17"/>
      <c r="U98" s="35"/>
      <c r="V98" s="35"/>
      <c r="W98" s="35"/>
      <c r="X98" s="36"/>
      <c r="Y98" s="35"/>
      <c r="Z98" s="35"/>
    </row>
    <row r="99" spans="3:26" s="18" customFormat="1" ht="20.100000000000001" customHeight="1" x14ac:dyDescent="0.25">
      <c r="C99" s="32"/>
      <c r="E99" s="22"/>
      <c r="G99" s="22"/>
      <c r="I99" s="22"/>
      <c r="K99" s="23"/>
      <c r="M99" s="23"/>
      <c r="O99" s="24"/>
      <c r="P99" s="24"/>
      <c r="Q99" s="24"/>
      <c r="R99" s="45"/>
      <c r="S99" s="24"/>
      <c r="T99" s="17"/>
      <c r="U99" s="35"/>
      <c r="V99" s="35"/>
      <c r="W99" s="35"/>
      <c r="X99" s="36"/>
      <c r="Y99" s="35"/>
      <c r="Z99" s="35"/>
    </row>
    <row r="100" spans="3:26" s="18" customFormat="1" ht="20.100000000000001" customHeight="1" x14ac:dyDescent="0.25">
      <c r="C100" s="32"/>
      <c r="E100" s="22"/>
      <c r="G100" s="22"/>
      <c r="I100" s="22"/>
      <c r="K100" s="23"/>
      <c r="M100" s="23"/>
      <c r="O100" s="24"/>
      <c r="P100" s="24"/>
      <c r="Q100" s="24"/>
      <c r="R100" s="45"/>
      <c r="S100" s="24"/>
      <c r="T100" s="17"/>
      <c r="U100" s="35"/>
      <c r="V100" s="35"/>
      <c r="W100" s="35"/>
      <c r="X100" s="36"/>
      <c r="Y100" s="35"/>
      <c r="Z100" s="35"/>
    </row>
    <row r="101" spans="3:26" s="18" customFormat="1" ht="20.100000000000001" customHeight="1" x14ac:dyDescent="0.25">
      <c r="C101" s="32"/>
      <c r="E101" s="22"/>
      <c r="G101" s="22"/>
      <c r="I101" s="22"/>
      <c r="K101" s="23"/>
      <c r="M101" s="23"/>
      <c r="O101" s="24"/>
      <c r="P101" s="24"/>
      <c r="Q101" s="24"/>
      <c r="R101" s="45"/>
      <c r="S101" s="24"/>
      <c r="T101" s="17"/>
      <c r="U101" s="35"/>
      <c r="V101" s="35"/>
      <c r="W101" s="35"/>
      <c r="X101" s="36"/>
      <c r="Y101" s="35"/>
      <c r="Z101" s="35"/>
    </row>
    <row r="102" spans="3:26" s="18" customFormat="1" ht="20.100000000000001" customHeight="1" x14ac:dyDescent="0.25">
      <c r="C102" s="32"/>
      <c r="E102" s="22"/>
      <c r="G102" s="22"/>
      <c r="I102" s="22"/>
      <c r="K102" s="23"/>
      <c r="M102" s="23"/>
      <c r="O102" s="24"/>
      <c r="P102" s="24"/>
      <c r="Q102" s="24"/>
      <c r="R102" s="45"/>
      <c r="S102" s="24"/>
      <c r="T102" s="17"/>
      <c r="U102" s="35"/>
      <c r="V102" s="35"/>
      <c r="W102" s="35"/>
      <c r="X102" s="36"/>
      <c r="Y102" s="35"/>
      <c r="Z102" s="35"/>
    </row>
    <row r="103" spans="3:26" s="18" customFormat="1" ht="20.100000000000001" customHeight="1" x14ac:dyDescent="0.25">
      <c r="C103" s="32"/>
      <c r="E103" s="22"/>
      <c r="G103" s="22"/>
      <c r="I103" s="22"/>
      <c r="K103" s="23"/>
      <c r="M103" s="23"/>
      <c r="O103" s="24"/>
      <c r="P103" s="24"/>
      <c r="Q103" s="24"/>
      <c r="R103" s="45"/>
      <c r="S103" s="24"/>
      <c r="T103" s="17"/>
      <c r="U103" s="35"/>
      <c r="V103" s="35"/>
      <c r="W103" s="35"/>
      <c r="X103" s="36"/>
      <c r="Y103" s="35"/>
      <c r="Z103" s="35"/>
    </row>
    <row r="104" spans="3:26" s="18" customFormat="1" ht="20.100000000000001" customHeight="1" x14ac:dyDescent="0.25">
      <c r="C104" s="32"/>
      <c r="E104" s="22"/>
      <c r="G104" s="22"/>
      <c r="I104" s="22"/>
      <c r="K104" s="23"/>
      <c r="M104" s="23"/>
      <c r="O104" s="24"/>
      <c r="P104" s="24"/>
      <c r="Q104" s="24"/>
      <c r="R104" s="45"/>
      <c r="S104" s="24"/>
      <c r="T104" s="17"/>
      <c r="U104" s="35"/>
      <c r="V104" s="35"/>
      <c r="W104" s="35"/>
      <c r="X104" s="36"/>
      <c r="Y104" s="35"/>
      <c r="Z104" s="35"/>
    </row>
    <row r="105" spans="3:26" s="18" customFormat="1" ht="20.100000000000001" customHeight="1" x14ac:dyDescent="0.25">
      <c r="C105" s="32"/>
      <c r="E105" s="22"/>
      <c r="G105" s="22"/>
      <c r="I105" s="22"/>
      <c r="K105" s="23"/>
      <c r="M105" s="23"/>
      <c r="O105" s="24"/>
      <c r="P105" s="24"/>
      <c r="Q105" s="24"/>
      <c r="R105" s="45"/>
      <c r="S105" s="24"/>
      <c r="T105" s="17"/>
      <c r="U105" s="35"/>
      <c r="V105" s="35"/>
      <c r="W105" s="35"/>
      <c r="X105" s="36"/>
      <c r="Y105" s="35"/>
      <c r="Z105" s="35"/>
    </row>
    <row r="106" spans="3:26" s="18" customFormat="1" ht="20.100000000000001" customHeight="1" x14ac:dyDescent="0.25">
      <c r="C106" s="32"/>
      <c r="E106" s="22"/>
      <c r="G106" s="22"/>
      <c r="I106" s="22"/>
      <c r="K106" s="23"/>
      <c r="M106" s="23"/>
      <c r="O106" s="24"/>
      <c r="P106" s="24"/>
      <c r="Q106" s="24"/>
      <c r="R106" s="45"/>
      <c r="S106" s="24"/>
      <c r="T106" s="17"/>
      <c r="U106" s="35"/>
      <c r="V106" s="35"/>
      <c r="W106" s="35"/>
      <c r="X106" s="36"/>
      <c r="Y106" s="35"/>
      <c r="Z106" s="35"/>
    </row>
    <row r="107" spans="3:26" s="18" customFormat="1" ht="20.100000000000001" customHeight="1" x14ac:dyDescent="0.25">
      <c r="C107" s="32"/>
      <c r="E107" s="22"/>
      <c r="G107" s="22"/>
      <c r="I107" s="22"/>
      <c r="K107" s="23"/>
      <c r="M107" s="23"/>
      <c r="O107" s="24"/>
      <c r="P107" s="24"/>
      <c r="Q107" s="24"/>
      <c r="R107" s="45"/>
      <c r="S107" s="24"/>
      <c r="T107" s="17"/>
      <c r="U107" s="35"/>
      <c r="V107" s="35"/>
      <c r="W107" s="35"/>
      <c r="X107" s="36"/>
      <c r="Y107" s="35"/>
      <c r="Z107" s="35"/>
    </row>
    <row r="108" spans="3:26" s="18" customFormat="1" ht="20.100000000000001" customHeight="1" x14ac:dyDescent="0.25">
      <c r="C108" s="32"/>
      <c r="E108" s="22"/>
      <c r="G108" s="22"/>
      <c r="I108" s="22"/>
      <c r="K108" s="23"/>
      <c r="M108" s="23"/>
      <c r="O108" s="24"/>
      <c r="P108" s="24"/>
      <c r="Q108" s="24"/>
      <c r="R108" s="45"/>
      <c r="S108" s="24"/>
      <c r="T108" s="17"/>
      <c r="U108" s="35"/>
      <c r="V108" s="35"/>
      <c r="W108" s="35"/>
      <c r="X108" s="36"/>
      <c r="Y108" s="35"/>
      <c r="Z108" s="35"/>
    </row>
    <row r="109" spans="3:26" s="18" customFormat="1" ht="20.100000000000001" customHeight="1" x14ac:dyDescent="0.25">
      <c r="C109" s="32"/>
      <c r="E109" s="22"/>
      <c r="G109" s="22"/>
      <c r="I109" s="22"/>
      <c r="K109" s="23"/>
      <c r="M109" s="23"/>
      <c r="O109" s="24"/>
      <c r="P109" s="24"/>
      <c r="Q109" s="24"/>
      <c r="R109" s="45"/>
      <c r="S109" s="24"/>
      <c r="T109" s="17"/>
      <c r="U109" s="35"/>
      <c r="V109" s="35"/>
      <c r="W109" s="35"/>
      <c r="X109" s="36"/>
      <c r="Y109" s="35"/>
      <c r="Z109" s="35"/>
    </row>
    <row r="110" spans="3:26" s="18" customFormat="1" ht="20.100000000000001" customHeight="1" x14ac:dyDescent="0.25">
      <c r="C110" s="32"/>
      <c r="E110" s="22"/>
      <c r="G110" s="22"/>
      <c r="I110" s="22"/>
      <c r="K110" s="23"/>
      <c r="M110" s="23"/>
      <c r="O110" s="24"/>
      <c r="P110" s="24"/>
      <c r="Q110" s="24"/>
      <c r="R110" s="45"/>
      <c r="S110" s="24"/>
      <c r="T110" s="17"/>
      <c r="U110" s="35"/>
      <c r="V110" s="35"/>
      <c r="W110" s="35"/>
      <c r="X110" s="36"/>
      <c r="Y110" s="35"/>
      <c r="Z110" s="35"/>
    </row>
    <row r="111" spans="3:26" s="18" customFormat="1" ht="20.100000000000001" customHeight="1" x14ac:dyDescent="0.25">
      <c r="C111" s="32"/>
      <c r="E111" s="22"/>
      <c r="G111" s="22"/>
      <c r="I111" s="22"/>
      <c r="K111" s="23"/>
      <c r="M111" s="23"/>
      <c r="O111" s="24"/>
      <c r="P111" s="24"/>
      <c r="Q111" s="24"/>
      <c r="R111" s="45"/>
      <c r="S111" s="24"/>
      <c r="T111" s="17"/>
      <c r="U111" s="35"/>
      <c r="V111" s="35"/>
      <c r="W111" s="35"/>
      <c r="X111" s="36"/>
      <c r="Y111" s="35"/>
      <c r="Z111" s="35"/>
    </row>
    <row r="112" spans="3:26" s="18" customFormat="1" ht="20.100000000000001" customHeight="1" x14ac:dyDescent="0.25">
      <c r="C112" s="32"/>
      <c r="E112" s="22"/>
      <c r="G112" s="22"/>
      <c r="I112" s="22"/>
      <c r="K112" s="23"/>
      <c r="M112" s="23"/>
      <c r="O112" s="24"/>
      <c r="P112" s="24"/>
      <c r="Q112" s="24"/>
      <c r="R112" s="45"/>
      <c r="S112" s="24"/>
      <c r="T112" s="17"/>
      <c r="U112" s="35"/>
      <c r="V112" s="35"/>
      <c r="W112" s="35"/>
      <c r="X112" s="36"/>
      <c r="Y112" s="35"/>
      <c r="Z112" s="35"/>
    </row>
    <row r="113" spans="3:26" s="18" customFormat="1" ht="20.100000000000001" customHeight="1" x14ac:dyDescent="0.25">
      <c r="C113" s="32"/>
      <c r="E113" s="22"/>
      <c r="G113" s="22"/>
      <c r="I113" s="22"/>
      <c r="K113" s="23"/>
      <c r="M113" s="23"/>
      <c r="O113" s="24"/>
      <c r="P113" s="24"/>
      <c r="Q113" s="24"/>
      <c r="R113" s="45"/>
      <c r="S113" s="24"/>
      <c r="T113" s="17"/>
      <c r="U113" s="35"/>
      <c r="V113" s="35"/>
      <c r="W113" s="35"/>
      <c r="X113" s="36"/>
      <c r="Y113" s="35"/>
      <c r="Z113" s="35"/>
    </row>
    <row r="114" spans="3:26" s="18" customFormat="1" ht="20.100000000000001" customHeight="1" x14ac:dyDescent="0.25">
      <c r="C114" s="32"/>
      <c r="E114" s="22"/>
      <c r="G114" s="22"/>
      <c r="I114" s="22"/>
      <c r="K114" s="23"/>
      <c r="M114" s="23"/>
      <c r="O114" s="24"/>
      <c r="P114" s="24"/>
      <c r="Q114" s="24"/>
      <c r="R114" s="45"/>
      <c r="S114" s="24"/>
      <c r="T114" s="17"/>
      <c r="U114" s="35"/>
      <c r="V114" s="35"/>
      <c r="W114" s="35"/>
      <c r="X114" s="36"/>
      <c r="Y114" s="35"/>
      <c r="Z114" s="35"/>
    </row>
    <row r="115" spans="3:26" s="18" customFormat="1" ht="20.100000000000001" customHeight="1" x14ac:dyDescent="0.25">
      <c r="C115" s="32"/>
      <c r="E115" s="22"/>
      <c r="G115" s="22"/>
      <c r="I115" s="22"/>
      <c r="K115" s="23"/>
      <c r="M115" s="23"/>
      <c r="O115" s="24"/>
      <c r="P115" s="24"/>
      <c r="Q115" s="24"/>
      <c r="R115" s="45"/>
      <c r="S115" s="24"/>
      <c r="T115" s="17"/>
      <c r="U115" s="35"/>
      <c r="V115" s="35"/>
      <c r="W115" s="35"/>
      <c r="X115" s="36"/>
      <c r="Y115" s="35"/>
      <c r="Z115" s="35"/>
    </row>
    <row r="116" spans="3:26" s="18" customFormat="1" ht="20.100000000000001" customHeight="1" x14ac:dyDescent="0.25">
      <c r="C116" s="32"/>
      <c r="E116" s="22"/>
      <c r="G116" s="22"/>
      <c r="I116" s="22"/>
      <c r="K116" s="23"/>
      <c r="M116" s="23"/>
      <c r="O116" s="24"/>
      <c r="P116" s="24"/>
      <c r="Q116" s="24"/>
      <c r="R116" s="45"/>
      <c r="S116" s="24"/>
      <c r="T116" s="17"/>
      <c r="U116" s="35"/>
      <c r="V116" s="35"/>
      <c r="W116" s="35"/>
      <c r="X116" s="36"/>
      <c r="Y116" s="35"/>
      <c r="Z116" s="35"/>
    </row>
    <row r="117" spans="3:26" s="18" customFormat="1" ht="20.100000000000001" customHeight="1" x14ac:dyDescent="0.25">
      <c r="C117" s="32"/>
      <c r="E117" s="22"/>
      <c r="G117" s="22"/>
      <c r="I117" s="22"/>
      <c r="K117" s="23"/>
      <c r="M117" s="23"/>
      <c r="O117" s="24"/>
      <c r="P117" s="24"/>
      <c r="Q117" s="24"/>
      <c r="R117" s="45"/>
      <c r="S117" s="24"/>
      <c r="T117" s="17"/>
      <c r="U117" s="35"/>
      <c r="V117" s="35"/>
      <c r="W117" s="35"/>
      <c r="X117" s="36"/>
      <c r="Y117" s="35"/>
      <c r="Z117" s="35"/>
    </row>
    <row r="118" spans="3:26" s="18" customFormat="1" ht="20.100000000000001" customHeight="1" x14ac:dyDescent="0.25">
      <c r="C118" s="32"/>
      <c r="E118" s="22"/>
      <c r="G118" s="22"/>
      <c r="I118" s="22"/>
      <c r="K118" s="23"/>
      <c r="M118" s="23"/>
      <c r="O118" s="24"/>
      <c r="P118" s="24"/>
      <c r="Q118" s="24"/>
      <c r="R118" s="45"/>
      <c r="S118" s="24"/>
      <c r="T118" s="17"/>
      <c r="U118" s="35"/>
      <c r="V118" s="35"/>
      <c r="W118" s="35"/>
      <c r="X118" s="36"/>
      <c r="Y118" s="35"/>
      <c r="Z118" s="35"/>
    </row>
    <row r="119" spans="3:26" s="18" customFormat="1" ht="20.100000000000001" customHeight="1" x14ac:dyDescent="0.25">
      <c r="C119" s="32"/>
      <c r="E119" s="22"/>
      <c r="G119" s="22"/>
      <c r="I119" s="22"/>
      <c r="K119" s="23"/>
      <c r="M119" s="23"/>
      <c r="O119" s="24"/>
      <c r="P119" s="24"/>
      <c r="Q119" s="24"/>
      <c r="R119" s="45"/>
      <c r="S119" s="24"/>
      <c r="T119" s="17"/>
      <c r="U119" s="35"/>
      <c r="V119" s="35"/>
      <c r="W119" s="35"/>
      <c r="X119" s="36"/>
      <c r="Y119" s="35"/>
      <c r="Z119" s="35"/>
    </row>
    <row r="120" spans="3:26" s="18" customFormat="1" ht="20.100000000000001" customHeight="1" x14ac:dyDescent="0.25">
      <c r="C120" s="32"/>
      <c r="E120" s="22"/>
      <c r="G120" s="22"/>
      <c r="I120" s="22"/>
      <c r="K120" s="23"/>
      <c r="M120" s="23"/>
      <c r="O120" s="24"/>
      <c r="P120" s="24"/>
      <c r="Q120" s="24"/>
      <c r="R120" s="45"/>
      <c r="S120" s="24"/>
      <c r="T120" s="17"/>
      <c r="U120" s="35"/>
      <c r="V120" s="35"/>
      <c r="W120" s="35"/>
      <c r="X120" s="36"/>
      <c r="Y120" s="35"/>
      <c r="Z120" s="35"/>
    </row>
    <row r="121" spans="3:26" s="18" customFormat="1" ht="20.100000000000001" customHeight="1" x14ac:dyDescent="0.25">
      <c r="C121" s="32"/>
      <c r="E121" s="22"/>
      <c r="G121" s="22"/>
      <c r="I121" s="22"/>
      <c r="K121" s="23"/>
      <c r="M121" s="23"/>
      <c r="O121" s="24"/>
      <c r="P121" s="24"/>
      <c r="Q121" s="24"/>
      <c r="R121" s="45"/>
      <c r="S121" s="24"/>
      <c r="T121" s="17"/>
      <c r="U121" s="35"/>
      <c r="V121" s="35"/>
      <c r="W121" s="35"/>
      <c r="X121" s="36"/>
      <c r="Y121" s="35"/>
      <c r="Z121" s="35"/>
    </row>
    <row r="122" spans="3:26" s="18" customFormat="1" ht="20.100000000000001" customHeight="1" x14ac:dyDescent="0.25">
      <c r="C122" s="32"/>
      <c r="E122" s="22"/>
      <c r="G122" s="22"/>
      <c r="I122" s="22"/>
      <c r="K122" s="23"/>
      <c r="M122" s="23"/>
      <c r="O122" s="24"/>
      <c r="P122" s="24"/>
      <c r="Q122" s="24"/>
      <c r="R122" s="45"/>
      <c r="S122" s="24"/>
      <c r="T122" s="17"/>
      <c r="U122" s="35"/>
      <c r="V122" s="35"/>
      <c r="W122" s="35"/>
      <c r="X122" s="36"/>
      <c r="Y122" s="35"/>
      <c r="Z122" s="35"/>
    </row>
    <row r="123" spans="3:26" s="18" customFormat="1" ht="20.100000000000001" customHeight="1" x14ac:dyDescent="0.25">
      <c r="C123" s="32"/>
      <c r="E123" s="22"/>
      <c r="G123" s="22"/>
      <c r="I123" s="22"/>
      <c r="K123" s="23"/>
      <c r="M123" s="23"/>
      <c r="O123" s="24"/>
      <c r="P123" s="24"/>
      <c r="Q123" s="24"/>
      <c r="R123" s="45"/>
      <c r="S123" s="24"/>
      <c r="T123" s="17"/>
      <c r="U123" s="35"/>
      <c r="V123" s="35"/>
      <c r="W123" s="35"/>
      <c r="X123" s="36"/>
      <c r="Y123" s="35"/>
      <c r="Z123" s="35"/>
    </row>
    <row r="124" spans="3:26" s="18" customFormat="1" ht="20.100000000000001" customHeight="1" x14ac:dyDescent="0.25">
      <c r="C124" s="32"/>
      <c r="E124" s="22"/>
      <c r="G124" s="22"/>
      <c r="I124" s="22"/>
      <c r="K124" s="23"/>
      <c r="M124" s="23"/>
      <c r="O124" s="24"/>
      <c r="P124" s="24"/>
      <c r="Q124" s="24"/>
      <c r="R124" s="45"/>
      <c r="S124" s="24"/>
      <c r="T124" s="17"/>
      <c r="U124" s="35"/>
      <c r="V124" s="35"/>
      <c r="W124" s="35"/>
      <c r="X124" s="36"/>
      <c r="Y124" s="35"/>
      <c r="Z124" s="35"/>
    </row>
    <row r="125" spans="3:26" s="18" customFormat="1" ht="20.100000000000001" customHeight="1" x14ac:dyDescent="0.25">
      <c r="C125" s="32"/>
      <c r="E125" s="22"/>
      <c r="G125" s="22"/>
      <c r="I125" s="22"/>
      <c r="K125" s="23"/>
      <c r="M125" s="23"/>
      <c r="O125" s="24"/>
      <c r="P125" s="24"/>
      <c r="Q125" s="24"/>
      <c r="R125" s="45"/>
      <c r="S125" s="24"/>
      <c r="T125" s="17"/>
      <c r="U125" s="35"/>
      <c r="V125" s="35"/>
      <c r="W125" s="35"/>
      <c r="X125" s="36"/>
      <c r="Y125" s="35"/>
      <c r="Z125" s="35"/>
    </row>
    <row r="126" spans="3:26" s="18" customFormat="1" ht="20.100000000000001" customHeight="1" x14ac:dyDescent="0.25">
      <c r="C126" s="32"/>
      <c r="E126" s="22"/>
      <c r="G126" s="22"/>
      <c r="I126" s="22"/>
      <c r="K126" s="23"/>
      <c r="M126" s="23"/>
      <c r="O126" s="24"/>
      <c r="P126" s="24"/>
      <c r="Q126" s="24"/>
      <c r="R126" s="45"/>
      <c r="S126" s="24"/>
      <c r="T126" s="17"/>
      <c r="U126" s="35"/>
      <c r="V126" s="35"/>
      <c r="W126" s="35"/>
      <c r="X126" s="36"/>
      <c r="Y126" s="35"/>
      <c r="Z126" s="35"/>
    </row>
    <row r="127" spans="3:26" s="18" customFormat="1" ht="20.100000000000001" customHeight="1" x14ac:dyDescent="0.25">
      <c r="C127" s="32"/>
      <c r="E127" s="22"/>
      <c r="G127" s="22"/>
      <c r="I127" s="22"/>
      <c r="K127" s="23"/>
      <c r="M127" s="23"/>
      <c r="O127" s="24"/>
      <c r="P127" s="24"/>
      <c r="Q127" s="24"/>
      <c r="R127" s="45"/>
      <c r="S127" s="24"/>
      <c r="T127" s="17"/>
      <c r="U127" s="35"/>
      <c r="V127" s="35"/>
      <c r="W127" s="35"/>
      <c r="X127" s="36"/>
      <c r="Y127" s="35"/>
      <c r="Z127" s="35"/>
    </row>
    <row r="128" spans="3:26" s="18" customFormat="1" ht="20.100000000000001" customHeight="1" x14ac:dyDescent="0.25">
      <c r="C128" s="32"/>
      <c r="E128" s="22"/>
      <c r="G128" s="22"/>
      <c r="I128" s="22"/>
      <c r="K128" s="23"/>
      <c r="M128" s="23"/>
      <c r="O128" s="24"/>
      <c r="P128" s="24"/>
      <c r="Q128" s="24"/>
      <c r="R128" s="45"/>
      <c r="S128" s="24"/>
      <c r="T128" s="17"/>
      <c r="U128" s="35"/>
      <c r="V128" s="35"/>
      <c r="W128" s="35"/>
      <c r="X128" s="36"/>
      <c r="Y128" s="35"/>
      <c r="Z128" s="35"/>
    </row>
    <row r="129" spans="3:26" s="18" customFormat="1" ht="20.100000000000001" customHeight="1" x14ac:dyDescent="0.25">
      <c r="C129" s="32"/>
      <c r="E129" s="22"/>
      <c r="G129" s="22"/>
      <c r="I129" s="22"/>
      <c r="K129" s="23"/>
      <c r="M129" s="23"/>
      <c r="O129" s="24"/>
      <c r="P129" s="24"/>
      <c r="Q129" s="24"/>
      <c r="R129" s="45"/>
      <c r="S129" s="24"/>
      <c r="T129" s="17"/>
      <c r="U129" s="35"/>
      <c r="V129" s="35"/>
      <c r="W129" s="35"/>
      <c r="X129" s="36"/>
      <c r="Y129" s="35"/>
      <c r="Z129" s="35"/>
    </row>
    <row r="130" spans="3:26" s="18" customFormat="1" ht="20.100000000000001" customHeight="1" x14ac:dyDescent="0.25">
      <c r="C130" s="32"/>
      <c r="E130" s="22"/>
      <c r="G130" s="22"/>
      <c r="I130" s="22"/>
      <c r="K130" s="23"/>
      <c r="M130" s="23"/>
      <c r="O130" s="24"/>
      <c r="P130" s="24"/>
      <c r="Q130" s="24"/>
      <c r="R130" s="45"/>
      <c r="S130" s="24"/>
      <c r="T130" s="17"/>
      <c r="U130" s="35"/>
      <c r="V130" s="35"/>
      <c r="W130" s="35"/>
      <c r="X130" s="36"/>
      <c r="Y130" s="35"/>
      <c r="Z130" s="35"/>
    </row>
    <row r="131" spans="3:26" s="18" customFormat="1" ht="20.100000000000001" customHeight="1" x14ac:dyDescent="0.25">
      <c r="C131" s="32"/>
      <c r="E131" s="22"/>
      <c r="G131" s="22"/>
      <c r="I131" s="22"/>
      <c r="K131" s="23"/>
      <c r="M131" s="23"/>
      <c r="O131" s="24"/>
      <c r="P131" s="24"/>
      <c r="Q131" s="24"/>
      <c r="R131" s="45"/>
      <c r="S131" s="24"/>
      <c r="T131" s="17"/>
      <c r="U131" s="35"/>
      <c r="V131" s="35"/>
      <c r="W131" s="35"/>
      <c r="X131" s="36"/>
      <c r="Y131" s="35"/>
      <c r="Z131" s="35"/>
    </row>
    <row r="132" spans="3:26" s="18" customFormat="1" ht="20.100000000000001" customHeight="1" x14ac:dyDescent="0.25">
      <c r="C132" s="32"/>
      <c r="E132" s="22"/>
      <c r="G132" s="22"/>
      <c r="I132" s="22"/>
      <c r="K132" s="23"/>
      <c r="M132" s="23"/>
      <c r="O132" s="24"/>
      <c r="P132" s="24"/>
      <c r="Q132" s="24"/>
      <c r="R132" s="45"/>
      <c r="S132" s="24"/>
      <c r="T132" s="17"/>
      <c r="U132" s="35"/>
      <c r="V132" s="35"/>
      <c r="W132" s="35"/>
      <c r="X132" s="36"/>
      <c r="Y132" s="35"/>
      <c r="Z132" s="35"/>
    </row>
    <row r="133" spans="3:26" s="18" customFormat="1" ht="20.100000000000001" customHeight="1" x14ac:dyDescent="0.25">
      <c r="C133" s="32"/>
      <c r="E133" s="22"/>
      <c r="G133" s="22"/>
      <c r="I133" s="22"/>
      <c r="K133" s="23"/>
      <c r="M133" s="23"/>
      <c r="O133" s="24"/>
      <c r="P133" s="24"/>
      <c r="Q133" s="24"/>
      <c r="R133" s="45"/>
      <c r="S133" s="24"/>
      <c r="T133" s="17"/>
      <c r="U133" s="35"/>
      <c r="V133" s="35"/>
      <c r="W133" s="35"/>
      <c r="X133" s="36"/>
      <c r="Y133" s="35"/>
      <c r="Z133" s="35"/>
    </row>
    <row r="134" spans="3:26" s="18" customFormat="1" ht="20.100000000000001" customHeight="1" x14ac:dyDescent="0.25">
      <c r="C134" s="32"/>
      <c r="E134" s="22"/>
      <c r="G134" s="22"/>
      <c r="I134" s="22"/>
      <c r="K134" s="23"/>
      <c r="M134" s="23"/>
      <c r="O134" s="24"/>
      <c r="P134" s="24"/>
      <c r="Q134" s="24"/>
      <c r="R134" s="45"/>
      <c r="S134" s="24"/>
      <c r="T134" s="17"/>
      <c r="U134" s="35"/>
      <c r="V134" s="35"/>
      <c r="W134" s="35"/>
      <c r="X134" s="36"/>
      <c r="Y134" s="35"/>
      <c r="Z134" s="35"/>
    </row>
    <row r="135" spans="3:26" s="18" customFormat="1" ht="20.100000000000001" customHeight="1" x14ac:dyDescent="0.25">
      <c r="C135" s="32"/>
      <c r="E135" s="22"/>
      <c r="G135" s="22"/>
      <c r="I135" s="22"/>
      <c r="K135" s="23"/>
      <c r="M135" s="23"/>
      <c r="O135" s="24"/>
      <c r="P135" s="24"/>
      <c r="Q135" s="24"/>
      <c r="R135" s="45"/>
      <c r="S135" s="24"/>
      <c r="T135" s="17"/>
      <c r="U135" s="35"/>
      <c r="V135" s="35"/>
      <c r="W135" s="35"/>
      <c r="X135" s="36"/>
      <c r="Y135" s="35"/>
      <c r="Z135" s="35"/>
    </row>
    <row r="136" spans="3:26" s="18" customFormat="1" ht="20.100000000000001" customHeight="1" x14ac:dyDescent="0.25">
      <c r="C136" s="32"/>
      <c r="E136" s="22"/>
      <c r="G136" s="22"/>
      <c r="I136" s="22"/>
      <c r="K136" s="23"/>
      <c r="M136" s="23"/>
      <c r="O136" s="24"/>
      <c r="P136" s="24"/>
      <c r="Q136" s="24"/>
      <c r="R136" s="45"/>
      <c r="S136" s="24"/>
      <c r="T136" s="17"/>
      <c r="U136" s="35"/>
      <c r="V136" s="35"/>
      <c r="W136" s="35"/>
      <c r="X136" s="36"/>
      <c r="Y136" s="35"/>
      <c r="Z136" s="35"/>
    </row>
    <row r="137" spans="3:26" s="18" customFormat="1" ht="20.100000000000001" customHeight="1" x14ac:dyDescent="0.25">
      <c r="C137" s="32"/>
      <c r="E137" s="22"/>
      <c r="G137" s="22"/>
      <c r="I137" s="22"/>
      <c r="K137" s="23"/>
      <c r="M137" s="23"/>
      <c r="O137" s="24"/>
      <c r="P137" s="24"/>
      <c r="Q137" s="24"/>
      <c r="R137" s="45"/>
      <c r="S137" s="24"/>
      <c r="T137" s="17"/>
      <c r="U137" s="35"/>
      <c r="V137" s="35"/>
      <c r="W137" s="35"/>
      <c r="X137" s="36"/>
      <c r="Y137" s="35"/>
      <c r="Z137" s="35"/>
    </row>
    <row r="138" spans="3:26" s="18" customFormat="1" ht="20.100000000000001" customHeight="1" x14ac:dyDescent="0.25">
      <c r="C138" s="32"/>
      <c r="E138" s="22"/>
      <c r="G138" s="22"/>
      <c r="I138" s="22"/>
      <c r="K138" s="23"/>
      <c r="M138" s="23"/>
      <c r="O138" s="24"/>
      <c r="P138" s="24"/>
      <c r="Q138" s="24"/>
      <c r="R138" s="45"/>
      <c r="S138" s="24"/>
      <c r="T138" s="17"/>
      <c r="U138" s="35"/>
      <c r="V138" s="35"/>
      <c r="W138" s="35"/>
      <c r="X138" s="36"/>
      <c r="Y138" s="35"/>
      <c r="Z138" s="35"/>
    </row>
    <row r="139" spans="3:26" s="18" customFormat="1" ht="20.100000000000001" customHeight="1" x14ac:dyDescent="0.25">
      <c r="C139" s="32"/>
      <c r="E139" s="22"/>
      <c r="G139" s="22"/>
      <c r="I139" s="22"/>
      <c r="K139" s="23"/>
      <c r="M139" s="23"/>
      <c r="O139" s="24"/>
      <c r="P139" s="24"/>
      <c r="Q139" s="24"/>
      <c r="R139" s="45"/>
      <c r="S139" s="24"/>
      <c r="T139" s="17"/>
      <c r="U139" s="35"/>
      <c r="V139" s="35"/>
      <c r="W139" s="35"/>
      <c r="X139" s="36"/>
      <c r="Y139" s="35"/>
      <c r="Z139" s="35"/>
    </row>
    <row r="140" spans="3:26" s="18" customFormat="1" ht="20.100000000000001" customHeight="1" x14ac:dyDescent="0.25">
      <c r="C140" s="32"/>
      <c r="E140" s="22"/>
      <c r="G140" s="22"/>
      <c r="I140" s="22"/>
      <c r="K140" s="23"/>
      <c r="M140" s="23"/>
      <c r="O140" s="24"/>
      <c r="P140" s="24"/>
      <c r="Q140" s="24"/>
      <c r="R140" s="45"/>
      <c r="S140" s="24"/>
      <c r="T140" s="17"/>
      <c r="U140" s="35"/>
      <c r="V140" s="35"/>
      <c r="W140" s="35"/>
      <c r="X140" s="36"/>
      <c r="Y140" s="35"/>
      <c r="Z140" s="35"/>
    </row>
    <row r="141" spans="3:26" s="18" customFormat="1" ht="20.100000000000001" customHeight="1" x14ac:dyDescent="0.25">
      <c r="C141" s="32"/>
      <c r="E141" s="22"/>
      <c r="G141" s="22"/>
      <c r="I141" s="22"/>
      <c r="K141" s="23"/>
      <c r="M141" s="23"/>
      <c r="O141" s="24"/>
      <c r="P141" s="24"/>
      <c r="Q141" s="24"/>
      <c r="R141" s="45"/>
      <c r="S141" s="24"/>
      <c r="T141" s="17"/>
      <c r="U141" s="35"/>
      <c r="V141" s="35"/>
      <c r="W141" s="35"/>
      <c r="X141" s="36"/>
      <c r="Y141" s="35"/>
      <c r="Z141" s="35"/>
    </row>
    <row r="142" spans="3:26" s="18" customFormat="1" ht="20.100000000000001" customHeight="1" x14ac:dyDescent="0.25">
      <c r="C142" s="32"/>
      <c r="E142" s="22"/>
      <c r="G142" s="22"/>
      <c r="I142" s="22"/>
      <c r="K142" s="23"/>
      <c r="M142" s="23"/>
      <c r="O142" s="24"/>
      <c r="P142" s="24"/>
      <c r="Q142" s="24"/>
      <c r="R142" s="45"/>
      <c r="S142" s="24"/>
      <c r="T142" s="17"/>
      <c r="U142" s="35"/>
      <c r="V142" s="35"/>
      <c r="W142" s="35"/>
      <c r="X142" s="36"/>
      <c r="Y142" s="35"/>
      <c r="Z142" s="35"/>
    </row>
    <row r="143" spans="3:26" s="18" customFormat="1" ht="20.100000000000001" customHeight="1" x14ac:dyDescent="0.25">
      <c r="C143" s="32"/>
      <c r="E143" s="22"/>
      <c r="G143" s="22"/>
      <c r="I143" s="22"/>
      <c r="K143" s="23"/>
      <c r="M143" s="23"/>
      <c r="O143" s="24"/>
      <c r="P143" s="24"/>
      <c r="Q143" s="24"/>
      <c r="R143" s="45"/>
      <c r="S143" s="24"/>
      <c r="T143" s="17"/>
      <c r="U143" s="35"/>
      <c r="V143" s="35"/>
      <c r="W143" s="35"/>
      <c r="X143" s="36"/>
      <c r="Y143" s="35"/>
      <c r="Z143" s="35"/>
    </row>
    <row r="144" spans="3:26" s="18" customFormat="1" ht="20.100000000000001" customHeight="1" x14ac:dyDescent="0.25">
      <c r="C144" s="32"/>
      <c r="E144" s="22"/>
      <c r="G144" s="22"/>
      <c r="I144" s="22"/>
      <c r="K144" s="23"/>
      <c r="M144" s="23"/>
      <c r="O144" s="24"/>
      <c r="P144" s="24"/>
      <c r="Q144" s="24"/>
      <c r="R144" s="45"/>
      <c r="S144" s="24"/>
      <c r="T144" s="17"/>
      <c r="U144" s="35"/>
      <c r="V144" s="35"/>
      <c r="W144" s="35"/>
      <c r="X144" s="36"/>
      <c r="Y144" s="35"/>
      <c r="Z144" s="35"/>
    </row>
    <row r="145" spans="3:26" s="18" customFormat="1" ht="20.100000000000001" customHeight="1" x14ac:dyDescent="0.25">
      <c r="C145" s="32"/>
      <c r="E145" s="22"/>
      <c r="G145" s="22"/>
      <c r="I145" s="22"/>
      <c r="K145" s="23"/>
      <c r="M145" s="23"/>
      <c r="O145" s="24"/>
      <c r="P145" s="24"/>
      <c r="Q145" s="24"/>
      <c r="R145" s="45"/>
      <c r="S145" s="24"/>
      <c r="T145" s="17"/>
      <c r="U145" s="35"/>
      <c r="V145" s="35"/>
      <c r="W145" s="35"/>
      <c r="X145" s="36"/>
      <c r="Y145" s="35"/>
      <c r="Z145" s="35"/>
    </row>
    <row r="146" spans="3:26" s="18" customFormat="1" ht="20.100000000000001" customHeight="1" x14ac:dyDescent="0.25">
      <c r="C146" s="32"/>
      <c r="E146" s="22"/>
      <c r="G146" s="22"/>
      <c r="I146" s="22"/>
      <c r="K146" s="23"/>
      <c r="M146" s="23"/>
      <c r="O146" s="24"/>
      <c r="P146" s="24"/>
      <c r="Q146" s="24"/>
      <c r="R146" s="45"/>
      <c r="S146" s="24"/>
      <c r="T146" s="17"/>
      <c r="U146" s="35"/>
      <c r="V146" s="35"/>
      <c r="W146" s="35"/>
      <c r="X146" s="36"/>
      <c r="Y146" s="35"/>
      <c r="Z146" s="35"/>
    </row>
    <row r="147" spans="3:26" s="18" customFormat="1" ht="20.100000000000001" customHeight="1" x14ac:dyDescent="0.25">
      <c r="C147" s="32"/>
      <c r="E147" s="22"/>
      <c r="G147" s="22"/>
      <c r="I147" s="22"/>
      <c r="K147" s="23"/>
      <c r="M147" s="23"/>
      <c r="O147" s="24"/>
      <c r="P147" s="24"/>
      <c r="Q147" s="24"/>
      <c r="R147" s="45"/>
      <c r="S147" s="24"/>
      <c r="T147" s="17"/>
      <c r="U147" s="35"/>
      <c r="V147" s="35"/>
      <c r="W147" s="35"/>
      <c r="X147" s="36"/>
      <c r="Y147" s="35"/>
      <c r="Z147" s="35"/>
    </row>
    <row r="148" spans="3:26" s="18" customFormat="1" ht="20.100000000000001" customHeight="1" x14ac:dyDescent="0.25">
      <c r="C148" s="32"/>
      <c r="E148" s="22"/>
      <c r="G148" s="22"/>
      <c r="I148" s="22"/>
      <c r="K148" s="23"/>
      <c r="M148" s="23"/>
      <c r="O148" s="24"/>
      <c r="P148" s="24"/>
      <c r="Q148" s="24"/>
      <c r="R148" s="45"/>
      <c r="S148" s="24"/>
      <c r="T148" s="17"/>
      <c r="U148" s="35"/>
      <c r="V148" s="35"/>
      <c r="W148" s="35"/>
      <c r="X148" s="36"/>
      <c r="Y148" s="35"/>
      <c r="Z148" s="35"/>
    </row>
    <row r="149" spans="3:26" s="18" customFormat="1" ht="20.100000000000001" customHeight="1" x14ac:dyDescent="0.25">
      <c r="C149" s="32"/>
      <c r="E149" s="22"/>
      <c r="G149" s="22"/>
      <c r="I149" s="22"/>
      <c r="K149" s="23"/>
      <c r="M149" s="23"/>
      <c r="O149" s="24"/>
      <c r="P149" s="24"/>
      <c r="Q149" s="24"/>
      <c r="R149" s="45"/>
      <c r="S149" s="24"/>
      <c r="T149" s="17"/>
      <c r="U149" s="35"/>
      <c r="V149" s="35"/>
      <c r="W149" s="35"/>
      <c r="X149" s="36"/>
      <c r="Y149" s="35"/>
      <c r="Z149" s="35"/>
    </row>
    <row r="150" spans="3:26" s="18" customFormat="1" ht="20.100000000000001" customHeight="1" x14ac:dyDescent="0.25">
      <c r="C150" s="32"/>
      <c r="E150" s="22"/>
      <c r="G150" s="22"/>
      <c r="I150" s="22"/>
      <c r="K150" s="23"/>
      <c r="M150" s="23"/>
      <c r="O150" s="24"/>
      <c r="P150" s="24"/>
      <c r="Q150" s="24"/>
      <c r="R150" s="45"/>
      <c r="S150" s="24"/>
      <c r="T150" s="17"/>
      <c r="U150" s="35"/>
      <c r="V150" s="35"/>
      <c r="W150" s="35"/>
      <c r="X150" s="36"/>
      <c r="Y150" s="35"/>
      <c r="Z150" s="35"/>
    </row>
    <row r="151" spans="3:26" s="18" customFormat="1" ht="20.100000000000001" customHeight="1" x14ac:dyDescent="0.25">
      <c r="C151" s="32"/>
      <c r="E151" s="22"/>
      <c r="G151" s="22"/>
      <c r="I151" s="22"/>
      <c r="K151" s="23"/>
      <c r="M151" s="23"/>
      <c r="O151" s="24"/>
      <c r="P151" s="24"/>
      <c r="Q151" s="24"/>
      <c r="R151" s="45"/>
      <c r="S151" s="24"/>
      <c r="T151" s="17"/>
      <c r="U151" s="35"/>
      <c r="V151" s="35"/>
      <c r="W151" s="35"/>
      <c r="X151" s="36"/>
      <c r="Y151" s="35"/>
      <c r="Z151" s="35"/>
    </row>
    <row r="152" spans="3:26" s="18" customFormat="1" ht="20.100000000000001" customHeight="1" x14ac:dyDescent="0.25">
      <c r="C152" s="32"/>
      <c r="E152" s="22"/>
      <c r="G152" s="22"/>
      <c r="I152" s="22"/>
      <c r="K152" s="23"/>
      <c r="M152" s="23"/>
      <c r="O152" s="24"/>
      <c r="P152" s="24"/>
      <c r="Q152" s="24"/>
      <c r="R152" s="45"/>
      <c r="S152" s="24"/>
      <c r="T152" s="17"/>
      <c r="U152" s="35"/>
      <c r="V152" s="35"/>
      <c r="W152" s="35"/>
      <c r="X152" s="36"/>
      <c r="Y152" s="35"/>
      <c r="Z152" s="35"/>
    </row>
    <row r="153" spans="3:26" s="18" customFormat="1" ht="20.100000000000001" customHeight="1" x14ac:dyDescent="0.25">
      <c r="C153" s="32"/>
      <c r="E153" s="22"/>
      <c r="G153" s="22"/>
      <c r="I153" s="22"/>
      <c r="K153" s="23"/>
      <c r="M153" s="23"/>
      <c r="O153" s="24"/>
      <c r="P153" s="24"/>
      <c r="Q153" s="24"/>
      <c r="R153" s="45"/>
      <c r="S153" s="24"/>
      <c r="T153" s="17"/>
      <c r="U153" s="35"/>
      <c r="V153" s="35"/>
      <c r="W153" s="35"/>
      <c r="X153" s="36"/>
      <c r="Y153" s="35"/>
      <c r="Z153" s="35"/>
    </row>
    <row r="154" spans="3:26" s="18" customFormat="1" ht="20.100000000000001" customHeight="1" x14ac:dyDescent="0.25">
      <c r="C154" s="32"/>
      <c r="E154" s="22"/>
      <c r="G154" s="22"/>
      <c r="I154" s="22"/>
      <c r="K154" s="23"/>
      <c r="M154" s="23"/>
      <c r="O154" s="24"/>
      <c r="P154" s="24"/>
      <c r="Q154" s="24"/>
      <c r="R154" s="45"/>
      <c r="S154" s="24"/>
      <c r="T154" s="17"/>
      <c r="U154" s="35"/>
      <c r="V154" s="35"/>
      <c r="W154" s="35"/>
      <c r="X154" s="36"/>
      <c r="Y154" s="35"/>
      <c r="Z154" s="35"/>
    </row>
    <row r="155" spans="3:26" s="18" customFormat="1" ht="20.100000000000001" customHeight="1" x14ac:dyDescent="0.25">
      <c r="C155" s="32"/>
      <c r="E155" s="22"/>
      <c r="G155" s="22"/>
      <c r="I155" s="22"/>
      <c r="K155" s="23"/>
      <c r="M155" s="23"/>
      <c r="O155" s="24"/>
      <c r="P155" s="24"/>
      <c r="Q155" s="24"/>
      <c r="R155" s="45"/>
      <c r="S155" s="24"/>
      <c r="T155" s="17"/>
      <c r="U155" s="35"/>
      <c r="V155" s="35"/>
      <c r="W155" s="35"/>
      <c r="X155" s="36"/>
      <c r="Y155" s="35"/>
      <c r="Z155" s="35"/>
    </row>
    <row r="156" spans="3:26" s="18" customFormat="1" ht="20.100000000000001" customHeight="1" x14ac:dyDescent="0.25">
      <c r="C156" s="32"/>
      <c r="E156" s="22"/>
      <c r="G156" s="22"/>
      <c r="I156" s="22"/>
      <c r="K156" s="23"/>
      <c r="M156" s="23"/>
      <c r="O156" s="24"/>
      <c r="P156" s="24"/>
      <c r="Q156" s="24"/>
      <c r="R156" s="45"/>
      <c r="S156" s="24"/>
      <c r="T156" s="17"/>
      <c r="U156" s="35"/>
      <c r="V156" s="35"/>
      <c r="W156" s="35"/>
      <c r="X156" s="36"/>
      <c r="Y156" s="35"/>
      <c r="Z156" s="35"/>
    </row>
    <row r="157" spans="3:26" s="18" customFormat="1" ht="20.100000000000001" customHeight="1" x14ac:dyDescent="0.25">
      <c r="C157" s="32"/>
      <c r="E157" s="22"/>
      <c r="G157" s="22"/>
      <c r="I157" s="22"/>
      <c r="K157" s="23"/>
      <c r="M157" s="23"/>
      <c r="O157" s="24"/>
      <c r="P157" s="24"/>
      <c r="Q157" s="24"/>
      <c r="R157" s="45"/>
      <c r="S157" s="24"/>
      <c r="T157" s="17"/>
      <c r="U157" s="35"/>
      <c r="V157" s="35"/>
      <c r="W157" s="35"/>
      <c r="X157" s="36"/>
      <c r="Y157" s="35"/>
      <c r="Z157" s="35"/>
    </row>
    <row r="158" spans="3:26" s="18" customFormat="1" ht="20.100000000000001" customHeight="1" x14ac:dyDescent="0.25">
      <c r="C158" s="32"/>
      <c r="E158" s="22"/>
      <c r="G158" s="22"/>
      <c r="I158" s="22"/>
      <c r="K158" s="23"/>
      <c r="M158" s="23"/>
      <c r="O158" s="24"/>
      <c r="P158" s="24"/>
      <c r="Q158" s="24"/>
      <c r="R158" s="45"/>
      <c r="S158" s="24"/>
      <c r="T158" s="17"/>
      <c r="U158" s="35"/>
      <c r="V158" s="35"/>
      <c r="W158" s="35"/>
      <c r="X158" s="36"/>
      <c r="Y158" s="35"/>
      <c r="Z158" s="35"/>
    </row>
    <row r="159" spans="3:26" s="18" customFormat="1" ht="20.100000000000001" customHeight="1" x14ac:dyDescent="0.25">
      <c r="C159" s="32"/>
      <c r="E159" s="22"/>
      <c r="G159" s="22"/>
      <c r="I159" s="22"/>
      <c r="K159" s="23"/>
      <c r="M159" s="23"/>
      <c r="O159" s="24"/>
      <c r="P159" s="24"/>
      <c r="Q159" s="24"/>
      <c r="R159" s="45"/>
      <c r="S159" s="24"/>
      <c r="T159" s="17"/>
      <c r="U159" s="35"/>
      <c r="V159" s="35"/>
      <c r="W159" s="35"/>
      <c r="X159" s="36"/>
      <c r="Y159" s="35"/>
      <c r="Z159" s="35"/>
    </row>
    <row r="160" spans="3:26" s="18" customFormat="1" ht="20.100000000000001" customHeight="1" x14ac:dyDescent="0.25">
      <c r="C160" s="32"/>
      <c r="E160" s="22"/>
      <c r="G160" s="22"/>
      <c r="I160" s="22"/>
      <c r="K160" s="23"/>
      <c r="M160" s="23"/>
      <c r="O160" s="24"/>
      <c r="P160" s="24"/>
      <c r="Q160" s="24"/>
      <c r="R160" s="45"/>
      <c r="S160" s="24"/>
      <c r="T160" s="17"/>
      <c r="U160" s="35"/>
      <c r="V160" s="35"/>
      <c r="W160" s="35"/>
      <c r="X160" s="36"/>
      <c r="Y160" s="35"/>
      <c r="Z160" s="35"/>
    </row>
    <row r="161" spans="3:26" s="18" customFormat="1" ht="20.100000000000001" customHeight="1" x14ac:dyDescent="0.25">
      <c r="C161" s="32"/>
      <c r="E161" s="22"/>
      <c r="G161" s="22"/>
      <c r="I161" s="22"/>
      <c r="K161" s="23"/>
      <c r="M161" s="23"/>
      <c r="O161" s="24"/>
      <c r="P161" s="24"/>
      <c r="Q161" s="24"/>
      <c r="R161" s="45"/>
      <c r="S161" s="24"/>
      <c r="T161" s="17"/>
      <c r="U161" s="35"/>
      <c r="V161" s="35"/>
      <c r="W161" s="35"/>
      <c r="X161" s="36"/>
      <c r="Y161" s="35"/>
      <c r="Z161" s="35"/>
    </row>
    <row r="162" spans="3:26" s="18" customFormat="1" ht="20.100000000000001" customHeight="1" x14ac:dyDescent="0.25">
      <c r="C162" s="32"/>
      <c r="E162" s="22"/>
      <c r="G162" s="22"/>
      <c r="I162" s="22"/>
      <c r="K162" s="23"/>
      <c r="M162" s="23"/>
      <c r="O162" s="24"/>
      <c r="P162" s="24"/>
      <c r="Q162" s="24"/>
      <c r="R162" s="45"/>
      <c r="S162" s="24"/>
      <c r="T162" s="17"/>
      <c r="U162" s="35"/>
      <c r="V162" s="35"/>
      <c r="W162" s="35"/>
      <c r="X162" s="36"/>
      <c r="Y162" s="35"/>
      <c r="Z162" s="35"/>
    </row>
    <row r="163" spans="3:26" s="18" customFormat="1" ht="20.100000000000001" customHeight="1" x14ac:dyDescent="0.25">
      <c r="C163" s="32"/>
      <c r="E163" s="22"/>
      <c r="G163" s="22"/>
      <c r="I163" s="22"/>
      <c r="K163" s="23"/>
      <c r="M163" s="23"/>
      <c r="O163" s="24"/>
      <c r="P163" s="24"/>
      <c r="Q163" s="24"/>
      <c r="R163" s="45"/>
      <c r="S163" s="24"/>
      <c r="T163" s="17"/>
      <c r="U163" s="35"/>
      <c r="V163" s="35"/>
      <c r="W163" s="35"/>
      <c r="X163" s="36"/>
      <c r="Y163" s="35"/>
      <c r="Z163" s="35"/>
    </row>
    <row r="164" spans="3:26" s="18" customFormat="1" ht="20.100000000000001" customHeight="1" x14ac:dyDescent="0.25">
      <c r="C164" s="32"/>
      <c r="E164" s="22"/>
      <c r="G164" s="22"/>
      <c r="I164" s="22"/>
      <c r="K164" s="23"/>
      <c r="M164" s="23"/>
      <c r="O164" s="24"/>
      <c r="P164" s="24"/>
      <c r="Q164" s="24"/>
      <c r="R164" s="45"/>
      <c r="S164" s="24"/>
      <c r="T164" s="17"/>
      <c r="U164" s="35"/>
      <c r="V164" s="35"/>
      <c r="W164" s="35"/>
      <c r="X164" s="36"/>
      <c r="Y164" s="35"/>
      <c r="Z164" s="35"/>
    </row>
    <row r="165" spans="3:26" s="18" customFormat="1" ht="20.100000000000001" customHeight="1" x14ac:dyDescent="0.25">
      <c r="C165" s="32"/>
      <c r="E165" s="22"/>
      <c r="G165" s="22"/>
      <c r="I165" s="22"/>
      <c r="K165" s="23"/>
      <c r="M165" s="23"/>
      <c r="O165" s="24"/>
      <c r="P165" s="24"/>
      <c r="Q165" s="24"/>
      <c r="R165" s="45"/>
      <c r="S165" s="24"/>
      <c r="T165" s="17"/>
      <c r="U165" s="35"/>
      <c r="V165" s="35"/>
      <c r="W165" s="35"/>
      <c r="X165" s="36"/>
      <c r="Y165" s="35"/>
      <c r="Z165" s="35"/>
    </row>
    <row r="166" spans="3:26" s="18" customFormat="1" ht="20.100000000000001" customHeight="1" x14ac:dyDescent="0.25">
      <c r="C166" s="32"/>
      <c r="E166" s="22"/>
      <c r="G166" s="22"/>
      <c r="I166" s="22"/>
      <c r="K166" s="23"/>
      <c r="M166" s="23"/>
      <c r="O166" s="24"/>
      <c r="P166" s="24"/>
      <c r="Q166" s="24"/>
      <c r="R166" s="45"/>
      <c r="S166" s="24"/>
      <c r="T166" s="17"/>
      <c r="U166" s="35"/>
      <c r="V166" s="35"/>
      <c r="W166" s="35"/>
      <c r="X166" s="36"/>
      <c r="Y166" s="35"/>
      <c r="Z166" s="35"/>
    </row>
    <row r="167" spans="3:26" s="18" customFormat="1" ht="20.100000000000001" customHeight="1" x14ac:dyDescent="0.25">
      <c r="C167" s="32"/>
      <c r="E167" s="22"/>
      <c r="G167" s="22"/>
      <c r="I167" s="22"/>
      <c r="K167" s="23"/>
      <c r="M167" s="23"/>
      <c r="O167" s="24"/>
      <c r="P167" s="24"/>
      <c r="Q167" s="24"/>
      <c r="R167" s="45"/>
      <c r="S167" s="24"/>
      <c r="T167" s="17"/>
      <c r="U167" s="35"/>
      <c r="V167" s="35"/>
      <c r="W167" s="35"/>
      <c r="X167" s="36"/>
      <c r="Y167" s="35"/>
      <c r="Z167" s="35"/>
    </row>
    <row r="168" spans="3:26" s="18" customFormat="1" ht="20.100000000000001" customHeight="1" x14ac:dyDescent="0.25">
      <c r="C168" s="32"/>
      <c r="E168" s="22"/>
      <c r="G168" s="22"/>
      <c r="I168" s="22"/>
      <c r="K168" s="23"/>
      <c r="M168" s="23"/>
      <c r="O168" s="24"/>
      <c r="P168" s="24"/>
      <c r="Q168" s="24"/>
      <c r="R168" s="45"/>
      <c r="S168" s="24"/>
      <c r="T168" s="17"/>
      <c r="U168" s="35"/>
      <c r="V168" s="35"/>
      <c r="W168" s="35"/>
      <c r="X168" s="36"/>
      <c r="Y168" s="35"/>
      <c r="Z168" s="35"/>
    </row>
    <row r="169" spans="3:26" s="18" customFormat="1" ht="20.100000000000001" customHeight="1" x14ac:dyDescent="0.25">
      <c r="C169" s="32"/>
      <c r="E169" s="22"/>
      <c r="G169" s="22"/>
      <c r="I169" s="22"/>
      <c r="K169" s="23"/>
      <c r="M169" s="23"/>
      <c r="O169" s="24"/>
      <c r="P169" s="24"/>
      <c r="Q169" s="24"/>
      <c r="R169" s="45"/>
      <c r="S169" s="24"/>
      <c r="T169" s="17"/>
      <c r="U169" s="35"/>
      <c r="V169" s="35"/>
      <c r="W169" s="35"/>
      <c r="X169" s="36"/>
      <c r="Y169" s="35"/>
      <c r="Z169" s="35"/>
    </row>
    <row r="170" spans="3:26" s="18" customFormat="1" ht="20.100000000000001" customHeight="1" x14ac:dyDescent="0.25">
      <c r="C170" s="32"/>
      <c r="E170" s="22"/>
      <c r="G170" s="22"/>
      <c r="I170" s="22"/>
      <c r="K170" s="23"/>
      <c r="M170" s="23"/>
      <c r="O170" s="24"/>
      <c r="P170" s="24"/>
      <c r="Q170" s="24"/>
      <c r="R170" s="45"/>
      <c r="S170" s="24"/>
      <c r="T170" s="17"/>
      <c r="U170" s="35"/>
      <c r="V170" s="35"/>
      <c r="W170" s="35"/>
      <c r="X170" s="36"/>
      <c r="Y170" s="35"/>
      <c r="Z170" s="35"/>
    </row>
    <row r="171" spans="3:26" s="18" customFormat="1" ht="20.100000000000001" customHeight="1" x14ac:dyDescent="0.25">
      <c r="C171" s="32"/>
      <c r="E171" s="22"/>
      <c r="G171" s="22"/>
      <c r="I171" s="22"/>
      <c r="K171" s="23"/>
      <c r="M171" s="23"/>
      <c r="O171" s="24"/>
      <c r="P171" s="24"/>
      <c r="Q171" s="24"/>
      <c r="R171" s="45"/>
      <c r="S171" s="24"/>
      <c r="T171" s="17"/>
      <c r="U171" s="35"/>
      <c r="V171" s="35"/>
      <c r="W171" s="35"/>
      <c r="X171" s="36"/>
      <c r="Y171" s="35"/>
      <c r="Z171" s="35"/>
    </row>
    <row r="172" spans="3:26" s="18" customFormat="1" ht="20.100000000000001" customHeight="1" x14ac:dyDescent="0.25">
      <c r="C172" s="32"/>
      <c r="E172" s="22"/>
      <c r="G172" s="22"/>
      <c r="I172" s="22"/>
      <c r="K172" s="23"/>
      <c r="M172" s="23"/>
      <c r="O172" s="24"/>
      <c r="P172" s="24"/>
      <c r="Q172" s="24"/>
      <c r="R172" s="45"/>
      <c r="S172" s="24"/>
      <c r="T172" s="17"/>
      <c r="U172" s="35"/>
      <c r="V172" s="35"/>
      <c r="W172" s="35"/>
      <c r="X172" s="36"/>
      <c r="Y172" s="35"/>
      <c r="Z172" s="35"/>
    </row>
    <row r="173" spans="3:26" s="18" customFormat="1" ht="20.100000000000001" customHeight="1" x14ac:dyDescent="0.25">
      <c r="C173" s="32"/>
      <c r="E173" s="22"/>
      <c r="G173" s="22"/>
      <c r="I173" s="22"/>
      <c r="K173" s="23"/>
      <c r="M173" s="23"/>
      <c r="O173" s="24"/>
      <c r="P173" s="24"/>
      <c r="Q173" s="24"/>
      <c r="R173" s="45"/>
      <c r="S173" s="24"/>
      <c r="T173" s="17"/>
      <c r="U173" s="35"/>
      <c r="V173" s="35"/>
      <c r="W173" s="35"/>
      <c r="X173" s="36"/>
      <c r="Y173" s="35"/>
      <c r="Z173" s="35"/>
    </row>
    <row r="174" spans="3:26" s="18" customFormat="1" ht="20.100000000000001" customHeight="1" x14ac:dyDescent="0.25">
      <c r="C174" s="32"/>
      <c r="E174" s="22"/>
      <c r="G174" s="22"/>
      <c r="I174" s="22"/>
      <c r="K174" s="23"/>
      <c r="M174" s="23"/>
      <c r="O174" s="24"/>
      <c r="P174" s="24"/>
      <c r="Q174" s="24"/>
      <c r="R174" s="45"/>
      <c r="S174" s="24"/>
      <c r="T174" s="17"/>
      <c r="U174" s="35"/>
      <c r="V174" s="35"/>
      <c r="W174" s="35"/>
      <c r="X174" s="36"/>
      <c r="Y174" s="35"/>
      <c r="Z174" s="35"/>
    </row>
    <row r="175" spans="3:26" s="18" customFormat="1" ht="20.100000000000001" customHeight="1" x14ac:dyDescent="0.25">
      <c r="C175" s="32"/>
      <c r="E175" s="22"/>
      <c r="G175" s="22"/>
      <c r="I175" s="22"/>
      <c r="K175" s="23"/>
      <c r="M175" s="23"/>
      <c r="O175" s="24"/>
      <c r="P175" s="24"/>
      <c r="Q175" s="24"/>
      <c r="R175" s="45"/>
      <c r="S175" s="24"/>
      <c r="T175" s="17"/>
      <c r="U175" s="35"/>
      <c r="V175" s="35"/>
      <c r="W175" s="35"/>
      <c r="X175" s="36"/>
      <c r="Y175" s="35"/>
      <c r="Z175" s="35"/>
    </row>
    <row r="176" spans="3:26" s="18" customFormat="1" ht="20.100000000000001" customHeight="1" x14ac:dyDescent="0.25">
      <c r="C176" s="32"/>
      <c r="E176" s="22"/>
      <c r="G176" s="22"/>
      <c r="I176" s="22"/>
      <c r="K176" s="23"/>
      <c r="M176" s="23"/>
      <c r="O176" s="24"/>
      <c r="P176" s="24"/>
      <c r="Q176" s="24"/>
      <c r="R176" s="45"/>
      <c r="S176" s="24"/>
      <c r="T176" s="17"/>
      <c r="U176" s="35"/>
      <c r="V176" s="35"/>
      <c r="W176" s="35"/>
      <c r="X176" s="36"/>
      <c r="Y176" s="35"/>
      <c r="Z176" s="35"/>
    </row>
    <row r="177" spans="3:26" s="18" customFormat="1" ht="20.100000000000001" customHeight="1" x14ac:dyDescent="0.25">
      <c r="C177" s="32"/>
      <c r="E177" s="22"/>
      <c r="G177" s="22"/>
      <c r="I177" s="22"/>
      <c r="K177" s="23"/>
      <c r="M177" s="23"/>
      <c r="O177" s="24"/>
      <c r="P177" s="24"/>
      <c r="Q177" s="24"/>
      <c r="R177" s="45"/>
      <c r="S177" s="24"/>
      <c r="T177" s="17"/>
      <c r="U177" s="35"/>
      <c r="V177" s="35"/>
      <c r="W177" s="35"/>
      <c r="X177" s="36"/>
      <c r="Y177" s="35"/>
      <c r="Z177" s="35"/>
    </row>
    <row r="178" spans="3:26" s="18" customFormat="1" ht="20.100000000000001" customHeight="1" x14ac:dyDescent="0.25">
      <c r="C178" s="32"/>
      <c r="E178" s="22"/>
      <c r="G178" s="22"/>
      <c r="I178" s="22"/>
      <c r="K178" s="23"/>
      <c r="M178" s="23"/>
      <c r="O178" s="24"/>
      <c r="P178" s="24"/>
      <c r="Q178" s="24"/>
      <c r="R178" s="45"/>
      <c r="S178" s="24"/>
      <c r="T178" s="17"/>
      <c r="U178" s="35"/>
      <c r="V178" s="35"/>
      <c r="W178" s="35"/>
      <c r="X178" s="36"/>
      <c r="Y178" s="35"/>
      <c r="Z178" s="35"/>
    </row>
    <row r="179" spans="3:26" s="18" customFormat="1" ht="20.100000000000001" customHeight="1" x14ac:dyDescent="0.25">
      <c r="C179" s="32"/>
      <c r="E179" s="22"/>
      <c r="G179" s="22"/>
      <c r="I179" s="22"/>
      <c r="K179" s="23"/>
      <c r="M179" s="23"/>
      <c r="O179" s="24"/>
      <c r="P179" s="24"/>
      <c r="Q179" s="24"/>
      <c r="R179" s="45"/>
      <c r="S179" s="24"/>
      <c r="T179" s="17"/>
      <c r="U179" s="35"/>
      <c r="V179" s="35"/>
      <c r="W179" s="35"/>
      <c r="X179" s="36"/>
      <c r="Y179" s="35"/>
      <c r="Z179" s="35"/>
    </row>
    <row r="180" spans="3:26" s="18" customFormat="1" ht="20.100000000000001" customHeight="1" x14ac:dyDescent="0.25">
      <c r="C180" s="32"/>
      <c r="E180" s="22"/>
      <c r="G180" s="22"/>
      <c r="I180" s="22"/>
      <c r="K180" s="23"/>
      <c r="M180" s="23"/>
      <c r="O180" s="24"/>
      <c r="P180" s="24"/>
      <c r="Q180" s="24"/>
      <c r="R180" s="45"/>
      <c r="S180" s="24"/>
      <c r="T180" s="17"/>
      <c r="U180" s="35"/>
      <c r="V180" s="35"/>
      <c r="W180" s="35"/>
      <c r="X180" s="36"/>
      <c r="Y180" s="35"/>
      <c r="Z180" s="35"/>
    </row>
    <row r="181" spans="3:26" s="18" customFormat="1" ht="20.100000000000001" customHeight="1" x14ac:dyDescent="0.25">
      <c r="C181" s="32"/>
      <c r="E181" s="22"/>
      <c r="G181" s="22"/>
      <c r="I181" s="22"/>
      <c r="K181" s="23"/>
      <c r="M181" s="23"/>
      <c r="O181" s="24"/>
      <c r="P181" s="24"/>
      <c r="Q181" s="24"/>
      <c r="R181" s="45"/>
      <c r="S181" s="24"/>
      <c r="T181" s="17"/>
      <c r="U181" s="35"/>
      <c r="V181" s="35"/>
      <c r="W181" s="35"/>
      <c r="X181" s="36"/>
      <c r="Y181" s="35"/>
      <c r="Z181" s="35"/>
    </row>
    <row r="182" spans="3:26" s="18" customFormat="1" ht="20.100000000000001" customHeight="1" x14ac:dyDescent="0.25">
      <c r="C182" s="32"/>
      <c r="E182" s="22"/>
      <c r="G182" s="22"/>
      <c r="I182" s="22"/>
      <c r="K182" s="23"/>
      <c r="M182" s="23"/>
      <c r="O182" s="24"/>
      <c r="P182" s="24"/>
      <c r="Q182" s="24"/>
      <c r="R182" s="45"/>
      <c r="S182" s="24"/>
      <c r="T182" s="17"/>
      <c r="U182" s="35"/>
      <c r="V182" s="35"/>
      <c r="W182" s="35"/>
      <c r="X182" s="36"/>
      <c r="Y182" s="35"/>
      <c r="Z182" s="35"/>
    </row>
    <row r="183" spans="3:26" s="18" customFormat="1" ht="20.100000000000001" customHeight="1" x14ac:dyDescent="0.25">
      <c r="C183" s="32"/>
      <c r="E183" s="22"/>
      <c r="G183" s="22"/>
      <c r="I183" s="22"/>
      <c r="K183" s="23"/>
      <c r="M183" s="23"/>
      <c r="O183" s="24"/>
      <c r="P183" s="24"/>
      <c r="Q183" s="24"/>
      <c r="R183" s="45"/>
      <c r="S183" s="24"/>
      <c r="T183" s="17"/>
      <c r="U183" s="35"/>
      <c r="V183" s="35"/>
      <c r="W183" s="35"/>
      <c r="X183" s="36"/>
      <c r="Y183" s="35"/>
      <c r="Z183" s="35"/>
    </row>
    <row r="184" spans="3:26" s="18" customFormat="1" ht="20.100000000000001" customHeight="1" x14ac:dyDescent="0.25">
      <c r="C184" s="32"/>
      <c r="E184" s="22"/>
      <c r="G184" s="22"/>
      <c r="I184" s="22"/>
      <c r="K184" s="23"/>
      <c r="M184" s="23"/>
      <c r="O184" s="24"/>
      <c r="P184" s="24"/>
      <c r="Q184" s="24"/>
      <c r="R184" s="45"/>
      <c r="S184" s="24"/>
      <c r="T184" s="17"/>
      <c r="U184" s="35"/>
      <c r="V184" s="35"/>
      <c r="W184" s="35"/>
      <c r="X184" s="36"/>
      <c r="Y184" s="35"/>
      <c r="Z184" s="35"/>
    </row>
    <row r="185" spans="3:26" s="18" customFormat="1" ht="20.100000000000001" customHeight="1" x14ac:dyDescent="0.25">
      <c r="C185" s="32"/>
      <c r="E185" s="22"/>
      <c r="G185" s="22"/>
      <c r="I185" s="22"/>
      <c r="K185" s="23"/>
      <c r="M185" s="23"/>
      <c r="O185" s="24"/>
      <c r="P185" s="24"/>
      <c r="Q185" s="24"/>
      <c r="R185" s="45"/>
      <c r="S185" s="24"/>
      <c r="T185" s="17"/>
      <c r="U185" s="35"/>
      <c r="V185" s="35"/>
      <c r="W185" s="35"/>
      <c r="X185" s="36"/>
      <c r="Y185" s="35"/>
      <c r="Z185" s="35"/>
    </row>
  </sheetData>
  <mergeCells count="2">
    <mergeCell ref="Q1:S1"/>
    <mergeCell ref="B4:C4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307"/>
  <sheetViews>
    <sheetView showGridLines="0" workbookViewId="0"/>
  </sheetViews>
  <sheetFormatPr defaultColWidth="11" defaultRowHeight="20.399999999999999" x14ac:dyDescent="0.35"/>
  <cols>
    <col min="1" max="1" width="28.5546875" style="76" customWidth="1"/>
    <col min="2" max="2" width="14" style="76" customWidth="1"/>
    <col min="3" max="3" width="12.5546875" style="76" customWidth="1"/>
    <col min="4" max="4" width="16.33203125" style="76" bestFit="1" customWidth="1"/>
    <col min="5" max="5" width="1.5546875" style="76" customWidth="1"/>
    <col min="6" max="6" width="12.44140625" style="76" customWidth="1"/>
    <col min="7" max="7" width="1.5546875" style="76" customWidth="1"/>
    <col min="8" max="8" width="12.88671875" style="76" customWidth="1"/>
    <col min="9" max="9" width="1.5546875" style="76" customWidth="1"/>
    <col min="10" max="10" width="14.88671875" style="76" customWidth="1"/>
    <col min="11" max="11" width="2.109375" style="76" customWidth="1"/>
    <col min="12" max="12" width="18" style="76" bestFit="1" customWidth="1"/>
    <col min="13" max="13" width="2.109375" style="76" customWidth="1"/>
    <col min="14" max="14" width="10.109375" style="76" customWidth="1"/>
    <col min="15" max="15" width="2.109375" style="76" customWidth="1"/>
    <col min="16" max="16" width="15.109375" style="77" customWidth="1"/>
    <col min="17" max="17" width="2.109375" style="76" customWidth="1"/>
    <col min="18" max="18" width="15.5546875" style="77" customWidth="1"/>
    <col min="19" max="19" width="17.88671875" style="76" customWidth="1"/>
    <col min="20" max="20" width="10.5546875" style="76" customWidth="1"/>
    <col min="21" max="22" width="17.88671875" style="76" customWidth="1"/>
    <col min="23" max="23" width="12.109375" style="76" customWidth="1"/>
    <col min="24" max="24" width="1.88671875" style="76" customWidth="1"/>
    <col min="25" max="25" width="12.109375" style="76" customWidth="1"/>
    <col min="26" max="26" width="1.88671875" style="76" customWidth="1"/>
    <col min="27" max="27" width="12.109375" style="76" customWidth="1"/>
    <col min="28" max="28" width="1.88671875" style="76" customWidth="1"/>
    <col min="29" max="29" width="12.109375" style="76" customWidth="1"/>
    <col min="30" max="30" width="1.88671875" style="76" customWidth="1"/>
    <col min="31" max="31" width="12.109375" style="76" customWidth="1"/>
    <col min="32" max="32" width="1.88671875" style="76" customWidth="1"/>
    <col min="33" max="33" width="13.33203125" style="76" customWidth="1"/>
    <col min="34" max="34" width="11" style="76" customWidth="1"/>
    <col min="35" max="35" width="21.33203125" style="76" customWidth="1"/>
    <col min="36" max="38" width="11" style="76" customWidth="1"/>
    <col min="39" max="39" width="6.44140625" style="76" customWidth="1"/>
    <col min="40" max="41" width="14.44140625" style="76" customWidth="1"/>
    <col min="42" max="256" width="11" style="76"/>
    <col min="257" max="257" width="36.5546875" style="76" customWidth="1"/>
    <col min="258" max="258" width="14" style="76" customWidth="1"/>
    <col min="259" max="259" width="12.5546875" style="76" customWidth="1"/>
    <col min="260" max="260" width="16.33203125" style="76" bestFit="1" customWidth="1"/>
    <col min="261" max="261" width="1.5546875" style="76" customWidth="1"/>
    <col min="262" max="262" width="12.44140625" style="76" customWidth="1"/>
    <col min="263" max="263" width="1.5546875" style="76" customWidth="1"/>
    <col min="264" max="264" width="12.88671875" style="76" customWidth="1"/>
    <col min="265" max="265" width="1.5546875" style="76" customWidth="1"/>
    <col min="266" max="266" width="14.88671875" style="76" customWidth="1"/>
    <col min="267" max="267" width="2.109375" style="76" customWidth="1"/>
    <col min="268" max="268" width="18" style="76" bestFit="1" customWidth="1"/>
    <col min="269" max="269" width="2.109375" style="76" customWidth="1"/>
    <col min="270" max="270" width="10.109375" style="76" customWidth="1"/>
    <col min="271" max="271" width="2.109375" style="76" customWidth="1"/>
    <col min="272" max="272" width="15.109375" style="76" customWidth="1"/>
    <col min="273" max="273" width="2.109375" style="76" customWidth="1"/>
    <col min="274" max="274" width="15.5546875" style="76" customWidth="1"/>
    <col min="275" max="275" width="17.88671875" style="76" customWidth="1"/>
    <col min="276" max="276" width="10.5546875" style="76" customWidth="1"/>
    <col min="277" max="278" width="17.88671875" style="76" customWidth="1"/>
    <col min="279" max="279" width="12.109375" style="76" customWidth="1"/>
    <col min="280" max="280" width="1.88671875" style="76" customWidth="1"/>
    <col min="281" max="281" width="12.109375" style="76" customWidth="1"/>
    <col min="282" max="282" width="1.88671875" style="76" customWidth="1"/>
    <col min="283" max="283" width="12.109375" style="76" customWidth="1"/>
    <col min="284" max="284" width="1.88671875" style="76" customWidth="1"/>
    <col min="285" max="285" width="12.109375" style="76" customWidth="1"/>
    <col min="286" max="286" width="1.88671875" style="76" customWidth="1"/>
    <col min="287" max="287" width="12.109375" style="76" customWidth="1"/>
    <col min="288" max="288" width="1.88671875" style="76" customWidth="1"/>
    <col min="289" max="289" width="13.33203125" style="76" customWidth="1"/>
    <col min="290" max="290" width="11" style="76" customWidth="1"/>
    <col min="291" max="291" width="21.33203125" style="76" customWidth="1"/>
    <col min="292" max="294" width="11" style="76" customWidth="1"/>
    <col min="295" max="295" width="6.44140625" style="76" customWidth="1"/>
    <col min="296" max="297" width="14.44140625" style="76" customWidth="1"/>
    <col min="298" max="512" width="11" style="76"/>
    <col min="513" max="513" width="36.5546875" style="76" customWidth="1"/>
    <col min="514" max="514" width="14" style="76" customWidth="1"/>
    <col min="515" max="515" width="12.5546875" style="76" customWidth="1"/>
    <col min="516" max="516" width="16.33203125" style="76" bestFit="1" customWidth="1"/>
    <col min="517" max="517" width="1.5546875" style="76" customWidth="1"/>
    <col min="518" max="518" width="12.44140625" style="76" customWidth="1"/>
    <col min="519" max="519" width="1.5546875" style="76" customWidth="1"/>
    <col min="520" max="520" width="12.88671875" style="76" customWidth="1"/>
    <col min="521" max="521" width="1.5546875" style="76" customWidth="1"/>
    <col min="522" max="522" width="14.88671875" style="76" customWidth="1"/>
    <col min="523" max="523" width="2.109375" style="76" customWidth="1"/>
    <col min="524" max="524" width="18" style="76" bestFit="1" customWidth="1"/>
    <col min="525" max="525" width="2.109375" style="76" customWidth="1"/>
    <col min="526" max="526" width="10.109375" style="76" customWidth="1"/>
    <col min="527" max="527" width="2.109375" style="76" customWidth="1"/>
    <col min="528" max="528" width="15.109375" style="76" customWidth="1"/>
    <col min="529" max="529" width="2.109375" style="76" customWidth="1"/>
    <col min="530" max="530" width="15.5546875" style="76" customWidth="1"/>
    <col min="531" max="531" width="17.88671875" style="76" customWidth="1"/>
    <col min="532" max="532" width="10.5546875" style="76" customWidth="1"/>
    <col min="533" max="534" width="17.88671875" style="76" customWidth="1"/>
    <col min="535" max="535" width="12.109375" style="76" customWidth="1"/>
    <col min="536" max="536" width="1.88671875" style="76" customWidth="1"/>
    <col min="537" max="537" width="12.109375" style="76" customWidth="1"/>
    <col min="538" max="538" width="1.88671875" style="76" customWidth="1"/>
    <col min="539" max="539" width="12.109375" style="76" customWidth="1"/>
    <col min="540" max="540" width="1.88671875" style="76" customWidth="1"/>
    <col min="541" max="541" width="12.109375" style="76" customWidth="1"/>
    <col min="542" max="542" width="1.88671875" style="76" customWidth="1"/>
    <col min="543" max="543" width="12.109375" style="76" customWidth="1"/>
    <col min="544" max="544" width="1.88671875" style="76" customWidth="1"/>
    <col min="545" max="545" width="13.33203125" style="76" customWidth="1"/>
    <col min="546" max="546" width="11" style="76" customWidth="1"/>
    <col min="547" max="547" width="21.33203125" style="76" customWidth="1"/>
    <col min="548" max="550" width="11" style="76" customWidth="1"/>
    <col min="551" max="551" width="6.44140625" style="76" customWidth="1"/>
    <col min="552" max="553" width="14.44140625" style="76" customWidth="1"/>
    <col min="554" max="768" width="11" style="76"/>
    <col min="769" max="769" width="36.5546875" style="76" customWidth="1"/>
    <col min="770" max="770" width="14" style="76" customWidth="1"/>
    <col min="771" max="771" width="12.5546875" style="76" customWidth="1"/>
    <col min="772" max="772" width="16.33203125" style="76" bestFit="1" customWidth="1"/>
    <col min="773" max="773" width="1.5546875" style="76" customWidth="1"/>
    <col min="774" max="774" width="12.44140625" style="76" customWidth="1"/>
    <col min="775" max="775" width="1.5546875" style="76" customWidth="1"/>
    <col min="776" max="776" width="12.88671875" style="76" customWidth="1"/>
    <col min="777" max="777" width="1.5546875" style="76" customWidth="1"/>
    <col min="778" max="778" width="14.88671875" style="76" customWidth="1"/>
    <col min="779" max="779" width="2.109375" style="76" customWidth="1"/>
    <col min="780" max="780" width="18" style="76" bestFit="1" customWidth="1"/>
    <col min="781" max="781" width="2.109375" style="76" customWidth="1"/>
    <col min="782" max="782" width="10.109375" style="76" customWidth="1"/>
    <col min="783" max="783" width="2.109375" style="76" customWidth="1"/>
    <col min="784" max="784" width="15.109375" style="76" customWidth="1"/>
    <col min="785" max="785" width="2.109375" style="76" customWidth="1"/>
    <col min="786" max="786" width="15.5546875" style="76" customWidth="1"/>
    <col min="787" max="787" width="17.88671875" style="76" customWidth="1"/>
    <col min="788" max="788" width="10.5546875" style="76" customWidth="1"/>
    <col min="789" max="790" width="17.88671875" style="76" customWidth="1"/>
    <col min="791" max="791" width="12.109375" style="76" customWidth="1"/>
    <col min="792" max="792" width="1.88671875" style="76" customWidth="1"/>
    <col min="793" max="793" width="12.109375" style="76" customWidth="1"/>
    <col min="794" max="794" width="1.88671875" style="76" customWidth="1"/>
    <col min="795" max="795" width="12.109375" style="76" customWidth="1"/>
    <col min="796" max="796" width="1.88671875" style="76" customWidth="1"/>
    <col min="797" max="797" width="12.109375" style="76" customWidth="1"/>
    <col min="798" max="798" width="1.88671875" style="76" customWidth="1"/>
    <col min="799" max="799" width="12.109375" style="76" customWidth="1"/>
    <col min="800" max="800" width="1.88671875" style="76" customWidth="1"/>
    <col min="801" max="801" width="13.33203125" style="76" customWidth="1"/>
    <col min="802" max="802" width="11" style="76" customWidth="1"/>
    <col min="803" max="803" width="21.33203125" style="76" customWidth="1"/>
    <col min="804" max="806" width="11" style="76" customWidth="1"/>
    <col min="807" max="807" width="6.44140625" style="76" customWidth="1"/>
    <col min="808" max="809" width="14.44140625" style="76" customWidth="1"/>
    <col min="810" max="1024" width="11" style="76"/>
    <col min="1025" max="1025" width="36.5546875" style="76" customWidth="1"/>
    <col min="1026" max="1026" width="14" style="76" customWidth="1"/>
    <col min="1027" max="1027" width="12.5546875" style="76" customWidth="1"/>
    <col min="1028" max="1028" width="16.33203125" style="76" bestFit="1" customWidth="1"/>
    <col min="1029" max="1029" width="1.5546875" style="76" customWidth="1"/>
    <col min="1030" max="1030" width="12.44140625" style="76" customWidth="1"/>
    <col min="1031" max="1031" width="1.5546875" style="76" customWidth="1"/>
    <col min="1032" max="1032" width="12.88671875" style="76" customWidth="1"/>
    <col min="1033" max="1033" width="1.5546875" style="76" customWidth="1"/>
    <col min="1034" max="1034" width="14.88671875" style="76" customWidth="1"/>
    <col min="1035" max="1035" width="2.109375" style="76" customWidth="1"/>
    <col min="1036" max="1036" width="18" style="76" bestFit="1" customWidth="1"/>
    <col min="1037" max="1037" width="2.109375" style="76" customWidth="1"/>
    <col min="1038" max="1038" width="10.109375" style="76" customWidth="1"/>
    <col min="1039" max="1039" width="2.109375" style="76" customWidth="1"/>
    <col min="1040" max="1040" width="15.109375" style="76" customWidth="1"/>
    <col min="1041" max="1041" width="2.109375" style="76" customWidth="1"/>
    <col min="1042" max="1042" width="15.5546875" style="76" customWidth="1"/>
    <col min="1043" max="1043" width="17.88671875" style="76" customWidth="1"/>
    <col min="1044" max="1044" width="10.5546875" style="76" customWidth="1"/>
    <col min="1045" max="1046" width="17.88671875" style="76" customWidth="1"/>
    <col min="1047" max="1047" width="12.109375" style="76" customWidth="1"/>
    <col min="1048" max="1048" width="1.88671875" style="76" customWidth="1"/>
    <col min="1049" max="1049" width="12.109375" style="76" customWidth="1"/>
    <col min="1050" max="1050" width="1.88671875" style="76" customWidth="1"/>
    <col min="1051" max="1051" width="12.109375" style="76" customWidth="1"/>
    <col min="1052" max="1052" width="1.88671875" style="76" customWidth="1"/>
    <col min="1053" max="1053" width="12.109375" style="76" customWidth="1"/>
    <col min="1054" max="1054" width="1.88671875" style="76" customWidth="1"/>
    <col min="1055" max="1055" width="12.109375" style="76" customWidth="1"/>
    <col min="1056" max="1056" width="1.88671875" style="76" customWidth="1"/>
    <col min="1057" max="1057" width="13.33203125" style="76" customWidth="1"/>
    <col min="1058" max="1058" width="11" style="76" customWidth="1"/>
    <col min="1059" max="1059" width="21.33203125" style="76" customWidth="1"/>
    <col min="1060" max="1062" width="11" style="76" customWidth="1"/>
    <col min="1063" max="1063" width="6.44140625" style="76" customWidth="1"/>
    <col min="1064" max="1065" width="14.44140625" style="76" customWidth="1"/>
    <col min="1066" max="1280" width="11" style="76"/>
    <col min="1281" max="1281" width="36.5546875" style="76" customWidth="1"/>
    <col min="1282" max="1282" width="14" style="76" customWidth="1"/>
    <col min="1283" max="1283" width="12.5546875" style="76" customWidth="1"/>
    <col min="1284" max="1284" width="16.33203125" style="76" bestFit="1" customWidth="1"/>
    <col min="1285" max="1285" width="1.5546875" style="76" customWidth="1"/>
    <col min="1286" max="1286" width="12.44140625" style="76" customWidth="1"/>
    <col min="1287" max="1287" width="1.5546875" style="76" customWidth="1"/>
    <col min="1288" max="1288" width="12.88671875" style="76" customWidth="1"/>
    <col min="1289" max="1289" width="1.5546875" style="76" customWidth="1"/>
    <col min="1290" max="1290" width="14.88671875" style="76" customWidth="1"/>
    <col min="1291" max="1291" width="2.109375" style="76" customWidth="1"/>
    <col min="1292" max="1292" width="18" style="76" bestFit="1" customWidth="1"/>
    <col min="1293" max="1293" width="2.109375" style="76" customWidth="1"/>
    <col min="1294" max="1294" width="10.109375" style="76" customWidth="1"/>
    <col min="1295" max="1295" width="2.109375" style="76" customWidth="1"/>
    <col min="1296" max="1296" width="15.109375" style="76" customWidth="1"/>
    <col min="1297" max="1297" width="2.109375" style="76" customWidth="1"/>
    <col min="1298" max="1298" width="15.5546875" style="76" customWidth="1"/>
    <col min="1299" max="1299" width="17.88671875" style="76" customWidth="1"/>
    <col min="1300" max="1300" width="10.5546875" style="76" customWidth="1"/>
    <col min="1301" max="1302" width="17.88671875" style="76" customWidth="1"/>
    <col min="1303" max="1303" width="12.109375" style="76" customWidth="1"/>
    <col min="1304" max="1304" width="1.88671875" style="76" customWidth="1"/>
    <col min="1305" max="1305" width="12.109375" style="76" customWidth="1"/>
    <col min="1306" max="1306" width="1.88671875" style="76" customWidth="1"/>
    <col min="1307" max="1307" width="12.109375" style="76" customWidth="1"/>
    <col min="1308" max="1308" width="1.88671875" style="76" customWidth="1"/>
    <col min="1309" max="1309" width="12.109375" style="76" customWidth="1"/>
    <col min="1310" max="1310" width="1.88671875" style="76" customWidth="1"/>
    <col min="1311" max="1311" width="12.109375" style="76" customWidth="1"/>
    <col min="1312" max="1312" width="1.88671875" style="76" customWidth="1"/>
    <col min="1313" max="1313" width="13.33203125" style="76" customWidth="1"/>
    <col min="1314" max="1314" width="11" style="76" customWidth="1"/>
    <col min="1315" max="1315" width="21.33203125" style="76" customWidth="1"/>
    <col min="1316" max="1318" width="11" style="76" customWidth="1"/>
    <col min="1319" max="1319" width="6.44140625" style="76" customWidth="1"/>
    <col min="1320" max="1321" width="14.44140625" style="76" customWidth="1"/>
    <col min="1322" max="1536" width="11" style="76"/>
    <col min="1537" max="1537" width="36.5546875" style="76" customWidth="1"/>
    <col min="1538" max="1538" width="14" style="76" customWidth="1"/>
    <col min="1539" max="1539" width="12.5546875" style="76" customWidth="1"/>
    <col min="1540" max="1540" width="16.33203125" style="76" bestFit="1" customWidth="1"/>
    <col min="1541" max="1541" width="1.5546875" style="76" customWidth="1"/>
    <col min="1542" max="1542" width="12.44140625" style="76" customWidth="1"/>
    <col min="1543" max="1543" width="1.5546875" style="76" customWidth="1"/>
    <col min="1544" max="1544" width="12.88671875" style="76" customWidth="1"/>
    <col min="1545" max="1545" width="1.5546875" style="76" customWidth="1"/>
    <col min="1546" max="1546" width="14.88671875" style="76" customWidth="1"/>
    <col min="1547" max="1547" width="2.109375" style="76" customWidth="1"/>
    <col min="1548" max="1548" width="18" style="76" bestFit="1" customWidth="1"/>
    <col min="1549" max="1549" width="2.109375" style="76" customWidth="1"/>
    <col min="1550" max="1550" width="10.109375" style="76" customWidth="1"/>
    <col min="1551" max="1551" width="2.109375" style="76" customWidth="1"/>
    <col min="1552" max="1552" width="15.109375" style="76" customWidth="1"/>
    <col min="1553" max="1553" width="2.109375" style="76" customWidth="1"/>
    <col min="1554" max="1554" width="15.5546875" style="76" customWidth="1"/>
    <col min="1555" max="1555" width="17.88671875" style="76" customWidth="1"/>
    <col min="1556" max="1556" width="10.5546875" style="76" customWidth="1"/>
    <col min="1557" max="1558" width="17.88671875" style="76" customWidth="1"/>
    <col min="1559" max="1559" width="12.109375" style="76" customWidth="1"/>
    <col min="1560" max="1560" width="1.88671875" style="76" customWidth="1"/>
    <col min="1561" max="1561" width="12.109375" style="76" customWidth="1"/>
    <col min="1562" max="1562" width="1.88671875" style="76" customWidth="1"/>
    <col min="1563" max="1563" width="12.109375" style="76" customWidth="1"/>
    <col min="1564" max="1564" width="1.88671875" style="76" customWidth="1"/>
    <col min="1565" max="1565" width="12.109375" style="76" customWidth="1"/>
    <col min="1566" max="1566" width="1.88671875" style="76" customWidth="1"/>
    <col min="1567" max="1567" width="12.109375" style="76" customWidth="1"/>
    <col min="1568" max="1568" width="1.88671875" style="76" customWidth="1"/>
    <col min="1569" max="1569" width="13.33203125" style="76" customWidth="1"/>
    <col min="1570" max="1570" width="11" style="76" customWidth="1"/>
    <col min="1571" max="1571" width="21.33203125" style="76" customWidth="1"/>
    <col min="1572" max="1574" width="11" style="76" customWidth="1"/>
    <col min="1575" max="1575" width="6.44140625" style="76" customWidth="1"/>
    <col min="1576" max="1577" width="14.44140625" style="76" customWidth="1"/>
    <col min="1578" max="1792" width="11" style="76"/>
    <col min="1793" max="1793" width="36.5546875" style="76" customWidth="1"/>
    <col min="1794" max="1794" width="14" style="76" customWidth="1"/>
    <col min="1795" max="1795" width="12.5546875" style="76" customWidth="1"/>
    <col min="1796" max="1796" width="16.33203125" style="76" bestFit="1" customWidth="1"/>
    <col min="1797" max="1797" width="1.5546875" style="76" customWidth="1"/>
    <col min="1798" max="1798" width="12.44140625" style="76" customWidth="1"/>
    <col min="1799" max="1799" width="1.5546875" style="76" customWidth="1"/>
    <col min="1800" max="1800" width="12.88671875" style="76" customWidth="1"/>
    <col min="1801" max="1801" width="1.5546875" style="76" customWidth="1"/>
    <col min="1802" max="1802" width="14.88671875" style="76" customWidth="1"/>
    <col min="1803" max="1803" width="2.109375" style="76" customWidth="1"/>
    <col min="1804" max="1804" width="18" style="76" bestFit="1" customWidth="1"/>
    <col min="1805" max="1805" width="2.109375" style="76" customWidth="1"/>
    <col min="1806" max="1806" width="10.109375" style="76" customWidth="1"/>
    <col min="1807" max="1807" width="2.109375" style="76" customWidth="1"/>
    <col min="1808" max="1808" width="15.109375" style="76" customWidth="1"/>
    <col min="1809" max="1809" width="2.109375" style="76" customWidth="1"/>
    <col min="1810" max="1810" width="15.5546875" style="76" customWidth="1"/>
    <col min="1811" max="1811" width="17.88671875" style="76" customWidth="1"/>
    <col min="1812" max="1812" width="10.5546875" style="76" customWidth="1"/>
    <col min="1813" max="1814" width="17.88671875" style="76" customWidth="1"/>
    <col min="1815" max="1815" width="12.109375" style="76" customWidth="1"/>
    <col min="1816" max="1816" width="1.88671875" style="76" customWidth="1"/>
    <col min="1817" max="1817" width="12.109375" style="76" customWidth="1"/>
    <col min="1818" max="1818" width="1.88671875" style="76" customWidth="1"/>
    <col min="1819" max="1819" width="12.109375" style="76" customWidth="1"/>
    <col min="1820" max="1820" width="1.88671875" style="76" customWidth="1"/>
    <col min="1821" max="1821" width="12.109375" style="76" customWidth="1"/>
    <col min="1822" max="1822" width="1.88671875" style="76" customWidth="1"/>
    <col min="1823" max="1823" width="12.109375" style="76" customWidth="1"/>
    <col min="1824" max="1824" width="1.88671875" style="76" customWidth="1"/>
    <col min="1825" max="1825" width="13.33203125" style="76" customWidth="1"/>
    <col min="1826" max="1826" width="11" style="76" customWidth="1"/>
    <col min="1827" max="1827" width="21.33203125" style="76" customWidth="1"/>
    <col min="1828" max="1830" width="11" style="76" customWidth="1"/>
    <col min="1831" max="1831" width="6.44140625" style="76" customWidth="1"/>
    <col min="1832" max="1833" width="14.44140625" style="76" customWidth="1"/>
    <col min="1834" max="2048" width="11" style="76"/>
    <col min="2049" max="2049" width="36.5546875" style="76" customWidth="1"/>
    <col min="2050" max="2050" width="14" style="76" customWidth="1"/>
    <col min="2051" max="2051" width="12.5546875" style="76" customWidth="1"/>
    <col min="2052" max="2052" width="16.33203125" style="76" bestFit="1" customWidth="1"/>
    <col min="2053" max="2053" width="1.5546875" style="76" customWidth="1"/>
    <col min="2054" max="2054" width="12.44140625" style="76" customWidth="1"/>
    <col min="2055" max="2055" width="1.5546875" style="76" customWidth="1"/>
    <col min="2056" max="2056" width="12.88671875" style="76" customWidth="1"/>
    <col min="2057" max="2057" width="1.5546875" style="76" customWidth="1"/>
    <col min="2058" max="2058" width="14.88671875" style="76" customWidth="1"/>
    <col min="2059" max="2059" width="2.109375" style="76" customWidth="1"/>
    <col min="2060" max="2060" width="18" style="76" bestFit="1" customWidth="1"/>
    <col min="2061" max="2061" width="2.109375" style="76" customWidth="1"/>
    <col min="2062" max="2062" width="10.109375" style="76" customWidth="1"/>
    <col min="2063" max="2063" width="2.109375" style="76" customWidth="1"/>
    <col min="2064" max="2064" width="15.109375" style="76" customWidth="1"/>
    <col min="2065" max="2065" width="2.109375" style="76" customWidth="1"/>
    <col min="2066" max="2066" width="15.5546875" style="76" customWidth="1"/>
    <col min="2067" max="2067" width="17.88671875" style="76" customWidth="1"/>
    <col min="2068" max="2068" width="10.5546875" style="76" customWidth="1"/>
    <col min="2069" max="2070" width="17.88671875" style="76" customWidth="1"/>
    <col min="2071" max="2071" width="12.109375" style="76" customWidth="1"/>
    <col min="2072" max="2072" width="1.88671875" style="76" customWidth="1"/>
    <col min="2073" max="2073" width="12.109375" style="76" customWidth="1"/>
    <col min="2074" max="2074" width="1.88671875" style="76" customWidth="1"/>
    <col min="2075" max="2075" width="12.109375" style="76" customWidth="1"/>
    <col min="2076" max="2076" width="1.88671875" style="76" customWidth="1"/>
    <col min="2077" max="2077" width="12.109375" style="76" customWidth="1"/>
    <col min="2078" max="2078" width="1.88671875" style="76" customWidth="1"/>
    <col min="2079" max="2079" width="12.109375" style="76" customWidth="1"/>
    <col min="2080" max="2080" width="1.88671875" style="76" customWidth="1"/>
    <col min="2081" max="2081" width="13.33203125" style="76" customWidth="1"/>
    <col min="2082" max="2082" width="11" style="76" customWidth="1"/>
    <col min="2083" max="2083" width="21.33203125" style="76" customWidth="1"/>
    <col min="2084" max="2086" width="11" style="76" customWidth="1"/>
    <col min="2087" max="2087" width="6.44140625" style="76" customWidth="1"/>
    <col min="2088" max="2089" width="14.44140625" style="76" customWidth="1"/>
    <col min="2090" max="2304" width="11" style="76"/>
    <col min="2305" max="2305" width="36.5546875" style="76" customWidth="1"/>
    <col min="2306" max="2306" width="14" style="76" customWidth="1"/>
    <col min="2307" max="2307" width="12.5546875" style="76" customWidth="1"/>
    <col min="2308" max="2308" width="16.33203125" style="76" bestFit="1" customWidth="1"/>
    <col min="2309" max="2309" width="1.5546875" style="76" customWidth="1"/>
    <col min="2310" max="2310" width="12.44140625" style="76" customWidth="1"/>
    <col min="2311" max="2311" width="1.5546875" style="76" customWidth="1"/>
    <col min="2312" max="2312" width="12.88671875" style="76" customWidth="1"/>
    <col min="2313" max="2313" width="1.5546875" style="76" customWidth="1"/>
    <col min="2314" max="2314" width="14.88671875" style="76" customWidth="1"/>
    <col min="2315" max="2315" width="2.109375" style="76" customWidth="1"/>
    <col min="2316" max="2316" width="18" style="76" bestFit="1" customWidth="1"/>
    <col min="2317" max="2317" width="2.109375" style="76" customWidth="1"/>
    <col min="2318" max="2318" width="10.109375" style="76" customWidth="1"/>
    <col min="2319" max="2319" width="2.109375" style="76" customWidth="1"/>
    <col min="2320" max="2320" width="15.109375" style="76" customWidth="1"/>
    <col min="2321" max="2321" width="2.109375" style="76" customWidth="1"/>
    <col min="2322" max="2322" width="15.5546875" style="76" customWidth="1"/>
    <col min="2323" max="2323" width="17.88671875" style="76" customWidth="1"/>
    <col min="2324" max="2324" width="10.5546875" style="76" customWidth="1"/>
    <col min="2325" max="2326" width="17.88671875" style="76" customWidth="1"/>
    <col min="2327" max="2327" width="12.109375" style="76" customWidth="1"/>
    <col min="2328" max="2328" width="1.88671875" style="76" customWidth="1"/>
    <col min="2329" max="2329" width="12.109375" style="76" customWidth="1"/>
    <col min="2330" max="2330" width="1.88671875" style="76" customWidth="1"/>
    <col min="2331" max="2331" width="12.109375" style="76" customWidth="1"/>
    <col min="2332" max="2332" width="1.88671875" style="76" customWidth="1"/>
    <col min="2333" max="2333" width="12.109375" style="76" customWidth="1"/>
    <col min="2334" max="2334" width="1.88671875" style="76" customWidth="1"/>
    <col min="2335" max="2335" width="12.109375" style="76" customWidth="1"/>
    <col min="2336" max="2336" width="1.88671875" style="76" customWidth="1"/>
    <col min="2337" max="2337" width="13.33203125" style="76" customWidth="1"/>
    <col min="2338" max="2338" width="11" style="76" customWidth="1"/>
    <col min="2339" max="2339" width="21.33203125" style="76" customWidth="1"/>
    <col min="2340" max="2342" width="11" style="76" customWidth="1"/>
    <col min="2343" max="2343" width="6.44140625" style="76" customWidth="1"/>
    <col min="2344" max="2345" width="14.44140625" style="76" customWidth="1"/>
    <col min="2346" max="2560" width="11" style="76"/>
    <col min="2561" max="2561" width="36.5546875" style="76" customWidth="1"/>
    <col min="2562" max="2562" width="14" style="76" customWidth="1"/>
    <col min="2563" max="2563" width="12.5546875" style="76" customWidth="1"/>
    <col min="2564" max="2564" width="16.33203125" style="76" bestFit="1" customWidth="1"/>
    <col min="2565" max="2565" width="1.5546875" style="76" customWidth="1"/>
    <col min="2566" max="2566" width="12.44140625" style="76" customWidth="1"/>
    <col min="2567" max="2567" width="1.5546875" style="76" customWidth="1"/>
    <col min="2568" max="2568" width="12.88671875" style="76" customWidth="1"/>
    <col min="2569" max="2569" width="1.5546875" style="76" customWidth="1"/>
    <col min="2570" max="2570" width="14.88671875" style="76" customWidth="1"/>
    <col min="2571" max="2571" width="2.109375" style="76" customWidth="1"/>
    <col min="2572" max="2572" width="18" style="76" bestFit="1" customWidth="1"/>
    <col min="2573" max="2573" width="2.109375" style="76" customWidth="1"/>
    <col min="2574" max="2574" width="10.109375" style="76" customWidth="1"/>
    <col min="2575" max="2575" width="2.109375" style="76" customWidth="1"/>
    <col min="2576" max="2576" width="15.109375" style="76" customWidth="1"/>
    <col min="2577" max="2577" width="2.109375" style="76" customWidth="1"/>
    <col min="2578" max="2578" width="15.5546875" style="76" customWidth="1"/>
    <col min="2579" max="2579" width="17.88671875" style="76" customWidth="1"/>
    <col min="2580" max="2580" width="10.5546875" style="76" customWidth="1"/>
    <col min="2581" max="2582" width="17.88671875" style="76" customWidth="1"/>
    <col min="2583" max="2583" width="12.109375" style="76" customWidth="1"/>
    <col min="2584" max="2584" width="1.88671875" style="76" customWidth="1"/>
    <col min="2585" max="2585" width="12.109375" style="76" customWidth="1"/>
    <col min="2586" max="2586" width="1.88671875" style="76" customWidth="1"/>
    <col min="2587" max="2587" width="12.109375" style="76" customWidth="1"/>
    <col min="2588" max="2588" width="1.88671875" style="76" customWidth="1"/>
    <col min="2589" max="2589" width="12.109375" style="76" customWidth="1"/>
    <col min="2590" max="2590" width="1.88671875" style="76" customWidth="1"/>
    <col min="2591" max="2591" width="12.109375" style="76" customWidth="1"/>
    <col min="2592" max="2592" width="1.88671875" style="76" customWidth="1"/>
    <col min="2593" max="2593" width="13.33203125" style="76" customWidth="1"/>
    <col min="2594" max="2594" width="11" style="76" customWidth="1"/>
    <col min="2595" max="2595" width="21.33203125" style="76" customWidth="1"/>
    <col min="2596" max="2598" width="11" style="76" customWidth="1"/>
    <col min="2599" max="2599" width="6.44140625" style="76" customWidth="1"/>
    <col min="2600" max="2601" width="14.44140625" style="76" customWidth="1"/>
    <col min="2602" max="2816" width="11" style="76"/>
    <col min="2817" max="2817" width="36.5546875" style="76" customWidth="1"/>
    <col min="2818" max="2818" width="14" style="76" customWidth="1"/>
    <col min="2819" max="2819" width="12.5546875" style="76" customWidth="1"/>
    <col min="2820" max="2820" width="16.33203125" style="76" bestFit="1" customWidth="1"/>
    <col min="2821" max="2821" width="1.5546875" style="76" customWidth="1"/>
    <col min="2822" max="2822" width="12.44140625" style="76" customWidth="1"/>
    <col min="2823" max="2823" width="1.5546875" style="76" customWidth="1"/>
    <col min="2824" max="2824" width="12.88671875" style="76" customWidth="1"/>
    <col min="2825" max="2825" width="1.5546875" style="76" customWidth="1"/>
    <col min="2826" max="2826" width="14.88671875" style="76" customWidth="1"/>
    <col min="2827" max="2827" width="2.109375" style="76" customWidth="1"/>
    <col min="2828" max="2828" width="18" style="76" bestFit="1" customWidth="1"/>
    <col min="2829" max="2829" width="2.109375" style="76" customWidth="1"/>
    <col min="2830" max="2830" width="10.109375" style="76" customWidth="1"/>
    <col min="2831" max="2831" width="2.109375" style="76" customWidth="1"/>
    <col min="2832" max="2832" width="15.109375" style="76" customWidth="1"/>
    <col min="2833" max="2833" width="2.109375" style="76" customWidth="1"/>
    <col min="2834" max="2834" width="15.5546875" style="76" customWidth="1"/>
    <col min="2835" max="2835" width="17.88671875" style="76" customWidth="1"/>
    <col min="2836" max="2836" width="10.5546875" style="76" customWidth="1"/>
    <col min="2837" max="2838" width="17.88671875" style="76" customWidth="1"/>
    <col min="2839" max="2839" width="12.109375" style="76" customWidth="1"/>
    <col min="2840" max="2840" width="1.88671875" style="76" customWidth="1"/>
    <col min="2841" max="2841" width="12.109375" style="76" customWidth="1"/>
    <col min="2842" max="2842" width="1.88671875" style="76" customWidth="1"/>
    <col min="2843" max="2843" width="12.109375" style="76" customWidth="1"/>
    <col min="2844" max="2844" width="1.88671875" style="76" customWidth="1"/>
    <col min="2845" max="2845" width="12.109375" style="76" customWidth="1"/>
    <col min="2846" max="2846" width="1.88671875" style="76" customWidth="1"/>
    <col min="2847" max="2847" width="12.109375" style="76" customWidth="1"/>
    <col min="2848" max="2848" width="1.88671875" style="76" customWidth="1"/>
    <col min="2849" max="2849" width="13.33203125" style="76" customWidth="1"/>
    <col min="2850" max="2850" width="11" style="76" customWidth="1"/>
    <col min="2851" max="2851" width="21.33203125" style="76" customWidth="1"/>
    <col min="2852" max="2854" width="11" style="76" customWidth="1"/>
    <col min="2855" max="2855" width="6.44140625" style="76" customWidth="1"/>
    <col min="2856" max="2857" width="14.44140625" style="76" customWidth="1"/>
    <col min="2858" max="3072" width="11" style="76"/>
    <col min="3073" max="3073" width="36.5546875" style="76" customWidth="1"/>
    <col min="3074" max="3074" width="14" style="76" customWidth="1"/>
    <col min="3075" max="3075" width="12.5546875" style="76" customWidth="1"/>
    <col min="3076" max="3076" width="16.33203125" style="76" bestFit="1" customWidth="1"/>
    <col min="3077" max="3077" width="1.5546875" style="76" customWidth="1"/>
    <col min="3078" max="3078" width="12.44140625" style="76" customWidth="1"/>
    <col min="3079" max="3079" width="1.5546875" style="76" customWidth="1"/>
    <col min="3080" max="3080" width="12.88671875" style="76" customWidth="1"/>
    <col min="3081" max="3081" width="1.5546875" style="76" customWidth="1"/>
    <col min="3082" max="3082" width="14.88671875" style="76" customWidth="1"/>
    <col min="3083" max="3083" width="2.109375" style="76" customWidth="1"/>
    <col min="3084" max="3084" width="18" style="76" bestFit="1" customWidth="1"/>
    <col min="3085" max="3085" width="2.109375" style="76" customWidth="1"/>
    <col min="3086" max="3086" width="10.109375" style="76" customWidth="1"/>
    <col min="3087" max="3087" width="2.109375" style="76" customWidth="1"/>
    <col min="3088" max="3088" width="15.109375" style="76" customWidth="1"/>
    <col min="3089" max="3089" width="2.109375" style="76" customWidth="1"/>
    <col min="3090" max="3090" width="15.5546875" style="76" customWidth="1"/>
    <col min="3091" max="3091" width="17.88671875" style="76" customWidth="1"/>
    <col min="3092" max="3092" width="10.5546875" style="76" customWidth="1"/>
    <col min="3093" max="3094" width="17.88671875" style="76" customWidth="1"/>
    <col min="3095" max="3095" width="12.109375" style="76" customWidth="1"/>
    <col min="3096" max="3096" width="1.88671875" style="76" customWidth="1"/>
    <col min="3097" max="3097" width="12.109375" style="76" customWidth="1"/>
    <col min="3098" max="3098" width="1.88671875" style="76" customWidth="1"/>
    <col min="3099" max="3099" width="12.109375" style="76" customWidth="1"/>
    <col min="3100" max="3100" width="1.88671875" style="76" customWidth="1"/>
    <col min="3101" max="3101" width="12.109375" style="76" customWidth="1"/>
    <col min="3102" max="3102" width="1.88671875" style="76" customWidth="1"/>
    <col min="3103" max="3103" width="12.109375" style="76" customWidth="1"/>
    <col min="3104" max="3104" width="1.88671875" style="76" customWidth="1"/>
    <col min="3105" max="3105" width="13.33203125" style="76" customWidth="1"/>
    <col min="3106" max="3106" width="11" style="76" customWidth="1"/>
    <col min="3107" max="3107" width="21.33203125" style="76" customWidth="1"/>
    <col min="3108" max="3110" width="11" style="76" customWidth="1"/>
    <col min="3111" max="3111" width="6.44140625" style="76" customWidth="1"/>
    <col min="3112" max="3113" width="14.44140625" style="76" customWidth="1"/>
    <col min="3114" max="3328" width="11" style="76"/>
    <col min="3329" max="3329" width="36.5546875" style="76" customWidth="1"/>
    <col min="3330" max="3330" width="14" style="76" customWidth="1"/>
    <col min="3331" max="3331" width="12.5546875" style="76" customWidth="1"/>
    <col min="3332" max="3332" width="16.33203125" style="76" bestFit="1" customWidth="1"/>
    <col min="3333" max="3333" width="1.5546875" style="76" customWidth="1"/>
    <col min="3334" max="3334" width="12.44140625" style="76" customWidth="1"/>
    <col min="3335" max="3335" width="1.5546875" style="76" customWidth="1"/>
    <col min="3336" max="3336" width="12.88671875" style="76" customWidth="1"/>
    <col min="3337" max="3337" width="1.5546875" style="76" customWidth="1"/>
    <col min="3338" max="3338" width="14.88671875" style="76" customWidth="1"/>
    <col min="3339" max="3339" width="2.109375" style="76" customWidth="1"/>
    <col min="3340" max="3340" width="18" style="76" bestFit="1" customWidth="1"/>
    <col min="3341" max="3341" width="2.109375" style="76" customWidth="1"/>
    <col min="3342" max="3342" width="10.109375" style="76" customWidth="1"/>
    <col min="3343" max="3343" width="2.109375" style="76" customWidth="1"/>
    <col min="3344" max="3344" width="15.109375" style="76" customWidth="1"/>
    <col min="3345" max="3345" width="2.109375" style="76" customWidth="1"/>
    <col min="3346" max="3346" width="15.5546875" style="76" customWidth="1"/>
    <col min="3347" max="3347" width="17.88671875" style="76" customWidth="1"/>
    <col min="3348" max="3348" width="10.5546875" style="76" customWidth="1"/>
    <col min="3349" max="3350" width="17.88671875" style="76" customWidth="1"/>
    <col min="3351" max="3351" width="12.109375" style="76" customWidth="1"/>
    <col min="3352" max="3352" width="1.88671875" style="76" customWidth="1"/>
    <col min="3353" max="3353" width="12.109375" style="76" customWidth="1"/>
    <col min="3354" max="3354" width="1.88671875" style="76" customWidth="1"/>
    <col min="3355" max="3355" width="12.109375" style="76" customWidth="1"/>
    <col min="3356" max="3356" width="1.88671875" style="76" customWidth="1"/>
    <col min="3357" max="3357" width="12.109375" style="76" customWidth="1"/>
    <col min="3358" max="3358" width="1.88671875" style="76" customWidth="1"/>
    <col min="3359" max="3359" width="12.109375" style="76" customWidth="1"/>
    <col min="3360" max="3360" width="1.88671875" style="76" customWidth="1"/>
    <col min="3361" max="3361" width="13.33203125" style="76" customWidth="1"/>
    <col min="3362" max="3362" width="11" style="76" customWidth="1"/>
    <col min="3363" max="3363" width="21.33203125" style="76" customWidth="1"/>
    <col min="3364" max="3366" width="11" style="76" customWidth="1"/>
    <col min="3367" max="3367" width="6.44140625" style="76" customWidth="1"/>
    <col min="3368" max="3369" width="14.44140625" style="76" customWidth="1"/>
    <col min="3370" max="3584" width="11" style="76"/>
    <col min="3585" max="3585" width="36.5546875" style="76" customWidth="1"/>
    <col min="3586" max="3586" width="14" style="76" customWidth="1"/>
    <col min="3587" max="3587" width="12.5546875" style="76" customWidth="1"/>
    <col min="3588" max="3588" width="16.33203125" style="76" bestFit="1" customWidth="1"/>
    <col min="3589" max="3589" width="1.5546875" style="76" customWidth="1"/>
    <col min="3590" max="3590" width="12.44140625" style="76" customWidth="1"/>
    <col min="3591" max="3591" width="1.5546875" style="76" customWidth="1"/>
    <col min="3592" max="3592" width="12.88671875" style="76" customWidth="1"/>
    <col min="3593" max="3593" width="1.5546875" style="76" customWidth="1"/>
    <col min="3594" max="3594" width="14.88671875" style="76" customWidth="1"/>
    <col min="3595" max="3595" width="2.109375" style="76" customWidth="1"/>
    <col min="3596" max="3596" width="18" style="76" bestFit="1" customWidth="1"/>
    <col min="3597" max="3597" width="2.109375" style="76" customWidth="1"/>
    <col min="3598" max="3598" width="10.109375" style="76" customWidth="1"/>
    <col min="3599" max="3599" width="2.109375" style="76" customWidth="1"/>
    <col min="3600" max="3600" width="15.109375" style="76" customWidth="1"/>
    <col min="3601" max="3601" width="2.109375" style="76" customWidth="1"/>
    <col min="3602" max="3602" width="15.5546875" style="76" customWidth="1"/>
    <col min="3603" max="3603" width="17.88671875" style="76" customWidth="1"/>
    <col min="3604" max="3604" width="10.5546875" style="76" customWidth="1"/>
    <col min="3605" max="3606" width="17.88671875" style="76" customWidth="1"/>
    <col min="3607" max="3607" width="12.109375" style="76" customWidth="1"/>
    <col min="3608" max="3608" width="1.88671875" style="76" customWidth="1"/>
    <col min="3609" max="3609" width="12.109375" style="76" customWidth="1"/>
    <col min="3610" max="3610" width="1.88671875" style="76" customWidth="1"/>
    <col min="3611" max="3611" width="12.109375" style="76" customWidth="1"/>
    <col min="3612" max="3612" width="1.88671875" style="76" customWidth="1"/>
    <col min="3613" max="3613" width="12.109375" style="76" customWidth="1"/>
    <col min="3614" max="3614" width="1.88671875" style="76" customWidth="1"/>
    <col min="3615" max="3615" width="12.109375" style="76" customWidth="1"/>
    <col min="3616" max="3616" width="1.88671875" style="76" customWidth="1"/>
    <col min="3617" max="3617" width="13.33203125" style="76" customWidth="1"/>
    <col min="3618" max="3618" width="11" style="76" customWidth="1"/>
    <col min="3619" max="3619" width="21.33203125" style="76" customWidth="1"/>
    <col min="3620" max="3622" width="11" style="76" customWidth="1"/>
    <col min="3623" max="3623" width="6.44140625" style="76" customWidth="1"/>
    <col min="3624" max="3625" width="14.44140625" style="76" customWidth="1"/>
    <col min="3626" max="3840" width="11" style="76"/>
    <col min="3841" max="3841" width="36.5546875" style="76" customWidth="1"/>
    <col min="3842" max="3842" width="14" style="76" customWidth="1"/>
    <col min="3843" max="3843" width="12.5546875" style="76" customWidth="1"/>
    <col min="3844" max="3844" width="16.33203125" style="76" bestFit="1" customWidth="1"/>
    <col min="3845" max="3845" width="1.5546875" style="76" customWidth="1"/>
    <col min="3846" max="3846" width="12.44140625" style="76" customWidth="1"/>
    <col min="3847" max="3847" width="1.5546875" style="76" customWidth="1"/>
    <col min="3848" max="3848" width="12.88671875" style="76" customWidth="1"/>
    <col min="3849" max="3849" width="1.5546875" style="76" customWidth="1"/>
    <col min="3850" max="3850" width="14.88671875" style="76" customWidth="1"/>
    <col min="3851" max="3851" width="2.109375" style="76" customWidth="1"/>
    <col min="3852" max="3852" width="18" style="76" bestFit="1" customWidth="1"/>
    <col min="3853" max="3853" width="2.109375" style="76" customWidth="1"/>
    <col min="3854" max="3854" width="10.109375" style="76" customWidth="1"/>
    <col min="3855" max="3855" width="2.109375" style="76" customWidth="1"/>
    <col min="3856" max="3856" width="15.109375" style="76" customWidth="1"/>
    <col min="3857" max="3857" width="2.109375" style="76" customWidth="1"/>
    <col min="3858" max="3858" width="15.5546875" style="76" customWidth="1"/>
    <col min="3859" max="3859" width="17.88671875" style="76" customWidth="1"/>
    <col min="3860" max="3860" width="10.5546875" style="76" customWidth="1"/>
    <col min="3861" max="3862" width="17.88671875" style="76" customWidth="1"/>
    <col min="3863" max="3863" width="12.109375" style="76" customWidth="1"/>
    <col min="3864" max="3864" width="1.88671875" style="76" customWidth="1"/>
    <col min="3865" max="3865" width="12.109375" style="76" customWidth="1"/>
    <col min="3866" max="3866" width="1.88671875" style="76" customWidth="1"/>
    <col min="3867" max="3867" width="12.109375" style="76" customWidth="1"/>
    <col min="3868" max="3868" width="1.88671875" style="76" customWidth="1"/>
    <col min="3869" max="3869" width="12.109375" style="76" customWidth="1"/>
    <col min="3870" max="3870" width="1.88671875" style="76" customWidth="1"/>
    <col min="3871" max="3871" width="12.109375" style="76" customWidth="1"/>
    <col min="3872" max="3872" width="1.88671875" style="76" customWidth="1"/>
    <col min="3873" max="3873" width="13.33203125" style="76" customWidth="1"/>
    <col min="3874" max="3874" width="11" style="76" customWidth="1"/>
    <col min="3875" max="3875" width="21.33203125" style="76" customWidth="1"/>
    <col min="3876" max="3878" width="11" style="76" customWidth="1"/>
    <col min="3879" max="3879" width="6.44140625" style="76" customWidth="1"/>
    <col min="3880" max="3881" width="14.44140625" style="76" customWidth="1"/>
    <col min="3882" max="4096" width="11" style="76"/>
    <col min="4097" max="4097" width="36.5546875" style="76" customWidth="1"/>
    <col min="4098" max="4098" width="14" style="76" customWidth="1"/>
    <col min="4099" max="4099" width="12.5546875" style="76" customWidth="1"/>
    <col min="4100" max="4100" width="16.33203125" style="76" bestFit="1" customWidth="1"/>
    <col min="4101" max="4101" width="1.5546875" style="76" customWidth="1"/>
    <col min="4102" max="4102" width="12.44140625" style="76" customWidth="1"/>
    <col min="4103" max="4103" width="1.5546875" style="76" customWidth="1"/>
    <col min="4104" max="4104" width="12.88671875" style="76" customWidth="1"/>
    <col min="4105" max="4105" width="1.5546875" style="76" customWidth="1"/>
    <col min="4106" max="4106" width="14.88671875" style="76" customWidth="1"/>
    <col min="4107" max="4107" width="2.109375" style="76" customWidth="1"/>
    <col min="4108" max="4108" width="18" style="76" bestFit="1" customWidth="1"/>
    <col min="4109" max="4109" width="2.109375" style="76" customWidth="1"/>
    <col min="4110" max="4110" width="10.109375" style="76" customWidth="1"/>
    <col min="4111" max="4111" width="2.109375" style="76" customWidth="1"/>
    <col min="4112" max="4112" width="15.109375" style="76" customWidth="1"/>
    <col min="4113" max="4113" width="2.109375" style="76" customWidth="1"/>
    <col min="4114" max="4114" width="15.5546875" style="76" customWidth="1"/>
    <col min="4115" max="4115" width="17.88671875" style="76" customWidth="1"/>
    <col min="4116" max="4116" width="10.5546875" style="76" customWidth="1"/>
    <col min="4117" max="4118" width="17.88671875" style="76" customWidth="1"/>
    <col min="4119" max="4119" width="12.109375" style="76" customWidth="1"/>
    <col min="4120" max="4120" width="1.88671875" style="76" customWidth="1"/>
    <col min="4121" max="4121" width="12.109375" style="76" customWidth="1"/>
    <col min="4122" max="4122" width="1.88671875" style="76" customWidth="1"/>
    <col min="4123" max="4123" width="12.109375" style="76" customWidth="1"/>
    <col min="4124" max="4124" width="1.88671875" style="76" customWidth="1"/>
    <col min="4125" max="4125" width="12.109375" style="76" customWidth="1"/>
    <col min="4126" max="4126" width="1.88671875" style="76" customWidth="1"/>
    <col min="4127" max="4127" width="12.109375" style="76" customWidth="1"/>
    <col min="4128" max="4128" width="1.88671875" style="76" customWidth="1"/>
    <col min="4129" max="4129" width="13.33203125" style="76" customWidth="1"/>
    <col min="4130" max="4130" width="11" style="76" customWidth="1"/>
    <col min="4131" max="4131" width="21.33203125" style="76" customWidth="1"/>
    <col min="4132" max="4134" width="11" style="76" customWidth="1"/>
    <col min="4135" max="4135" width="6.44140625" style="76" customWidth="1"/>
    <col min="4136" max="4137" width="14.44140625" style="76" customWidth="1"/>
    <col min="4138" max="4352" width="11" style="76"/>
    <col min="4353" max="4353" width="36.5546875" style="76" customWidth="1"/>
    <col min="4354" max="4354" width="14" style="76" customWidth="1"/>
    <col min="4355" max="4355" width="12.5546875" style="76" customWidth="1"/>
    <col min="4356" max="4356" width="16.33203125" style="76" bestFit="1" customWidth="1"/>
    <col min="4357" max="4357" width="1.5546875" style="76" customWidth="1"/>
    <col min="4358" max="4358" width="12.44140625" style="76" customWidth="1"/>
    <col min="4359" max="4359" width="1.5546875" style="76" customWidth="1"/>
    <col min="4360" max="4360" width="12.88671875" style="76" customWidth="1"/>
    <col min="4361" max="4361" width="1.5546875" style="76" customWidth="1"/>
    <col min="4362" max="4362" width="14.88671875" style="76" customWidth="1"/>
    <col min="4363" max="4363" width="2.109375" style="76" customWidth="1"/>
    <col min="4364" max="4364" width="18" style="76" bestFit="1" customWidth="1"/>
    <col min="4365" max="4365" width="2.109375" style="76" customWidth="1"/>
    <col min="4366" max="4366" width="10.109375" style="76" customWidth="1"/>
    <col min="4367" max="4367" width="2.109375" style="76" customWidth="1"/>
    <col min="4368" max="4368" width="15.109375" style="76" customWidth="1"/>
    <col min="4369" max="4369" width="2.109375" style="76" customWidth="1"/>
    <col min="4370" max="4370" width="15.5546875" style="76" customWidth="1"/>
    <col min="4371" max="4371" width="17.88671875" style="76" customWidth="1"/>
    <col min="4372" max="4372" width="10.5546875" style="76" customWidth="1"/>
    <col min="4373" max="4374" width="17.88671875" style="76" customWidth="1"/>
    <col min="4375" max="4375" width="12.109375" style="76" customWidth="1"/>
    <col min="4376" max="4376" width="1.88671875" style="76" customWidth="1"/>
    <col min="4377" max="4377" width="12.109375" style="76" customWidth="1"/>
    <col min="4378" max="4378" width="1.88671875" style="76" customWidth="1"/>
    <col min="4379" max="4379" width="12.109375" style="76" customWidth="1"/>
    <col min="4380" max="4380" width="1.88671875" style="76" customWidth="1"/>
    <col min="4381" max="4381" width="12.109375" style="76" customWidth="1"/>
    <col min="4382" max="4382" width="1.88671875" style="76" customWidth="1"/>
    <col min="4383" max="4383" width="12.109375" style="76" customWidth="1"/>
    <col min="4384" max="4384" width="1.88671875" style="76" customWidth="1"/>
    <col min="4385" max="4385" width="13.33203125" style="76" customWidth="1"/>
    <col min="4386" max="4386" width="11" style="76" customWidth="1"/>
    <col min="4387" max="4387" width="21.33203125" style="76" customWidth="1"/>
    <col min="4388" max="4390" width="11" style="76" customWidth="1"/>
    <col min="4391" max="4391" width="6.44140625" style="76" customWidth="1"/>
    <col min="4392" max="4393" width="14.44140625" style="76" customWidth="1"/>
    <col min="4394" max="4608" width="11" style="76"/>
    <col min="4609" max="4609" width="36.5546875" style="76" customWidth="1"/>
    <col min="4610" max="4610" width="14" style="76" customWidth="1"/>
    <col min="4611" max="4611" width="12.5546875" style="76" customWidth="1"/>
    <col min="4612" max="4612" width="16.33203125" style="76" bestFit="1" customWidth="1"/>
    <col min="4613" max="4613" width="1.5546875" style="76" customWidth="1"/>
    <col min="4614" max="4614" width="12.44140625" style="76" customWidth="1"/>
    <col min="4615" max="4615" width="1.5546875" style="76" customWidth="1"/>
    <col min="4616" max="4616" width="12.88671875" style="76" customWidth="1"/>
    <col min="4617" max="4617" width="1.5546875" style="76" customWidth="1"/>
    <col min="4618" max="4618" width="14.88671875" style="76" customWidth="1"/>
    <col min="4619" max="4619" width="2.109375" style="76" customWidth="1"/>
    <col min="4620" max="4620" width="18" style="76" bestFit="1" customWidth="1"/>
    <col min="4621" max="4621" width="2.109375" style="76" customWidth="1"/>
    <col min="4622" max="4622" width="10.109375" style="76" customWidth="1"/>
    <col min="4623" max="4623" width="2.109375" style="76" customWidth="1"/>
    <col min="4624" max="4624" width="15.109375" style="76" customWidth="1"/>
    <col min="4625" max="4625" width="2.109375" style="76" customWidth="1"/>
    <col min="4626" max="4626" width="15.5546875" style="76" customWidth="1"/>
    <col min="4627" max="4627" width="17.88671875" style="76" customWidth="1"/>
    <col min="4628" max="4628" width="10.5546875" style="76" customWidth="1"/>
    <col min="4629" max="4630" width="17.88671875" style="76" customWidth="1"/>
    <col min="4631" max="4631" width="12.109375" style="76" customWidth="1"/>
    <col min="4632" max="4632" width="1.88671875" style="76" customWidth="1"/>
    <col min="4633" max="4633" width="12.109375" style="76" customWidth="1"/>
    <col min="4634" max="4634" width="1.88671875" style="76" customWidth="1"/>
    <col min="4635" max="4635" width="12.109375" style="76" customWidth="1"/>
    <col min="4636" max="4636" width="1.88671875" style="76" customWidth="1"/>
    <col min="4637" max="4637" width="12.109375" style="76" customWidth="1"/>
    <col min="4638" max="4638" width="1.88671875" style="76" customWidth="1"/>
    <col min="4639" max="4639" width="12.109375" style="76" customWidth="1"/>
    <col min="4640" max="4640" width="1.88671875" style="76" customWidth="1"/>
    <col min="4641" max="4641" width="13.33203125" style="76" customWidth="1"/>
    <col min="4642" max="4642" width="11" style="76" customWidth="1"/>
    <col min="4643" max="4643" width="21.33203125" style="76" customWidth="1"/>
    <col min="4644" max="4646" width="11" style="76" customWidth="1"/>
    <col min="4647" max="4647" width="6.44140625" style="76" customWidth="1"/>
    <col min="4648" max="4649" width="14.44140625" style="76" customWidth="1"/>
    <col min="4650" max="4864" width="11" style="76"/>
    <col min="4865" max="4865" width="36.5546875" style="76" customWidth="1"/>
    <col min="4866" max="4866" width="14" style="76" customWidth="1"/>
    <col min="4867" max="4867" width="12.5546875" style="76" customWidth="1"/>
    <col min="4868" max="4868" width="16.33203125" style="76" bestFit="1" customWidth="1"/>
    <col min="4869" max="4869" width="1.5546875" style="76" customWidth="1"/>
    <col min="4870" max="4870" width="12.44140625" style="76" customWidth="1"/>
    <col min="4871" max="4871" width="1.5546875" style="76" customWidth="1"/>
    <col min="4872" max="4872" width="12.88671875" style="76" customWidth="1"/>
    <col min="4873" max="4873" width="1.5546875" style="76" customWidth="1"/>
    <col min="4874" max="4874" width="14.88671875" style="76" customWidth="1"/>
    <col min="4875" max="4875" width="2.109375" style="76" customWidth="1"/>
    <col min="4876" max="4876" width="18" style="76" bestFit="1" customWidth="1"/>
    <col min="4877" max="4877" width="2.109375" style="76" customWidth="1"/>
    <col min="4878" max="4878" width="10.109375" style="76" customWidth="1"/>
    <col min="4879" max="4879" width="2.109375" style="76" customWidth="1"/>
    <col min="4880" max="4880" width="15.109375" style="76" customWidth="1"/>
    <col min="4881" max="4881" width="2.109375" style="76" customWidth="1"/>
    <col min="4882" max="4882" width="15.5546875" style="76" customWidth="1"/>
    <col min="4883" max="4883" width="17.88671875" style="76" customWidth="1"/>
    <col min="4884" max="4884" width="10.5546875" style="76" customWidth="1"/>
    <col min="4885" max="4886" width="17.88671875" style="76" customWidth="1"/>
    <col min="4887" max="4887" width="12.109375" style="76" customWidth="1"/>
    <col min="4888" max="4888" width="1.88671875" style="76" customWidth="1"/>
    <col min="4889" max="4889" width="12.109375" style="76" customWidth="1"/>
    <col min="4890" max="4890" width="1.88671875" style="76" customWidth="1"/>
    <col min="4891" max="4891" width="12.109375" style="76" customWidth="1"/>
    <col min="4892" max="4892" width="1.88671875" style="76" customWidth="1"/>
    <col min="4893" max="4893" width="12.109375" style="76" customWidth="1"/>
    <col min="4894" max="4894" width="1.88671875" style="76" customWidth="1"/>
    <col min="4895" max="4895" width="12.109375" style="76" customWidth="1"/>
    <col min="4896" max="4896" width="1.88671875" style="76" customWidth="1"/>
    <col min="4897" max="4897" width="13.33203125" style="76" customWidth="1"/>
    <col min="4898" max="4898" width="11" style="76" customWidth="1"/>
    <col min="4899" max="4899" width="21.33203125" style="76" customWidth="1"/>
    <col min="4900" max="4902" width="11" style="76" customWidth="1"/>
    <col min="4903" max="4903" width="6.44140625" style="76" customWidth="1"/>
    <col min="4904" max="4905" width="14.44140625" style="76" customWidth="1"/>
    <col min="4906" max="5120" width="11" style="76"/>
    <col min="5121" max="5121" width="36.5546875" style="76" customWidth="1"/>
    <col min="5122" max="5122" width="14" style="76" customWidth="1"/>
    <col min="5123" max="5123" width="12.5546875" style="76" customWidth="1"/>
    <col min="5124" max="5124" width="16.33203125" style="76" bestFit="1" customWidth="1"/>
    <col min="5125" max="5125" width="1.5546875" style="76" customWidth="1"/>
    <col min="5126" max="5126" width="12.44140625" style="76" customWidth="1"/>
    <col min="5127" max="5127" width="1.5546875" style="76" customWidth="1"/>
    <col min="5128" max="5128" width="12.88671875" style="76" customWidth="1"/>
    <col min="5129" max="5129" width="1.5546875" style="76" customWidth="1"/>
    <col min="5130" max="5130" width="14.88671875" style="76" customWidth="1"/>
    <col min="5131" max="5131" width="2.109375" style="76" customWidth="1"/>
    <col min="5132" max="5132" width="18" style="76" bestFit="1" customWidth="1"/>
    <col min="5133" max="5133" width="2.109375" style="76" customWidth="1"/>
    <col min="5134" max="5134" width="10.109375" style="76" customWidth="1"/>
    <col min="5135" max="5135" width="2.109375" style="76" customWidth="1"/>
    <col min="5136" max="5136" width="15.109375" style="76" customWidth="1"/>
    <col min="5137" max="5137" width="2.109375" style="76" customWidth="1"/>
    <col min="5138" max="5138" width="15.5546875" style="76" customWidth="1"/>
    <col min="5139" max="5139" width="17.88671875" style="76" customWidth="1"/>
    <col min="5140" max="5140" width="10.5546875" style="76" customWidth="1"/>
    <col min="5141" max="5142" width="17.88671875" style="76" customWidth="1"/>
    <col min="5143" max="5143" width="12.109375" style="76" customWidth="1"/>
    <col min="5144" max="5144" width="1.88671875" style="76" customWidth="1"/>
    <col min="5145" max="5145" width="12.109375" style="76" customWidth="1"/>
    <col min="5146" max="5146" width="1.88671875" style="76" customWidth="1"/>
    <col min="5147" max="5147" width="12.109375" style="76" customWidth="1"/>
    <col min="5148" max="5148" width="1.88671875" style="76" customWidth="1"/>
    <col min="5149" max="5149" width="12.109375" style="76" customWidth="1"/>
    <col min="5150" max="5150" width="1.88671875" style="76" customWidth="1"/>
    <col min="5151" max="5151" width="12.109375" style="76" customWidth="1"/>
    <col min="5152" max="5152" width="1.88671875" style="76" customWidth="1"/>
    <col min="5153" max="5153" width="13.33203125" style="76" customWidth="1"/>
    <col min="5154" max="5154" width="11" style="76" customWidth="1"/>
    <col min="5155" max="5155" width="21.33203125" style="76" customWidth="1"/>
    <col min="5156" max="5158" width="11" style="76" customWidth="1"/>
    <col min="5159" max="5159" width="6.44140625" style="76" customWidth="1"/>
    <col min="5160" max="5161" width="14.44140625" style="76" customWidth="1"/>
    <col min="5162" max="5376" width="11" style="76"/>
    <col min="5377" max="5377" width="36.5546875" style="76" customWidth="1"/>
    <col min="5378" max="5378" width="14" style="76" customWidth="1"/>
    <col min="5379" max="5379" width="12.5546875" style="76" customWidth="1"/>
    <col min="5380" max="5380" width="16.33203125" style="76" bestFit="1" customWidth="1"/>
    <col min="5381" max="5381" width="1.5546875" style="76" customWidth="1"/>
    <col min="5382" max="5382" width="12.44140625" style="76" customWidth="1"/>
    <col min="5383" max="5383" width="1.5546875" style="76" customWidth="1"/>
    <col min="5384" max="5384" width="12.88671875" style="76" customWidth="1"/>
    <col min="5385" max="5385" width="1.5546875" style="76" customWidth="1"/>
    <col min="5386" max="5386" width="14.88671875" style="76" customWidth="1"/>
    <col min="5387" max="5387" width="2.109375" style="76" customWidth="1"/>
    <col min="5388" max="5388" width="18" style="76" bestFit="1" customWidth="1"/>
    <col min="5389" max="5389" width="2.109375" style="76" customWidth="1"/>
    <col min="5390" max="5390" width="10.109375" style="76" customWidth="1"/>
    <col min="5391" max="5391" width="2.109375" style="76" customWidth="1"/>
    <col min="5392" max="5392" width="15.109375" style="76" customWidth="1"/>
    <col min="5393" max="5393" width="2.109375" style="76" customWidth="1"/>
    <col min="5394" max="5394" width="15.5546875" style="76" customWidth="1"/>
    <col min="5395" max="5395" width="17.88671875" style="76" customWidth="1"/>
    <col min="5396" max="5396" width="10.5546875" style="76" customWidth="1"/>
    <col min="5397" max="5398" width="17.88671875" style="76" customWidth="1"/>
    <col min="5399" max="5399" width="12.109375" style="76" customWidth="1"/>
    <col min="5400" max="5400" width="1.88671875" style="76" customWidth="1"/>
    <col min="5401" max="5401" width="12.109375" style="76" customWidth="1"/>
    <col min="5402" max="5402" width="1.88671875" style="76" customWidth="1"/>
    <col min="5403" max="5403" width="12.109375" style="76" customWidth="1"/>
    <col min="5404" max="5404" width="1.88671875" style="76" customWidth="1"/>
    <col min="5405" max="5405" width="12.109375" style="76" customWidth="1"/>
    <col min="5406" max="5406" width="1.88671875" style="76" customWidth="1"/>
    <col min="5407" max="5407" width="12.109375" style="76" customWidth="1"/>
    <col min="5408" max="5408" width="1.88671875" style="76" customWidth="1"/>
    <col min="5409" max="5409" width="13.33203125" style="76" customWidth="1"/>
    <col min="5410" max="5410" width="11" style="76" customWidth="1"/>
    <col min="5411" max="5411" width="21.33203125" style="76" customWidth="1"/>
    <col min="5412" max="5414" width="11" style="76" customWidth="1"/>
    <col min="5415" max="5415" width="6.44140625" style="76" customWidth="1"/>
    <col min="5416" max="5417" width="14.44140625" style="76" customWidth="1"/>
    <col min="5418" max="5632" width="11" style="76"/>
    <col min="5633" max="5633" width="36.5546875" style="76" customWidth="1"/>
    <col min="5634" max="5634" width="14" style="76" customWidth="1"/>
    <col min="5635" max="5635" width="12.5546875" style="76" customWidth="1"/>
    <col min="5636" max="5636" width="16.33203125" style="76" bestFit="1" customWidth="1"/>
    <col min="5637" max="5637" width="1.5546875" style="76" customWidth="1"/>
    <col min="5638" max="5638" width="12.44140625" style="76" customWidth="1"/>
    <col min="5639" max="5639" width="1.5546875" style="76" customWidth="1"/>
    <col min="5640" max="5640" width="12.88671875" style="76" customWidth="1"/>
    <col min="5641" max="5641" width="1.5546875" style="76" customWidth="1"/>
    <col min="5642" max="5642" width="14.88671875" style="76" customWidth="1"/>
    <col min="5643" max="5643" width="2.109375" style="76" customWidth="1"/>
    <col min="5644" max="5644" width="18" style="76" bestFit="1" customWidth="1"/>
    <col min="5645" max="5645" width="2.109375" style="76" customWidth="1"/>
    <col min="5646" max="5646" width="10.109375" style="76" customWidth="1"/>
    <col min="5647" max="5647" width="2.109375" style="76" customWidth="1"/>
    <col min="5648" max="5648" width="15.109375" style="76" customWidth="1"/>
    <col min="5649" max="5649" width="2.109375" style="76" customWidth="1"/>
    <col min="5650" max="5650" width="15.5546875" style="76" customWidth="1"/>
    <col min="5651" max="5651" width="17.88671875" style="76" customWidth="1"/>
    <col min="5652" max="5652" width="10.5546875" style="76" customWidth="1"/>
    <col min="5653" max="5654" width="17.88671875" style="76" customWidth="1"/>
    <col min="5655" max="5655" width="12.109375" style="76" customWidth="1"/>
    <col min="5656" max="5656" width="1.88671875" style="76" customWidth="1"/>
    <col min="5657" max="5657" width="12.109375" style="76" customWidth="1"/>
    <col min="5658" max="5658" width="1.88671875" style="76" customWidth="1"/>
    <col min="5659" max="5659" width="12.109375" style="76" customWidth="1"/>
    <col min="5660" max="5660" width="1.88671875" style="76" customWidth="1"/>
    <col min="5661" max="5661" width="12.109375" style="76" customWidth="1"/>
    <col min="5662" max="5662" width="1.88671875" style="76" customWidth="1"/>
    <col min="5663" max="5663" width="12.109375" style="76" customWidth="1"/>
    <col min="5664" max="5664" width="1.88671875" style="76" customWidth="1"/>
    <col min="5665" max="5665" width="13.33203125" style="76" customWidth="1"/>
    <col min="5666" max="5666" width="11" style="76" customWidth="1"/>
    <col min="5667" max="5667" width="21.33203125" style="76" customWidth="1"/>
    <col min="5668" max="5670" width="11" style="76" customWidth="1"/>
    <col min="5671" max="5671" width="6.44140625" style="76" customWidth="1"/>
    <col min="5672" max="5673" width="14.44140625" style="76" customWidth="1"/>
    <col min="5674" max="5888" width="11" style="76"/>
    <col min="5889" max="5889" width="36.5546875" style="76" customWidth="1"/>
    <col min="5890" max="5890" width="14" style="76" customWidth="1"/>
    <col min="5891" max="5891" width="12.5546875" style="76" customWidth="1"/>
    <col min="5892" max="5892" width="16.33203125" style="76" bestFit="1" customWidth="1"/>
    <col min="5893" max="5893" width="1.5546875" style="76" customWidth="1"/>
    <col min="5894" max="5894" width="12.44140625" style="76" customWidth="1"/>
    <col min="5895" max="5895" width="1.5546875" style="76" customWidth="1"/>
    <col min="5896" max="5896" width="12.88671875" style="76" customWidth="1"/>
    <col min="5897" max="5897" width="1.5546875" style="76" customWidth="1"/>
    <col min="5898" max="5898" width="14.88671875" style="76" customWidth="1"/>
    <col min="5899" max="5899" width="2.109375" style="76" customWidth="1"/>
    <col min="5900" max="5900" width="18" style="76" bestFit="1" customWidth="1"/>
    <col min="5901" max="5901" width="2.109375" style="76" customWidth="1"/>
    <col min="5902" max="5902" width="10.109375" style="76" customWidth="1"/>
    <col min="5903" max="5903" width="2.109375" style="76" customWidth="1"/>
    <col min="5904" max="5904" width="15.109375" style="76" customWidth="1"/>
    <col min="5905" max="5905" width="2.109375" style="76" customWidth="1"/>
    <col min="5906" max="5906" width="15.5546875" style="76" customWidth="1"/>
    <col min="5907" max="5907" width="17.88671875" style="76" customWidth="1"/>
    <col min="5908" max="5908" width="10.5546875" style="76" customWidth="1"/>
    <col min="5909" max="5910" width="17.88671875" style="76" customWidth="1"/>
    <col min="5911" max="5911" width="12.109375" style="76" customWidth="1"/>
    <col min="5912" max="5912" width="1.88671875" style="76" customWidth="1"/>
    <col min="5913" max="5913" width="12.109375" style="76" customWidth="1"/>
    <col min="5914" max="5914" width="1.88671875" style="76" customWidth="1"/>
    <col min="5915" max="5915" width="12.109375" style="76" customWidth="1"/>
    <col min="5916" max="5916" width="1.88671875" style="76" customWidth="1"/>
    <col min="5917" max="5917" width="12.109375" style="76" customWidth="1"/>
    <col min="5918" max="5918" width="1.88671875" style="76" customWidth="1"/>
    <col min="5919" max="5919" width="12.109375" style="76" customWidth="1"/>
    <col min="5920" max="5920" width="1.88671875" style="76" customWidth="1"/>
    <col min="5921" max="5921" width="13.33203125" style="76" customWidth="1"/>
    <col min="5922" max="5922" width="11" style="76" customWidth="1"/>
    <col min="5923" max="5923" width="21.33203125" style="76" customWidth="1"/>
    <col min="5924" max="5926" width="11" style="76" customWidth="1"/>
    <col min="5927" max="5927" width="6.44140625" style="76" customWidth="1"/>
    <col min="5928" max="5929" width="14.44140625" style="76" customWidth="1"/>
    <col min="5930" max="6144" width="11" style="76"/>
    <col min="6145" max="6145" width="36.5546875" style="76" customWidth="1"/>
    <col min="6146" max="6146" width="14" style="76" customWidth="1"/>
    <col min="6147" max="6147" width="12.5546875" style="76" customWidth="1"/>
    <col min="6148" max="6148" width="16.33203125" style="76" bestFit="1" customWidth="1"/>
    <col min="6149" max="6149" width="1.5546875" style="76" customWidth="1"/>
    <col min="6150" max="6150" width="12.44140625" style="76" customWidth="1"/>
    <col min="6151" max="6151" width="1.5546875" style="76" customWidth="1"/>
    <col min="6152" max="6152" width="12.88671875" style="76" customWidth="1"/>
    <col min="6153" max="6153" width="1.5546875" style="76" customWidth="1"/>
    <col min="6154" max="6154" width="14.88671875" style="76" customWidth="1"/>
    <col min="6155" max="6155" width="2.109375" style="76" customWidth="1"/>
    <col min="6156" max="6156" width="18" style="76" bestFit="1" customWidth="1"/>
    <col min="6157" max="6157" width="2.109375" style="76" customWidth="1"/>
    <col min="6158" max="6158" width="10.109375" style="76" customWidth="1"/>
    <col min="6159" max="6159" width="2.109375" style="76" customWidth="1"/>
    <col min="6160" max="6160" width="15.109375" style="76" customWidth="1"/>
    <col min="6161" max="6161" width="2.109375" style="76" customWidth="1"/>
    <col min="6162" max="6162" width="15.5546875" style="76" customWidth="1"/>
    <col min="6163" max="6163" width="17.88671875" style="76" customWidth="1"/>
    <col min="6164" max="6164" width="10.5546875" style="76" customWidth="1"/>
    <col min="6165" max="6166" width="17.88671875" style="76" customWidth="1"/>
    <col min="6167" max="6167" width="12.109375" style="76" customWidth="1"/>
    <col min="6168" max="6168" width="1.88671875" style="76" customWidth="1"/>
    <col min="6169" max="6169" width="12.109375" style="76" customWidth="1"/>
    <col min="6170" max="6170" width="1.88671875" style="76" customWidth="1"/>
    <col min="6171" max="6171" width="12.109375" style="76" customWidth="1"/>
    <col min="6172" max="6172" width="1.88671875" style="76" customWidth="1"/>
    <col min="6173" max="6173" width="12.109375" style="76" customWidth="1"/>
    <col min="6174" max="6174" width="1.88671875" style="76" customWidth="1"/>
    <col min="6175" max="6175" width="12.109375" style="76" customWidth="1"/>
    <col min="6176" max="6176" width="1.88671875" style="76" customWidth="1"/>
    <col min="6177" max="6177" width="13.33203125" style="76" customWidth="1"/>
    <col min="6178" max="6178" width="11" style="76" customWidth="1"/>
    <col min="6179" max="6179" width="21.33203125" style="76" customWidth="1"/>
    <col min="6180" max="6182" width="11" style="76" customWidth="1"/>
    <col min="6183" max="6183" width="6.44140625" style="76" customWidth="1"/>
    <col min="6184" max="6185" width="14.44140625" style="76" customWidth="1"/>
    <col min="6186" max="6400" width="11" style="76"/>
    <col min="6401" max="6401" width="36.5546875" style="76" customWidth="1"/>
    <col min="6402" max="6402" width="14" style="76" customWidth="1"/>
    <col min="6403" max="6403" width="12.5546875" style="76" customWidth="1"/>
    <col min="6404" max="6404" width="16.33203125" style="76" bestFit="1" customWidth="1"/>
    <col min="6405" max="6405" width="1.5546875" style="76" customWidth="1"/>
    <col min="6406" max="6406" width="12.44140625" style="76" customWidth="1"/>
    <col min="6407" max="6407" width="1.5546875" style="76" customWidth="1"/>
    <col min="6408" max="6408" width="12.88671875" style="76" customWidth="1"/>
    <col min="6409" max="6409" width="1.5546875" style="76" customWidth="1"/>
    <col min="6410" max="6410" width="14.88671875" style="76" customWidth="1"/>
    <col min="6411" max="6411" width="2.109375" style="76" customWidth="1"/>
    <col min="6412" max="6412" width="18" style="76" bestFit="1" customWidth="1"/>
    <col min="6413" max="6413" width="2.109375" style="76" customWidth="1"/>
    <col min="6414" max="6414" width="10.109375" style="76" customWidth="1"/>
    <col min="6415" max="6415" width="2.109375" style="76" customWidth="1"/>
    <col min="6416" max="6416" width="15.109375" style="76" customWidth="1"/>
    <col min="6417" max="6417" width="2.109375" style="76" customWidth="1"/>
    <col min="6418" max="6418" width="15.5546875" style="76" customWidth="1"/>
    <col min="6419" max="6419" width="17.88671875" style="76" customWidth="1"/>
    <col min="6420" max="6420" width="10.5546875" style="76" customWidth="1"/>
    <col min="6421" max="6422" width="17.88671875" style="76" customWidth="1"/>
    <col min="6423" max="6423" width="12.109375" style="76" customWidth="1"/>
    <col min="6424" max="6424" width="1.88671875" style="76" customWidth="1"/>
    <col min="6425" max="6425" width="12.109375" style="76" customWidth="1"/>
    <col min="6426" max="6426" width="1.88671875" style="76" customWidth="1"/>
    <col min="6427" max="6427" width="12.109375" style="76" customWidth="1"/>
    <col min="6428" max="6428" width="1.88671875" style="76" customWidth="1"/>
    <col min="6429" max="6429" width="12.109375" style="76" customWidth="1"/>
    <col min="6430" max="6430" width="1.88671875" style="76" customWidth="1"/>
    <col min="6431" max="6431" width="12.109375" style="76" customWidth="1"/>
    <col min="6432" max="6432" width="1.88671875" style="76" customWidth="1"/>
    <col min="6433" max="6433" width="13.33203125" style="76" customWidth="1"/>
    <col min="6434" max="6434" width="11" style="76" customWidth="1"/>
    <col min="6435" max="6435" width="21.33203125" style="76" customWidth="1"/>
    <col min="6436" max="6438" width="11" style="76" customWidth="1"/>
    <col min="6439" max="6439" width="6.44140625" style="76" customWidth="1"/>
    <col min="6440" max="6441" width="14.44140625" style="76" customWidth="1"/>
    <col min="6442" max="6656" width="11" style="76"/>
    <col min="6657" max="6657" width="36.5546875" style="76" customWidth="1"/>
    <col min="6658" max="6658" width="14" style="76" customWidth="1"/>
    <col min="6659" max="6659" width="12.5546875" style="76" customWidth="1"/>
    <col min="6660" max="6660" width="16.33203125" style="76" bestFit="1" customWidth="1"/>
    <col min="6661" max="6661" width="1.5546875" style="76" customWidth="1"/>
    <col min="6662" max="6662" width="12.44140625" style="76" customWidth="1"/>
    <col min="6663" max="6663" width="1.5546875" style="76" customWidth="1"/>
    <col min="6664" max="6664" width="12.88671875" style="76" customWidth="1"/>
    <col min="6665" max="6665" width="1.5546875" style="76" customWidth="1"/>
    <col min="6666" max="6666" width="14.88671875" style="76" customWidth="1"/>
    <col min="6667" max="6667" width="2.109375" style="76" customWidth="1"/>
    <col min="6668" max="6668" width="18" style="76" bestFit="1" customWidth="1"/>
    <col min="6669" max="6669" width="2.109375" style="76" customWidth="1"/>
    <col min="6670" max="6670" width="10.109375" style="76" customWidth="1"/>
    <col min="6671" max="6671" width="2.109375" style="76" customWidth="1"/>
    <col min="6672" max="6672" width="15.109375" style="76" customWidth="1"/>
    <col min="6673" max="6673" width="2.109375" style="76" customWidth="1"/>
    <col min="6674" max="6674" width="15.5546875" style="76" customWidth="1"/>
    <col min="6675" max="6675" width="17.88671875" style="76" customWidth="1"/>
    <col min="6676" max="6676" width="10.5546875" style="76" customWidth="1"/>
    <col min="6677" max="6678" width="17.88671875" style="76" customWidth="1"/>
    <col min="6679" max="6679" width="12.109375" style="76" customWidth="1"/>
    <col min="6680" max="6680" width="1.88671875" style="76" customWidth="1"/>
    <col min="6681" max="6681" width="12.109375" style="76" customWidth="1"/>
    <col min="6682" max="6682" width="1.88671875" style="76" customWidth="1"/>
    <col min="6683" max="6683" width="12.109375" style="76" customWidth="1"/>
    <col min="6684" max="6684" width="1.88671875" style="76" customWidth="1"/>
    <col min="6685" max="6685" width="12.109375" style="76" customWidth="1"/>
    <col min="6686" max="6686" width="1.88671875" style="76" customWidth="1"/>
    <col min="6687" max="6687" width="12.109375" style="76" customWidth="1"/>
    <col min="6688" max="6688" width="1.88671875" style="76" customWidth="1"/>
    <col min="6689" max="6689" width="13.33203125" style="76" customWidth="1"/>
    <col min="6690" max="6690" width="11" style="76" customWidth="1"/>
    <col min="6691" max="6691" width="21.33203125" style="76" customWidth="1"/>
    <col min="6692" max="6694" width="11" style="76" customWidth="1"/>
    <col min="6695" max="6695" width="6.44140625" style="76" customWidth="1"/>
    <col min="6696" max="6697" width="14.44140625" style="76" customWidth="1"/>
    <col min="6698" max="6912" width="11" style="76"/>
    <col min="6913" max="6913" width="36.5546875" style="76" customWidth="1"/>
    <col min="6914" max="6914" width="14" style="76" customWidth="1"/>
    <col min="6915" max="6915" width="12.5546875" style="76" customWidth="1"/>
    <col min="6916" max="6916" width="16.33203125" style="76" bestFit="1" customWidth="1"/>
    <col min="6917" max="6917" width="1.5546875" style="76" customWidth="1"/>
    <col min="6918" max="6918" width="12.44140625" style="76" customWidth="1"/>
    <col min="6919" max="6919" width="1.5546875" style="76" customWidth="1"/>
    <col min="6920" max="6920" width="12.88671875" style="76" customWidth="1"/>
    <col min="6921" max="6921" width="1.5546875" style="76" customWidth="1"/>
    <col min="6922" max="6922" width="14.88671875" style="76" customWidth="1"/>
    <col min="6923" max="6923" width="2.109375" style="76" customWidth="1"/>
    <col min="6924" max="6924" width="18" style="76" bestFit="1" customWidth="1"/>
    <col min="6925" max="6925" width="2.109375" style="76" customWidth="1"/>
    <col min="6926" max="6926" width="10.109375" style="76" customWidth="1"/>
    <col min="6927" max="6927" width="2.109375" style="76" customWidth="1"/>
    <col min="6928" max="6928" width="15.109375" style="76" customWidth="1"/>
    <col min="6929" max="6929" width="2.109375" style="76" customWidth="1"/>
    <col min="6930" max="6930" width="15.5546875" style="76" customWidth="1"/>
    <col min="6931" max="6931" width="17.88671875" style="76" customWidth="1"/>
    <col min="6932" max="6932" width="10.5546875" style="76" customWidth="1"/>
    <col min="6933" max="6934" width="17.88671875" style="76" customWidth="1"/>
    <col min="6935" max="6935" width="12.109375" style="76" customWidth="1"/>
    <col min="6936" max="6936" width="1.88671875" style="76" customWidth="1"/>
    <col min="6937" max="6937" width="12.109375" style="76" customWidth="1"/>
    <col min="6938" max="6938" width="1.88671875" style="76" customWidth="1"/>
    <col min="6939" max="6939" width="12.109375" style="76" customWidth="1"/>
    <col min="6940" max="6940" width="1.88671875" style="76" customWidth="1"/>
    <col min="6941" max="6941" width="12.109375" style="76" customWidth="1"/>
    <col min="6942" max="6942" width="1.88671875" style="76" customWidth="1"/>
    <col min="6943" max="6943" width="12.109375" style="76" customWidth="1"/>
    <col min="6944" max="6944" width="1.88671875" style="76" customWidth="1"/>
    <col min="6945" max="6945" width="13.33203125" style="76" customWidth="1"/>
    <col min="6946" max="6946" width="11" style="76" customWidth="1"/>
    <col min="6947" max="6947" width="21.33203125" style="76" customWidth="1"/>
    <col min="6948" max="6950" width="11" style="76" customWidth="1"/>
    <col min="6951" max="6951" width="6.44140625" style="76" customWidth="1"/>
    <col min="6952" max="6953" width="14.44140625" style="76" customWidth="1"/>
    <col min="6954" max="7168" width="11" style="76"/>
    <col min="7169" max="7169" width="36.5546875" style="76" customWidth="1"/>
    <col min="7170" max="7170" width="14" style="76" customWidth="1"/>
    <col min="7171" max="7171" width="12.5546875" style="76" customWidth="1"/>
    <col min="7172" max="7172" width="16.33203125" style="76" bestFit="1" customWidth="1"/>
    <col min="7173" max="7173" width="1.5546875" style="76" customWidth="1"/>
    <col min="7174" max="7174" width="12.44140625" style="76" customWidth="1"/>
    <col min="7175" max="7175" width="1.5546875" style="76" customWidth="1"/>
    <col min="7176" max="7176" width="12.88671875" style="76" customWidth="1"/>
    <col min="7177" max="7177" width="1.5546875" style="76" customWidth="1"/>
    <col min="7178" max="7178" width="14.88671875" style="76" customWidth="1"/>
    <col min="7179" max="7179" width="2.109375" style="76" customWidth="1"/>
    <col min="7180" max="7180" width="18" style="76" bestFit="1" customWidth="1"/>
    <col min="7181" max="7181" width="2.109375" style="76" customWidth="1"/>
    <col min="7182" max="7182" width="10.109375" style="76" customWidth="1"/>
    <col min="7183" max="7183" width="2.109375" style="76" customWidth="1"/>
    <col min="7184" max="7184" width="15.109375" style="76" customWidth="1"/>
    <col min="7185" max="7185" width="2.109375" style="76" customWidth="1"/>
    <col min="7186" max="7186" width="15.5546875" style="76" customWidth="1"/>
    <col min="7187" max="7187" width="17.88671875" style="76" customWidth="1"/>
    <col min="7188" max="7188" width="10.5546875" style="76" customWidth="1"/>
    <col min="7189" max="7190" width="17.88671875" style="76" customWidth="1"/>
    <col min="7191" max="7191" width="12.109375" style="76" customWidth="1"/>
    <col min="7192" max="7192" width="1.88671875" style="76" customWidth="1"/>
    <col min="7193" max="7193" width="12.109375" style="76" customWidth="1"/>
    <col min="7194" max="7194" width="1.88671875" style="76" customWidth="1"/>
    <col min="7195" max="7195" width="12.109375" style="76" customWidth="1"/>
    <col min="7196" max="7196" width="1.88671875" style="76" customWidth="1"/>
    <col min="7197" max="7197" width="12.109375" style="76" customWidth="1"/>
    <col min="7198" max="7198" width="1.88671875" style="76" customWidth="1"/>
    <col min="7199" max="7199" width="12.109375" style="76" customWidth="1"/>
    <col min="7200" max="7200" width="1.88671875" style="76" customWidth="1"/>
    <col min="7201" max="7201" width="13.33203125" style="76" customWidth="1"/>
    <col min="7202" max="7202" width="11" style="76" customWidth="1"/>
    <col min="7203" max="7203" width="21.33203125" style="76" customWidth="1"/>
    <col min="7204" max="7206" width="11" style="76" customWidth="1"/>
    <col min="7207" max="7207" width="6.44140625" style="76" customWidth="1"/>
    <col min="7208" max="7209" width="14.44140625" style="76" customWidth="1"/>
    <col min="7210" max="7424" width="11" style="76"/>
    <col min="7425" max="7425" width="36.5546875" style="76" customWidth="1"/>
    <col min="7426" max="7426" width="14" style="76" customWidth="1"/>
    <col min="7427" max="7427" width="12.5546875" style="76" customWidth="1"/>
    <col min="7428" max="7428" width="16.33203125" style="76" bestFit="1" customWidth="1"/>
    <col min="7429" max="7429" width="1.5546875" style="76" customWidth="1"/>
    <col min="7430" max="7430" width="12.44140625" style="76" customWidth="1"/>
    <col min="7431" max="7431" width="1.5546875" style="76" customWidth="1"/>
    <col min="7432" max="7432" width="12.88671875" style="76" customWidth="1"/>
    <col min="7433" max="7433" width="1.5546875" style="76" customWidth="1"/>
    <col min="7434" max="7434" width="14.88671875" style="76" customWidth="1"/>
    <col min="7435" max="7435" width="2.109375" style="76" customWidth="1"/>
    <col min="7436" max="7436" width="18" style="76" bestFit="1" customWidth="1"/>
    <col min="7437" max="7437" width="2.109375" style="76" customWidth="1"/>
    <col min="7438" max="7438" width="10.109375" style="76" customWidth="1"/>
    <col min="7439" max="7439" width="2.109375" style="76" customWidth="1"/>
    <col min="7440" max="7440" width="15.109375" style="76" customWidth="1"/>
    <col min="7441" max="7441" width="2.109375" style="76" customWidth="1"/>
    <col min="7442" max="7442" width="15.5546875" style="76" customWidth="1"/>
    <col min="7443" max="7443" width="17.88671875" style="76" customWidth="1"/>
    <col min="7444" max="7444" width="10.5546875" style="76" customWidth="1"/>
    <col min="7445" max="7446" width="17.88671875" style="76" customWidth="1"/>
    <col min="7447" max="7447" width="12.109375" style="76" customWidth="1"/>
    <col min="7448" max="7448" width="1.88671875" style="76" customWidth="1"/>
    <col min="7449" max="7449" width="12.109375" style="76" customWidth="1"/>
    <col min="7450" max="7450" width="1.88671875" style="76" customWidth="1"/>
    <col min="7451" max="7451" width="12.109375" style="76" customWidth="1"/>
    <col min="7452" max="7452" width="1.88671875" style="76" customWidth="1"/>
    <col min="7453" max="7453" width="12.109375" style="76" customWidth="1"/>
    <col min="7454" max="7454" width="1.88671875" style="76" customWidth="1"/>
    <col min="7455" max="7455" width="12.109375" style="76" customWidth="1"/>
    <col min="7456" max="7456" width="1.88671875" style="76" customWidth="1"/>
    <col min="7457" max="7457" width="13.33203125" style="76" customWidth="1"/>
    <col min="7458" max="7458" width="11" style="76" customWidth="1"/>
    <col min="7459" max="7459" width="21.33203125" style="76" customWidth="1"/>
    <col min="7460" max="7462" width="11" style="76" customWidth="1"/>
    <col min="7463" max="7463" width="6.44140625" style="76" customWidth="1"/>
    <col min="7464" max="7465" width="14.44140625" style="76" customWidth="1"/>
    <col min="7466" max="7680" width="11" style="76"/>
    <col min="7681" max="7681" width="36.5546875" style="76" customWidth="1"/>
    <col min="7682" max="7682" width="14" style="76" customWidth="1"/>
    <col min="7683" max="7683" width="12.5546875" style="76" customWidth="1"/>
    <col min="7684" max="7684" width="16.33203125" style="76" bestFit="1" customWidth="1"/>
    <col min="7685" max="7685" width="1.5546875" style="76" customWidth="1"/>
    <col min="7686" max="7686" width="12.44140625" style="76" customWidth="1"/>
    <col min="7687" max="7687" width="1.5546875" style="76" customWidth="1"/>
    <col min="7688" max="7688" width="12.88671875" style="76" customWidth="1"/>
    <col min="7689" max="7689" width="1.5546875" style="76" customWidth="1"/>
    <col min="7690" max="7690" width="14.88671875" style="76" customWidth="1"/>
    <col min="7691" max="7691" width="2.109375" style="76" customWidth="1"/>
    <col min="7692" max="7692" width="18" style="76" bestFit="1" customWidth="1"/>
    <col min="7693" max="7693" width="2.109375" style="76" customWidth="1"/>
    <col min="7694" max="7694" width="10.109375" style="76" customWidth="1"/>
    <col min="7695" max="7695" width="2.109375" style="76" customWidth="1"/>
    <col min="7696" max="7696" width="15.109375" style="76" customWidth="1"/>
    <col min="7697" max="7697" width="2.109375" style="76" customWidth="1"/>
    <col min="7698" max="7698" width="15.5546875" style="76" customWidth="1"/>
    <col min="7699" max="7699" width="17.88671875" style="76" customWidth="1"/>
    <col min="7700" max="7700" width="10.5546875" style="76" customWidth="1"/>
    <col min="7701" max="7702" width="17.88671875" style="76" customWidth="1"/>
    <col min="7703" max="7703" width="12.109375" style="76" customWidth="1"/>
    <col min="7704" max="7704" width="1.88671875" style="76" customWidth="1"/>
    <col min="7705" max="7705" width="12.109375" style="76" customWidth="1"/>
    <col min="7706" max="7706" width="1.88671875" style="76" customWidth="1"/>
    <col min="7707" max="7707" width="12.109375" style="76" customWidth="1"/>
    <col min="7708" max="7708" width="1.88671875" style="76" customWidth="1"/>
    <col min="7709" max="7709" width="12.109375" style="76" customWidth="1"/>
    <col min="7710" max="7710" width="1.88671875" style="76" customWidth="1"/>
    <col min="7711" max="7711" width="12.109375" style="76" customWidth="1"/>
    <col min="7712" max="7712" width="1.88671875" style="76" customWidth="1"/>
    <col min="7713" max="7713" width="13.33203125" style="76" customWidth="1"/>
    <col min="7714" max="7714" width="11" style="76" customWidth="1"/>
    <col min="7715" max="7715" width="21.33203125" style="76" customWidth="1"/>
    <col min="7716" max="7718" width="11" style="76" customWidth="1"/>
    <col min="7719" max="7719" width="6.44140625" style="76" customWidth="1"/>
    <col min="7720" max="7721" width="14.44140625" style="76" customWidth="1"/>
    <col min="7722" max="7936" width="11" style="76"/>
    <col min="7937" max="7937" width="36.5546875" style="76" customWidth="1"/>
    <col min="7938" max="7938" width="14" style="76" customWidth="1"/>
    <col min="7939" max="7939" width="12.5546875" style="76" customWidth="1"/>
    <col min="7940" max="7940" width="16.33203125" style="76" bestFit="1" customWidth="1"/>
    <col min="7941" max="7941" width="1.5546875" style="76" customWidth="1"/>
    <col min="7942" max="7942" width="12.44140625" style="76" customWidth="1"/>
    <col min="7943" max="7943" width="1.5546875" style="76" customWidth="1"/>
    <col min="7944" max="7944" width="12.88671875" style="76" customWidth="1"/>
    <col min="7945" max="7945" width="1.5546875" style="76" customWidth="1"/>
    <col min="7946" max="7946" width="14.88671875" style="76" customWidth="1"/>
    <col min="7947" max="7947" width="2.109375" style="76" customWidth="1"/>
    <col min="7948" max="7948" width="18" style="76" bestFit="1" customWidth="1"/>
    <col min="7949" max="7949" width="2.109375" style="76" customWidth="1"/>
    <col min="7950" max="7950" width="10.109375" style="76" customWidth="1"/>
    <col min="7951" max="7951" width="2.109375" style="76" customWidth="1"/>
    <col min="7952" max="7952" width="15.109375" style="76" customWidth="1"/>
    <col min="7953" max="7953" width="2.109375" style="76" customWidth="1"/>
    <col min="7954" max="7954" width="15.5546875" style="76" customWidth="1"/>
    <col min="7955" max="7955" width="17.88671875" style="76" customWidth="1"/>
    <col min="7956" max="7956" width="10.5546875" style="76" customWidth="1"/>
    <col min="7957" max="7958" width="17.88671875" style="76" customWidth="1"/>
    <col min="7959" max="7959" width="12.109375" style="76" customWidth="1"/>
    <col min="7960" max="7960" width="1.88671875" style="76" customWidth="1"/>
    <col min="7961" max="7961" width="12.109375" style="76" customWidth="1"/>
    <col min="7962" max="7962" width="1.88671875" style="76" customWidth="1"/>
    <col min="7963" max="7963" width="12.109375" style="76" customWidth="1"/>
    <col min="7964" max="7964" width="1.88671875" style="76" customWidth="1"/>
    <col min="7965" max="7965" width="12.109375" style="76" customWidth="1"/>
    <col min="7966" max="7966" width="1.88671875" style="76" customWidth="1"/>
    <col min="7967" max="7967" width="12.109375" style="76" customWidth="1"/>
    <col min="7968" max="7968" width="1.88671875" style="76" customWidth="1"/>
    <col min="7969" max="7969" width="13.33203125" style="76" customWidth="1"/>
    <col min="7970" max="7970" width="11" style="76" customWidth="1"/>
    <col min="7971" max="7971" width="21.33203125" style="76" customWidth="1"/>
    <col min="7972" max="7974" width="11" style="76" customWidth="1"/>
    <col min="7975" max="7975" width="6.44140625" style="76" customWidth="1"/>
    <col min="7976" max="7977" width="14.44140625" style="76" customWidth="1"/>
    <col min="7978" max="8192" width="11" style="76"/>
    <col min="8193" max="8193" width="36.5546875" style="76" customWidth="1"/>
    <col min="8194" max="8194" width="14" style="76" customWidth="1"/>
    <col min="8195" max="8195" width="12.5546875" style="76" customWidth="1"/>
    <col min="8196" max="8196" width="16.33203125" style="76" bestFit="1" customWidth="1"/>
    <col min="8197" max="8197" width="1.5546875" style="76" customWidth="1"/>
    <col min="8198" max="8198" width="12.44140625" style="76" customWidth="1"/>
    <col min="8199" max="8199" width="1.5546875" style="76" customWidth="1"/>
    <col min="8200" max="8200" width="12.88671875" style="76" customWidth="1"/>
    <col min="8201" max="8201" width="1.5546875" style="76" customWidth="1"/>
    <col min="8202" max="8202" width="14.88671875" style="76" customWidth="1"/>
    <col min="8203" max="8203" width="2.109375" style="76" customWidth="1"/>
    <col min="8204" max="8204" width="18" style="76" bestFit="1" customWidth="1"/>
    <col min="8205" max="8205" width="2.109375" style="76" customWidth="1"/>
    <col min="8206" max="8206" width="10.109375" style="76" customWidth="1"/>
    <col min="8207" max="8207" width="2.109375" style="76" customWidth="1"/>
    <col min="8208" max="8208" width="15.109375" style="76" customWidth="1"/>
    <col min="8209" max="8209" width="2.109375" style="76" customWidth="1"/>
    <col min="8210" max="8210" width="15.5546875" style="76" customWidth="1"/>
    <col min="8211" max="8211" width="17.88671875" style="76" customWidth="1"/>
    <col min="8212" max="8212" width="10.5546875" style="76" customWidth="1"/>
    <col min="8213" max="8214" width="17.88671875" style="76" customWidth="1"/>
    <col min="8215" max="8215" width="12.109375" style="76" customWidth="1"/>
    <col min="8216" max="8216" width="1.88671875" style="76" customWidth="1"/>
    <col min="8217" max="8217" width="12.109375" style="76" customWidth="1"/>
    <col min="8218" max="8218" width="1.88671875" style="76" customWidth="1"/>
    <col min="8219" max="8219" width="12.109375" style="76" customWidth="1"/>
    <col min="8220" max="8220" width="1.88671875" style="76" customWidth="1"/>
    <col min="8221" max="8221" width="12.109375" style="76" customWidth="1"/>
    <col min="8222" max="8222" width="1.88671875" style="76" customWidth="1"/>
    <col min="8223" max="8223" width="12.109375" style="76" customWidth="1"/>
    <col min="8224" max="8224" width="1.88671875" style="76" customWidth="1"/>
    <col min="8225" max="8225" width="13.33203125" style="76" customWidth="1"/>
    <col min="8226" max="8226" width="11" style="76" customWidth="1"/>
    <col min="8227" max="8227" width="21.33203125" style="76" customWidth="1"/>
    <col min="8228" max="8230" width="11" style="76" customWidth="1"/>
    <col min="8231" max="8231" width="6.44140625" style="76" customWidth="1"/>
    <col min="8232" max="8233" width="14.44140625" style="76" customWidth="1"/>
    <col min="8234" max="8448" width="11" style="76"/>
    <col min="8449" max="8449" width="36.5546875" style="76" customWidth="1"/>
    <col min="8450" max="8450" width="14" style="76" customWidth="1"/>
    <col min="8451" max="8451" width="12.5546875" style="76" customWidth="1"/>
    <col min="8452" max="8452" width="16.33203125" style="76" bestFit="1" customWidth="1"/>
    <col min="8453" max="8453" width="1.5546875" style="76" customWidth="1"/>
    <col min="8454" max="8454" width="12.44140625" style="76" customWidth="1"/>
    <col min="8455" max="8455" width="1.5546875" style="76" customWidth="1"/>
    <col min="8456" max="8456" width="12.88671875" style="76" customWidth="1"/>
    <col min="8457" max="8457" width="1.5546875" style="76" customWidth="1"/>
    <col min="8458" max="8458" width="14.88671875" style="76" customWidth="1"/>
    <col min="8459" max="8459" width="2.109375" style="76" customWidth="1"/>
    <col min="8460" max="8460" width="18" style="76" bestFit="1" customWidth="1"/>
    <col min="8461" max="8461" width="2.109375" style="76" customWidth="1"/>
    <col min="8462" max="8462" width="10.109375" style="76" customWidth="1"/>
    <col min="8463" max="8463" width="2.109375" style="76" customWidth="1"/>
    <col min="8464" max="8464" width="15.109375" style="76" customWidth="1"/>
    <col min="8465" max="8465" width="2.109375" style="76" customWidth="1"/>
    <col min="8466" max="8466" width="15.5546875" style="76" customWidth="1"/>
    <col min="8467" max="8467" width="17.88671875" style="76" customWidth="1"/>
    <col min="8468" max="8468" width="10.5546875" style="76" customWidth="1"/>
    <col min="8469" max="8470" width="17.88671875" style="76" customWidth="1"/>
    <col min="8471" max="8471" width="12.109375" style="76" customWidth="1"/>
    <col min="8472" max="8472" width="1.88671875" style="76" customWidth="1"/>
    <col min="8473" max="8473" width="12.109375" style="76" customWidth="1"/>
    <col min="8474" max="8474" width="1.88671875" style="76" customWidth="1"/>
    <col min="8475" max="8475" width="12.109375" style="76" customWidth="1"/>
    <col min="8476" max="8476" width="1.88671875" style="76" customWidth="1"/>
    <col min="8477" max="8477" width="12.109375" style="76" customWidth="1"/>
    <col min="8478" max="8478" width="1.88671875" style="76" customWidth="1"/>
    <col min="8479" max="8479" width="12.109375" style="76" customWidth="1"/>
    <col min="8480" max="8480" width="1.88671875" style="76" customWidth="1"/>
    <col min="8481" max="8481" width="13.33203125" style="76" customWidth="1"/>
    <col min="8482" max="8482" width="11" style="76" customWidth="1"/>
    <col min="8483" max="8483" width="21.33203125" style="76" customWidth="1"/>
    <col min="8484" max="8486" width="11" style="76" customWidth="1"/>
    <col min="8487" max="8487" width="6.44140625" style="76" customWidth="1"/>
    <col min="8488" max="8489" width="14.44140625" style="76" customWidth="1"/>
    <col min="8490" max="8704" width="11" style="76"/>
    <col min="8705" max="8705" width="36.5546875" style="76" customWidth="1"/>
    <col min="8706" max="8706" width="14" style="76" customWidth="1"/>
    <col min="8707" max="8707" width="12.5546875" style="76" customWidth="1"/>
    <col min="8708" max="8708" width="16.33203125" style="76" bestFit="1" customWidth="1"/>
    <col min="8709" max="8709" width="1.5546875" style="76" customWidth="1"/>
    <col min="8710" max="8710" width="12.44140625" style="76" customWidth="1"/>
    <col min="8711" max="8711" width="1.5546875" style="76" customWidth="1"/>
    <col min="8712" max="8712" width="12.88671875" style="76" customWidth="1"/>
    <col min="8713" max="8713" width="1.5546875" style="76" customWidth="1"/>
    <col min="8714" max="8714" width="14.88671875" style="76" customWidth="1"/>
    <col min="8715" max="8715" width="2.109375" style="76" customWidth="1"/>
    <col min="8716" max="8716" width="18" style="76" bestFit="1" customWidth="1"/>
    <col min="8717" max="8717" width="2.109375" style="76" customWidth="1"/>
    <col min="8718" max="8718" width="10.109375" style="76" customWidth="1"/>
    <col min="8719" max="8719" width="2.109375" style="76" customWidth="1"/>
    <col min="8720" max="8720" width="15.109375" style="76" customWidth="1"/>
    <col min="8721" max="8721" width="2.109375" style="76" customWidth="1"/>
    <col min="8722" max="8722" width="15.5546875" style="76" customWidth="1"/>
    <col min="8723" max="8723" width="17.88671875" style="76" customWidth="1"/>
    <col min="8724" max="8724" width="10.5546875" style="76" customWidth="1"/>
    <col min="8725" max="8726" width="17.88671875" style="76" customWidth="1"/>
    <col min="8727" max="8727" width="12.109375" style="76" customWidth="1"/>
    <col min="8728" max="8728" width="1.88671875" style="76" customWidth="1"/>
    <col min="8729" max="8729" width="12.109375" style="76" customWidth="1"/>
    <col min="8730" max="8730" width="1.88671875" style="76" customWidth="1"/>
    <col min="8731" max="8731" width="12.109375" style="76" customWidth="1"/>
    <col min="8732" max="8732" width="1.88671875" style="76" customWidth="1"/>
    <col min="8733" max="8733" width="12.109375" style="76" customWidth="1"/>
    <col min="8734" max="8734" width="1.88671875" style="76" customWidth="1"/>
    <col min="8735" max="8735" width="12.109375" style="76" customWidth="1"/>
    <col min="8736" max="8736" width="1.88671875" style="76" customWidth="1"/>
    <col min="8737" max="8737" width="13.33203125" style="76" customWidth="1"/>
    <col min="8738" max="8738" width="11" style="76" customWidth="1"/>
    <col min="8739" max="8739" width="21.33203125" style="76" customWidth="1"/>
    <col min="8740" max="8742" width="11" style="76" customWidth="1"/>
    <col min="8743" max="8743" width="6.44140625" style="76" customWidth="1"/>
    <col min="8744" max="8745" width="14.44140625" style="76" customWidth="1"/>
    <col min="8746" max="8960" width="11" style="76"/>
    <col min="8961" max="8961" width="36.5546875" style="76" customWidth="1"/>
    <col min="8962" max="8962" width="14" style="76" customWidth="1"/>
    <col min="8963" max="8963" width="12.5546875" style="76" customWidth="1"/>
    <col min="8964" max="8964" width="16.33203125" style="76" bestFit="1" customWidth="1"/>
    <col min="8965" max="8965" width="1.5546875" style="76" customWidth="1"/>
    <col min="8966" max="8966" width="12.44140625" style="76" customWidth="1"/>
    <col min="8967" max="8967" width="1.5546875" style="76" customWidth="1"/>
    <col min="8968" max="8968" width="12.88671875" style="76" customWidth="1"/>
    <col min="8969" max="8969" width="1.5546875" style="76" customWidth="1"/>
    <col min="8970" max="8970" width="14.88671875" style="76" customWidth="1"/>
    <col min="8971" max="8971" width="2.109375" style="76" customWidth="1"/>
    <col min="8972" max="8972" width="18" style="76" bestFit="1" customWidth="1"/>
    <col min="8973" max="8973" width="2.109375" style="76" customWidth="1"/>
    <col min="8974" max="8974" width="10.109375" style="76" customWidth="1"/>
    <col min="8975" max="8975" width="2.109375" style="76" customWidth="1"/>
    <col min="8976" max="8976" width="15.109375" style="76" customWidth="1"/>
    <col min="8977" max="8977" width="2.109375" style="76" customWidth="1"/>
    <col min="8978" max="8978" width="15.5546875" style="76" customWidth="1"/>
    <col min="8979" max="8979" width="17.88671875" style="76" customWidth="1"/>
    <col min="8980" max="8980" width="10.5546875" style="76" customWidth="1"/>
    <col min="8981" max="8982" width="17.88671875" style="76" customWidth="1"/>
    <col min="8983" max="8983" width="12.109375" style="76" customWidth="1"/>
    <col min="8984" max="8984" width="1.88671875" style="76" customWidth="1"/>
    <col min="8985" max="8985" width="12.109375" style="76" customWidth="1"/>
    <col min="8986" max="8986" width="1.88671875" style="76" customWidth="1"/>
    <col min="8987" max="8987" width="12.109375" style="76" customWidth="1"/>
    <col min="8988" max="8988" width="1.88671875" style="76" customWidth="1"/>
    <col min="8989" max="8989" width="12.109375" style="76" customWidth="1"/>
    <col min="8990" max="8990" width="1.88671875" style="76" customWidth="1"/>
    <col min="8991" max="8991" width="12.109375" style="76" customWidth="1"/>
    <col min="8992" max="8992" width="1.88671875" style="76" customWidth="1"/>
    <col min="8993" max="8993" width="13.33203125" style="76" customWidth="1"/>
    <col min="8994" max="8994" width="11" style="76" customWidth="1"/>
    <col min="8995" max="8995" width="21.33203125" style="76" customWidth="1"/>
    <col min="8996" max="8998" width="11" style="76" customWidth="1"/>
    <col min="8999" max="8999" width="6.44140625" style="76" customWidth="1"/>
    <col min="9000" max="9001" width="14.44140625" style="76" customWidth="1"/>
    <col min="9002" max="9216" width="11" style="76"/>
    <col min="9217" max="9217" width="36.5546875" style="76" customWidth="1"/>
    <col min="9218" max="9218" width="14" style="76" customWidth="1"/>
    <col min="9219" max="9219" width="12.5546875" style="76" customWidth="1"/>
    <col min="9220" max="9220" width="16.33203125" style="76" bestFit="1" customWidth="1"/>
    <col min="9221" max="9221" width="1.5546875" style="76" customWidth="1"/>
    <col min="9222" max="9222" width="12.44140625" style="76" customWidth="1"/>
    <col min="9223" max="9223" width="1.5546875" style="76" customWidth="1"/>
    <col min="9224" max="9224" width="12.88671875" style="76" customWidth="1"/>
    <col min="9225" max="9225" width="1.5546875" style="76" customWidth="1"/>
    <col min="9226" max="9226" width="14.88671875" style="76" customWidth="1"/>
    <col min="9227" max="9227" width="2.109375" style="76" customWidth="1"/>
    <col min="9228" max="9228" width="18" style="76" bestFit="1" customWidth="1"/>
    <col min="9229" max="9229" width="2.109375" style="76" customWidth="1"/>
    <col min="9230" max="9230" width="10.109375" style="76" customWidth="1"/>
    <col min="9231" max="9231" width="2.109375" style="76" customWidth="1"/>
    <col min="9232" max="9232" width="15.109375" style="76" customWidth="1"/>
    <col min="9233" max="9233" width="2.109375" style="76" customWidth="1"/>
    <col min="9234" max="9234" width="15.5546875" style="76" customWidth="1"/>
    <col min="9235" max="9235" width="17.88671875" style="76" customWidth="1"/>
    <col min="9236" max="9236" width="10.5546875" style="76" customWidth="1"/>
    <col min="9237" max="9238" width="17.88671875" style="76" customWidth="1"/>
    <col min="9239" max="9239" width="12.109375" style="76" customWidth="1"/>
    <col min="9240" max="9240" width="1.88671875" style="76" customWidth="1"/>
    <col min="9241" max="9241" width="12.109375" style="76" customWidth="1"/>
    <col min="9242" max="9242" width="1.88671875" style="76" customWidth="1"/>
    <col min="9243" max="9243" width="12.109375" style="76" customWidth="1"/>
    <col min="9244" max="9244" width="1.88671875" style="76" customWidth="1"/>
    <col min="9245" max="9245" width="12.109375" style="76" customWidth="1"/>
    <col min="9246" max="9246" width="1.88671875" style="76" customWidth="1"/>
    <col min="9247" max="9247" width="12.109375" style="76" customWidth="1"/>
    <col min="9248" max="9248" width="1.88671875" style="76" customWidth="1"/>
    <col min="9249" max="9249" width="13.33203125" style="76" customWidth="1"/>
    <col min="9250" max="9250" width="11" style="76" customWidth="1"/>
    <col min="9251" max="9251" width="21.33203125" style="76" customWidth="1"/>
    <col min="9252" max="9254" width="11" style="76" customWidth="1"/>
    <col min="9255" max="9255" width="6.44140625" style="76" customWidth="1"/>
    <col min="9256" max="9257" width="14.44140625" style="76" customWidth="1"/>
    <col min="9258" max="9472" width="11" style="76"/>
    <col min="9473" max="9473" width="36.5546875" style="76" customWidth="1"/>
    <col min="9474" max="9474" width="14" style="76" customWidth="1"/>
    <col min="9475" max="9475" width="12.5546875" style="76" customWidth="1"/>
    <col min="9476" max="9476" width="16.33203125" style="76" bestFit="1" customWidth="1"/>
    <col min="9477" max="9477" width="1.5546875" style="76" customWidth="1"/>
    <col min="9478" max="9478" width="12.44140625" style="76" customWidth="1"/>
    <col min="9479" max="9479" width="1.5546875" style="76" customWidth="1"/>
    <col min="9480" max="9480" width="12.88671875" style="76" customWidth="1"/>
    <col min="9481" max="9481" width="1.5546875" style="76" customWidth="1"/>
    <col min="9482" max="9482" width="14.88671875" style="76" customWidth="1"/>
    <col min="9483" max="9483" width="2.109375" style="76" customWidth="1"/>
    <col min="9484" max="9484" width="18" style="76" bestFit="1" customWidth="1"/>
    <col min="9485" max="9485" width="2.109375" style="76" customWidth="1"/>
    <col min="9486" max="9486" width="10.109375" style="76" customWidth="1"/>
    <col min="9487" max="9487" width="2.109375" style="76" customWidth="1"/>
    <col min="9488" max="9488" width="15.109375" style="76" customWidth="1"/>
    <col min="9489" max="9489" width="2.109375" style="76" customWidth="1"/>
    <col min="9490" max="9490" width="15.5546875" style="76" customWidth="1"/>
    <col min="9491" max="9491" width="17.88671875" style="76" customWidth="1"/>
    <col min="9492" max="9492" width="10.5546875" style="76" customWidth="1"/>
    <col min="9493" max="9494" width="17.88671875" style="76" customWidth="1"/>
    <col min="9495" max="9495" width="12.109375" style="76" customWidth="1"/>
    <col min="9496" max="9496" width="1.88671875" style="76" customWidth="1"/>
    <col min="9497" max="9497" width="12.109375" style="76" customWidth="1"/>
    <col min="9498" max="9498" width="1.88671875" style="76" customWidth="1"/>
    <col min="9499" max="9499" width="12.109375" style="76" customWidth="1"/>
    <col min="9500" max="9500" width="1.88671875" style="76" customWidth="1"/>
    <col min="9501" max="9501" width="12.109375" style="76" customWidth="1"/>
    <col min="9502" max="9502" width="1.88671875" style="76" customWidth="1"/>
    <col min="9503" max="9503" width="12.109375" style="76" customWidth="1"/>
    <col min="9504" max="9504" width="1.88671875" style="76" customWidth="1"/>
    <col min="9505" max="9505" width="13.33203125" style="76" customWidth="1"/>
    <col min="9506" max="9506" width="11" style="76" customWidth="1"/>
    <col min="9507" max="9507" width="21.33203125" style="76" customWidth="1"/>
    <col min="9508" max="9510" width="11" style="76" customWidth="1"/>
    <col min="9511" max="9511" width="6.44140625" style="76" customWidth="1"/>
    <col min="9512" max="9513" width="14.44140625" style="76" customWidth="1"/>
    <col min="9514" max="9728" width="11" style="76"/>
    <col min="9729" max="9729" width="36.5546875" style="76" customWidth="1"/>
    <col min="9730" max="9730" width="14" style="76" customWidth="1"/>
    <col min="9731" max="9731" width="12.5546875" style="76" customWidth="1"/>
    <col min="9732" max="9732" width="16.33203125" style="76" bestFit="1" customWidth="1"/>
    <col min="9733" max="9733" width="1.5546875" style="76" customWidth="1"/>
    <col min="9734" max="9734" width="12.44140625" style="76" customWidth="1"/>
    <col min="9735" max="9735" width="1.5546875" style="76" customWidth="1"/>
    <col min="9736" max="9736" width="12.88671875" style="76" customWidth="1"/>
    <col min="9737" max="9737" width="1.5546875" style="76" customWidth="1"/>
    <col min="9738" max="9738" width="14.88671875" style="76" customWidth="1"/>
    <col min="9739" max="9739" width="2.109375" style="76" customWidth="1"/>
    <col min="9740" max="9740" width="18" style="76" bestFit="1" customWidth="1"/>
    <col min="9741" max="9741" width="2.109375" style="76" customWidth="1"/>
    <col min="9742" max="9742" width="10.109375" style="76" customWidth="1"/>
    <col min="9743" max="9743" width="2.109375" style="76" customWidth="1"/>
    <col min="9744" max="9744" width="15.109375" style="76" customWidth="1"/>
    <col min="9745" max="9745" width="2.109375" style="76" customWidth="1"/>
    <col min="9746" max="9746" width="15.5546875" style="76" customWidth="1"/>
    <col min="9747" max="9747" width="17.88671875" style="76" customWidth="1"/>
    <col min="9748" max="9748" width="10.5546875" style="76" customWidth="1"/>
    <col min="9749" max="9750" width="17.88671875" style="76" customWidth="1"/>
    <col min="9751" max="9751" width="12.109375" style="76" customWidth="1"/>
    <col min="9752" max="9752" width="1.88671875" style="76" customWidth="1"/>
    <col min="9753" max="9753" width="12.109375" style="76" customWidth="1"/>
    <col min="9754" max="9754" width="1.88671875" style="76" customWidth="1"/>
    <col min="9755" max="9755" width="12.109375" style="76" customWidth="1"/>
    <col min="9756" max="9756" width="1.88671875" style="76" customWidth="1"/>
    <col min="9757" max="9757" width="12.109375" style="76" customWidth="1"/>
    <col min="9758" max="9758" width="1.88671875" style="76" customWidth="1"/>
    <col min="9759" max="9759" width="12.109375" style="76" customWidth="1"/>
    <col min="9760" max="9760" width="1.88671875" style="76" customWidth="1"/>
    <col min="9761" max="9761" width="13.33203125" style="76" customWidth="1"/>
    <col min="9762" max="9762" width="11" style="76" customWidth="1"/>
    <col min="9763" max="9763" width="21.33203125" style="76" customWidth="1"/>
    <col min="9764" max="9766" width="11" style="76" customWidth="1"/>
    <col min="9767" max="9767" width="6.44140625" style="76" customWidth="1"/>
    <col min="9768" max="9769" width="14.44140625" style="76" customWidth="1"/>
    <col min="9770" max="9984" width="11" style="76"/>
    <col min="9985" max="9985" width="36.5546875" style="76" customWidth="1"/>
    <col min="9986" max="9986" width="14" style="76" customWidth="1"/>
    <col min="9987" max="9987" width="12.5546875" style="76" customWidth="1"/>
    <col min="9988" max="9988" width="16.33203125" style="76" bestFit="1" customWidth="1"/>
    <col min="9989" max="9989" width="1.5546875" style="76" customWidth="1"/>
    <col min="9990" max="9990" width="12.44140625" style="76" customWidth="1"/>
    <col min="9991" max="9991" width="1.5546875" style="76" customWidth="1"/>
    <col min="9992" max="9992" width="12.88671875" style="76" customWidth="1"/>
    <col min="9993" max="9993" width="1.5546875" style="76" customWidth="1"/>
    <col min="9994" max="9994" width="14.88671875" style="76" customWidth="1"/>
    <col min="9995" max="9995" width="2.109375" style="76" customWidth="1"/>
    <col min="9996" max="9996" width="18" style="76" bestFit="1" customWidth="1"/>
    <col min="9997" max="9997" width="2.109375" style="76" customWidth="1"/>
    <col min="9998" max="9998" width="10.109375" style="76" customWidth="1"/>
    <col min="9999" max="9999" width="2.109375" style="76" customWidth="1"/>
    <col min="10000" max="10000" width="15.109375" style="76" customWidth="1"/>
    <col min="10001" max="10001" width="2.109375" style="76" customWidth="1"/>
    <col min="10002" max="10002" width="15.5546875" style="76" customWidth="1"/>
    <col min="10003" max="10003" width="17.88671875" style="76" customWidth="1"/>
    <col min="10004" max="10004" width="10.5546875" style="76" customWidth="1"/>
    <col min="10005" max="10006" width="17.88671875" style="76" customWidth="1"/>
    <col min="10007" max="10007" width="12.109375" style="76" customWidth="1"/>
    <col min="10008" max="10008" width="1.88671875" style="76" customWidth="1"/>
    <col min="10009" max="10009" width="12.109375" style="76" customWidth="1"/>
    <col min="10010" max="10010" width="1.88671875" style="76" customWidth="1"/>
    <col min="10011" max="10011" width="12.109375" style="76" customWidth="1"/>
    <col min="10012" max="10012" width="1.88671875" style="76" customWidth="1"/>
    <col min="10013" max="10013" width="12.109375" style="76" customWidth="1"/>
    <col min="10014" max="10014" width="1.88671875" style="76" customWidth="1"/>
    <col min="10015" max="10015" width="12.109375" style="76" customWidth="1"/>
    <col min="10016" max="10016" width="1.88671875" style="76" customWidth="1"/>
    <col min="10017" max="10017" width="13.33203125" style="76" customWidth="1"/>
    <col min="10018" max="10018" width="11" style="76" customWidth="1"/>
    <col min="10019" max="10019" width="21.33203125" style="76" customWidth="1"/>
    <col min="10020" max="10022" width="11" style="76" customWidth="1"/>
    <col min="10023" max="10023" width="6.44140625" style="76" customWidth="1"/>
    <col min="10024" max="10025" width="14.44140625" style="76" customWidth="1"/>
    <col min="10026" max="10240" width="11" style="76"/>
    <col min="10241" max="10241" width="36.5546875" style="76" customWidth="1"/>
    <col min="10242" max="10242" width="14" style="76" customWidth="1"/>
    <col min="10243" max="10243" width="12.5546875" style="76" customWidth="1"/>
    <col min="10244" max="10244" width="16.33203125" style="76" bestFit="1" customWidth="1"/>
    <col min="10245" max="10245" width="1.5546875" style="76" customWidth="1"/>
    <col min="10246" max="10246" width="12.44140625" style="76" customWidth="1"/>
    <col min="10247" max="10247" width="1.5546875" style="76" customWidth="1"/>
    <col min="10248" max="10248" width="12.88671875" style="76" customWidth="1"/>
    <col min="10249" max="10249" width="1.5546875" style="76" customWidth="1"/>
    <col min="10250" max="10250" width="14.88671875" style="76" customWidth="1"/>
    <col min="10251" max="10251" width="2.109375" style="76" customWidth="1"/>
    <col min="10252" max="10252" width="18" style="76" bestFit="1" customWidth="1"/>
    <col min="10253" max="10253" width="2.109375" style="76" customWidth="1"/>
    <col min="10254" max="10254" width="10.109375" style="76" customWidth="1"/>
    <col min="10255" max="10255" width="2.109375" style="76" customWidth="1"/>
    <col min="10256" max="10256" width="15.109375" style="76" customWidth="1"/>
    <col min="10257" max="10257" width="2.109375" style="76" customWidth="1"/>
    <col min="10258" max="10258" width="15.5546875" style="76" customWidth="1"/>
    <col min="10259" max="10259" width="17.88671875" style="76" customWidth="1"/>
    <col min="10260" max="10260" width="10.5546875" style="76" customWidth="1"/>
    <col min="10261" max="10262" width="17.88671875" style="76" customWidth="1"/>
    <col min="10263" max="10263" width="12.109375" style="76" customWidth="1"/>
    <col min="10264" max="10264" width="1.88671875" style="76" customWidth="1"/>
    <col min="10265" max="10265" width="12.109375" style="76" customWidth="1"/>
    <col min="10266" max="10266" width="1.88671875" style="76" customWidth="1"/>
    <col min="10267" max="10267" width="12.109375" style="76" customWidth="1"/>
    <col min="10268" max="10268" width="1.88671875" style="76" customWidth="1"/>
    <col min="10269" max="10269" width="12.109375" style="76" customWidth="1"/>
    <col min="10270" max="10270" width="1.88671875" style="76" customWidth="1"/>
    <col min="10271" max="10271" width="12.109375" style="76" customWidth="1"/>
    <col min="10272" max="10272" width="1.88671875" style="76" customWidth="1"/>
    <col min="10273" max="10273" width="13.33203125" style="76" customWidth="1"/>
    <col min="10274" max="10274" width="11" style="76" customWidth="1"/>
    <col min="10275" max="10275" width="21.33203125" style="76" customWidth="1"/>
    <col min="10276" max="10278" width="11" style="76" customWidth="1"/>
    <col min="10279" max="10279" width="6.44140625" style="76" customWidth="1"/>
    <col min="10280" max="10281" width="14.44140625" style="76" customWidth="1"/>
    <col min="10282" max="10496" width="11" style="76"/>
    <col min="10497" max="10497" width="36.5546875" style="76" customWidth="1"/>
    <col min="10498" max="10498" width="14" style="76" customWidth="1"/>
    <col min="10499" max="10499" width="12.5546875" style="76" customWidth="1"/>
    <col min="10500" max="10500" width="16.33203125" style="76" bestFit="1" customWidth="1"/>
    <col min="10501" max="10501" width="1.5546875" style="76" customWidth="1"/>
    <col min="10502" max="10502" width="12.44140625" style="76" customWidth="1"/>
    <col min="10503" max="10503" width="1.5546875" style="76" customWidth="1"/>
    <col min="10504" max="10504" width="12.88671875" style="76" customWidth="1"/>
    <col min="10505" max="10505" width="1.5546875" style="76" customWidth="1"/>
    <col min="10506" max="10506" width="14.88671875" style="76" customWidth="1"/>
    <col min="10507" max="10507" width="2.109375" style="76" customWidth="1"/>
    <col min="10508" max="10508" width="18" style="76" bestFit="1" customWidth="1"/>
    <col min="10509" max="10509" width="2.109375" style="76" customWidth="1"/>
    <col min="10510" max="10510" width="10.109375" style="76" customWidth="1"/>
    <col min="10511" max="10511" width="2.109375" style="76" customWidth="1"/>
    <col min="10512" max="10512" width="15.109375" style="76" customWidth="1"/>
    <col min="10513" max="10513" width="2.109375" style="76" customWidth="1"/>
    <col min="10514" max="10514" width="15.5546875" style="76" customWidth="1"/>
    <col min="10515" max="10515" width="17.88671875" style="76" customWidth="1"/>
    <col min="10516" max="10516" width="10.5546875" style="76" customWidth="1"/>
    <col min="10517" max="10518" width="17.88671875" style="76" customWidth="1"/>
    <col min="10519" max="10519" width="12.109375" style="76" customWidth="1"/>
    <col min="10520" max="10520" width="1.88671875" style="76" customWidth="1"/>
    <col min="10521" max="10521" width="12.109375" style="76" customWidth="1"/>
    <col min="10522" max="10522" width="1.88671875" style="76" customWidth="1"/>
    <col min="10523" max="10523" width="12.109375" style="76" customWidth="1"/>
    <col min="10524" max="10524" width="1.88671875" style="76" customWidth="1"/>
    <col min="10525" max="10525" width="12.109375" style="76" customWidth="1"/>
    <col min="10526" max="10526" width="1.88671875" style="76" customWidth="1"/>
    <col min="10527" max="10527" width="12.109375" style="76" customWidth="1"/>
    <col min="10528" max="10528" width="1.88671875" style="76" customWidth="1"/>
    <col min="10529" max="10529" width="13.33203125" style="76" customWidth="1"/>
    <col min="10530" max="10530" width="11" style="76" customWidth="1"/>
    <col min="10531" max="10531" width="21.33203125" style="76" customWidth="1"/>
    <col min="10532" max="10534" width="11" style="76" customWidth="1"/>
    <col min="10535" max="10535" width="6.44140625" style="76" customWidth="1"/>
    <col min="10536" max="10537" width="14.44140625" style="76" customWidth="1"/>
    <col min="10538" max="10752" width="11" style="76"/>
    <col min="10753" max="10753" width="36.5546875" style="76" customWidth="1"/>
    <col min="10754" max="10754" width="14" style="76" customWidth="1"/>
    <col min="10755" max="10755" width="12.5546875" style="76" customWidth="1"/>
    <col min="10756" max="10756" width="16.33203125" style="76" bestFit="1" customWidth="1"/>
    <col min="10757" max="10757" width="1.5546875" style="76" customWidth="1"/>
    <col min="10758" max="10758" width="12.44140625" style="76" customWidth="1"/>
    <col min="10759" max="10759" width="1.5546875" style="76" customWidth="1"/>
    <col min="10760" max="10760" width="12.88671875" style="76" customWidth="1"/>
    <col min="10761" max="10761" width="1.5546875" style="76" customWidth="1"/>
    <col min="10762" max="10762" width="14.88671875" style="76" customWidth="1"/>
    <col min="10763" max="10763" width="2.109375" style="76" customWidth="1"/>
    <col min="10764" max="10764" width="18" style="76" bestFit="1" customWidth="1"/>
    <col min="10765" max="10765" width="2.109375" style="76" customWidth="1"/>
    <col min="10766" max="10766" width="10.109375" style="76" customWidth="1"/>
    <col min="10767" max="10767" width="2.109375" style="76" customWidth="1"/>
    <col min="10768" max="10768" width="15.109375" style="76" customWidth="1"/>
    <col min="10769" max="10769" width="2.109375" style="76" customWidth="1"/>
    <col min="10770" max="10770" width="15.5546875" style="76" customWidth="1"/>
    <col min="10771" max="10771" width="17.88671875" style="76" customWidth="1"/>
    <col min="10772" max="10772" width="10.5546875" style="76" customWidth="1"/>
    <col min="10773" max="10774" width="17.88671875" style="76" customWidth="1"/>
    <col min="10775" max="10775" width="12.109375" style="76" customWidth="1"/>
    <col min="10776" max="10776" width="1.88671875" style="76" customWidth="1"/>
    <col min="10777" max="10777" width="12.109375" style="76" customWidth="1"/>
    <col min="10778" max="10778" width="1.88671875" style="76" customWidth="1"/>
    <col min="10779" max="10779" width="12.109375" style="76" customWidth="1"/>
    <col min="10780" max="10780" width="1.88671875" style="76" customWidth="1"/>
    <col min="10781" max="10781" width="12.109375" style="76" customWidth="1"/>
    <col min="10782" max="10782" width="1.88671875" style="76" customWidth="1"/>
    <col min="10783" max="10783" width="12.109375" style="76" customWidth="1"/>
    <col min="10784" max="10784" width="1.88671875" style="76" customWidth="1"/>
    <col min="10785" max="10785" width="13.33203125" style="76" customWidth="1"/>
    <col min="10786" max="10786" width="11" style="76" customWidth="1"/>
    <col min="10787" max="10787" width="21.33203125" style="76" customWidth="1"/>
    <col min="10788" max="10790" width="11" style="76" customWidth="1"/>
    <col min="10791" max="10791" width="6.44140625" style="76" customWidth="1"/>
    <col min="10792" max="10793" width="14.44140625" style="76" customWidth="1"/>
    <col min="10794" max="11008" width="11" style="76"/>
    <col min="11009" max="11009" width="36.5546875" style="76" customWidth="1"/>
    <col min="11010" max="11010" width="14" style="76" customWidth="1"/>
    <col min="11011" max="11011" width="12.5546875" style="76" customWidth="1"/>
    <col min="11012" max="11012" width="16.33203125" style="76" bestFit="1" customWidth="1"/>
    <col min="11013" max="11013" width="1.5546875" style="76" customWidth="1"/>
    <col min="11014" max="11014" width="12.44140625" style="76" customWidth="1"/>
    <col min="11015" max="11015" width="1.5546875" style="76" customWidth="1"/>
    <col min="11016" max="11016" width="12.88671875" style="76" customWidth="1"/>
    <col min="11017" max="11017" width="1.5546875" style="76" customWidth="1"/>
    <col min="11018" max="11018" width="14.88671875" style="76" customWidth="1"/>
    <col min="11019" max="11019" width="2.109375" style="76" customWidth="1"/>
    <col min="11020" max="11020" width="18" style="76" bestFit="1" customWidth="1"/>
    <col min="11021" max="11021" width="2.109375" style="76" customWidth="1"/>
    <col min="11022" max="11022" width="10.109375" style="76" customWidth="1"/>
    <col min="11023" max="11023" width="2.109375" style="76" customWidth="1"/>
    <col min="11024" max="11024" width="15.109375" style="76" customWidth="1"/>
    <col min="11025" max="11025" width="2.109375" style="76" customWidth="1"/>
    <col min="11026" max="11026" width="15.5546875" style="76" customWidth="1"/>
    <col min="11027" max="11027" width="17.88671875" style="76" customWidth="1"/>
    <col min="11028" max="11028" width="10.5546875" style="76" customWidth="1"/>
    <col min="11029" max="11030" width="17.88671875" style="76" customWidth="1"/>
    <col min="11031" max="11031" width="12.109375" style="76" customWidth="1"/>
    <col min="11032" max="11032" width="1.88671875" style="76" customWidth="1"/>
    <col min="11033" max="11033" width="12.109375" style="76" customWidth="1"/>
    <col min="11034" max="11034" width="1.88671875" style="76" customWidth="1"/>
    <col min="11035" max="11035" width="12.109375" style="76" customWidth="1"/>
    <col min="11036" max="11036" width="1.88671875" style="76" customWidth="1"/>
    <col min="11037" max="11037" width="12.109375" style="76" customWidth="1"/>
    <col min="11038" max="11038" width="1.88671875" style="76" customWidth="1"/>
    <col min="11039" max="11039" width="12.109375" style="76" customWidth="1"/>
    <col min="11040" max="11040" width="1.88671875" style="76" customWidth="1"/>
    <col min="11041" max="11041" width="13.33203125" style="76" customWidth="1"/>
    <col min="11042" max="11042" width="11" style="76" customWidth="1"/>
    <col min="11043" max="11043" width="21.33203125" style="76" customWidth="1"/>
    <col min="11044" max="11046" width="11" style="76" customWidth="1"/>
    <col min="11047" max="11047" width="6.44140625" style="76" customWidth="1"/>
    <col min="11048" max="11049" width="14.44140625" style="76" customWidth="1"/>
    <col min="11050" max="11264" width="11" style="76"/>
    <col min="11265" max="11265" width="36.5546875" style="76" customWidth="1"/>
    <col min="11266" max="11266" width="14" style="76" customWidth="1"/>
    <col min="11267" max="11267" width="12.5546875" style="76" customWidth="1"/>
    <col min="11268" max="11268" width="16.33203125" style="76" bestFit="1" customWidth="1"/>
    <col min="11269" max="11269" width="1.5546875" style="76" customWidth="1"/>
    <col min="11270" max="11270" width="12.44140625" style="76" customWidth="1"/>
    <col min="11271" max="11271" width="1.5546875" style="76" customWidth="1"/>
    <col min="11272" max="11272" width="12.88671875" style="76" customWidth="1"/>
    <col min="11273" max="11273" width="1.5546875" style="76" customWidth="1"/>
    <col min="11274" max="11274" width="14.88671875" style="76" customWidth="1"/>
    <col min="11275" max="11275" width="2.109375" style="76" customWidth="1"/>
    <col min="11276" max="11276" width="18" style="76" bestFit="1" customWidth="1"/>
    <col min="11277" max="11277" width="2.109375" style="76" customWidth="1"/>
    <col min="11278" max="11278" width="10.109375" style="76" customWidth="1"/>
    <col min="11279" max="11279" width="2.109375" style="76" customWidth="1"/>
    <col min="11280" max="11280" width="15.109375" style="76" customWidth="1"/>
    <col min="11281" max="11281" width="2.109375" style="76" customWidth="1"/>
    <col min="11282" max="11282" width="15.5546875" style="76" customWidth="1"/>
    <col min="11283" max="11283" width="17.88671875" style="76" customWidth="1"/>
    <col min="11284" max="11284" width="10.5546875" style="76" customWidth="1"/>
    <col min="11285" max="11286" width="17.88671875" style="76" customWidth="1"/>
    <col min="11287" max="11287" width="12.109375" style="76" customWidth="1"/>
    <col min="11288" max="11288" width="1.88671875" style="76" customWidth="1"/>
    <col min="11289" max="11289" width="12.109375" style="76" customWidth="1"/>
    <col min="11290" max="11290" width="1.88671875" style="76" customWidth="1"/>
    <col min="11291" max="11291" width="12.109375" style="76" customWidth="1"/>
    <col min="11292" max="11292" width="1.88671875" style="76" customWidth="1"/>
    <col min="11293" max="11293" width="12.109375" style="76" customWidth="1"/>
    <col min="11294" max="11294" width="1.88671875" style="76" customWidth="1"/>
    <col min="11295" max="11295" width="12.109375" style="76" customWidth="1"/>
    <col min="11296" max="11296" width="1.88671875" style="76" customWidth="1"/>
    <col min="11297" max="11297" width="13.33203125" style="76" customWidth="1"/>
    <col min="11298" max="11298" width="11" style="76" customWidth="1"/>
    <col min="11299" max="11299" width="21.33203125" style="76" customWidth="1"/>
    <col min="11300" max="11302" width="11" style="76" customWidth="1"/>
    <col min="11303" max="11303" width="6.44140625" style="76" customWidth="1"/>
    <col min="11304" max="11305" width="14.44140625" style="76" customWidth="1"/>
    <col min="11306" max="11520" width="11" style="76"/>
    <col min="11521" max="11521" width="36.5546875" style="76" customWidth="1"/>
    <col min="11522" max="11522" width="14" style="76" customWidth="1"/>
    <col min="11523" max="11523" width="12.5546875" style="76" customWidth="1"/>
    <col min="11524" max="11524" width="16.33203125" style="76" bestFit="1" customWidth="1"/>
    <col min="11525" max="11525" width="1.5546875" style="76" customWidth="1"/>
    <col min="11526" max="11526" width="12.44140625" style="76" customWidth="1"/>
    <col min="11527" max="11527" width="1.5546875" style="76" customWidth="1"/>
    <col min="11528" max="11528" width="12.88671875" style="76" customWidth="1"/>
    <col min="11529" max="11529" width="1.5546875" style="76" customWidth="1"/>
    <col min="11530" max="11530" width="14.88671875" style="76" customWidth="1"/>
    <col min="11531" max="11531" width="2.109375" style="76" customWidth="1"/>
    <col min="11532" max="11532" width="18" style="76" bestFit="1" customWidth="1"/>
    <col min="11533" max="11533" width="2.109375" style="76" customWidth="1"/>
    <col min="11534" max="11534" width="10.109375" style="76" customWidth="1"/>
    <col min="11535" max="11535" width="2.109375" style="76" customWidth="1"/>
    <col min="11536" max="11536" width="15.109375" style="76" customWidth="1"/>
    <col min="11537" max="11537" width="2.109375" style="76" customWidth="1"/>
    <col min="11538" max="11538" width="15.5546875" style="76" customWidth="1"/>
    <col min="11539" max="11539" width="17.88671875" style="76" customWidth="1"/>
    <col min="11540" max="11540" width="10.5546875" style="76" customWidth="1"/>
    <col min="11541" max="11542" width="17.88671875" style="76" customWidth="1"/>
    <col min="11543" max="11543" width="12.109375" style="76" customWidth="1"/>
    <col min="11544" max="11544" width="1.88671875" style="76" customWidth="1"/>
    <col min="11545" max="11545" width="12.109375" style="76" customWidth="1"/>
    <col min="11546" max="11546" width="1.88671875" style="76" customWidth="1"/>
    <col min="11547" max="11547" width="12.109375" style="76" customWidth="1"/>
    <col min="11548" max="11548" width="1.88671875" style="76" customWidth="1"/>
    <col min="11549" max="11549" width="12.109375" style="76" customWidth="1"/>
    <col min="11550" max="11550" width="1.88671875" style="76" customWidth="1"/>
    <col min="11551" max="11551" width="12.109375" style="76" customWidth="1"/>
    <col min="11552" max="11552" width="1.88671875" style="76" customWidth="1"/>
    <col min="11553" max="11553" width="13.33203125" style="76" customWidth="1"/>
    <col min="11554" max="11554" width="11" style="76" customWidth="1"/>
    <col min="11555" max="11555" width="21.33203125" style="76" customWidth="1"/>
    <col min="11556" max="11558" width="11" style="76" customWidth="1"/>
    <col min="11559" max="11559" width="6.44140625" style="76" customWidth="1"/>
    <col min="11560" max="11561" width="14.44140625" style="76" customWidth="1"/>
    <col min="11562" max="11776" width="11" style="76"/>
    <col min="11777" max="11777" width="36.5546875" style="76" customWidth="1"/>
    <col min="11778" max="11778" width="14" style="76" customWidth="1"/>
    <col min="11779" max="11779" width="12.5546875" style="76" customWidth="1"/>
    <col min="11780" max="11780" width="16.33203125" style="76" bestFit="1" customWidth="1"/>
    <col min="11781" max="11781" width="1.5546875" style="76" customWidth="1"/>
    <col min="11782" max="11782" width="12.44140625" style="76" customWidth="1"/>
    <col min="11783" max="11783" width="1.5546875" style="76" customWidth="1"/>
    <col min="11784" max="11784" width="12.88671875" style="76" customWidth="1"/>
    <col min="11785" max="11785" width="1.5546875" style="76" customWidth="1"/>
    <col min="11786" max="11786" width="14.88671875" style="76" customWidth="1"/>
    <col min="11787" max="11787" width="2.109375" style="76" customWidth="1"/>
    <col min="11788" max="11788" width="18" style="76" bestFit="1" customWidth="1"/>
    <col min="11789" max="11789" width="2.109375" style="76" customWidth="1"/>
    <col min="11790" max="11790" width="10.109375" style="76" customWidth="1"/>
    <col min="11791" max="11791" width="2.109375" style="76" customWidth="1"/>
    <col min="11792" max="11792" width="15.109375" style="76" customWidth="1"/>
    <col min="11793" max="11793" width="2.109375" style="76" customWidth="1"/>
    <col min="11794" max="11794" width="15.5546875" style="76" customWidth="1"/>
    <col min="11795" max="11795" width="17.88671875" style="76" customWidth="1"/>
    <col min="11796" max="11796" width="10.5546875" style="76" customWidth="1"/>
    <col min="11797" max="11798" width="17.88671875" style="76" customWidth="1"/>
    <col min="11799" max="11799" width="12.109375" style="76" customWidth="1"/>
    <col min="11800" max="11800" width="1.88671875" style="76" customWidth="1"/>
    <col min="11801" max="11801" width="12.109375" style="76" customWidth="1"/>
    <col min="11802" max="11802" width="1.88671875" style="76" customWidth="1"/>
    <col min="11803" max="11803" width="12.109375" style="76" customWidth="1"/>
    <col min="11804" max="11804" width="1.88671875" style="76" customWidth="1"/>
    <col min="11805" max="11805" width="12.109375" style="76" customWidth="1"/>
    <col min="11806" max="11806" width="1.88671875" style="76" customWidth="1"/>
    <col min="11807" max="11807" width="12.109375" style="76" customWidth="1"/>
    <col min="11808" max="11808" width="1.88671875" style="76" customWidth="1"/>
    <col min="11809" max="11809" width="13.33203125" style="76" customWidth="1"/>
    <col min="11810" max="11810" width="11" style="76" customWidth="1"/>
    <col min="11811" max="11811" width="21.33203125" style="76" customWidth="1"/>
    <col min="11812" max="11814" width="11" style="76" customWidth="1"/>
    <col min="11815" max="11815" width="6.44140625" style="76" customWidth="1"/>
    <col min="11816" max="11817" width="14.44140625" style="76" customWidth="1"/>
    <col min="11818" max="12032" width="11" style="76"/>
    <col min="12033" max="12033" width="36.5546875" style="76" customWidth="1"/>
    <col min="12034" max="12034" width="14" style="76" customWidth="1"/>
    <col min="12035" max="12035" width="12.5546875" style="76" customWidth="1"/>
    <col min="12036" max="12036" width="16.33203125" style="76" bestFit="1" customWidth="1"/>
    <col min="12037" max="12037" width="1.5546875" style="76" customWidth="1"/>
    <col min="12038" max="12038" width="12.44140625" style="76" customWidth="1"/>
    <col min="12039" max="12039" width="1.5546875" style="76" customWidth="1"/>
    <col min="12040" max="12040" width="12.88671875" style="76" customWidth="1"/>
    <col min="12041" max="12041" width="1.5546875" style="76" customWidth="1"/>
    <col min="12042" max="12042" width="14.88671875" style="76" customWidth="1"/>
    <col min="12043" max="12043" width="2.109375" style="76" customWidth="1"/>
    <col min="12044" max="12044" width="18" style="76" bestFit="1" customWidth="1"/>
    <col min="12045" max="12045" width="2.109375" style="76" customWidth="1"/>
    <col min="12046" max="12046" width="10.109375" style="76" customWidth="1"/>
    <col min="12047" max="12047" width="2.109375" style="76" customWidth="1"/>
    <col min="12048" max="12048" width="15.109375" style="76" customWidth="1"/>
    <col min="12049" max="12049" width="2.109375" style="76" customWidth="1"/>
    <col min="12050" max="12050" width="15.5546875" style="76" customWidth="1"/>
    <col min="12051" max="12051" width="17.88671875" style="76" customWidth="1"/>
    <col min="12052" max="12052" width="10.5546875" style="76" customWidth="1"/>
    <col min="12053" max="12054" width="17.88671875" style="76" customWidth="1"/>
    <col min="12055" max="12055" width="12.109375" style="76" customWidth="1"/>
    <col min="12056" max="12056" width="1.88671875" style="76" customWidth="1"/>
    <col min="12057" max="12057" width="12.109375" style="76" customWidth="1"/>
    <col min="12058" max="12058" width="1.88671875" style="76" customWidth="1"/>
    <col min="12059" max="12059" width="12.109375" style="76" customWidth="1"/>
    <col min="12060" max="12060" width="1.88671875" style="76" customWidth="1"/>
    <col min="12061" max="12061" width="12.109375" style="76" customWidth="1"/>
    <col min="12062" max="12062" width="1.88671875" style="76" customWidth="1"/>
    <col min="12063" max="12063" width="12.109375" style="76" customWidth="1"/>
    <col min="12064" max="12064" width="1.88671875" style="76" customWidth="1"/>
    <col min="12065" max="12065" width="13.33203125" style="76" customWidth="1"/>
    <col min="12066" max="12066" width="11" style="76" customWidth="1"/>
    <col min="12067" max="12067" width="21.33203125" style="76" customWidth="1"/>
    <col min="12068" max="12070" width="11" style="76" customWidth="1"/>
    <col min="12071" max="12071" width="6.44140625" style="76" customWidth="1"/>
    <col min="12072" max="12073" width="14.44140625" style="76" customWidth="1"/>
    <col min="12074" max="12288" width="11" style="76"/>
    <col min="12289" max="12289" width="36.5546875" style="76" customWidth="1"/>
    <col min="12290" max="12290" width="14" style="76" customWidth="1"/>
    <col min="12291" max="12291" width="12.5546875" style="76" customWidth="1"/>
    <col min="12292" max="12292" width="16.33203125" style="76" bestFit="1" customWidth="1"/>
    <col min="12293" max="12293" width="1.5546875" style="76" customWidth="1"/>
    <col min="12294" max="12294" width="12.44140625" style="76" customWidth="1"/>
    <col min="12295" max="12295" width="1.5546875" style="76" customWidth="1"/>
    <col min="12296" max="12296" width="12.88671875" style="76" customWidth="1"/>
    <col min="12297" max="12297" width="1.5546875" style="76" customWidth="1"/>
    <col min="12298" max="12298" width="14.88671875" style="76" customWidth="1"/>
    <col min="12299" max="12299" width="2.109375" style="76" customWidth="1"/>
    <col min="12300" max="12300" width="18" style="76" bestFit="1" customWidth="1"/>
    <col min="12301" max="12301" width="2.109375" style="76" customWidth="1"/>
    <col min="12302" max="12302" width="10.109375" style="76" customWidth="1"/>
    <col min="12303" max="12303" width="2.109375" style="76" customWidth="1"/>
    <col min="12304" max="12304" width="15.109375" style="76" customWidth="1"/>
    <col min="12305" max="12305" width="2.109375" style="76" customWidth="1"/>
    <col min="12306" max="12306" width="15.5546875" style="76" customWidth="1"/>
    <col min="12307" max="12307" width="17.88671875" style="76" customWidth="1"/>
    <col min="12308" max="12308" width="10.5546875" style="76" customWidth="1"/>
    <col min="12309" max="12310" width="17.88671875" style="76" customWidth="1"/>
    <col min="12311" max="12311" width="12.109375" style="76" customWidth="1"/>
    <col min="12312" max="12312" width="1.88671875" style="76" customWidth="1"/>
    <col min="12313" max="12313" width="12.109375" style="76" customWidth="1"/>
    <col min="12314" max="12314" width="1.88671875" style="76" customWidth="1"/>
    <col min="12315" max="12315" width="12.109375" style="76" customWidth="1"/>
    <col min="12316" max="12316" width="1.88671875" style="76" customWidth="1"/>
    <col min="12317" max="12317" width="12.109375" style="76" customWidth="1"/>
    <col min="12318" max="12318" width="1.88671875" style="76" customWidth="1"/>
    <col min="12319" max="12319" width="12.109375" style="76" customWidth="1"/>
    <col min="12320" max="12320" width="1.88671875" style="76" customWidth="1"/>
    <col min="12321" max="12321" width="13.33203125" style="76" customWidth="1"/>
    <col min="12322" max="12322" width="11" style="76" customWidth="1"/>
    <col min="12323" max="12323" width="21.33203125" style="76" customWidth="1"/>
    <col min="12324" max="12326" width="11" style="76" customWidth="1"/>
    <col min="12327" max="12327" width="6.44140625" style="76" customWidth="1"/>
    <col min="12328" max="12329" width="14.44140625" style="76" customWidth="1"/>
    <col min="12330" max="12544" width="11" style="76"/>
    <col min="12545" max="12545" width="36.5546875" style="76" customWidth="1"/>
    <col min="12546" max="12546" width="14" style="76" customWidth="1"/>
    <col min="12547" max="12547" width="12.5546875" style="76" customWidth="1"/>
    <col min="12548" max="12548" width="16.33203125" style="76" bestFit="1" customWidth="1"/>
    <col min="12549" max="12549" width="1.5546875" style="76" customWidth="1"/>
    <col min="12550" max="12550" width="12.44140625" style="76" customWidth="1"/>
    <col min="12551" max="12551" width="1.5546875" style="76" customWidth="1"/>
    <col min="12552" max="12552" width="12.88671875" style="76" customWidth="1"/>
    <col min="12553" max="12553" width="1.5546875" style="76" customWidth="1"/>
    <col min="12554" max="12554" width="14.88671875" style="76" customWidth="1"/>
    <col min="12555" max="12555" width="2.109375" style="76" customWidth="1"/>
    <col min="12556" max="12556" width="18" style="76" bestFit="1" customWidth="1"/>
    <col min="12557" max="12557" width="2.109375" style="76" customWidth="1"/>
    <col min="12558" max="12558" width="10.109375" style="76" customWidth="1"/>
    <col min="12559" max="12559" width="2.109375" style="76" customWidth="1"/>
    <col min="12560" max="12560" width="15.109375" style="76" customWidth="1"/>
    <col min="12561" max="12561" width="2.109375" style="76" customWidth="1"/>
    <col min="12562" max="12562" width="15.5546875" style="76" customWidth="1"/>
    <col min="12563" max="12563" width="17.88671875" style="76" customWidth="1"/>
    <col min="12564" max="12564" width="10.5546875" style="76" customWidth="1"/>
    <col min="12565" max="12566" width="17.88671875" style="76" customWidth="1"/>
    <col min="12567" max="12567" width="12.109375" style="76" customWidth="1"/>
    <col min="12568" max="12568" width="1.88671875" style="76" customWidth="1"/>
    <col min="12569" max="12569" width="12.109375" style="76" customWidth="1"/>
    <col min="12570" max="12570" width="1.88671875" style="76" customWidth="1"/>
    <col min="12571" max="12571" width="12.109375" style="76" customWidth="1"/>
    <col min="12572" max="12572" width="1.88671875" style="76" customWidth="1"/>
    <col min="12573" max="12573" width="12.109375" style="76" customWidth="1"/>
    <col min="12574" max="12574" width="1.88671875" style="76" customWidth="1"/>
    <col min="12575" max="12575" width="12.109375" style="76" customWidth="1"/>
    <col min="12576" max="12576" width="1.88671875" style="76" customWidth="1"/>
    <col min="12577" max="12577" width="13.33203125" style="76" customWidth="1"/>
    <col min="12578" max="12578" width="11" style="76" customWidth="1"/>
    <col min="12579" max="12579" width="21.33203125" style="76" customWidth="1"/>
    <col min="12580" max="12582" width="11" style="76" customWidth="1"/>
    <col min="12583" max="12583" width="6.44140625" style="76" customWidth="1"/>
    <col min="12584" max="12585" width="14.44140625" style="76" customWidth="1"/>
    <col min="12586" max="12800" width="11" style="76"/>
    <col min="12801" max="12801" width="36.5546875" style="76" customWidth="1"/>
    <col min="12802" max="12802" width="14" style="76" customWidth="1"/>
    <col min="12803" max="12803" width="12.5546875" style="76" customWidth="1"/>
    <col min="12804" max="12804" width="16.33203125" style="76" bestFit="1" customWidth="1"/>
    <col min="12805" max="12805" width="1.5546875" style="76" customWidth="1"/>
    <col min="12806" max="12806" width="12.44140625" style="76" customWidth="1"/>
    <col min="12807" max="12807" width="1.5546875" style="76" customWidth="1"/>
    <col min="12808" max="12808" width="12.88671875" style="76" customWidth="1"/>
    <col min="12809" max="12809" width="1.5546875" style="76" customWidth="1"/>
    <col min="12810" max="12810" width="14.88671875" style="76" customWidth="1"/>
    <col min="12811" max="12811" width="2.109375" style="76" customWidth="1"/>
    <col min="12812" max="12812" width="18" style="76" bestFit="1" customWidth="1"/>
    <col min="12813" max="12813" width="2.109375" style="76" customWidth="1"/>
    <col min="12814" max="12814" width="10.109375" style="76" customWidth="1"/>
    <col min="12815" max="12815" width="2.109375" style="76" customWidth="1"/>
    <col min="12816" max="12816" width="15.109375" style="76" customWidth="1"/>
    <col min="12817" max="12817" width="2.109375" style="76" customWidth="1"/>
    <col min="12818" max="12818" width="15.5546875" style="76" customWidth="1"/>
    <col min="12819" max="12819" width="17.88671875" style="76" customWidth="1"/>
    <col min="12820" max="12820" width="10.5546875" style="76" customWidth="1"/>
    <col min="12821" max="12822" width="17.88671875" style="76" customWidth="1"/>
    <col min="12823" max="12823" width="12.109375" style="76" customWidth="1"/>
    <col min="12824" max="12824" width="1.88671875" style="76" customWidth="1"/>
    <col min="12825" max="12825" width="12.109375" style="76" customWidth="1"/>
    <col min="12826" max="12826" width="1.88671875" style="76" customWidth="1"/>
    <col min="12827" max="12827" width="12.109375" style="76" customWidth="1"/>
    <col min="12828" max="12828" width="1.88671875" style="76" customWidth="1"/>
    <col min="12829" max="12829" width="12.109375" style="76" customWidth="1"/>
    <col min="12830" max="12830" width="1.88671875" style="76" customWidth="1"/>
    <col min="12831" max="12831" width="12.109375" style="76" customWidth="1"/>
    <col min="12832" max="12832" width="1.88671875" style="76" customWidth="1"/>
    <col min="12833" max="12833" width="13.33203125" style="76" customWidth="1"/>
    <col min="12834" max="12834" width="11" style="76" customWidth="1"/>
    <col min="12835" max="12835" width="21.33203125" style="76" customWidth="1"/>
    <col min="12836" max="12838" width="11" style="76" customWidth="1"/>
    <col min="12839" max="12839" width="6.44140625" style="76" customWidth="1"/>
    <col min="12840" max="12841" width="14.44140625" style="76" customWidth="1"/>
    <col min="12842" max="13056" width="11" style="76"/>
    <col min="13057" max="13057" width="36.5546875" style="76" customWidth="1"/>
    <col min="13058" max="13058" width="14" style="76" customWidth="1"/>
    <col min="13059" max="13059" width="12.5546875" style="76" customWidth="1"/>
    <col min="13060" max="13060" width="16.33203125" style="76" bestFit="1" customWidth="1"/>
    <col min="13061" max="13061" width="1.5546875" style="76" customWidth="1"/>
    <col min="13062" max="13062" width="12.44140625" style="76" customWidth="1"/>
    <col min="13063" max="13063" width="1.5546875" style="76" customWidth="1"/>
    <col min="13064" max="13064" width="12.88671875" style="76" customWidth="1"/>
    <col min="13065" max="13065" width="1.5546875" style="76" customWidth="1"/>
    <col min="13066" max="13066" width="14.88671875" style="76" customWidth="1"/>
    <col min="13067" max="13067" width="2.109375" style="76" customWidth="1"/>
    <col min="13068" max="13068" width="18" style="76" bestFit="1" customWidth="1"/>
    <col min="13069" max="13069" width="2.109375" style="76" customWidth="1"/>
    <col min="13070" max="13070" width="10.109375" style="76" customWidth="1"/>
    <col min="13071" max="13071" width="2.109375" style="76" customWidth="1"/>
    <col min="13072" max="13072" width="15.109375" style="76" customWidth="1"/>
    <col min="13073" max="13073" width="2.109375" style="76" customWidth="1"/>
    <col min="13074" max="13074" width="15.5546875" style="76" customWidth="1"/>
    <col min="13075" max="13075" width="17.88671875" style="76" customWidth="1"/>
    <col min="13076" max="13076" width="10.5546875" style="76" customWidth="1"/>
    <col min="13077" max="13078" width="17.88671875" style="76" customWidth="1"/>
    <col min="13079" max="13079" width="12.109375" style="76" customWidth="1"/>
    <col min="13080" max="13080" width="1.88671875" style="76" customWidth="1"/>
    <col min="13081" max="13081" width="12.109375" style="76" customWidth="1"/>
    <col min="13082" max="13082" width="1.88671875" style="76" customWidth="1"/>
    <col min="13083" max="13083" width="12.109375" style="76" customWidth="1"/>
    <col min="13084" max="13084" width="1.88671875" style="76" customWidth="1"/>
    <col min="13085" max="13085" width="12.109375" style="76" customWidth="1"/>
    <col min="13086" max="13086" width="1.88671875" style="76" customWidth="1"/>
    <col min="13087" max="13087" width="12.109375" style="76" customWidth="1"/>
    <col min="13088" max="13088" width="1.88671875" style="76" customWidth="1"/>
    <col min="13089" max="13089" width="13.33203125" style="76" customWidth="1"/>
    <col min="13090" max="13090" width="11" style="76" customWidth="1"/>
    <col min="13091" max="13091" width="21.33203125" style="76" customWidth="1"/>
    <col min="13092" max="13094" width="11" style="76" customWidth="1"/>
    <col min="13095" max="13095" width="6.44140625" style="76" customWidth="1"/>
    <col min="13096" max="13097" width="14.44140625" style="76" customWidth="1"/>
    <col min="13098" max="13312" width="11" style="76"/>
    <col min="13313" max="13313" width="36.5546875" style="76" customWidth="1"/>
    <col min="13314" max="13314" width="14" style="76" customWidth="1"/>
    <col min="13315" max="13315" width="12.5546875" style="76" customWidth="1"/>
    <col min="13316" max="13316" width="16.33203125" style="76" bestFit="1" customWidth="1"/>
    <col min="13317" max="13317" width="1.5546875" style="76" customWidth="1"/>
    <col min="13318" max="13318" width="12.44140625" style="76" customWidth="1"/>
    <col min="13319" max="13319" width="1.5546875" style="76" customWidth="1"/>
    <col min="13320" max="13320" width="12.88671875" style="76" customWidth="1"/>
    <col min="13321" max="13321" width="1.5546875" style="76" customWidth="1"/>
    <col min="13322" max="13322" width="14.88671875" style="76" customWidth="1"/>
    <col min="13323" max="13323" width="2.109375" style="76" customWidth="1"/>
    <col min="13324" max="13324" width="18" style="76" bestFit="1" customWidth="1"/>
    <col min="13325" max="13325" width="2.109375" style="76" customWidth="1"/>
    <col min="13326" max="13326" width="10.109375" style="76" customWidth="1"/>
    <col min="13327" max="13327" width="2.109375" style="76" customWidth="1"/>
    <col min="13328" max="13328" width="15.109375" style="76" customWidth="1"/>
    <col min="13329" max="13329" width="2.109375" style="76" customWidth="1"/>
    <col min="13330" max="13330" width="15.5546875" style="76" customWidth="1"/>
    <col min="13331" max="13331" width="17.88671875" style="76" customWidth="1"/>
    <col min="13332" max="13332" width="10.5546875" style="76" customWidth="1"/>
    <col min="13333" max="13334" width="17.88671875" style="76" customWidth="1"/>
    <col min="13335" max="13335" width="12.109375" style="76" customWidth="1"/>
    <col min="13336" max="13336" width="1.88671875" style="76" customWidth="1"/>
    <col min="13337" max="13337" width="12.109375" style="76" customWidth="1"/>
    <col min="13338" max="13338" width="1.88671875" style="76" customWidth="1"/>
    <col min="13339" max="13339" width="12.109375" style="76" customWidth="1"/>
    <col min="13340" max="13340" width="1.88671875" style="76" customWidth="1"/>
    <col min="13341" max="13341" width="12.109375" style="76" customWidth="1"/>
    <col min="13342" max="13342" width="1.88671875" style="76" customWidth="1"/>
    <col min="13343" max="13343" width="12.109375" style="76" customWidth="1"/>
    <col min="13344" max="13344" width="1.88671875" style="76" customWidth="1"/>
    <col min="13345" max="13345" width="13.33203125" style="76" customWidth="1"/>
    <col min="13346" max="13346" width="11" style="76" customWidth="1"/>
    <col min="13347" max="13347" width="21.33203125" style="76" customWidth="1"/>
    <col min="13348" max="13350" width="11" style="76" customWidth="1"/>
    <col min="13351" max="13351" width="6.44140625" style="76" customWidth="1"/>
    <col min="13352" max="13353" width="14.44140625" style="76" customWidth="1"/>
    <col min="13354" max="13568" width="11" style="76"/>
    <col min="13569" max="13569" width="36.5546875" style="76" customWidth="1"/>
    <col min="13570" max="13570" width="14" style="76" customWidth="1"/>
    <col min="13571" max="13571" width="12.5546875" style="76" customWidth="1"/>
    <col min="13572" max="13572" width="16.33203125" style="76" bestFit="1" customWidth="1"/>
    <col min="13573" max="13573" width="1.5546875" style="76" customWidth="1"/>
    <col min="13574" max="13574" width="12.44140625" style="76" customWidth="1"/>
    <col min="13575" max="13575" width="1.5546875" style="76" customWidth="1"/>
    <col min="13576" max="13576" width="12.88671875" style="76" customWidth="1"/>
    <col min="13577" max="13577" width="1.5546875" style="76" customWidth="1"/>
    <col min="13578" max="13578" width="14.88671875" style="76" customWidth="1"/>
    <col min="13579" max="13579" width="2.109375" style="76" customWidth="1"/>
    <col min="13580" max="13580" width="18" style="76" bestFit="1" customWidth="1"/>
    <col min="13581" max="13581" width="2.109375" style="76" customWidth="1"/>
    <col min="13582" max="13582" width="10.109375" style="76" customWidth="1"/>
    <col min="13583" max="13583" width="2.109375" style="76" customWidth="1"/>
    <col min="13584" max="13584" width="15.109375" style="76" customWidth="1"/>
    <col min="13585" max="13585" width="2.109375" style="76" customWidth="1"/>
    <col min="13586" max="13586" width="15.5546875" style="76" customWidth="1"/>
    <col min="13587" max="13587" width="17.88671875" style="76" customWidth="1"/>
    <col min="13588" max="13588" width="10.5546875" style="76" customWidth="1"/>
    <col min="13589" max="13590" width="17.88671875" style="76" customWidth="1"/>
    <col min="13591" max="13591" width="12.109375" style="76" customWidth="1"/>
    <col min="13592" max="13592" width="1.88671875" style="76" customWidth="1"/>
    <col min="13593" max="13593" width="12.109375" style="76" customWidth="1"/>
    <col min="13594" max="13594" width="1.88671875" style="76" customWidth="1"/>
    <col min="13595" max="13595" width="12.109375" style="76" customWidth="1"/>
    <col min="13596" max="13596" width="1.88671875" style="76" customWidth="1"/>
    <col min="13597" max="13597" width="12.109375" style="76" customWidth="1"/>
    <col min="13598" max="13598" width="1.88671875" style="76" customWidth="1"/>
    <col min="13599" max="13599" width="12.109375" style="76" customWidth="1"/>
    <col min="13600" max="13600" width="1.88671875" style="76" customWidth="1"/>
    <col min="13601" max="13601" width="13.33203125" style="76" customWidth="1"/>
    <col min="13602" max="13602" width="11" style="76" customWidth="1"/>
    <col min="13603" max="13603" width="21.33203125" style="76" customWidth="1"/>
    <col min="13604" max="13606" width="11" style="76" customWidth="1"/>
    <col min="13607" max="13607" width="6.44140625" style="76" customWidth="1"/>
    <col min="13608" max="13609" width="14.44140625" style="76" customWidth="1"/>
    <col min="13610" max="13824" width="11" style="76"/>
    <col min="13825" max="13825" width="36.5546875" style="76" customWidth="1"/>
    <col min="13826" max="13826" width="14" style="76" customWidth="1"/>
    <col min="13827" max="13827" width="12.5546875" style="76" customWidth="1"/>
    <col min="13828" max="13828" width="16.33203125" style="76" bestFit="1" customWidth="1"/>
    <col min="13829" max="13829" width="1.5546875" style="76" customWidth="1"/>
    <col min="13830" max="13830" width="12.44140625" style="76" customWidth="1"/>
    <col min="13831" max="13831" width="1.5546875" style="76" customWidth="1"/>
    <col min="13832" max="13832" width="12.88671875" style="76" customWidth="1"/>
    <col min="13833" max="13833" width="1.5546875" style="76" customWidth="1"/>
    <col min="13834" max="13834" width="14.88671875" style="76" customWidth="1"/>
    <col min="13835" max="13835" width="2.109375" style="76" customWidth="1"/>
    <col min="13836" max="13836" width="18" style="76" bestFit="1" customWidth="1"/>
    <col min="13837" max="13837" width="2.109375" style="76" customWidth="1"/>
    <col min="13838" max="13838" width="10.109375" style="76" customWidth="1"/>
    <col min="13839" max="13839" width="2.109375" style="76" customWidth="1"/>
    <col min="13840" max="13840" width="15.109375" style="76" customWidth="1"/>
    <col min="13841" max="13841" width="2.109375" style="76" customWidth="1"/>
    <col min="13842" max="13842" width="15.5546875" style="76" customWidth="1"/>
    <col min="13843" max="13843" width="17.88671875" style="76" customWidth="1"/>
    <col min="13844" max="13844" width="10.5546875" style="76" customWidth="1"/>
    <col min="13845" max="13846" width="17.88671875" style="76" customWidth="1"/>
    <col min="13847" max="13847" width="12.109375" style="76" customWidth="1"/>
    <col min="13848" max="13848" width="1.88671875" style="76" customWidth="1"/>
    <col min="13849" max="13849" width="12.109375" style="76" customWidth="1"/>
    <col min="13850" max="13850" width="1.88671875" style="76" customWidth="1"/>
    <col min="13851" max="13851" width="12.109375" style="76" customWidth="1"/>
    <col min="13852" max="13852" width="1.88671875" style="76" customWidth="1"/>
    <col min="13853" max="13853" width="12.109375" style="76" customWidth="1"/>
    <col min="13854" max="13854" width="1.88671875" style="76" customWidth="1"/>
    <col min="13855" max="13855" width="12.109375" style="76" customWidth="1"/>
    <col min="13856" max="13856" width="1.88671875" style="76" customWidth="1"/>
    <col min="13857" max="13857" width="13.33203125" style="76" customWidth="1"/>
    <col min="13858" max="13858" width="11" style="76" customWidth="1"/>
    <col min="13859" max="13859" width="21.33203125" style="76" customWidth="1"/>
    <col min="13860" max="13862" width="11" style="76" customWidth="1"/>
    <col min="13863" max="13863" width="6.44140625" style="76" customWidth="1"/>
    <col min="13864" max="13865" width="14.44140625" style="76" customWidth="1"/>
    <col min="13866" max="14080" width="11" style="76"/>
    <col min="14081" max="14081" width="36.5546875" style="76" customWidth="1"/>
    <col min="14082" max="14082" width="14" style="76" customWidth="1"/>
    <col min="14083" max="14083" width="12.5546875" style="76" customWidth="1"/>
    <col min="14084" max="14084" width="16.33203125" style="76" bestFit="1" customWidth="1"/>
    <col min="14085" max="14085" width="1.5546875" style="76" customWidth="1"/>
    <col min="14086" max="14086" width="12.44140625" style="76" customWidth="1"/>
    <col min="14087" max="14087" width="1.5546875" style="76" customWidth="1"/>
    <col min="14088" max="14088" width="12.88671875" style="76" customWidth="1"/>
    <col min="14089" max="14089" width="1.5546875" style="76" customWidth="1"/>
    <col min="14090" max="14090" width="14.88671875" style="76" customWidth="1"/>
    <col min="14091" max="14091" width="2.109375" style="76" customWidth="1"/>
    <col min="14092" max="14092" width="18" style="76" bestFit="1" customWidth="1"/>
    <col min="14093" max="14093" width="2.109375" style="76" customWidth="1"/>
    <col min="14094" max="14094" width="10.109375" style="76" customWidth="1"/>
    <col min="14095" max="14095" width="2.109375" style="76" customWidth="1"/>
    <col min="14096" max="14096" width="15.109375" style="76" customWidth="1"/>
    <col min="14097" max="14097" width="2.109375" style="76" customWidth="1"/>
    <col min="14098" max="14098" width="15.5546875" style="76" customWidth="1"/>
    <col min="14099" max="14099" width="17.88671875" style="76" customWidth="1"/>
    <col min="14100" max="14100" width="10.5546875" style="76" customWidth="1"/>
    <col min="14101" max="14102" width="17.88671875" style="76" customWidth="1"/>
    <col min="14103" max="14103" width="12.109375" style="76" customWidth="1"/>
    <col min="14104" max="14104" width="1.88671875" style="76" customWidth="1"/>
    <col min="14105" max="14105" width="12.109375" style="76" customWidth="1"/>
    <col min="14106" max="14106" width="1.88671875" style="76" customWidth="1"/>
    <col min="14107" max="14107" width="12.109375" style="76" customWidth="1"/>
    <col min="14108" max="14108" width="1.88671875" style="76" customWidth="1"/>
    <col min="14109" max="14109" width="12.109375" style="76" customWidth="1"/>
    <col min="14110" max="14110" width="1.88671875" style="76" customWidth="1"/>
    <col min="14111" max="14111" width="12.109375" style="76" customWidth="1"/>
    <col min="14112" max="14112" width="1.88671875" style="76" customWidth="1"/>
    <col min="14113" max="14113" width="13.33203125" style="76" customWidth="1"/>
    <col min="14114" max="14114" width="11" style="76" customWidth="1"/>
    <col min="14115" max="14115" width="21.33203125" style="76" customWidth="1"/>
    <col min="14116" max="14118" width="11" style="76" customWidth="1"/>
    <col min="14119" max="14119" width="6.44140625" style="76" customWidth="1"/>
    <col min="14120" max="14121" width="14.44140625" style="76" customWidth="1"/>
    <col min="14122" max="14336" width="11" style="76"/>
    <col min="14337" max="14337" width="36.5546875" style="76" customWidth="1"/>
    <col min="14338" max="14338" width="14" style="76" customWidth="1"/>
    <col min="14339" max="14339" width="12.5546875" style="76" customWidth="1"/>
    <col min="14340" max="14340" width="16.33203125" style="76" bestFit="1" customWidth="1"/>
    <col min="14341" max="14341" width="1.5546875" style="76" customWidth="1"/>
    <col min="14342" max="14342" width="12.44140625" style="76" customWidth="1"/>
    <col min="14343" max="14343" width="1.5546875" style="76" customWidth="1"/>
    <col min="14344" max="14344" width="12.88671875" style="76" customWidth="1"/>
    <col min="14345" max="14345" width="1.5546875" style="76" customWidth="1"/>
    <col min="14346" max="14346" width="14.88671875" style="76" customWidth="1"/>
    <col min="14347" max="14347" width="2.109375" style="76" customWidth="1"/>
    <col min="14348" max="14348" width="18" style="76" bestFit="1" customWidth="1"/>
    <col min="14349" max="14349" width="2.109375" style="76" customWidth="1"/>
    <col min="14350" max="14350" width="10.109375" style="76" customWidth="1"/>
    <col min="14351" max="14351" width="2.109375" style="76" customWidth="1"/>
    <col min="14352" max="14352" width="15.109375" style="76" customWidth="1"/>
    <col min="14353" max="14353" width="2.109375" style="76" customWidth="1"/>
    <col min="14354" max="14354" width="15.5546875" style="76" customWidth="1"/>
    <col min="14355" max="14355" width="17.88671875" style="76" customWidth="1"/>
    <col min="14356" max="14356" width="10.5546875" style="76" customWidth="1"/>
    <col min="14357" max="14358" width="17.88671875" style="76" customWidth="1"/>
    <col min="14359" max="14359" width="12.109375" style="76" customWidth="1"/>
    <col min="14360" max="14360" width="1.88671875" style="76" customWidth="1"/>
    <col min="14361" max="14361" width="12.109375" style="76" customWidth="1"/>
    <col min="14362" max="14362" width="1.88671875" style="76" customWidth="1"/>
    <col min="14363" max="14363" width="12.109375" style="76" customWidth="1"/>
    <col min="14364" max="14364" width="1.88671875" style="76" customWidth="1"/>
    <col min="14365" max="14365" width="12.109375" style="76" customWidth="1"/>
    <col min="14366" max="14366" width="1.88671875" style="76" customWidth="1"/>
    <col min="14367" max="14367" width="12.109375" style="76" customWidth="1"/>
    <col min="14368" max="14368" width="1.88671875" style="76" customWidth="1"/>
    <col min="14369" max="14369" width="13.33203125" style="76" customWidth="1"/>
    <col min="14370" max="14370" width="11" style="76" customWidth="1"/>
    <col min="14371" max="14371" width="21.33203125" style="76" customWidth="1"/>
    <col min="14372" max="14374" width="11" style="76" customWidth="1"/>
    <col min="14375" max="14375" width="6.44140625" style="76" customWidth="1"/>
    <col min="14376" max="14377" width="14.44140625" style="76" customWidth="1"/>
    <col min="14378" max="14592" width="11" style="76"/>
    <col min="14593" max="14593" width="36.5546875" style="76" customWidth="1"/>
    <col min="14594" max="14594" width="14" style="76" customWidth="1"/>
    <col min="14595" max="14595" width="12.5546875" style="76" customWidth="1"/>
    <col min="14596" max="14596" width="16.33203125" style="76" bestFit="1" customWidth="1"/>
    <col min="14597" max="14597" width="1.5546875" style="76" customWidth="1"/>
    <col min="14598" max="14598" width="12.44140625" style="76" customWidth="1"/>
    <col min="14599" max="14599" width="1.5546875" style="76" customWidth="1"/>
    <col min="14600" max="14600" width="12.88671875" style="76" customWidth="1"/>
    <col min="14601" max="14601" width="1.5546875" style="76" customWidth="1"/>
    <col min="14602" max="14602" width="14.88671875" style="76" customWidth="1"/>
    <col min="14603" max="14603" width="2.109375" style="76" customWidth="1"/>
    <col min="14604" max="14604" width="18" style="76" bestFit="1" customWidth="1"/>
    <col min="14605" max="14605" width="2.109375" style="76" customWidth="1"/>
    <col min="14606" max="14606" width="10.109375" style="76" customWidth="1"/>
    <col min="14607" max="14607" width="2.109375" style="76" customWidth="1"/>
    <col min="14608" max="14608" width="15.109375" style="76" customWidth="1"/>
    <col min="14609" max="14609" width="2.109375" style="76" customWidth="1"/>
    <col min="14610" max="14610" width="15.5546875" style="76" customWidth="1"/>
    <col min="14611" max="14611" width="17.88671875" style="76" customWidth="1"/>
    <col min="14612" max="14612" width="10.5546875" style="76" customWidth="1"/>
    <col min="14613" max="14614" width="17.88671875" style="76" customWidth="1"/>
    <col min="14615" max="14615" width="12.109375" style="76" customWidth="1"/>
    <col min="14616" max="14616" width="1.88671875" style="76" customWidth="1"/>
    <col min="14617" max="14617" width="12.109375" style="76" customWidth="1"/>
    <col min="14618" max="14618" width="1.88671875" style="76" customWidth="1"/>
    <col min="14619" max="14619" width="12.109375" style="76" customWidth="1"/>
    <col min="14620" max="14620" width="1.88671875" style="76" customWidth="1"/>
    <col min="14621" max="14621" width="12.109375" style="76" customWidth="1"/>
    <col min="14622" max="14622" width="1.88671875" style="76" customWidth="1"/>
    <col min="14623" max="14623" width="12.109375" style="76" customWidth="1"/>
    <col min="14624" max="14624" width="1.88671875" style="76" customWidth="1"/>
    <col min="14625" max="14625" width="13.33203125" style="76" customWidth="1"/>
    <col min="14626" max="14626" width="11" style="76" customWidth="1"/>
    <col min="14627" max="14627" width="21.33203125" style="76" customWidth="1"/>
    <col min="14628" max="14630" width="11" style="76" customWidth="1"/>
    <col min="14631" max="14631" width="6.44140625" style="76" customWidth="1"/>
    <col min="14632" max="14633" width="14.44140625" style="76" customWidth="1"/>
    <col min="14634" max="14848" width="11" style="76"/>
    <col min="14849" max="14849" width="36.5546875" style="76" customWidth="1"/>
    <col min="14850" max="14850" width="14" style="76" customWidth="1"/>
    <col min="14851" max="14851" width="12.5546875" style="76" customWidth="1"/>
    <col min="14852" max="14852" width="16.33203125" style="76" bestFit="1" customWidth="1"/>
    <col min="14853" max="14853" width="1.5546875" style="76" customWidth="1"/>
    <col min="14854" max="14854" width="12.44140625" style="76" customWidth="1"/>
    <col min="14855" max="14855" width="1.5546875" style="76" customWidth="1"/>
    <col min="14856" max="14856" width="12.88671875" style="76" customWidth="1"/>
    <col min="14857" max="14857" width="1.5546875" style="76" customWidth="1"/>
    <col min="14858" max="14858" width="14.88671875" style="76" customWidth="1"/>
    <col min="14859" max="14859" width="2.109375" style="76" customWidth="1"/>
    <col min="14860" max="14860" width="18" style="76" bestFit="1" customWidth="1"/>
    <col min="14861" max="14861" width="2.109375" style="76" customWidth="1"/>
    <col min="14862" max="14862" width="10.109375" style="76" customWidth="1"/>
    <col min="14863" max="14863" width="2.109375" style="76" customWidth="1"/>
    <col min="14864" max="14864" width="15.109375" style="76" customWidth="1"/>
    <col min="14865" max="14865" width="2.109375" style="76" customWidth="1"/>
    <col min="14866" max="14866" width="15.5546875" style="76" customWidth="1"/>
    <col min="14867" max="14867" width="17.88671875" style="76" customWidth="1"/>
    <col min="14868" max="14868" width="10.5546875" style="76" customWidth="1"/>
    <col min="14869" max="14870" width="17.88671875" style="76" customWidth="1"/>
    <col min="14871" max="14871" width="12.109375" style="76" customWidth="1"/>
    <col min="14872" max="14872" width="1.88671875" style="76" customWidth="1"/>
    <col min="14873" max="14873" width="12.109375" style="76" customWidth="1"/>
    <col min="14874" max="14874" width="1.88671875" style="76" customWidth="1"/>
    <col min="14875" max="14875" width="12.109375" style="76" customWidth="1"/>
    <col min="14876" max="14876" width="1.88671875" style="76" customWidth="1"/>
    <col min="14877" max="14877" width="12.109375" style="76" customWidth="1"/>
    <col min="14878" max="14878" width="1.88671875" style="76" customWidth="1"/>
    <col min="14879" max="14879" width="12.109375" style="76" customWidth="1"/>
    <col min="14880" max="14880" width="1.88671875" style="76" customWidth="1"/>
    <col min="14881" max="14881" width="13.33203125" style="76" customWidth="1"/>
    <col min="14882" max="14882" width="11" style="76" customWidth="1"/>
    <col min="14883" max="14883" width="21.33203125" style="76" customWidth="1"/>
    <col min="14884" max="14886" width="11" style="76" customWidth="1"/>
    <col min="14887" max="14887" width="6.44140625" style="76" customWidth="1"/>
    <col min="14888" max="14889" width="14.44140625" style="76" customWidth="1"/>
    <col min="14890" max="15104" width="11" style="76"/>
    <col min="15105" max="15105" width="36.5546875" style="76" customWidth="1"/>
    <col min="15106" max="15106" width="14" style="76" customWidth="1"/>
    <col min="15107" max="15107" width="12.5546875" style="76" customWidth="1"/>
    <col min="15108" max="15108" width="16.33203125" style="76" bestFit="1" customWidth="1"/>
    <col min="15109" max="15109" width="1.5546875" style="76" customWidth="1"/>
    <col min="15110" max="15110" width="12.44140625" style="76" customWidth="1"/>
    <col min="15111" max="15111" width="1.5546875" style="76" customWidth="1"/>
    <col min="15112" max="15112" width="12.88671875" style="76" customWidth="1"/>
    <col min="15113" max="15113" width="1.5546875" style="76" customWidth="1"/>
    <col min="15114" max="15114" width="14.88671875" style="76" customWidth="1"/>
    <col min="15115" max="15115" width="2.109375" style="76" customWidth="1"/>
    <col min="15116" max="15116" width="18" style="76" bestFit="1" customWidth="1"/>
    <col min="15117" max="15117" width="2.109375" style="76" customWidth="1"/>
    <col min="15118" max="15118" width="10.109375" style="76" customWidth="1"/>
    <col min="15119" max="15119" width="2.109375" style="76" customWidth="1"/>
    <col min="15120" max="15120" width="15.109375" style="76" customWidth="1"/>
    <col min="15121" max="15121" width="2.109375" style="76" customWidth="1"/>
    <col min="15122" max="15122" width="15.5546875" style="76" customWidth="1"/>
    <col min="15123" max="15123" width="17.88671875" style="76" customWidth="1"/>
    <col min="15124" max="15124" width="10.5546875" style="76" customWidth="1"/>
    <col min="15125" max="15126" width="17.88671875" style="76" customWidth="1"/>
    <col min="15127" max="15127" width="12.109375" style="76" customWidth="1"/>
    <col min="15128" max="15128" width="1.88671875" style="76" customWidth="1"/>
    <col min="15129" max="15129" width="12.109375" style="76" customWidth="1"/>
    <col min="15130" max="15130" width="1.88671875" style="76" customWidth="1"/>
    <col min="15131" max="15131" width="12.109375" style="76" customWidth="1"/>
    <col min="15132" max="15132" width="1.88671875" style="76" customWidth="1"/>
    <col min="15133" max="15133" width="12.109375" style="76" customWidth="1"/>
    <col min="15134" max="15134" width="1.88671875" style="76" customWidth="1"/>
    <col min="15135" max="15135" width="12.109375" style="76" customWidth="1"/>
    <col min="15136" max="15136" width="1.88671875" style="76" customWidth="1"/>
    <col min="15137" max="15137" width="13.33203125" style="76" customWidth="1"/>
    <col min="15138" max="15138" width="11" style="76" customWidth="1"/>
    <col min="15139" max="15139" width="21.33203125" style="76" customWidth="1"/>
    <col min="15140" max="15142" width="11" style="76" customWidth="1"/>
    <col min="15143" max="15143" width="6.44140625" style="76" customWidth="1"/>
    <col min="15144" max="15145" width="14.44140625" style="76" customWidth="1"/>
    <col min="15146" max="15360" width="11" style="76"/>
    <col min="15361" max="15361" width="36.5546875" style="76" customWidth="1"/>
    <col min="15362" max="15362" width="14" style="76" customWidth="1"/>
    <col min="15363" max="15363" width="12.5546875" style="76" customWidth="1"/>
    <col min="15364" max="15364" width="16.33203125" style="76" bestFit="1" customWidth="1"/>
    <col min="15365" max="15365" width="1.5546875" style="76" customWidth="1"/>
    <col min="15366" max="15366" width="12.44140625" style="76" customWidth="1"/>
    <col min="15367" max="15367" width="1.5546875" style="76" customWidth="1"/>
    <col min="15368" max="15368" width="12.88671875" style="76" customWidth="1"/>
    <col min="15369" max="15369" width="1.5546875" style="76" customWidth="1"/>
    <col min="15370" max="15370" width="14.88671875" style="76" customWidth="1"/>
    <col min="15371" max="15371" width="2.109375" style="76" customWidth="1"/>
    <col min="15372" max="15372" width="18" style="76" bestFit="1" customWidth="1"/>
    <col min="15373" max="15373" width="2.109375" style="76" customWidth="1"/>
    <col min="15374" max="15374" width="10.109375" style="76" customWidth="1"/>
    <col min="15375" max="15375" width="2.109375" style="76" customWidth="1"/>
    <col min="15376" max="15376" width="15.109375" style="76" customWidth="1"/>
    <col min="15377" max="15377" width="2.109375" style="76" customWidth="1"/>
    <col min="15378" max="15378" width="15.5546875" style="76" customWidth="1"/>
    <col min="15379" max="15379" width="17.88671875" style="76" customWidth="1"/>
    <col min="15380" max="15380" width="10.5546875" style="76" customWidth="1"/>
    <col min="15381" max="15382" width="17.88671875" style="76" customWidth="1"/>
    <col min="15383" max="15383" width="12.109375" style="76" customWidth="1"/>
    <col min="15384" max="15384" width="1.88671875" style="76" customWidth="1"/>
    <col min="15385" max="15385" width="12.109375" style="76" customWidth="1"/>
    <col min="15386" max="15386" width="1.88671875" style="76" customWidth="1"/>
    <col min="15387" max="15387" width="12.109375" style="76" customWidth="1"/>
    <col min="15388" max="15388" width="1.88671875" style="76" customWidth="1"/>
    <col min="15389" max="15389" width="12.109375" style="76" customWidth="1"/>
    <col min="15390" max="15390" width="1.88671875" style="76" customWidth="1"/>
    <col min="15391" max="15391" width="12.109375" style="76" customWidth="1"/>
    <col min="15392" max="15392" width="1.88671875" style="76" customWidth="1"/>
    <col min="15393" max="15393" width="13.33203125" style="76" customWidth="1"/>
    <col min="15394" max="15394" width="11" style="76" customWidth="1"/>
    <col min="15395" max="15395" width="21.33203125" style="76" customWidth="1"/>
    <col min="15396" max="15398" width="11" style="76" customWidth="1"/>
    <col min="15399" max="15399" width="6.44140625" style="76" customWidth="1"/>
    <col min="15400" max="15401" width="14.44140625" style="76" customWidth="1"/>
    <col min="15402" max="15616" width="11" style="76"/>
    <col min="15617" max="15617" width="36.5546875" style="76" customWidth="1"/>
    <col min="15618" max="15618" width="14" style="76" customWidth="1"/>
    <col min="15619" max="15619" width="12.5546875" style="76" customWidth="1"/>
    <col min="15620" max="15620" width="16.33203125" style="76" bestFit="1" customWidth="1"/>
    <col min="15621" max="15621" width="1.5546875" style="76" customWidth="1"/>
    <col min="15622" max="15622" width="12.44140625" style="76" customWidth="1"/>
    <col min="15623" max="15623" width="1.5546875" style="76" customWidth="1"/>
    <col min="15624" max="15624" width="12.88671875" style="76" customWidth="1"/>
    <col min="15625" max="15625" width="1.5546875" style="76" customWidth="1"/>
    <col min="15626" max="15626" width="14.88671875" style="76" customWidth="1"/>
    <col min="15627" max="15627" width="2.109375" style="76" customWidth="1"/>
    <col min="15628" max="15628" width="18" style="76" bestFit="1" customWidth="1"/>
    <col min="15629" max="15629" width="2.109375" style="76" customWidth="1"/>
    <col min="15630" max="15630" width="10.109375" style="76" customWidth="1"/>
    <col min="15631" max="15631" width="2.109375" style="76" customWidth="1"/>
    <col min="15632" max="15632" width="15.109375" style="76" customWidth="1"/>
    <col min="15633" max="15633" width="2.109375" style="76" customWidth="1"/>
    <col min="15634" max="15634" width="15.5546875" style="76" customWidth="1"/>
    <col min="15635" max="15635" width="17.88671875" style="76" customWidth="1"/>
    <col min="15636" max="15636" width="10.5546875" style="76" customWidth="1"/>
    <col min="15637" max="15638" width="17.88671875" style="76" customWidth="1"/>
    <col min="15639" max="15639" width="12.109375" style="76" customWidth="1"/>
    <col min="15640" max="15640" width="1.88671875" style="76" customWidth="1"/>
    <col min="15641" max="15641" width="12.109375" style="76" customWidth="1"/>
    <col min="15642" max="15642" width="1.88671875" style="76" customWidth="1"/>
    <col min="15643" max="15643" width="12.109375" style="76" customWidth="1"/>
    <col min="15644" max="15644" width="1.88671875" style="76" customWidth="1"/>
    <col min="15645" max="15645" width="12.109375" style="76" customWidth="1"/>
    <col min="15646" max="15646" width="1.88671875" style="76" customWidth="1"/>
    <col min="15647" max="15647" width="12.109375" style="76" customWidth="1"/>
    <col min="15648" max="15648" width="1.88671875" style="76" customWidth="1"/>
    <col min="15649" max="15649" width="13.33203125" style="76" customWidth="1"/>
    <col min="15650" max="15650" width="11" style="76" customWidth="1"/>
    <col min="15651" max="15651" width="21.33203125" style="76" customWidth="1"/>
    <col min="15652" max="15654" width="11" style="76" customWidth="1"/>
    <col min="15655" max="15655" width="6.44140625" style="76" customWidth="1"/>
    <col min="15656" max="15657" width="14.44140625" style="76" customWidth="1"/>
    <col min="15658" max="15872" width="11" style="76"/>
    <col min="15873" max="15873" width="36.5546875" style="76" customWidth="1"/>
    <col min="15874" max="15874" width="14" style="76" customWidth="1"/>
    <col min="15875" max="15875" width="12.5546875" style="76" customWidth="1"/>
    <col min="15876" max="15876" width="16.33203125" style="76" bestFit="1" customWidth="1"/>
    <col min="15877" max="15877" width="1.5546875" style="76" customWidth="1"/>
    <col min="15878" max="15878" width="12.44140625" style="76" customWidth="1"/>
    <col min="15879" max="15879" width="1.5546875" style="76" customWidth="1"/>
    <col min="15880" max="15880" width="12.88671875" style="76" customWidth="1"/>
    <col min="15881" max="15881" width="1.5546875" style="76" customWidth="1"/>
    <col min="15882" max="15882" width="14.88671875" style="76" customWidth="1"/>
    <col min="15883" max="15883" width="2.109375" style="76" customWidth="1"/>
    <col min="15884" max="15884" width="18" style="76" bestFit="1" customWidth="1"/>
    <col min="15885" max="15885" width="2.109375" style="76" customWidth="1"/>
    <col min="15886" max="15886" width="10.109375" style="76" customWidth="1"/>
    <col min="15887" max="15887" width="2.109375" style="76" customWidth="1"/>
    <col min="15888" max="15888" width="15.109375" style="76" customWidth="1"/>
    <col min="15889" max="15889" width="2.109375" style="76" customWidth="1"/>
    <col min="15890" max="15890" width="15.5546875" style="76" customWidth="1"/>
    <col min="15891" max="15891" width="17.88671875" style="76" customWidth="1"/>
    <col min="15892" max="15892" width="10.5546875" style="76" customWidth="1"/>
    <col min="15893" max="15894" width="17.88671875" style="76" customWidth="1"/>
    <col min="15895" max="15895" width="12.109375" style="76" customWidth="1"/>
    <col min="15896" max="15896" width="1.88671875" style="76" customWidth="1"/>
    <col min="15897" max="15897" width="12.109375" style="76" customWidth="1"/>
    <col min="15898" max="15898" width="1.88671875" style="76" customWidth="1"/>
    <col min="15899" max="15899" width="12.109375" style="76" customWidth="1"/>
    <col min="15900" max="15900" width="1.88671875" style="76" customWidth="1"/>
    <col min="15901" max="15901" width="12.109375" style="76" customWidth="1"/>
    <col min="15902" max="15902" width="1.88671875" style="76" customWidth="1"/>
    <col min="15903" max="15903" width="12.109375" style="76" customWidth="1"/>
    <col min="15904" max="15904" width="1.88671875" style="76" customWidth="1"/>
    <col min="15905" max="15905" width="13.33203125" style="76" customWidth="1"/>
    <col min="15906" max="15906" width="11" style="76" customWidth="1"/>
    <col min="15907" max="15907" width="21.33203125" style="76" customWidth="1"/>
    <col min="15908" max="15910" width="11" style="76" customWidth="1"/>
    <col min="15911" max="15911" width="6.44140625" style="76" customWidth="1"/>
    <col min="15912" max="15913" width="14.44140625" style="76" customWidth="1"/>
    <col min="15914" max="16128" width="11" style="76"/>
    <col min="16129" max="16129" width="36.5546875" style="76" customWidth="1"/>
    <col min="16130" max="16130" width="14" style="76" customWidth="1"/>
    <col min="16131" max="16131" width="12.5546875" style="76" customWidth="1"/>
    <col min="16132" max="16132" width="16.33203125" style="76" bestFit="1" customWidth="1"/>
    <col min="16133" max="16133" width="1.5546875" style="76" customWidth="1"/>
    <col min="16134" max="16134" width="12.44140625" style="76" customWidth="1"/>
    <col min="16135" max="16135" width="1.5546875" style="76" customWidth="1"/>
    <col min="16136" max="16136" width="12.88671875" style="76" customWidth="1"/>
    <col min="16137" max="16137" width="1.5546875" style="76" customWidth="1"/>
    <col min="16138" max="16138" width="14.88671875" style="76" customWidth="1"/>
    <col min="16139" max="16139" width="2.109375" style="76" customWidth="1"/>
    <col min="16140" max="16140" width="18" style="76" bestFit="1" customWidth="1"/>
    <col min="16141" max="16141" width="2.109375" style="76" customWidth="1"/>
    <col min="16142" max="16142" width="10.109375" style="76" customWidth="1"/>
    <col min="16143" max="16143" width="2.109375" style="76" customWidth="1"/>
    <col min="16144" max="16144" width="15.109375" style="76" customWidth="1"/>
    <col min="16145" max="16145" width="2.109375" style="76" customWidth="1"/>
    <col min="16146" max="16146" width="15.5546875" style="76" customWidth="1"/>
    <col min="16147" max="16147" width="17.88671875" style="76" customWidth="1"/>
    <col min="16148" max="16148" width="10.5546875" style="76" customWidth="1"/>
    <col min="16149" max="16150" width="17.88671875" style="76" customWidth="1"/>
    <col min="16151" max="16151" width="12.109375" style="76" customWidth="1"/>
    <col min="16152" max="16152" width="1.88671875" style="76" customWidth="1"/>
    <col min="16153" max="16153" width="12.109375" style="76" customWidth="1"/>
    <col min="16154" max="16154" width="1.88671875" style="76" customWidth="1"/>
    <col min="16155" max="16155" width="12.109375" style="76" customWidth="1"/>
    <col min="16156" max="16156" width="1.88671875" style="76" customWidth="1"/>
    <col min="16157" max="16157" width="12.109375" style="76" customWidth="1"/>
    <col min="16158" max="16158" width="1.88671875" style="76" customWidth="1"/>
    <col min="16159" max="16159" width="12.109375" style="76" customWidth="1"/>
    <col min="16160" max="16160" width="1.88671875" style="76" customWidth="1"/>
    <col min="16161" max="16161" width="13.33203125" style="76" customWidth="1"/>
    <col min="16162" max="16162" width="11" style="76" customWidth="1"/>
    <col min="16163" max="16163" width="21.33203125" style="76" customWidth="1"/>
    <col min="16164" max="16166" width="11" style="76" customWidth="1"/>
    <col min="16167" max="16167" width="6.44140625" style="76" customWidth="1"/>
    <col min="16168" max="16169" width="14.44140625" style="76" customWidth="1"/>
    <col min="16170" max="16384" width="11" style="76"/>
  </cols>
  <sheetData>
    <row r="1" spans="1:41" s="18" customFormat="1" ht="61.5" customHeight="1" x14ac:dyDescent="0.25">
      <c r="P1" s="500" t="s">
        <v>111</v>
      </c>
      <c r="Q1" s="501"/>
      <c r="R1" s="501"/>
    </row>
    <row r="2" spans="1:41" s="18" customFormat="1" ht="43.5" customHeight="1" x14ac:dyDescent="0.25">
      <c r="A2" s="71" t="s">
        <v>112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2"/>
      <c r="R2" s="73"/>
    </row>
    <row r="3" spans="1:41" s="18" customFormat="1" ht="6.75" customHeight="1" thickBot="1" x14ac:dyDescent="0.3">
      <c r="N3" s="32"/>
      <c r="P3" s="20"/>
      <c r="R3" s="74"/>
    </row>
    <row r="4" spans="1:41" s="18" customFormat="1" ht="82.5" customHeight="1" thickTop="1" thickBot="1" x14ac:dyDescent="0.3">
      <c r="A4" s="11" t="s">
        <v>53</v>
      </c>
      <c r="B4" s="11"/>
      <c r="C4" s="11" t="s">
        <v>3</v>
      </c>
      <c r="D4" s="11" t="s">
        <v>54</v>
      </c>
      <c r="E4" s="13"/>
      <c r="F4" s="11" t="s">
        <v>113</v>
      </c>
      <c r="G4" s="13"/>
      <c r="H4" s="11" t="s">
        <v>56</v>
      </c>
      <c r="I4" s="13"/>
      <c r="J4" s="11" t="s">
        <v>114</v>
      </c>
      <c r="K4" s="15"/>
      <c r="L4" s="11" t="s">
        <v>58</v>
      </c>
      <c r="M4" s="15"/>
      <c r="N4" s="14" t="s">
        <v>59</v>
      </c>
      <c r="O4" s="13"/>
      <c r="P4" s="75" t="s">
        <v>8</v>
      </c>
      <c r="Q4" s="13"/>
      <c r="R4" s="16" t="s">
        <v>115</v>
      </c>
    </row>
    <row r="5" spans="1:41" ht="8.25" customHeight="1" x14ac:dyDescent="0.35"/>
    <row r="6" spans="1:41" s="82" customFormat="1" ht="18" customHeight="1" x14ac:dyDescent="0.25">
      <c r="A6" s="78" t="s">
        <v>12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79"/>
      <c r="R6" s="80"/>
      <c r="S6" s="79"/>
      <c r="T6" s="79"/>
      <c r="U6" s="79"/>
      <c r="V6" s="79"/>
      <c r="W6" s="79"/>
      <c r="X6" s="79"/>
      <c r="Y6" s="80"/>
      <c r="Z6" s="79"/>
      <c r="AA6" s="80"/>
      <c r="AB6" s="79"/>
      <c r="AC6" s="80"/>
      <c r="AD6" s="79"/>
      <c r="AE6" s="80"/>
      <c r="AF6" s="79"/>
      <c r="AG6" s="81"/>
      <c r="AH6" s="79"/>
      <c r="AI6" s="79"/>
      <c r="AJ6" s="79"/>
      <c r="AK6" s="79"/>
      <c r="AL6" s="79"/>
      <c r="AM6" s="79"/>
      <c r="AN6" s="79"/>
      <c r="AO6" s="79"/>
    </row>
    <row r="7" spans="1:41" s="82" customFormat="1" ht="9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79"/>
      <c r="R7" s="80"/>
      <c r="S7" s="79"/>
      <c r="T7" s="79"/>
      <c r="U7" s="79"/>
      <c r="V7" s="79"/>
      <c r="W7" s="79"/>
      <c r="X7" s="79"/>
      <c r="Y7" s="80"/>
      <c r="Z7" s="79"/>
      <c r="AA7" s="80"/>
      <c r="AB7" s="79"/>
      <c r="AC7" s="80"/>
      <c r="AD7" s="79"/>
      <c r="AE7" s="80"/>
      <c r="AF7" s="79"/>
      <c r="AG7" s="80"/>
      <c r="AH7" s="79"/>
      <c r="AI7" s="79"/>
      <c r="AJ7" s="79"/>
      <c r="AK7" s="79"/>
      <c r="AL7" s="79"/>
      <c r="AM7" s="79"/>
      <c r="AN7" s="79"/>
      <c r="AO7" s="79"/>
    </row>
    <row r="8" spans="1:41" s="82" customFormat="1" ht="21.9" customHeight="1" x14ac:dyDescent="0.25">
      <c r="A8" s="83" t="s">
        <v>16</v>
      </c>
      <c r="B8" s="83"/>
      <c r="C8" s="84" t="s">
        <v>64</v>
      </c>
      <c r="D8" s="85">
        <v>466051</v>
      </c>
      <c r="E8" s="86"/>
      <c r="F8" s="85">
        <v>589</v>
      </c>
      <c r="G8" s="86"/>
      <c r="H8" s="85">
        <f>+D8-F8</f>
        <v>465462</v>
      </c>
      <c r="I8" s="86"/>
      <c r="J8" s="87">
        <f>IF(H8&lt;&gt;0,+L8/H8)/10</f>
        <v>3.6711697195474606</v>
      </c>
      <c r="K8" s="86"/>
      <c r="L8" s="88">
        <v>17087900</v>
      </c>
      <c r="M8" s="86"/>
      <c r="N8" s="87">
        <f>IF(H8&lt;&gt;0,+P8/H8)/10</f>
        <v>3.6711697195474606</v>
      </c>
      <c r="O8" s="86"/>
      <c r="P8" s="88">
        <v>17087900</v>
      </c>
      <c r="Q8" s="86"/>
      <c r="R8" s="88">
        <f>+P8-L8</f>
        <v>0</v>
      </c>
      <c r="S8" s="79"/>
      <c r="T8" s="79"/>
      <c r="U8" s="79"/>
      <c r="V8" s="79"/>
      <c r="W8" s="79"/>
      <c r="X8" s="79"/>
      <c r="Y8" s="80"/>
      <c r="Z8" s="79"/>
      <c r="AA8" s="80"/>
      <c r="AB8" s="79"/>
      <c r="AC8" s="80"/>
      <c r="AD8" s="79"/>
      <c r="AE8" s="80"/>
      <c r="AF8" s="79"/>
      <c r="AG8" s="80"/>
      <c r="AH8" s="79"/>
      <c r="AI8" s="79"/>
      <c r="AJ8" s="79"/>
      <c r="AK8" s="79"/>
      <c r="AL8" s="79"/>
      <c r="AM8" s="79"/>
      <c r="AN8" s="79"/>
      <c r="AO8" s="79"/>
    </row>
    <row r="9" spans="1:41" s="95" customFormat="1" ht="21.9" customHeight="1" thickBot="1" x14ac:dyDescent="0.3">
      <c r="A9" s="89" t="s">
        <v>62</v>
      </c>
      <c r="B9" s="89"/>
      <c r="C9" s="78"/>
      <c r="D9" s="90">
        <f>+D8</f>
        <v>466051</v>
      </c>
      <c r="E9" s="78"/>
      <c r="F9" s="90">
        <f>+F8</f>
        <v>589</v>
      </c>
      <c r="G9" s="78"/>
      <c r="H9" s="90">
        <f>+D9-F9</f>
        <v>465462</v>
      </c>
      <c r="I9" s="78"/>
      <c r="J9" s="91">
        <f>+J8</f>
        <v>3.6711697195474606</v>
      </c>
      <c r="K9" s="78"/>
      <c r="L9" s="92">
        <f>+L8</f>
        <v>17087900</v>
      </c>
      <c r="M9" s="78"/>
      <c r="N9" s="91">
        <f>+N8</f>
        <v>3.6711697195474606</v>
      </c>
      <c r="O9" s="78"/>
      <c r="P9" s="92">
        <f>+P8</f>
        <v>17087900</v>
      </c>
      <c r="Q9" s="78"/>
      <c r="R9" s="92">
        <f>+R8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3"/>
      <c r="AO9" s="94"/>
    </row>
    <row r="10" spans="1:41" s="82" customFormat="1" ht="9" customHeight="1" thickTop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80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96"/>
      <c r="AO10" s="97"/>
    </row>
    <row r="11" spans="1:41" s="82" customFormat="1" ht="18" customHeight="1" x14ac:dyDescent="0.25">
      <c r="A11" s="98" t="s">
        <v>19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9"/>
      <c r="R11" s="80"/>
      <c r="S11" s="79"/>
      <c r="T11" s="79"/>
      <c r="U11" s="79"/>
      <c r="V11" s="79"/>
      <c r="W11" s="79"/>
      <c r="X11" s="79"/>
      <c r="Y11" s="80"/>
      <c r="Z11" s="79"/>
      <c r="AA11" s="80"/>
      <c r="AB11" s="79"/>
      <c r="AC11" s="80"/>
      <c r="AD11" s="79"/>
      <c r="AE11" s="80"/>
      <c r="AF11" s="79"/>
      <c r="AG11" s="80"/>
      <c r="AH11" s="79"/>
      <c r="AI11" s="79"/>
      <c r="AJ11" s="79"/>
      <c r="AK11" s="79"/>
      <c r="AL11" s="79"/>
      <c r="AM11" s="79"/>
      <c r="AN11" s="96"/>
      <c r="AO11" s="97"/>
    </row>
    <row r="12" spans="1:41" s="82" customFormat="1" ht="24" customHeight="1" x14ac:dyDescent="0.25">
      <c r="A12" s="105" t="s">
        <v>67</v>
      </c>
      <c r="B12" s="78"/>
      <c r="C12" s="84" t="s">
        <v>73</v>
      </c>
      <c r="D12" s="100">
        <v>3540</v>
      </c>
      <c r="E12" s="100"/>
      <c r="F12" s="100">
        <v>0</v>
      </c>
      <c r="G12" s="79"/>
      <c r="H12" s="100">
        <f>+D12-F12</f>
        <v>3540</v>
      </c>
      <c r="I12" s="100"/>
      <c r="J12" s="101">
        <f>IF(H12&lt;&gt;0,+L12/H12)/10</f>
        <v>4.2925423728813561</v>
      </c>
      <c r="K12" s="79"/>
      <c r="L12" s="102">
        <v>151956</v>
      </c>
      <c r="M12" s="79"/>
      <c r="N12" s="101">
        <f>IF(H12&lt;&gt;0,+P12/H12)/10</f>
        <v>6.4167135593220337</v>
      </c>
      <c r="O12" s="79"/>
      <c r="P12" s="158">
        <f t="shared" ref="P12:P31" si="0">+R12+L12</f>
        <v>227151.66</v>
      </c>
      <c r="Q12" s="79"/>
      <c r="R12" s="102">
        <v>75195.66</v>
      </c>
      <c r="S12" s="79"/>
      <c r="T12" s="79"/>
      <c r="U12" s="79"/>
      <c r="V12" s="79"/>
      <c r="W12" s="79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79"/>
      <c r="AI12" s="79"/>
      <c r="AJ12" s="79"/>
      <c r="AK12" s="79"/>
      <c r="AL12" s="79"/>
      <c r="AM12" s="79"/>
      <c r="AN12" s="96"/>
      <c r="AO12" s="97"/>
    </row>
    <row r="13" spans="1:41" s="82" customFormat="1" ht="24" customHeight="1" x14ac:dyDescent="0.25">
      <c r="A13" s="105" t="s">
        <v>25</v>
      </c>
      <c r="B13" s="105"/>
      <c r="C13" s="84" t="s">
        <v>87</v>
      </c>
      <c r="D13" s="100">
        <v>54</v>
      </c>
      <c r="E13" s="100"/>
      <c r="F13" s="100">
        <v>0</v>
      </c>
      <c r="G13" s="79"/>
      <c r="H13" s="100">
        <f t="shared" ref="H13:H20" si="1">+D13-F13</f>
        <v>54</v>
      </c>
      <c r="I13" s="100"/>
      <c r="J13" s="101">
        <f>IF(D13&lt;&gt;0,+L13/H13)/10</f>
        <v>8.9965000000000011</v>
      </c>
      <c r="K13" s="79"/>
      <c r="L13" s="102">
        <v>4858.1100000000006</v>
      </c>
      <c r="M13" s="79"/>
      <c r="N13" s="101">
        <f>IF(D13&lt;&gt;0,+P13/H13)/10</f>
        <v>10.302833333333336</v>
      </c>
      <c r="O13" s="79"/>
      <c r="P13" s="158">
        <f t="shared" si="0"/>
        <v>5563.5300000000007</v>
      </c>
      <c r="Q13" s="79"/>
      <c r="R13" s="102">
        <v>705.42000000000007</v>
      </c>
      <c r="S13" s="79"/>
      <c r="T13" s="79"/>
      <c r="U13" s="79"/>
      <c r="V13" s="79"/>
      <c r="W13" s="79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79"/>
      <c r="AI13" s="79"/>
      <c r="AJ13" s="79"/>
      <c r="AK13" s="79"/>
      <c r="AL13" s="79"/>
      <c r="AM13" s="79"/>
      <c r="AN13" s="96"/>
      <c r="AO13" s="97"/>
    </row>
    <row r="14" spans="1:41" s="82" customFormat="1" ht="24" customHeight="1" x14ac:dyDescent="0.25">
      <c r="A14" s="99" t="s">
        <v>33</v>
      </c>
      <c r="B14" s="149"/>
      <c r="C14" s="84" t="s">
        <v>87</v>
      </c>
      <c r="D14" s="100">
        <v>208</v>
      </c>
      <c r="E14" s="100"/>
      <c r="F14" s="100">
        <v>0</v>
      </c>
      <c r="G14" s="79"/>
      <c r="H14" s="100">
        <f t="shared" si="1"/>
        <v>208</v>
      </c>
      <c r="I14" s="100"/>
      <c r="J14" s="101">
        <f>IF(D14&lt;&gt;0,+L14/H14)/10</f>
        <v>6.9606250000000003</v>
      </c>
      <c r="K14" s="79"/>
      <c r="L14" s="102">
        <v>14478.1</v>
      </c>
      <c r="M14" s="79"/>
      <c r="N14" s="101">
        <f t="shared" ref="N14" si="2">IF(D14&lt;&gt;0,+P14/H14)/10</f>
        <v>9.2370576923076921</v>
      </c>
      <c r="O14" s="79"/>
      <c r="P14" s="158">
        <f t="shared" si="0"/>
        <v>19213.080000000002</v>
      </c>
      <c r="Q14" s="79"/>
      <c r="R14" s="102">
        <v>4734.9799999999996</v>
      </c>
      <c r="S14" s="79"/>
      <c r="T14" s="79"/>
      <c r="U14" s="79"/>
      <c r="V14" s="79"/>
      <c r="W14" s="79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H14" s="79"/>
      <c r="AI14" s="79"/>
      <c r="AJ14" s="79"/>
      <c r="AK14" s="79"/>
      <c r="AL14" s="79"/>
      <c r="AM14" s="79"/>
      <c r="AN14" s="96"/>
      <c r="AO14" s="97"/>
    </row>
    <row r="15" spans="1:41" s="82" customFormat="1" ht="24" customHeight="1" x14ac:dyDescent="0.25">
      <c r="A15" s="99" t="s">
        <v>65</v>
      </c>
      <c r="B15" s="149"/>
      <c r="C15" s="84" t="s">
        <v>87</v>
      </c>
      <c r="D15" s="100">
        <v>2396</v>
      </c>
      <c r="E15" s="100"/>
      <c r="F15" s="100">
        <v>0</v>
      </c>
      <c r="G15" s="79"/>
      <c r="H15" s="100">
        <f t="shared" si="1"/>
        <v>2396</v>
      </c>
      <c r="I15" s="100"/>
      <c r="J15" s="101">
        <f t="shared" ref="J15:J36" si="3">IF(H15&lt;&gt;0,+L15/H15)/10</f>
        <v>4.067760434056761</v>
      </c>
      <c r="K15" s="79"/>
      <c r="L15" s="102">
        <v>97463.54</v>
      </c>
      <c r="M15" s="79"/>
      <c r="N15" s="101">
        <f t="shared" ref="N15:N36" si="4">IF(H15&lt;&gt;0,+P15/H15)/10</f>
        <v>5.1511873956594325</v>
      </c>
      <c r="O15" s="79"/>
      <c r="P15" s="158">
        <f t="shared" si="0"/>
        <v>123422.45</v>
      </c>
      <c r="Q15" s="79"/>
      <c r="R15" s="102">
        <v>25958.910000000003</v>
      </c>
      <c r="S15" s="79"/>
      <c r="T15" s="79"/>
      <c r="U15" s="79"/>
      <c r="V15" s="79"/>
      <c r="W15" s="79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79"/>
      <c r="AJ15" s="79"/>
      <c r="AK15" s="79"/>
      <c r="AL15" s="79"/>
      <c r="AM15" s="79"/>
      <c r="AN15" s="96"/>
      <c r="AO15" s="97"/>
    </row>
    <row r="16" spans="1:41" s="82" customFormat="1" ht="24" customHeight="1" x14ac:dyDescent="0.25">
      <c r="A16" s="105" t="s">
        <v>66</v>
      </c>
      <c r="B16" s="149"/>
      <c r="C16" s="84" t="s">
        <v>87</v>
      </c>
      <c r="D16" s="100">
        <v>197</v>
      </c>
      <c r="E16" s="100"/>
      <c r="F16" s="100">
        <v>0</v>
      </c>
      <c r="G16" s="79"/>
      <c r="H16" s="100">
        <f>+D16-F16</f>
        <v>197</v>
      </c>
      <c r="I16" s="100"/>
      <c r="J16" s="101">
        <f t="shared" si="3"/>
        <v>5.027984771573605</v>
      </c>
      <c r="K16" s="79"/>
      <c r="L16" s="102">
        <v>9905.130000000001</v>
      </c>
      <c r="M16" s="79"/>
      <c r="N16" s="101">
        <f t="shared" si="4"/>
        <v>5.8537614213197973</v>
      </c>
      <c r="O16" s="79"/>
      <c r="P16" s="158">
        <f>+R16+L16</f>
        <v>11531.910000000002</v>
      </c>
      <c r="Q16" s="79"/>
      <c r="R16" s="102">
        <v>1626.78</v>
      </c>
      <c r="S16" s="79"/>
      <c r="T16" s="79"/>
      <c r="U16" s="79"/>
      <c r="V16" s="79"/>
      <c r="W16" s="79"/>
      <c r="X16" s="79"/>
      <c r="Y16" s="80"/>
      <c r="Z16" s="79"/>
      <c r="AA16" s="80"/>
      <c r="AB16" s="79"/>
      <c r="AC16" s="80"/>
      <c r="AD16" s="79"/>
      <c r="AE16" s="80"/>
      <c r="AF16" s="79"/>
      <c r="AG16" s="80"/>
      <c r="AH16" s="79"/>
      <c r="AI16" s="79"/>
      <c r="AJ16" s="79"/>
      <c r="AK16" s="79"/>
      <c r="AL16" s="79"/>
      <c r="AM16" s="79"/>
      <c r="AN16" s="96"/>
      <c r="AO16" s="97"/>
    </row>
    <row r="17" spans="1:41" s="82" customFormat="1" ht="24" customHeight="1" x14ac:dyDescent="0.25">
      <c r="A17" s="99" t="s">
        <v>63</v>
      </c>
      <c r="B17" s="149"/>
      <c r="C17" s="84" t="s">
        <v>87</v>
      </c>
      <c r="D17" s="100">
        <v>956</v>
      </c>
      <c r="E17" s="100"/>
      <c r="F17" s="100">
        <v>0</v>
      </c>
      <c r="G17" s="79"/>
      <c r="H17" s="100">
        <f t="shared" si="1"/>
        <v>956</v>
      </c>
      <c r="I17" s="100"/>
      <c r="J17" s="101">
        <f t="shared" si="3"/>
        <v>5.0658085774058579</v>
      </c>
      <c r="K17" s="79"/>
      <c r="L17" s="102">
        <v>48429.13</v>
      </c>
      <c r="M17" s="79"/>
      <c r="N17" s="101">
        <f t="shared" si="4"/>
        <v>6.7794508368200841</v>
      </c>
      <c r="O17" s="79"/>
      <c r="P17" s="158">
        <f t="shared" si="0"/>
        <v>64811.549999999996</v>
      </c>
      <c r="Q17" s="79"/>
      <c r="R17" s="102">
        <v>16382.42</v>
      </c>
      <c r="S17" s="79"/>
      <c r="T17" s="79"/>
      <c r="U17" s="79"/>
      <c r="V17" s="79"/>
      <c r="W17" s="79"/>
      <c r="X17" s="79"/>
      <c r="Y17" s="80"/>
      <c r="Z17" s="79"/>
      <c r="AA17" s="80"/>
      <c r="AB17" s="79"/>
      <c r="AC17" s="80"/>
      <c r="AD17" s="79"/>
      <c r="AE17" s="80"/>
      <c r="AF17" s="79"/>
      <c r="AG17" s="80"/>
      <c r="AH17" s="79"/>
      <c r="AI17" s="79"/>
      <c r="AJ17" s="79"/>
      <c r="AK17" s="79"/>
      <c r="AL17" s="79"/>
      <c r="AM17" s="79"/>
      <c r="AN17" s="96"/>
      <c r="AO17" s="97"/>
    </row>
    <row r="18" spans="1:41" s="82" customFormat="1" ht="24" customHeight="1" x14ac:dyDescent="0.25">
      <c r="A18" s="99" t="s">
        <v>116</v>
      </c>
      <c r="B18" s="149"/>
      <c r="C18" s="84" t="s">
        <v>87</v>
      </c>
      <c r="D18" s="100">
        <v>15</v>
      </c>
      <c r="E18" s="100"/>
      <c r="F18" s="100">
        <v>0</v>
      </c>
      <c r="G18" s="79"/>
      <c r="H18" s="100">
        <f>+D18-F18</f>
        <v>15</v>
      </c>
      <c r="I18" s="100"/>
      <c r="J18" s="101">
        <f t="shared" si="3"/>
        <v>10.212</v>
      </c>
      <c r="K18" s="79"/>
      <c r="L18" s="102">
        <v>1531.8</v>
      </c>
      <c r="M18" s="79"/>
      <c r="N18" s="101">
        <f t="shared" si="4"/>
        <v>16.101666666666667</v>
      </c>
      <c r="O18" s="79"/>
      <c r="P18" s="158">
        <f>+R18+L18</f>
        <v>2415.25</v>
      </c>
      <c r="Q18" s="79"/>
      <c r="R18" s="102">
        <v>883.45</v>
      </c>
      <c r="S18" s="79"/>
      <c r="T18" s="79"/>
      <c r="U18" s="79"/>
      <c r="V18" s="79"/>
      <c r="W18" s="79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79"/>
      <c r="AJ18" s="79"/>
      <c r="AK18" s="79"/>
      <c r="AL18" s="79"/>
      <c r="AM18" s="79"/>
      <c r="AN18" s="96"/>
      <c r="AO18" s="97"/>
    </row>
    <row r="19" spans="1:41" s="82" customFormat="1" ht="24" customHeight="1" x14ac:dyDescent="0.25">
      <c r="A19" s="149" t="s">
        <v>37</v>
      </c>
      <c r="B19" s="149"/>
      <c r="C19" s="84" t="s">
        <v>87</v>
      </c>
      <c r="D19" s="100">
        <v>682</v>
      </c>
      <c r="E19" s="100"/>
      <c r="F19" s="100">
        <v>0</v>
      </c>
      <c r="G19" s="79"/>
      <c r="H19" s="100">
        <f t="shared" si="1"/>
        <v>682</v>
      </c>
      <c r="I19" s="100"/>
      <c r="J19" s="101">
        <f t="shared" si="3"/>
        <v>7.1062976539589444</v>
      </c>
      <c r="K19" s="79"/>
      <c r="L19" s="102">
        <v>48464.95</v>
      </c>
      <c r="M19" s="79"/>
      <c r="N19" s="101">
        <f t="shared" si="4"/>
        <v>8.8816451612903222</v>
      </c>
      <c r="O19" s="79"/>
      <c r="P19" s="158">
        <f>+R19+L19</f>
        <v>60572.82</v>
      </c>
      <c r="Q19" s="79"/>
      <c r="R19" s="102">
        <v>12107.87</v>
      </c>
      <c r="S19" s="79"/>
      <c r="T19" s="79"/>
      <c r="U19" s="79"/>
      <c r="V19" s="79"/>
      <c r="W19" s="79"/>
      <c r="X19" s="79"/>
      <c r="Y19" s="80"/>
      <c r="Z19" s="79"/>
      <c r="AA19" s="80"/>
      <c r="AB19" s="79"/>
      <c r="AC19" s="80"/>
      <c r="AD19" s="79"/>
      <c r="AE19" s="80"/>
      <c r="AF19" s="79"/>
      <c r="AG19" s="80"/>
      <c r="AH19" s="79"/>
      <c r="AI19" s="79"/>
      <c r="AJ19" s="79"/>
      <c r="AK19" s="79"/>
      <c r="AL19" s="79"/>
      <c r="AM19" s="79"/>
      <c r="AN19" s="96"/>
      <c r="AO19" s="97"/>
    </row>
    <row r="20" spans="1:41" s="82" customFormat="1" ht="24" customHeight="1" x14ac:dyDescent="0.25">
      <c r="A20" s="99" t="s">
        <v>63</v>
      </c>
      <c r="B20" s="99"/>
      <c r="C20" s="84" t="s">
        <v>64</v>
      </c>
      <c r="D20" s="100">
        <v>19622</v>
      </c>
      <c r="E20" s="100"/>
      <c r="F20" s="100">
        <v>-76</v>
      </c>
      <c r="G20" s="100"/>
      <c r="H20" s="100">
        <f t="shared" si="1"/>
        <v>19698</v>
      </c>
      <c r="I20" s="100"/>
      <c r="J20" s="101">
        <f t="shared" si="3"/>
        <v>4.2479591836734691</v>
      </c>
      <c r="K20" s="100"/>
      <c r="L20" s="102">
        <v>836763</v>
      </c>
      <c r="M20" s="100"/>
      <c r="N20" s="101">
        <f t="shared" si="4"/>
        <v>6.2757611432632752</v>
      </c>
      <c r="O20" s="84"/>
      <c r="P20" s="158">
        <f t="shared" si="0"/>
        <v>1236199.43</v>
      </c>
      <c r="Q20" s="103"/>
      <c r="R20" s="102">
        <v>399436.43</v>
      </c>
      <c r="S20" s="104"/>
      <c r="T20" s="102"/>
      <c r="U20" s="79"/>
      <c r="V20" s="79"/>
      <c r="W20" s="79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79"/>
      <c r="AJ20" s="79"/>
      <c r="AK20" s="79"/>
      <c r="AL20" s="79"/>
      <c r="AM20" s="79"/>
      <c r="AN20" s="96"/>
      <c r="AO20" s="97"/>
    </row>
    <row r="21" spans="1:41" s="82" customFormat="1" ht="24" customHeight="1" x14ac:dyDescent="0.25">
      <c r="A21" s="99" t="s">
        <v>117</v>
      </c>
      <c r="B21" s="99"/>
      <c r="C21" s="84" t="s">
        <v>64</v>
      </c>
      <c r="D21" s="100">
        <v>6813</v>
      </c>
      <c r="E21" s="100"/>
      <c r="F21" s="100">
        <v>0</v>
      </c>
      <c r="G21" s="100"/>
      <c r="H21" s="100">
        <f>+D21-F21</f>
        <v>6813</v>
      </c>
      <c r="I21" s="100"/>
      <c r="J21" s="101">
        <f t="shared" si="3"/>
        <v>4.6418317921620424</v>
      </c>
      <c r="K21" s="100"/>
      <c r="L21" s="102">
        <v>316248</v>
      </c>
      <c r="M21" s="100"/>
      <c r="N21" s="101">
        <f t="shared" si="4"/>
        <v>6.3672442389549389</v>
      </c>
      <c r="O21" s="84"/>
      <c r="P21" s="158">
        <f>+R21+L21</f>
        <v>433800.35</v>
      </c>
      <c r="Q21" s="103"/>
      <c r="R21" s="102">
        <v>117552.35</v>
      </c>
      <c r="S21" s="104"/>
      <c r="T21" s="102"/>
      <c r="U21" s="79"/>
      <c r="V21" s="79"/>
      <c r="W21" s="79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79"/>
      <c r="AJ21" s="79"/>
      <c r="AK21" s="79"/>
      <c r="AL21" s="79"/>
      <c r="AM21" s="79"/>
      <c r="AN21" s="96"/>
      <c r="AO21" s="97"/>
    </row>
    <row r="22" spans="1:41" s="82" customFormat="1" ht="24" customHeight="1" x14ac:dyDescent="0.25">
      <c r="A22" s="99" t="s">
        <v>65</v>
      </c>
      <c r="B22" s="99"/>
      <c r="C22" s="84" t="s">
        <v>64</v>
      </c>
      <c r="D22" s="100">
        <v>15619</v>
      </c>
      <c r="E22" s="100"/>
      <c r="F22" s="100">
        <v>0</v>
      </c>
      <c r="G22" s="100"/>
      <c r="H22" s="100">
        <f t="shared" ref="H22:H33" si="5">+D22-F22</f>
        <v>15619</v>
      </c>
      <c r="I22" s="100"/>
      <c r="J22" s="101">
        <f t="shared" si="3"/>
        <v>4.7672834368397465</v>
      </c>
      <c r="K22" s="100"/>
      <c r="L22" s="102">
        <v>744602</v>
      </c>
      <c r="M22" s="100"/>
      <c r="N22" s="101">
        <f t="shared" si="4"/>
        <v>5.9701347717523525</v>
      </c>
      <c r="O22" s="84"/>
      <c r="P22" s="158">
        <f t="shared" si="0"/>
        <v>932475.35</v>
      </c>
      <c r="Q22" s="103"/>
      <c r="R22" s="102">
        <v>187873.34999999998</v>
      </c>
      <c r="S22" s="84"/>
      <c r="T22" s="102"/>
      <c r="U22" s="79"/>
      <c r="V22" s="79"/>
      <c r="W22" s="79"/>
      <c r="X22" s="79"/>
      <c r="Y22" s="80"/>
      <c r="Z22" s="79"/>
      <c r="AA22" s="80"/>
      <c r="AB22" s="79"/>
      <c r="AC22" s="80"/>
      <c r="AD22" s="79"/>
      <c r="AE22" s="80"/>
      <c r="AF22" s="79"/>
      <c r="AG22" s="80"/>
      <c r="AH22" s="79"/>
      <c r="AI22" s="79"/>
      <c r="AJ22" s="79"/>
      <c r="AK22" s="79"/>
      <c r="AL22" s="79"/>
      <c r="AM22" s="79"/>
      <c r="AN22" s="79"/>
      <c r="AO22" s="79"/>
    </row>
    <row r="23" spans="1:41" s="82" customFormat="1" ht="24" customHeight="1" x14ac:dyDescent="0.25">
      <c r="A23" s="105" t="s">
        <v>66</v>
      </c>
      <c r="B23" s="105"/>
      <c r="C23" s="84" t="s">
        <v>64</v>
      </c>
      <c r="D23" s="100">
        <v>2815</v>
      </c>
      <c r="E23" s="100"/>
      <c r="F23" s="100">
        <v>0</v>
      </c>
      <c r="G23" s="100"/>
      <c r="H23" s="100">
        <f t="shared" si="5"/>
        <v>2815</v>
      </c>
      <c r="I23" s="100"/>
      <c r="J23" s="101">
        <f t="shared" si="3"/>
        <v>5.5111900532859677</v>
      </c>
      <c r="K23" s="100"/>
      <c r="L23" s="102">
        <v>155140</v>
      </c>
      <c r="M23" s="100"/>
      <c r="N23" s="101">
        <f t="shared" si="4"/>
        <v>8.9805666074600357</v>
      </c>
      <c r="O23" s="84"/>
      <c r="P23" s="158">
        <f t="shared" si="0"/>
        <v>252802.95</v>
      </c>
      <c r="Q23" s="103"/>
      <c r="R23" s="102">
        <v>97662.95</v>
      </c>
      <c r="S23" s="84"/>
      <c r="T23" s="102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41" s="82" customFormat="1" ht="24" customHeight="1" x14ac:dyDescent="0.25">
      <c r="A24" s="149" t="s">
        <v>37</v>
      </c>
      <c r="B24" s="149"/>
      <c r="C24" s="84" t="s">
        <v>64</v>
      </c>
      <c r="D24" s="100">
        <v>21199</v>
      </c>
      <c r="E24" s="100"/>
      <c r="F24" s="100">
        <v>24</v>
      </c>
      <c r="G24" s="100"/>
      <c r="H24" s="100">
        <f t="shared" si="5"/>
        <v>21175</v>
      </c>
      <c r="I24" s="100"/>
      <c r="J24" s="101">
        <f t="shared" si="3"/>
        <v>6.6953482880755599</v>
      </c>
      <c r="K24" s="100"/>
      <c r="L24" s="102">
        <v>1417740</v>
      </c>
      <c r="M24" s="100"/>
      <c r="N24" s="101">
        <f t="shared" si="4"/>
        <v>8.38474479338843</v>
      </c>
      <c r="O24" s="84"/>
      <c r="P24" s="158">
        <f t="shared" si="0"/>
        <v>1775469.71</v>
      </c>
      <c r="Q24" s="103"/>
      <c r="R24" s="102">
        <v>357729.70999999996</v>
      </c>
      <c r="S24" s="84"/>
      <c r="T24" s="102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pans="1:41" s="82" customFormat="1" ht="24" customHeight="1" x14ac:dyDescent="0.25">
      <c r="A25" s="105" t="s">
        <v>67</v>
      </c>
      <c r="B25" s="105"/>
      <c r="C25" s="84" t="s">
        <v>64</v>
      </c>
      <c r="D25" s="100">
        <v>3985</v>
      </c>
      <c r="E25" s="100"/>
      <c r="F25" s="100">
        <v>0</v>
      </c>
      <c r="G25" s="100"/>
      <c r="H25" s="100">
        <f t="shared" si="5"/>
        <v>3985</v>
      </c>
      <c r="I25" s="100"/>
      <c r="J25" s="101">
        <f t="shared" si="3"/>
        <v>7.7582685069008788</v>
      </c>
      <c r="K25" s="100"/>
      <c r="L25" s="102">
        <v>309167</v>
      </c>
      <c r="M25" s="100"/>
      <c r="N25" s="101">
        <f t="shared" si="4"/>
        <v>9.8902140526976172</v>
      </c>
      <c r="O25" s="84"/>
      <c r="P25" s="158">
        <f t="shared" si="0"/>
        <v>394125.03</v>
      </c>
      <c r="Q25" s="103"/>
      <c r="R25" s="102">
        <v>84958.03</v>
      </c>
      <c r="S25" s="84"/>
      <c r="T25" s="102"/>
      <c r="U25" s="79"/>
      <c r="V25" s="79"/>
      <c r="W25" s="79"/>
      <c r="X25" s="79"/>
      <c r="Y25" s="80"/>
      <c r="Z25" s="79"/>
      <c r="AA25" s="80"/>
      <c r="AB25" s="79"/>
      <c r="AC25" s="80"/>
      <c r="AD25" s="79"/>
      <c r="AE25" s="80"/>
      <c r="AF25" s="79"/>
      <c r="AG25" s="80"/>
      <c r="AH25" s="79"/>
      <c r="AI25" s="79"/>
      <c r="AJ25" s="79"/>
      <c r="AK25" s="79"/>
      <c r="AL25" s="79"/>
      <c r="AM25" s="79"/>
      <c r="AN25" s="79"/>
      <c r="AO25" s="79"/>
    </row>
    <row r="26" spans="1:41" s="82" customFormat="1" ht="24" customHeight="1" x14ac:dyDescent="0.25">
      <c r="A26" s="105" t="s">
        <v>68</v>
      </c>
      <c r="B26" s="105"/>
      <c r="C26" s="84" t="s">
        <v>64</v>
      </c>
      <c r="D26" s="100">
        <v>4739</v>
      </c>
      <c r="E26" s="100"/>
      <c r="F26" s="100">
        <v>0</v>
      </c>
      <c r="G26" s="100"/>
      <c r="H26" s="100">
        <f t="shared" si="5"/>
        <v>4739</v>
      </c>
      <c r="I26" s="100"/>
      <c r="J26" s="101">
        <f t="shared" si="3"/>
        <v>3.376851656467609</v>
      </c>
      <c r="K26" s="100"/>
      <c r="L26" s="102">
        <v>160029</v>
      </c>
      <c r="M26" s="100"/>
      <c r="N26" s="101">
        <f t="shared" si="4"/>
        <v>3.862446085672083</v>
      </c>
      <c r="O26" s="84"/>
      <c r="P26" s="158">
        <f t="shared" si="0"/>
        <v>183041.32</v>
      </c>
      <c r="Q26" s="103"/>
      <c r="R26" s="102">
        <v>23012.32</v>
      </c>
      <c r="S26" s="84"/>
      <c r="T26" s="102"/>
      <c r="U26" s="79"/>
      <c r="V26" s="79"/>
      <c r="W26" s="79"/>
      <c r="X26" s="79"/>
      <c r="Y26" s="80"/>
      <c r="Z26" s="79"/>
      <c r="AA26" s="80"/>
      <c r="AB26" s="79"/>
      <c r="AC26" s="80"/>
      <c r="AD26" s="79"/>
      <c r="AE26" s="80"/>
      <c r="AF26" s="79"/>
      <c r="AG26" s="80"/>
      <c r="AH26" s="79"/>
      <c r="AI26" s="79"/>
      <c r="AJ26" s="79"/>
      <c r="AK26" s="79"/>
      <c r="AL26" s="79"/>
      <c r="AM26" s="79"/>
      <c r="AN26" s="79"/>
      <c r="AO26" s="79"/>
    </row>
    <row r="27" spans="1:41" s="82" customFormat="1" ht="24" customHeight="1" x14ac:dyDescent="0.25">
      <c r="A27" s="105" t="s">
        <v>69</v>
      </c>
      <c r="B27" s="105"/>
      <c r="C27" s="84" t="s">
        <v>64</v>
      </c>
      <c r="D27" s="100">
        <v>215540</v>
      </c>
      <c r="E27" s="100"/>
      <c r="F27" s="100">
        <v>192.6</v>
      </c>
      <c r="G27" s="100"/>
      <c r="H27" s="100">
        <f t="shared" si="5"/>
        <v>215347.4</v>
      </c>
      <c r="I27" s="100"/>
      <c r="J27" s="101">
        <f t="shared" si="3"/>
        <v>5.2204920514480326</v>
      </c>
      <c r="K27" s="100"/>
      <c r="L27" s="102">
        <v>11242193.9</v>
      </c>
      <c r="M27" s="100"/>
      <c r="N27" s="101">
        <f t="shared" si="4"/>
        <v>6.3242761927935982</v>
      </c>
      <c r="O27" s="159"/>
      <c r="P27" s="158">
        <f t="shared" si="0"/>
        <v>13619164.35</v>
      </c>
      <c r="Q27" s="103"/>
      <c r="R27" s="102">
        <v>2376970.4499999997</v>
      </c>
      <c r="S27" s="159"/>
      <c r="T27" s="102"/>
      <c r="U27" s="79"/>
      <c r="V27" s="79"/>
      <c r="W27" s="79"/>
      <c r="X27" s="79"/>
      <c r="Y27" s="80"/>
      <c r="Z27" s="79"/>
      <c r="AA27" s="80"/>
      <c r="AB27" s="79"/>
      <c r="AC27" s="80"/>
      <c r="AD27" s="79"/>
      <c r="AE27" s="80"/>
      <c r="AF27" s="79"/>
      <c r="AG27" s="80"/>
      <c r="AH27" s="79"/>
      <c r="AI27" s="79"/>
      <c r="AJ27" s="79"/>
      <c r="AK27" s="79"/>
      <c r="AL27" s="79"/>
      <c r="AM27" s="79"/>
      <c r="AN27" s="79"/>
      <c r="AO27" s="79"/>
    </row>
    <row r="28" spans="1:41" s="82" customFormat="1" ht="24" customHeight="1" x14ac:dyDescent="0.25">
      <c r="A28" s="160" t="s">
        <v>24</v>
      </c>
      <c r="B28" s="160"/>
      <c r="C28" s="84" t="s">
        <v>64</v>
      </c>
      <c r="D28" s="100">
        <v>3990</v>
      </c>
      <c r="E28" s="100"/>
      <c r="F28" s="100">
        <v>0</v>
      </c>
      <c r="G28" s="100"/>
      <c r="H28" s="100">
        <f t="shared" si="5"/>
        <v>3990</v>
      </c>
      <c r="I28" s="100"/>
      <c r="J28" s="101">
        <f t="shared" si="3"/>
        <v>4.006591478696742</v>
      </c>
      <c r="K28" s="100"/>
      <c r="L28" s="102">
        <v>159863</v>
      </c>
      <c r="M28" s="100"/>
      <c r="N28" s="101">
        <f t="shared" si="4"/>
        <v>5.784063157894737</v>
      </c>
      <c r="O28" s="159"/>
      <c r="P28" s="158">
        <f t="shared" si="0"/>
        <v>230784.12</v>
      </c>
      <c r="Q28" s="103"/>
      <c r="R28" s="102">
        <v>70921.119999999995</v>
      </c>
      <c r="S28" s="159"/>
      <c r="T28" s="10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41" s="82" customFormat="1" ht="24" customHeight="1" x14ac:dyDescent="0.25">
      <c r="A29" s="99" t="s">
        <v>70</v>
      </c>
      <c r="B29" s="149"/>
      <c r="C29" s="84" t="s">
        <v>64</v>
      </c>
      <c r="D29" s="100">
        <v>6177</v>
      </c>
      <c r="E29" s="100"/>
      <c r="F29" s="100">
        <v>0</v>
      </c>
      <c r="G29" s="100"/>
      <c r="H29" s="100">
        <f t="shared" si="5"/>
        <v>6177</v>
      </c>
      <c r="I29" s="100"/>
      <c r="J29" s="101">
        <f t="shared" si="3"/>
        <v>21.112546543629595</v>
      </c>
      <c r="K29" s="100"/>
      <c r="L29" s="102">
        <v>1304122</v>
      </c>
      <c r="M29" s="100"/>
      <c r="N29" s="101">
        <f t="shared" si="4"/>
        <v>21.202774485996436</v>
      </c>
      <c r="O29" s="84"/>
      <c r="P29" s="158">
        <f t="shared" si="0"/>
        <v>1309695.3799999999</v>
      </c>
      <c r="Q29" s="103"/>
      <c r="R29" s="102">
        <v>5573.38</v>
      </c>
      <c r="S29" s="159"/>
      <c r="T29" s="102"/>
      <c r="U29" s="79"/>
      <c r="V29" s="79"/>
      <c r="W29" s="79"/>
      <c r="X29" s="79"/>
      <c r="Y29" s="80"/>
      <c r="Z29" s="79"/>
      <c r="AA29" s="80"/>
      <c r="AB29" s="79"/>
      <c r="AC29" s="80"/>
      <c r="AD29" s="79"/>
      <c r="AE29" s="80"/>
      <c r="AF29" s="79"/>
      <c r="AG29" s="111"/>
    </row>
    <row r="30" spans="1:41" s="82" customFormat="1" ht="24" customHeight="1" x14ac:dyDescent="0.25">
      <c r="A30" s="99" t="s">
        <v>33</v>
      </c>
      <c r="B30" s="149"/>
      <c r="C30" s="84" t="s">
        <v>64</v>
      </c>
      <c r="D30" s="100">
        <v>2688</v>
      </c>
      <c r="E30" s="100"/>
      <c r="F30" s="100">
        <v>0</v>
      </c>
      <c r="G30" s="100"/>
      <c r="H30" s="100">
        <f t="shared" si="5"/>
        <v>2688</v>
      </c>
      <c r="I30" s="100"/>
      <c r="J30" s="101">
        <f t="shared" si="3"/>
        <v>11.811458333333333</v>
      </c>
      <c r="K30" s="100"/>
      <c r="L30" s="102">
        <v>317492</v>
      </c>
      <c r="M30" s="100"/>
      <c r="N30" s="101">
        <f t="shared" si="4"/>
        <v>13.460219494047617</v>
      </c>
      <c r="O30" s="84"/>
      <c r="P30" s="158">
        <f>+R30+L30</f>
        <v>361810.7</v>
      </c>
      <c r="Q30" s="103"/>
      <c r="R30" s="102">
        <v>44318.700000000004</v>
      </c>
      <c r="S30" s="159"/>
      <c r="T30" s="102"/>
      <c r="U30" s="79"/>
      <c r="V30" s="79"/>
      <c r="W30" s="79"/>
      <c r="X30" s="79"/>
      <c r="Y30" s="80"/>
      <c r="Z30" s="79"/>
      <c r="AA30" s="80"/>
      <c r="AB30" s="79"/>
      <c r="AC30" s="80"/>
      <c r="AD30" s="79"/>
      <c r="AE30" s="80"/>
      <c r="AF30" s="79"/>
      <c r="AG30" s="111"/>
    </row>
    <row r="31" spans="1:41" s="82" customFormat="1" ht="24" customHeight="1" x14ac:dyDescent="0.25">
      <c r="A31" s="105" t="s">
        <v>13</v>
      </c>
      <c r="B31" s="149"/>
      <c r="C31" s="84" t="s">
        <v>64</v>
      </c>
      <c r="D31" s="100">
        <v>2504</v>
      </c>
      <c r="E31" s="100"/>
      <c r="F31" s="100">
        <v>-56.800000000000011</v>
      </c>
      <c r="G31" s="100"/>
      <c r="H31" s="100">
        <f t="shared" si="5"/>
        <v>2560.8000000000002</v>
      </c>
      <c r="I31" s="100"/>
      <c r="J31" s="101">
        <f t="shared" si="3"/>
        <v>6.321579194001874</v>
      </c>
      <c r="K31" s="100"/>
      <c r="L31" s="102">
        <v>161883</v>
      </c>
      <c r="M31" s="100"/>
      <c r="N31" s="101">
        <f t="shared" si="4"/>
        <v>8.0848117775695094</v>
      </c>
      <c r="O31" s="159"/>
      <c r="P31" s="158">
        <f t="shared" si="0"/>
        <v>207035.86</v>
      </c>
      <c r="Q31" s="103"/>
      <c r="R31" s="102">
        <v>45152.86</v>
      </c>
      <c r="S31" s="159"/>
      <c r="T31" s="102"/>
      <c r="U31" s="79"/>
      <c r="V31" s="79"/>
      <c r="W31" s="79"/>
      <c r="X31" s="79"/>
      <c r="Y31" s="80"/>
      <c r="Z31" s="79"/>
      <c r="AA31" s="80"/>
      <c r="AB31" s="79"/>
      <c r="AC31" s="80"/>
      <c r="AD31" s="79"/>
      <c r="AE31" s="80"/>
      <c r="AF31" s="79"/>
      <c r="AG31" s="111"/>
    </row>
    <row r="32" spans="1:41" s="82" customFormat="1" ht="24" customHeight="1" x14ac:dyDescent="0.25">
      <c r="A32" s="105" t="s">
        <v>81</v>
      </c>
      <c r="B32" s="149"/>
      <c r="C32" s="84" t="s">
        <v>64</v>
      </c>
      <c r="D32" s="112">
        <v>137924</v>
      </c>
      <c r="E32" s="112"/>
      <c r="F32" s="112">
        <v>38</v>
      </c>
      <c r="G32" s="112"/>
      <c r="H32" s="100">
        <f t="shared" si="5"/>
        <v>137886</v>
      </c>
      <c r="I32" s="112"/>
      <c r="J32" s="101">
        <f t="shared" si="3"/>
        <v>7.0403300552630439</v>
      </c>
      <c r="K32" s="112"/>
      <c r="L32" s="113">
        <v>9707629.5</v>
      </c>
      <c r="M32" s="112"/>
      <c r="N32" s="101">
        <f t="shared" si="4"/>
        <v>8.4557760396269366</v>
      </c>
      <c r="O32" s="114"/>
      <c r="P32" s="158">
        <f>+R32+L32</f>
        <v>11659331.35</v>
      </c>
      <c r="Q32" s="115"/>
      <c r="R32" s="113">
        <v>1951701.85</v>
      </c>
      <c r="S32" s="159"/>
      <c r="T32" s="102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3" s="82" customFormat="1" ht="24" customHeight="1" x14ac:dyDescent="0.25">
      <c r="A33" s="149" t="s">
        <v>71</v>
      </c>
      <c r="B33" s="149"/>
      <c r="C33" s="84" t="s">
        <v>64</v>
      </c>
      <c r="D33" s="100">
        <v>34716</v>
      </c>
      <c r="E33" s="100"/>
      <c r="F33" s="100">
        <v>0</v>
      </c>
      <c r="G33" s="112"/>
      <c r="H33" s="100">
        <f t="shared" si="5"/>
        <v>34716</v>
      </c>
      <c r="I33" s="112"/>
      <c r="J33" s="101">
        <f t="shared" si="3"/>
        <v>5.3255415370434385</v>
      </c>
      <c r="K33" s="112"/>
      <c r="L33" s="102">
        <v>1848815</v>
      </c>
      <c r="M33" s="112"/>
      <c r="N33" s="101">
        <f t="shared" si="4"/>
        <v>8.2983086761147593</v>
      </c>
      <c r="O33" s="114"/>
      <c r="P33" s="158">
        <f>+R33+L33</f>
        <v>2880840.84</v>
      </c>
      <c r="Q33" s="115"/>
      <c r="R33" s="102">
        <v>1032025.8400000001</v>
      </c>
      <c r="S33" s="159"/>
      <c r="T33" s="102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s="82" customFormat="1" ht="24" customHeight="1" x14ac:dyDescent="0.25">
      <c r="A34" s="105" t="s">
        <v>27</v>
      </c>
      <c r="B34" s="149"/>
      <c r="C34" s="84" t="s">
        <v>64</v>
      </c>
      <c r="D34" s="100">
        <v>47447</v>
      </c>
      <c r="E34" s="100"/>
      <c r="F34" s="100">
        <v>0</v>
      </c>
      <c r="G34" s="112"/>
      <c r="H34" s="112">
        <f>+D34-F34</f>
        <v>47447</v>
      </c>
      <c r="I34" s="112"/>
      <c r="J34" s="101">
        <f t="shared" si="3"/>
        <v>5.098847134697662</v>
      </c>
      <c r="K34" s="112"/>
      <c r="L34" s="102">
        <v>2419250</v>
      </c>
      <c r="M34" s="112"/>
      <c r="N34" s="101">
        <f t="shared" si="4"/>
        <v>7.1073531940902486</v>
      </c>
      <c r="O34" s="114"/>
      <c r="P34" s="158">
        <f>+R34+L34</f>
        <v>3372225.87</v>
      </c>
      <c r="Q34" s="115"/>
      <c r="R34" s="102">
        <v>952975.86999999988</v>
      </c>
      <c r="S34" s="159"/>
      <c r="T34" s="102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s="82" customFormat="1" ht="24" customHeight="1" x14ac:dyDescent="0.25">
      <c r="A35" s="105" t="s">
        <v>72</v>
      </c>
      <c r="B35" s="149"/>
      <c r="C35" s="84" t="s">
        <v>64</v>
      </c>
      <c r="D35" s="100">
        <v>8774</v>
      </c>
      <c r="E35" s="100"/>
      <c r="F35" s="100">
        <v>672.3</v>
      </c>
      <c r="G35" s="112"/>
      <c r="H35" s="112">
        <f>+D35-F35</f>
        <v>8101.7</v>
      </c>
      <c r="I35" s="112"/>
      <c r="J35" s="101">
        <f t="shared" si="3"/>
        <v>22.094970438303072</v>
      </c>
      <c r="K35" s="112"/>
      <c r="L35" s="102">
        <v>1790068.22</v>
      </c>
      <c r="M35" s="112"/>
      <c r="N35" s="101">
        <f t="shared" si="4"/>
        <v>23.0759259167829</v>
      </c>
      <c r="O35" s="114"/>
      <c r="P35" s="158">
        <f>+R35+L35</f>
        <v>1869542.29</v>
      </c>
      <c r="Q35" s="115"/>
      <c r="R35" s="102">
        <v>79474.069999999992</v>
      </c>
      <c r="S35" s="159"/>
      <c r="T35" s="102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s="82" customFormat="1" ht="24" customHeight="1" x14ac:dyDescent="0.25">
      <c r="A36" s="105" t="s">
        <v>35</v>
      </c>
      <c r="B36" s="149"/>
      <c r="C36" s="84" t="s">
        <v>64</v>
      </c>
      <c r="D36" s="116">
        <v>11400</v>
      </c>
      <c r="E36" s="112"/>
      <c r="F36" s="116">
        <v>0</v>
      </c>
      <c r="G36" s="112"/>
      <c r="H36" s="116">
        <f>+D36-F36</f>
        <v>11400</v>
      </c>
      <c r="I36" s="112"/>
      <c r="J36" s="87">
        <f t="shared" si="3"/>
        <v>5.3753728070175439</v>
      </c>
      <c r="K36" s="112"/>
      <c r="L36" s="117">
        <v>612792.5</v>
      </c>
      <c r="M36" s="112"/>
      <c r="N36" s="87">
        <f t="shared" si="4"/>
        <v>7.7192478070175436</v>
      </c>
      <c r="O36" s="114"/>
      <c r="P36" s="161">
        <f>+R36+L36</f>
        <v>879994.25</v>
      </c>
      <c r="Q36" s="115"/>
      <c r="R36" s="117">
        <v>267201.75000000006</v>
      </c>
      <c r="S36" s="159"/>
      <c r="T36" s="102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3" s="82" customFormat="1" ht="24" customHeight="1" x14ac:dyDescent="0.25">
      <c r="A37" s="105"/>
      <c r="B37" s="149"/>
      <c r="C37" s="84"/>
      <c r="D37" s="112"/>
      <c r="E37" s="112"/>
      <c r="F37" s="112"/>
      <c r="G37" s="112"/>
      <c r="H37" s="112"/>
      <c r="I37" s="112"/>
      <c r="J37" s="101"/>
      <c r="K37" s="112"/>
      <c r="L37" s="113"/>
      <c r="M37" s="112"/>
      <c r="N37" s="101"/>
      <c r="O37" s="114"/>
      <c r="P37" s="158"/>
      <c r="Q37" s="115"/>
      <c r="R37" s="113"/>
      <c r="S37" s="159"/>
      <c r="T37" s="102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s="95" customFormat="1" ht="24" customHeight="1" x14ac:dyDescent="0.25">
      <c r="A38" s="18" t="s">
        <v>118</v>
      </c>
      <c r="B38" s="162"/>
      <c r="C38" s="163"/>
      <c r="D38" s="164">
        <f>+D12</f>
        <v>3540</v>
      </c>
      <c r="E38" s="98"/>
      <c r="F38" s="164">
        <f>+F12</f>
        <v>0</v>
      </c>
      <c r="G38" s="98"/>
      <c r="H38" s="164">
        <f>+D38-F38</f>
        <v>3540</v>
      </c>
      <c r="I38" s="112"/>
      <c r="J38" s="101">
        <f>IF(H38&lt;&gt;0,+L38/H38)/10</f>
        <v>4.2925423728813561</v>
      </c>
      <c r="K38" s="98"/>
      <c r="L38" s="165">
        <f>+L12</f>
        <v>151956</v>
      </c>
      <c r="M38" s="98"/>
      <c r="N38" s="101">
        <f>IF(H38&lt;&gt;0,+P38/H38)/10</f>
        <v>6.4167135593220337</v>
      </c>
      <c r="O38" s="98"/>
      <c r="P38" s="165">
        <f>+P12</f>
        <v>227151.66</v>
      </c>
      <c r="Q38" s="98"/>
      <c r="R38" s="165">
        <f>+R12</f>
        <v>75195.66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95" customFormat="1" ht="24" customHeight="1" x14ac:dyDescent="0.25">
      <c r="A39" s="18" t="s">
        <v>119</v>
      </c>
      <c r="B39" s="162"/>
      <c r="C39" s="163"/>
      <c r="D39" s="164">
        <f>SUM(D13:D19)</f>
        <v>4508</v>
      </c>
      <c r="E39" s="86"/>
      <c r="F39" s="164">
        <f>SUM(F13:F19)</f>
        <v>0</v>
      </c>
      <c r="G39" s="86"/>
      <c r="H39" s="164">
        <f>SUM(H13:H19)</f>
        <v>4508</v>
      </c>
      <c r="I39" s="112"/>
      <c r="J39" s="101">
        <f t="shared" ref="J39:J40" si="6">IF(H39&lt;&gt;0,+L39/H39)/10</f>
        <v>4.9940275066548363</v>
      </c>
      <c r="K39" s="86"/>
      <c r="L39" s="165">
        <f>SUM(L13:L19)</f>
        <v>225130.76</v>
      </c>
      <c r="M39" s="86"/>
      <c r="N39" s="101">
        <f t="shared" ref="N39:N40" si="7">IF(H39&lt;&gt;0,+P39/H39)/10</f>
        <v>6.3782295918367335</v>
      </c>
      <c r="O39" s="86"/>
      <c r="P39" s="165">
        <f>SUM(P13:P19)</f>
        <v>287530.58999999997</v>
      </c>
      <c r="Q39" s="86"/>
      <c r="R39" s="165">
        <f>SUM(R13:R19)</f>
        <v>62399.83</v>
      </c>
      <c r="S39" s="79"/>
      <c r="T39" s="79"/>
      <c r="U39" s="79"/>
      <c r="V39" s="79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s="95" customFormat="1" ht="24" customHeight="1" x14ac:dyDescent="0.25">
      <c r="A40" s="18" t="s">
        <v>120</v>
      </c>
      <c r="B40" s="162"/>
      <c r="C40" s="163"/>
      <c r="D40" s="85">
        <f>SUM(D20:D36)</f>
        <v>545952</v>
      </c>
      <c r="E40" s="86"/>
      <c r="F40" s="85">
        <f>SUM(F20:F36)</f>
        <v>794.09999999999991</v>
      </c>
      <c r="G40" s="86"/>
      <c r="H40" s="85">
        <f>SUM(H20:H36)</f>
        <v>545157.89999999991</v>
      </c>
      <c r="I40" s="112"/>
      <c r="J40" s="87">
        <f t="shared" si="6"/>
        <v>6.1457053305106655</v>
      </c>
      <c r="K40" s="86"/>
      <c r="L40" s="88">
        <f>SUM(L20:L36)</f>
        <v>33503798.119999997</v>
      </c>
      <c r="M40" s="86"/>
      <c r="N40" s="87">
        <f t="shared" si="7"/>
        <v>7.6305120314683137</v>
      </c>
      <c r="O40" s="86"/>
      <c r="P40" s="88">
        <f>SUM(P20:P36)</f>
        <v>41598339.149999991</v>
      </c>
      <c r="Q40" s="86"/>
      <c r="R40" s="88">
        <f>SUM(R20:R36)</f>
        <v>8094541.0300000003</v>
      </c>
      <c r="S40" s="79"/>
      <c r="T40" s="79"/>
      <c r="U40" s="79"/>
      <c r="V40" s="79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s="82" customFormat="1" ht="24" customHeight="1" thickBot="1" x14ac:dyDescent="0.3">
      <c r="A41" s="89" t="s">
        <v>62</v>
      </c>
      <c r="B41" s="89"/>
      <c r="C41" s="79"/>
      <c r="D41" s="123">
        <f>+D39+D40+D38</f>
        <v>554000</v>
      </c>
      <c r="E41" s="98"/>
      <c r="F41" s="123">
        <f>+F39+F40+F38</f>
        <v>794.09999999999991</v>
      </c>
      <c r="G41" s="98"/>
      <c r="H41" s="123">
        <f>+H39+H40+H38</f>
        <v>553205.89999999991</v>
      </c>
      <c r="I41" s="98"/>
      <c r="J41" s="124">
        <f>IF(H41&lt;&gt;0,+L41/H41)/10</f>
        <v>6.1244619553045263</v>
      </c>
      <c r="K41" s="98"/>
      <c r="L41" s="125">
        <f>+L39+L40+L38</f>
        <v>33880884.879999995</v>
      </c>
      <c r="M41" s="98"/>
      <c r="N41" s="124">
        <f>IF(H41&lt;&gt;0,+P41/H41)/10</f>
        <v>7.6125401771745391</v>
      </c>
      <c r="O41" s="98"/>
      <c r="P41" s="125">
        <f>+P39+P40+P38</f>
        <v>42113021.399999991</v>
      </c>
      <c r="Q41" s="98"/>
      <c r="R41" s="125">
        <f>+R39+R40+R38</f>
        <v>8232136.5200000005</v>
      </c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2" customFormat="1" ht="24" customHeight="1" thickTop="1" x14ac:dyDescent="0.25">
      <c r="A42" s="89"/>
      <c r="B42" s="89"/>
      <c r="C42" s="79"/>
      <c r="D42" s="119"/>
      <c r="E42" s="98"/>
      <c r="F42" s="119"/>
      <c r="G42" s="98"/>
      <c r="H42" s="119"/>
      <c r="I42" s="98"/>
      <c r="J42" s="120"/>
      <c r="K42" s="98"/>
      <c r="L42" s="121"/>
      <c r="M42" s="98"/>
      <c r="N42" s="120"/>
      <c r="O42" s="98"/>
      <c r="P42" s="121"/>
      <c r="Q42" s="98"/>
      <c r="R42" s="121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132" customFormat="1" ht="24" customHeight="1" x14ac:dyDescent="0.3">
      <c r="A43" s="126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66"/>
      <c r="M43" s="127"/>
      <c r="N43" s="127"/>
      <c r="O43" s="127"/>
      <c r="P43" s="130"/>
      <c r="Q43" s="131"/>
      <c r="R43" s="130"/>
      <c r="S43" s="127"/>
      <c r="T43" s="130"/>
    </row>
    <row r="44" spans="1:33" s="132" customFormat="1" ht="24" customHeight="1" x14ac:dyDescent="0.3">
      <c r="A44" s="133" t="s">
        <v>48</v>
      </c>
      <c r="B44" s="133"/>
      <c r="C44" s="134"/>
      <c r="D44" s="128">
        <f>+D41-D9</f>
        <v>87949</v>
      </c>
      <c r="E44" s="127"/>
      <c r="F44" s="128">
        <f>+F41-F9</f>
        <v>205.09999999999991</v>
      </c>
      <c r="G44" s="127"/>
      <c r="H44" s="128">
        <f>+H41-H9</f>
        <v>87743.899999999907</v>
      </c>
      <c r="I44" s="127"/>
      <c r="J44" s="135">
        <f>+J41-J9</f>
        <v>2.4532922357570657</v>
      </c>
      <c r="K44" s="128"/>
      <c r="L44" s="130">
        <f>+L41-L9</f>
        <v>16792984.879999995</v>
      </c>
      <c r="M44" s="128"/>
      <c r="N44" s="135">
        <f>+N41-N9</f>
        <v>3.9413704576270785</v>
      </c>
      <c r="O44" s="127"/>
      <c r="P44" s="130">
        <f>+P41-P9</f>
        <v>25025121.399999991</v>
      </c>
      <c r="R44" s="130">
        <f>+R41-R9</f>
        <v>8232136.5200000005</v>
      </c>
    </row>
    <row r="45" spans="1:33" s="141" customFormat="1" ht="24" customHeight="1" x14ac:dyDescent="0.25">
      <c r="A45" s="83" t="s">
        <v>74</v>
      </c>
      <c r="B45" s="83"/>
      <c r="C45" s="136"/>
      <c r="D45" s="137">
        <f>IF(D9&lt;&gt;0,+D44/D9,D9)</f>
        <v>0.18871110672437136</v>
      </c>
      <c r="E45" s="138"/>
      <c r="F45" s="137">
        <f>IF(F9&lt;&gt;0,+F44/F9,F9)</f>
        <v>0.34821731748726642</v>
      </c>
      <c r="G45" s="138"/>
      <c r="H45" s="137">
        <f>IF(H9&lt;&gt;0,+H44/H9,H9)</f>
        <v>0.18850926606253551</v>
      </c>
      <c r="I45" s="138"/>
      <c r="J45" s="137">
        <f>IF(J9&lt;&gt;0,+J44/J9,J9)</f>
        <v>0.66825900821046191</v>
      </c>
      <c r="K45" s="139"/>
      <c r="L45" s="137">
        <f>IF(L9&lt;&gt;0,+L44/L9,L9)</f>
        <v>0.9827412894504296</v>
      </c>
      <c r="M45" s="139"/>
      <c r="N45" s="137">
        <f>IF(N9&lt;&gt;0,+N44/N9,N9)</f>
        <v>1.07360072094758</v>
      </c>
      <c r="O45" s="138"/>
      <c r="P45" s="137">
        <f>IF(P9&lt;&gt;0,+P44/P9,P9)</f>
        <v>1.4644936709601526</v>
      </c>
      <c r="Q45" s="140"/>
      <c r="R45" s="137">
        <f>IF(R9&lt;&gt;0,+R44/R9,R9)</f>
        <v>0</v>
      </c>
    </row>
    <row r="46" spans="1:33" s="141" customFormat="1" ht="24" customHeight="1" x14ac:dyDescent="0.25">
      <c r="A46" s="83"/>
      <c r="B46" s="83"/>
      <c r="C46" s="136"/>
      <c r="D46" s="137"/>
      <c r="E46" s="138"/>
      <c r="F46" s="137"/>
      <c r="G46" s="138"/>
      <c r="H46" s="137"/>
      <c r="I46" s="138"/>
      <c r="J46" s="137"/>
      <c r="K46" s="139"/>
      <c r="L46" s="137"/>
      <c r="M46" s="139"/>
      <c r="N46" s="137"/>
      <c r="O46" s="138"/>
      <c r="P46" s="137"/>
      <c r="Q46" s="140"/>
      <c r="R46" s="137"/>
    </row>
    <row r="47" spans="1:33" s="82" customFormat="1" ht="20.100000000000001" customHeight="1" x14ac:dyDescent="0.25">
      <c r="A47" s="79"/>
      <c r="B47" s="79"/>
      <c r="C47" s="79"/>
      <c r="D47" s="111"/>
      <c r="E47" s="79"/>
      <c r="F47" s="111"/>
      <c r="G47" s="79"/>
      <c r="H47" s="111"/>
      <c r="I47" s="79"/>
      <c r="J47" s="81"/>
      <c r="K47" s="79"/>
      <c r="L47" s="80"/>
      <c r="M47" s="79"/>
      <c r="N47" s="81"/>
      <c r="O47" s="79"/>
      <c r="P47" s="80"/>
      <c r="Q47" s="79"/>
      <c r="R47" s="80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s="82" customFormat="1" ht="20.100000000000001" customHeight="1" x14ac:dyDescent="0.25">
      <c r="A48" s="79"/>
      <c r="B48" s="79"/>
      <c r="C48" s="79"/>
      <c r="D48" s="142"/>
      <c r="E48" s="79"/>
      <c r="F48" s="142"/>
      <c r="G48" s="79"/>
      <c r="H48" s="142"/>
      <c r="I48" s="79"/>
      <c r="J48" s="142"/>
      <c r="K48" s="79"/>
      <c r="L48" s="142"/>
      <c r="M48" s="79"/>
      <c r="N48" s="142"/>
      <c r="O48" s="79"/>
      <c r="P48" s="143"/>
      <c r="Q48" s="79"/>
      <c r="R48" s="144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s="82" customFormat="1" ht="20.100000000000001" customHeight="1" x14ac:dyDescent="0.25">
      <c r="A49" s="79"/>
      <c r="B49" s="79"/>
      <c r="C49" s="79"/>
      <c r="D49" s="111"/>
      <c r="E49" s="79"/>
      <c r="F49" s="111"/>
      <c r="G49" s="79"/>
      <c r="H49" s="111"/>
      <c r="I49" s="79"/>
      <c r="J49" s="81"/>
      <c r="K49" s="79"/>
      <c r="L49" s="80"/>
      <c r="M49" s="79"/>
      <c r="N49" s="81"/>
      <c r="O49" s="79"/>
      <c r="P49" s="80"/>
      <c r="Q49" s="79"/>
      <c r="R49" s="80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s="82" customFormat="1" ht="20.100000000000001" customHeight="1" x14ac:dyDescent="0.25">
      <c r="A50" s="79"/>
      <c r="B50" s="79"/>
      <c r="C50" s="79"/>
      <c r="D50" s="142"/>
      <c r="E50" s="79"/>
      <c r="F50" s="142"/>
      <c r="G50" s="79"/>
      <c r="H50" s="142"/>
      <c r="I50" s="79"/>
      <c r="J50" s="142"/>
      <c r="K50" s="79"/>
      <c r="L50" s="142"/>
      <c r="M50" s="79"/>
      <c r="N50" s="142"/>
      <c r="O50" s="79"/>
      <c r="P50" s="143"/>
      <c r="Q50" s="79"/>
      <c r="R50" s="144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s="82" customFormat="1" ht="20.100000000000001" customHeight="1" x14ac:dyDescent="0.25">
      <c r="A51" s="79"/>
      <c r="B51" s="79"/>
      <c r="C51" s="79"/>
      <c r="D51" s="111"/>
      <c r="E51" s="79"/>
      <c r="F51" s="111"/>
      <c r="G51" s="79"/>
      <c r="H51" s="111"/>
      <c r="I51" s="79"/>
      <c r="J51" s="81"/>
      <c r="K51" s="79"/>
      <c r="L51" s="80"/>
      <c r="M51" s="79"/>
      <c r="N51" s="81"/>
      <c r="O51" s="79"/>
      <c r="P51" s="80"/>
      <c r="Q51" s="79"/>
      <c r="R51" s="80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s="82" customFormat="1" ht="13.2" x14ac:dyDescent="0.25">
      <c r="A52" s="79"/>
      <c r="B52" s="79"/>
      <c r="C52" s="7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79"/>
      <c r="T52" s="79"/>
      <c r="U52" s="79"/>
      <c r="V52" s="79"/>
      <c r="W52" s="79"/>
      <c r="X52" s="79"/>
      <c r="Y52" s="80"/>
      <c r="Z52" s="79"/>
      <c r="AA52" s="80"/>
      <c r="AB52" s="79"/>
      <c r="AC52" s="80"/>
      <c r="AD52" s="79"/>
      <c r="AE52" s="80"/>
      <c r="AF52" s="79"/>
      <c r="AG52" s="80"/>
    </row>
    <row r="53" spans="1:33" s="82" customFormat="1" ht="13.2" x14ac:dyDescent="0.25">
      <c r="A53" s="79"/>
      <c r="B53" s="79"/>
      <c r="C53" s="79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79"/>
      <c r="T53" s="79"/>
      <c r="U53" s="79"/>
      <c r="V53" s="79"/>
      <c r="W53" s="79"/>
      <c r="X53" s="79"/>
      <c r="Y53" s="80"/>
      <c r="Z53" s="79"/>
      <c r="AA53" s="80"/>
      <c r="AB53" s="79"/>
      <c r="AC53" s="80"/>
      <c r="AD53" s="79"/>
      <c r="AE53" s="80"/>
      <c r="AF53" s="79"/>
      <c r="AG53" s="81"/>
    </row>
    <row r="54" spans="1:33" s="82" customFormat="1" ht="13.2" x14ac:dyDescent="0.25">
      <c r="A54" s="79"/>
      <c r="B54" s="79"/>
      <c r="C54" s="79"/>
      <c r="D54" s="142"/>
      <c r="E54" s="79"/>
      <c r="F54" s="142"/>
      <c r="G54" s="79"/>
      <c r="H54" s="142"/>
      <c r="I54" s="79"/>
      <c r="J54" s="142"/>
      <c r="K54" s="79"/>
      <c r="L54" s="142"/>
      <c r="M54" s="79"/>
      <c r="N54" s="142"/>
      <c r="O54" s="79"/>
      <c r="P54" s="143"/>
      <c r="Q54" s="79"/>
      <c r="R54" s="144"/>
      <c r="S54" s="79"/>
      <c r="T54" s="79"/>
      <c r="U54" s="79"/>
      <c r="V54" s="79"/>
      <c r="W54" s="79"/>
      <c r="X54" s="79"/>
      <c r="Y54" s="80"/>
      <c r="Z54" s="79"/>
      <c r="AA54" s="80"/>
      <c r="AB54" s="79"/>
      <c r="AC54" s="80"/>
      <c r="AD54" s="79"/>
      <c r="AE54" s="80"/>
      <c r="AF54" s="79"/>
      <c r="AG54" s="80"/>
    </row>
    <row r="55" spans="1:33" s="82" customFormat="1" ht="13.2" x14ac:dyDescent="0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45"/>
      <c r="Q55" s="152"/>
      <c r="R55" s="45"/>
      <c r="S55" s="79"/>
      <c r="T55" s="79"/>
      <c r="U55" s="79"/>
      <c r="V55" s="79"/>
      <c r="W55" s="79"/>
      <c r="X55" s="79"/>
      <c r="Y55" s="80"/>
      <c r="Z55" s="79"/>
      <c r="AA55" s="80"/>
      <c r="AB55" s="79"/>
      <c r="AC55" s="80"/>
      <c r="AD55" s="79"/>
      <c r="AE55" s="80"/>
      <c r="AF55" s="79"/>
      <c r="AG55" s="80"/>
    </row>
    <row r="56" spans="1:33" s="82" customFormat="1" ht="13.2" x14ac:dyDescent="0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45"/>
      <c r="Q56" s="152"/>
      <c r="R56" s="45"/>
      <c r="S56" s="79"/>
      <c r="T56" s="79"/>
      <c r="U56" s="79"/>
      <c r="V56" s="79"/>
      <c r="W56" s="79"/>
      <c r="X56" s="79"/>
      <c r="Y56" s="80"/>
      <c r="Z56" s="79"/>
      <c r="AA56" s="80"/>
      <c r="AB56" s="79"/>
      <c r="AC56" s="80"/>
      <c r="AD56" s="79"/>
      <c r="AE56" s="80"/>
      <c r="AF56" s="79"/>
      <c r="AG56" s="80"/>
    </row>
    <row r="57" spans="1:33" s="82" customFormat="1" ht="13.2" x14ac:dyDescent="0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45"/>
      <c r="Q57" s="152"/>
      <c r="R57" s="45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82" customFormat="1" ht="13.2" x14ac:dyDescent="0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45"/>
      <c r="Q58" s="152"/>
      <c r="R58" s="45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s="82" customFormat="1" ht="13.2" x14ac:dyDescent="0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45"/>
      <c r="Q59" s="152"/>
      <c r="R59" s="45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s="82" customFormat="1" ht="13.2" x14ac:dyDescent="0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45"/>
      <c r="Q60" s="152"/>
      <c r="R60" s="45"/>
      <c r="S60" s="79"/>
      <c r="T60" s="79"/>
      <c r="U60" s="79"/>
      <c r="V60" s="79"/>
      <c r="W60" s="79"/>
      <c r="X60" s="79"/>
      <c r="Y60" s="80"/>
      <c r="Z60" s="79"/>
      <c r="AA60" s="80"/>
      <c r="AB60" s="79"/>
      <c r="AC60" s="80"/>
      <c r="AD60" s="79"/>
      <c r="AE60" s="80"/>
      <c r="AF60" s="79"/>
      <c r="AG60" s="80"/>
    </row>
    <row r="61" spans="1:33" s="82" customFormat="1" ht="13.2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79"/>
      <c r="R61" s="80"/>
      <c r="S61" s="79"/>
      <c r="T61" s="79"/>
      <c r="U61" s="79"/>
      <c r="V61" s="79"/>
      <c r="W61" s="79"/>
      <c r="X61" s="79"/>
      <c r="Y61" s="80"/>
      <c r="Z61" s="79"/>
      <c r="AA61" s="80"/>
      <c r="AB61" s="79"/>
      <c r="AC61" s="80"/>
      <c r="AD61" s="79"/>
      <c r="AE61" s="80"/>
      <c r="AF61" s="79"/>
      <c r="AG61" s="81"/>
    </row>
    <row r="62" spans="1:33" s="82" customFormat="1" ht="13.2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79"/>
      <c r="R62" s="80"/>
      <c r="S62" s="79"/>
      <c r="T62" s="79"/>
      <c r="U62" s="79"/>
      <c r="V62" s="79"/>
      <c r="W62" s="79"/>
      <c r="X62" s="79"/>
      <c r="Y62" s="80"/>
      <c r="Z62" s="79"/>
      <c r="AA62" s="80"/>
      <c r="AB62" s="79"/>
      <c r="AC62" s="80"/>
      <c r="AD62" s="79"/>
      <c r="AE62" s="80"/>
      <c r="AF62" s="79"/>
      <c r="AG62" s="80"/>
    </row>
    <row r="63" spans="1:33" s="82" customFormat="1" ht="13.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79"/>
      <c r="R63" s="80"/>
      <c r="S63" s="79"/>
      <c r="T63" s="79"/>
      <c r="U63" s="79"/>
      <c r="V63" s="79"/>
      <c r="W63" s="79"/>
      <c r="X63" s="79"/>
      <c r="Y63" s="80"/>
      <c r="Z63" s="79"/>
      <c r="AA63" s="80"/>
      <c r="AB63" s="79"/>
      <c r="AC63" s="80"/>
      <c r="AD63" s="79"/>
      <c r="AE63" s="80"/>
      <c r="AF63" s="79"/>
      <c r="AG63" s="80"/>
    </row>
    <row r="64" spans="1:33" s="82" customFormat="1" ht="13.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79"/>
      <c r="R64" s="80"/>
      <c r="S64" s="79"/>
      <c r="T64" s="79"/>
      <c r="U64" s="79"/>
      <c r="V64" s="79"/>
      <c r="W64" s="79"/>
      <c r="X64" s="79"/>
      <c r="Y64" s="80"/>
      <c r="Z64" s="79"/>
      <c r="AA64" s="80"/>
      <c r="AB64" s="79"/>
      <c r="AC64" s="80"/>
      <c r="AD64" s="79"/>
      <c r="AE64" s="80"/>
      <c r="AF64" s="79"/>
      <c r="AG64" s="80"/>
    </row>
    <row r="65" spans="1:33" s="82" customFormat="1" ht="13.2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79"/>
      <c r="R65" s="80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  <row r="66" spans="1:33" s="82" customFormat="1" ht="13.2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79"/>
      <c r="R66" s="80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:33" s="82" customFormat="1" ht="13.2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79"/>
      <c r="R67" s="80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s="82" customFormat="1" ht="13.2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  <c r="Q68" s="79"/>
      <c r="R68" s="80"/>
      <c r="S68" s="79"/>
      <c r="T68" s="79"/>
      <c r="U68" s="79"/>
      <c r="V68" s="79"/>
      <c r="W68" s="79"/>
      <c r="X68" s="79"/>
      <c r="Y68" s="80"/>
      <c r="Z68" s="79"/>
      <c r="AA68" s="80"/>
      <c r="AB68" s="79"/>
      <c r="AC68" s="80"/>
      <c r="AD68" s="79"/>
      <c r="AE68" s="80"/>
      <c r="AF68" s="79"/>
      <c r="AG68" s="80"/>
    </row>
    <row r="69" spans="1:33" s="82" customFormat="1" ht="13.2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79"/>
      <c r="R69" s="80"/>
      <c r="S69" s="79"/>
      <c r="T69" s="79"/>
      <c r="U69" s="79"/>
      <c r="V69" s="79"/>
      <c r="W69" s="79"/>
      <c r="X69" s="79"/>
      <c r="Y69" s="80"/>
      <c r="Z69" s="79"/>
      <c r="AA69" s="80"/>
      <c r="AB69" s="79"/>
      <c r="AC69" s="80"/>
      <c r="AD69" s="79"/>
      <c r="AE69" s="80"/>
      <c r="AF69" s="79"/>
      <c r="AG69" s="80"/>
    </row>
    <row r="70" spans="1:33" s="82" customFormat="1" ht="13.2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  <c r="Q70" s="79"/>
      <c r="R70" s="80"/>
      <c r="S70" s="79"/>
      <c r="T70" s="79"/>
      <c r="U70" s="79"/>
      <c r="V70" s="79"/>
      <c r="W70" s="79"/>
      <c r="X70" s="79"/>
      <c r="Y70" s="80"/>
      <c r="Z70" s="79"/>
      <c r="AA70" s="80"/>
      <c r="AB70" s="79"/>
      <c r="AC70" s="80"/>
      <c r="AD70" s="79"/>
      <c r="AE70" s="80"/>
      <c r="AF70" s="79"/>
      <c r="AG70" s="80"/>
    </row>
    <row r="71" spans="1:33" s="82" customFormat="1" ht="13.2" x14ac:dyDescent="0.25">
      <c r="P71" s="146"/>
      <c r="R71" s="146"/>
    </row>
    <row r="72" spans="1:33" s="82" customFormat="1" ht="13.2" x14ac:dyDescent="0.25">
      <c r="P72" s="146"/>
      <c r="R72" s="146"/>
    </row>
    <row r="73" spans="1:33" s="82" customFormat="1" ht="13.2" x14ac:dyDescent="0.25">
      <c r="P73" s="146"/>
      <c r="R73" s="146"/>
    </row>
    <row r="74" spans="1:33" s="82" customFormat="1" ht="13.2" x14ac:dyDescent="0.25">
      <c r="P74" s="146"/>
      <c r="R74" s="146"/>
    </row>
    <row r="75" spans="1:33" s="82" customFormat="1" ht="13.2" x14ac:dyDescent="0.25">
      <c r="P75" s="146"/>
      <c r="R75" s="146"/>
    </row>
    <row r="76" spans="1:33" s="82" customFormat="1" ht="13.2" x14ac:dyDescent="0.25">
      <c r="P76" s="146"/>
      <c r="R76" s="146"/>
    </row>
    <row r="77" spans="1:33" s="82" customFormat="1" ht="13.2" x14ac:dyDescent="0.25">
      <c r="P77" s="146"/>
      <c r="R77" s="146"/>
    </row>
    <row r="78" spans="1:33" s="82" customFormat="1" ht="13.2" x14ac:dyDescent="0.25">
      <c r="P78" s="146"/>
      <c r="R78" s="146"/>
    </row>
    <row r="79" spans="1:33" s="82" customFormat="1" ht="13.2" x14ac:dyDescent="0.25">
      <c r="P79" s="146"/>
      <c r="R79" s="146"/>
    </row>
    <row r="80" spans="1:33" s="82" customFormat="1" ht="13.2" x14ac:dyDescent="0.25">
      <c r="P80" s="146"/>
      <c r="R80" s="146"/>
    </row>
    <row r="81" spans="16:18" s="82" customFormat="1" ht="13.2" x14ac:dyDescent="0.25">
      <c r="P81" s="146"/>
      <c r="R81" s="146"/>
    </row>
    <row r="82" spans="16:18" s="82" customFormat="1" ht="13.2" x14ac:dyDescent="0.25">
      <c r="P82" s="146"/>
      <c r="R82" s="146"/>
    </row>
    <row r="83" spans="16:18" s="82" customFormat="1" ht="13.2" x14ac:dyDescent="0.25">
      <c r="P83" s="146"/>
      <c r="R83" s="146"/>
    </row>
    <row r="84" spans="16:18" s="82" customFormat="1" ht="13.2" x14ac:dyDescent="0.25">
      <c r="P84" s="146"/>
      <c r="R84" s="146"/>
    </row>
    <row r="85" spans="16:18" s="82" customFormat="1" ht="13.2" x14ac:dyDescent="0.25">
      <c r="P85" s="146"/>
      <c r="R85" s="146"/>
    </row>
    <row r="86" spans="16:18" s="82" customFormat="1" ht="13.2" x14ac:dyDescent="0.25">
      <c r="P86" s="146"/>
      <c r="R86" s="146"/>
    </row>
    <row r="87" spans="16:18" s="82" customFormat="1" ht="13.2" x14ac:dyDescent="0.25">
      <c r="P87" s="146"/>
      <c r="R87" s="146"/>
    </row>
    <row r="88" spans="16:18" s="82" customFormat="1" ht="13.2" x14ac:dyDescent="0.25">
      <c r="P88" s="146"/>
      <c r="R88" s="146"/>
    </row>
    <row r="89" spans="16:18" s="82" customFormat="1" ht="13.2" x14ac:dyDescent="0.25">
      <c r="P89" s="146"/>
      <c r="R89" s="146"/>
    </row>
    <row r="90" spans="16:18" s="82" customFormat="1" ht="13.2" x14ac:dyDescent="0.25">
      <c r="P90" s="146"/>
      <c r="R90" s="146"/>
    </row>
    <row r="91" spans="16:18" s="82" customFormat="1" ht="13.2" x14ac:dyDescent="0.25">
      <c r="P91" s="146"/>
      <c r="R91" s="146"/>
    </row>
    <row r="92" spans="16:18" s="82" customFormat="1" ht="13.2" x14ac:dyDescent="0.25">
      <c r="P92" s="146"/>
      <c r="R92" s="146"/>
    </row>
    <row r="93" spans="16:18" s="82" customFormat="1" ht="13.2" x14ac:dyDescent="0.25">
      <c r="P93" s="146"/>
      <c r="R93" s="146"/>
    </row>
    <row r="94" spans="16:18" s="82" customFormat="1" ht="13.2" x14ac:dyDescent="0.25">
      <c r="P94" s="146"/>
      <c r="R94" s="146"/>
    </row>
    <row r="95" spans="16:18" s="82" customFormat="1" ht="13.2" x14ac:dyDescent="0.25">
      <c r="P95" s="146"/>
      <c r="R95" s="146"/>
    </row>
    <row r="96" spans="16:18" s="82" customFormat="1" ht="13.2" x14ac:dyDescent="0.25">
      <c r="P96" s="146"/>
      <c r="R96" s="146"/>
    </row>
    <row r="97" spans="16:18" s="82" customFormat="1" ht="13.2" x14ac:dyDescent="0.25">
      <c r="P97" s="146"/>
      <c r="R97" s="146"/>
    </row>
    <row r="98" spans="16:18" s="82" customFormat="1" ht="13.2" x14ac:dyDescent="0.25">
      <c r="P98" s="146"/>
      <c r="R98" s="146"/>
    </row>
    <row r="99" spans="16:18" s="82" customFormat="1" ht="13.2" x14ac:dyDescent="0.25">
      <c r="P99" s="146"/>
      <c r="R99" s="146"/>
    </row>
    <row r="100" spans="16:18" s="82" customFormat="1" ht="13.2" x14ac:dyDescent="0.25">
      <c r="P100" s="146"/>
      <c r="R100" s="146"/>
    </row>
    <row r="101" spans="16:18" s="82" customFormat="1" ht="13.2" x14ac:dyDescent="0.25">
      <c r="P101" s="146"/>
      <c r="R101" s="146"/>
    </row>
    <row r="102" spans="16:18" s="82" customFormat="1" ht="13.2" x14ac:dyDescent="0.25">
      <c r="P102" s="146"/>
      <c r="R102" s="146"/>
    </row>
    <row r="103" spans="16:18" s="82" customFormat="1" ht="13.2" x14ac:dyDescent="0.25">
      <c r="P103" s="146"/>
      <c r="R103" s="146"/>
    </row>
    <row r="104" spans="16:18" s="82" customFormat="1" ht="13.2" x14ac:dyDescent="0.25">
      <c r="P104" s="146"/>
      <c r="R104" s="146"/>
    </row>
    <row r="105" spans="16:18" s="82" customFormat="1" ht="13.2" x14ac:dyDescent="0.25">
      <c r="P105" s="146"/>
      <c r="R105" s="146"/>
    </row>
    <row r="106" spans="16:18" s="82" customFormat="1" ht="13.2" x14ac:dyDescent="0.25">
      <c r="P106" s="146"/>
      <c r="R106" s="146"/>
    </row>
    <row r="107" spans="16:18" s="82" customFormat="1" ht="13.2" x14ac:dyDescent="0.25">
      <c r="P107" s="146"/>
      <c r="R107" s="146"/>
    </row>
    <row r="108" spans="16:18" s="82" customFormat="1" ht="13.2" x14ac:dyDescent="0.25">
      <c r="P108" s="146"/>
      <c r="R108" s="146"/>
    </row>
    <row r="109" spans="16:18" s="82" customFormat="1" ht="13.2" x14ac:dyDescent="0.25">
      <c r="P109" s="146"/>
      <c r="R109" s="146"/>
    </row>
    <row r="110" spans="16:18" s="82" customFormat="1" ht="13.2" x14ac:dyDescent="0.25">
      <c r="P110" s="146"/>
      <c r="R110" s="146"/>
    </row>
    <row r="111" spans="16:18" s="82" customFormat="1" ht="13.2" x14ac:dyDescent="0.25">
      <c r="P111" s="146"/>
      <c r="R111" s="146"/>
    </row>
    <row r="112" spans="16:18" s="82" customFormat="1" ht="13.2" x14ac:dyDescent="0.25">
      <c r="P112" s="146"/>
      <c r="R112" s="146"/>
    </row>
    <row r="113" spans="16:18" s="82" customFormat="1" ht="13.2" x14ac:dyDescent="0.25">
      <c r="P113" s="146"/>
      <c r="R113" s="146"/>
    </row>
    <row r="114" spans="16:18" s="82" customFormat="1" ht="13.2" x14ac:dyDescent="0.25">
      <c r="P114" s="146"/>
      <c r="R114" s="146"/>
    </row>
    <row r="115" spans="16:18" s="82" customFormat="1" ht="13.2" x14ac:dyDescent="0.25">
      <c r="P115" s="146"/>
      <c r="R115" s="146"/>
    </row>
    <row r="116" spans="16:18" s="82" customFormat="1" ht="13.2" x14ac:dyDescent="0.25">
      <c r="P116" s="146"/>
      <c r="R116" s="146"/>
    </row>
    <row r="117" spans="16:18" s="82" customFormat="1" ht="13.2" x14ac:dyDescent="0.25">
      <c r="P117" s="146"/>
      <c r="R117" s="146"/>
    </row>
    <row r="118" spans="16:18" s="82" customFormat="1" ht="13.2" x14ac:dyDescent="0.25">
      <c r="P118" s="146"/>
      <c r="R118" s="146"/>
    </row>
    <row r="119" spans="16:18" s="82" customFormat="1" ht="13.2" x14ac:dyDescent="0.25">
      <c r="P119" s="146"/>
      <c r="R119" s="146"/>
    </row>
    <row r="120" spans="16:18" s="82" customFormat="1" ht="13.2" x14ac:dyDescent="0.25">
      <c r="P120" s="146"/>
      <c r="R120" s="146"/>
    </row>
    <row r="121" spans="16:18" s="82" customFormat="1" ht="13.2" x14ac:dyDescent="0.25">
      <c r="P121" s="146"/>
      <c r="R121" s="146"/>
    </row>
    <row r="122" spans="16:18" s="82" customFormat="1" ht="13.2" x14ac:dyDescent="0.25">
      <c r="P122" s="146"/>
      <c r="R122" s="146"/>
    </row>
    <row r="123" spans="16:18" s="82" customFormat="1" ht="13.2" x14ac:dyDescent="0.25">
      <c r="P123" s="146"/>
      <c r="R123" s="146"/>
    </row>
    <row r="124" spans="16:18" s="82" customFormat="1" ht="13.2" x14ac:dyDescent="0.25">
      <c r="P124" s="146"/>
      <c r="R124" s="146"/>
    </row>
    <row r="125" spans="16:18" s="82" customFormat="1" ht="13.2" x14ac:dyDescent="0.25">
      <c r="P125" s="146"/>
      <c r="R125" s="146"/>
    </row>
    <row r="126" spans="16:18" s="82" customFormat="1" ht="13.2" x14ac:dyDescent="0.25">
      <c r="P126" s="146"/>
      <c r="R126" s="146"/>
    </row>
    <row r="127" spans="16:18" s="82" customFormat="1" ht="13.2" x14ac:dyDescent="0.25">
      <c r="P127" s="146"/>
      <c r="R127" s="146"/>
    </row>
    <row r="128" spans="16:18" s="82" customFormat="1" ht="13.2" x14ac:dyDescent="0.25">
      <c r="P128" s="146"/>
      <c r="R128" s="146"/>
    </row>
    <row r="129" spans="16:18" s="82" customFormat="1" ht="13.2" x14ac:dyDescent="0.25">
      <c r="P129" s="146"/>
      <c r="R129" s="146"/>
    </row>
    <row r="130" spans="16:18" s="82" customFormat="1" ht="13.2" x14ac:dyDescent="0.25">
      <c r="P130" s="146"/>
      <c r="R130" s="146"/>
    </row>
    <row r="131" spans="16:18" s="82" customFormat="1" ht="13.2" x14ac:dyDescent="0.25">
      <c r="P131" s="146"/>
      <c r="R131" s="146"/>
    </row>
    <row r="132" spans="16:18" s="82" customFormat="1" ht="13.2" x14ac:dyDescent="0.25">
      <c r="P132" s="146"/>
      <c r="R132" s="146"/>
    </row>
    <row r="133" spans="16:18" s="82" customFormat="1" ht="13.2" x14ac:dyDescent="0.25">
      <c r="P133" s="146"/>
      <c r="R133" s="146"/>
    </row>
    <row r="134" spans="16:18" s="82" customFormat="1" ht="13.2" x14ac:dyDescent="0.25">
      <c r="P134" s="146"/>
      <c r="R134" s="146"/>
    </row>
    <row r="135" spans="16:18" s="82" customFormat="1" ht="13.2" x14ac:dyDescent="0.25">
      <c r="P135" s="146"/>
      <c r="R135" s="146"/>
    </row>
    <row r="136" spans="16:18" s="82" customFormat="1" ht="13.2" x14ac:dyDescent="0.25">
      <c r="P136" s="146"/>
      <c r="R136" s="146"/>
    </row>
    <row r="137" spans="16:18" s="82" customFormat="1" ht="13.2" x14ac:dyDescent="0.25">
      <c r="P137" s="146"/>
      <c r="R137" s="146"/>
    </row>
    <row r="138" spans="16:18" s="82" customFormat="1" ht="13.2" x14ac:dyDescent="0.25">
      <c r="P138" s="146"/>
      <c r="R138" s="146"/>
    </row>
    <row r="139" spans="16:18" s="82" customFormat="1" ht="13.2" x14ac:dyDescent="0.25">
      <c r="P139" s="146"/>
      <c r="R139" s="146"/>
    </row>
    <row r="140" spans="16:18" s="82" customFormat="1" ht="13.2" x14ac:dyDescent="0.25">
      <c r="P140" s="146"/>
      <c r="R140" s="146"/>
    </row>
    <row r="141" spans="16:18" s="82" customFormat="1" ht="13.2" x14ac:dyDescent="0.25">
      <c r="P141" s="146"/>
      <c r="R141" s="146"/>
    </row>
    <row r="142" spans="16:18" s="82" customFormat="1" ht="13.2" x14ac:dyDescent="0.25">
      <c r="P142" s="146"/>
      <c r="R142" s="146"/>
    </row>
    <row r="143" spans="16:18" s="82" customFormat="1" ht="13.2" x14ac:dyDescent="0.25">
      <c r="P143" s="146"/>
      <c r="R143" s="146"/>
    </row>
    <row r="144" spans="16:18" s="82" customFormat="1" ht="13.2" x14ac:dyDescent="0.25">
      <c r="P144" s="146"/>
      <c r="R144" s="146"/>
    </row>
    <row r="145" spans="16:18" s="82" customFormat="1" ht="13.2" x14ac:dyDescent="0.25">
      <c r="P145" s="146"/>
      <c r="R145" s="146"/>
    </row>
    <row r="146" spans="16:18" s="82" customFormat="1" ht="13.2" x14ac:dyDescent="0.25">
      <c r="P146" s="146"/>
      <c r="R146" s="146"/>
    </row>
    <row r="147" spans="16:18" s="82" customFormat="1" ht="13.2" x14ac:dyDescent="0.25">
      <c r="P147" s="146"/>
      <c r="R147" s="146"/>
    </row>
    <row r="148" spans="16:18" s="82" customFormat="1" ht="13.2" x14ac:dyDescent="0.25">
      <c r="P148" s="146"/>
      <c r="R148" s="146"/>
    </row>
    <row r="149" spans="16:18" s="82" customFormat="1" ht="13.2" x14ac:dyDescent="0.25">
      <c r="P149" s="146"/>
      <c r="R149" s="146"/>
    </row>
    <row r="150" spans="16:18" s="82" customFormat="1" ht="13.2" x14ac:dyDescent="0.25">
      <c r="P150" s="146"/>
      <c r="R150" s="146"/>
    </row>
    <row r="151" spans="16:18" s="82" customFormat="1" ht="13.2" x14ac:dyDescent="0.25">
      <c r="P151" s="146"/>
      <c r="R151" s="146"/>
    </row>
    <row r="152" spans="16:18" s="82" customFormat="1" ht="13.2" x14ac:dyDescent="0.25">
      <c r="P152" s="146"/>
      <c r="R152" s="146"/>
    </row>
    <row r="153" spans="16:18" s="82" customFormat="1" ht="13.2" x14ac:dyDescent="0.25">
      <c r="P153" s="146"/>
      <c r="R153" s="146"/>
    </row>
    <row r="154" spans="16:18" s="82" customFormat="1" ht="13.2" x14ac:dyDescent="0.25">
      <c r="P154" s="146"/>
      <c r="R154" s="146"/>
    </row>
    <row r="155" spans="16:18" s="82" customFormat="1" ht="13.2" x14ac:dyDescent="0.25">
      <c r="P155" s="146"/>
      <c r="R155" s="146"/>
    </row>
    <row r="156" spans="16:18" s="82" customFormat="1" ht="13.2" x14ac:dyDescent="0.25">
      <c r="P156" s="146"/>
      <c r="R156" s="146"/>
    </row>
    <row r="157" spans="16:18" s="82" customFormat="1" ht="13.2" x14ac:dyDescent="0.25">
      <c r="P157" s="146"/>
      <c r="R157" s="146"/>
    </row>
    <row r="158" spans="16:18" s="82" customFormat="1" ht="13.2" x14ac:dyDescent="0.25">
      <c r="P158" s="146"/>
      <c r="R158" s="146"/>
    </row>
    <row r="159" spans="16:18" s="82" customFormat="1" ht="13.2" x14ac:dyDescent="0.25">
      <c r="P159" s="146"/>
      <c r="R159" s="146"/>
    </row>
    <row r="160" spans="16:18" s="82" customFormat="1" ht="13.2" x14ac:dyDescent="0.25">
      <c r="P160" s="146"/>
      <c r="R160" s="146"/>
    </row>
    <row r="161" spans="16:18" s="82" customFormat="1" ht="13.2" x14ac:dyDescent="0.25">
      <c r="P161" s="146"/>
      <c r="R161" s="146"/>
    </row>
    <row r="162" spans="16:18" s="82" customFormat="1" ht="13.2" x14ac:dyDescent="0.25">
      <c r="P162" s="146"/>
      <c r="R162" s="146"/>
    </row>
    <row r="163" spans="16:18" s="82" customFormat="1" ht="13.2" x14ac:dyDescent="0.25">
      <c r="P163" s="146"/>
      <c r="R163" s="146"/>
    </row>
    <row r="164" spans="16:18" s="82" customFormat="1" ht="13.2" x14ac:dyDescent="0.25">
      <c r="P164" s="146"/>
      <c r="R164" s="146"/>
    </row>
    <row r="165" spans="16:18" s="82" customFormat="1" ht="13.2" x14ac:dyDescent="0.25">
      <c r="P165" s="146"/>
      <c r="R165" s="146"/>
    </row>
    <row r="166" spans="16:18" s="82" customFormat="1" ht="13.2" x14ac:dyDescent="0.25">
      <c r="P166" s="146"/>
      <c r="R166" s="146"/>
    </row>
    <row r="167" spans="16:18" s="82" customFormat="1" ht="13.2" x14ac:dyDescent="0.25">
      <c r="P167" s="146"/>
      <c r="R167" s="146"/>
    </row>
    <row r="168" spans="16:18" s="82" customFormat="1" ht="13.2" x14ac:dyDescent="0.25">
      <c r="P168" s="146"/>
      <c r="R168" s="146"/>
    </row>
    <row r="169" spans="16:18" s="82" customFormat="1" ht="13.2" x14ac:dyDescent="0.25">
      <c r="P169" s="146"/>
      <c r="R169" s="146"/>
    </row>
    <row r="170" spans="16:18" s="82" customFormat="1" ht="13.2" x14ac:dyDescent="0.25">
      <c r="P170" s="146"/>
      <c r="R170" s="146"/>
    </row>
    <row r="171" spans="16:18" s="82" customFormat="1" ht="13.2" x14ac:dyDescent="0.25">
      <c r="P171" s="146"/>
      <c r="R171" s="146"/>
    </row>
    <row r="172" spans="16:18" s="82" customFormat="1" ht="13.2" x14ac:dyDescent="0.25">
      <c r="P172" s="146"/>
      <c r="R172" s="146"/>
    </row>
    <row r="173" spans="16:18" s="82" customFormat="1" ht="13.2" x14ac:dyDescent="0.25">
      <c r="P173" s="146"/>
      <c r="R173" s="146"/>
    </row>
    <row r="174" spans="16:18" s="82" customFormat="1" ht="13.2" x14ac:dyDescent="0.25">
      <c r="P174" s="146"/>
      <c r="R174" s="146"/>
    </row>
    <row r="175" spans="16:18" s="82" customFormat="1" ht="13.2" x14ac:dyDescent="0.25">
      <c r="P175" s="146"/>
      <c r="R175" s="146"/>
    </row>
    <row r="176" spans="16:18" s="82" customFormat="1" ht="13.2" x14ac:dyDescent="0.25">
      <c r="P176" s="146"/>
      <c r="R176" s="146"/>
    </row>
    <row r="177" spans="16:18" s="82" customFormat="1" ht="13.2" x14ac:dyDescent="0.25">
      <c r="P177" s="146"/>
      <c r="R177" s="146"/>
    </row>
    <row r="178" spans="16:18" s="82" customFormat="1" ht="13.2" x14ac:dyDescent="0.25">
      <c r="P178" s="146"/>
      <c r="R178" s="146"/>
    </row>
    <row r="179" spans="16:18" s="82" customFormat="1" ht="13.2" x14ac:dyDescent="0.25">
      <c r="P179" s="146"/>
      <c r="R179" s="146"/>
    </row>
    <row r="180" spans="16:18" s="82" customFormat="1" ht="13.2" x14ac:dyDescent="0.25">
      <c r="P180" s="146"/>
      <c r="R180" s="146"/>
    </row>
    <row r="181" spans="16:18" s="82" customFormat="1" ht="13.2" x14ac:dyDescent="0.25">
      <c r="P181" s="146"/>
      <c r="R181" s="146"/>
    </row>
    <row r="182" spans="16:18" s="82" customFormat="1" ht="13.2" x14ac:dyDescent="0.25">
      <c r="P182" s="146"/>
      <c r="R182" s="146"/>
    </row>
    <row r="183" spans="16:18" s="82" customFormat="1" ht="13.2" x14ac:dyDescent="0.25">
      <c r="P183" s="146"/>
      <c r="R183" s="146"/>
    </row>
    <row r="184" spans="16:18" s="82" customFormat="1" ht="13.2" x14ac:dyDescent="0.25">
      <c r="P184" s="146"/>
      <c r="R184" s="146"/>
    </row>
    <row r="185" spans="16:18" s="82" customFormat="1" ht="13.2" x14ac:dyDescent="0.25">
      <c r="P185" s="146"/>
      <c r="R185" s="146"/>
    </row>
    <row r="186" spans="16:18" s="82" customFormat="1" ht="13.2" x14ac:dyDescent="0.25">
      <c r="P186" s="146"/>
      <c r="R186" s="146"/>
    </row>
    <row r="187" spans="16:18" s="82" customFormat="1" ht="13.2" x14ac:dyDescent="0.25">
      <c r="P187" s="146"/>
      <c r="R187" s="146"/>
    </row>
    <row r="188" spans="16:18" s="82" customFormat="1" ht="13.2" x14ac:dyDescent="0.25">
      <c r="P188" s="146"/>
      <c r="R188" s="146"/>
    </row>
    <row r="189" spans="16:18" s="82" customFormat="1" ht="13.2" x14ac:dyDescent="0.25">
      <c r="P189" s="146"/>
      <c r="R189" s="146"/>
    </row>
    <row r="190" spans="16:18" s="82" customFormat="1" ht="13.2" x14ac:dyDescent="0.25">
      <c r="P190" s="146"/>
      <c r="R190" s="146"/>
    </row>
    <row r="191" spans="16:18" s="82" customFormat="1" ht="13.2" x14ac:dyDescent="0.25">
      <c r="P191" s="146"/>
      <c r="R191" s="146"/>
    </row>
    <row r="192" spans="16:18" s="82" customFormat="1" ht="13.2" x14ac:dyDescent="0.25">
      <c r="P192" s="146"/>
      <c r="R192" s="146"/>
    </row>
    <row r="193" spans="16:18" s="82" customFormat="1" ht="13.2" x14ac:dyDescent="0.25">
      <c r="P193" s="146"/>
      <c r="R193" s="146"/>
    </row>
    <row r="194" spans="16:18" s="82" customFormat="1" ht="13.2" x14ac:dyDescent="0.25">
      <c r="P194" s="146"/>
      <c r="R194" s="146"/>
    </row>
    <row r="195" spans="16:18" s="82" customFormat="1" ht="13.2" x14ac:dyDescent="0.25">
      <c r="P195" s="146"/>
      <c r="R195" s="146"/>
    </row>
    <row r="196" spans="16:18" s="82" customFormat="1" ht="13.2" x14ac:dyDescent="0.25">
      <c r="P196" s="146"/>
      <c r="R196" s="146"/>
    </row>
    <row r="197" spans="16:18" s="82" customFormat="1" ht="13.2" x14ac:dyDescent="0.25">
      <c r="P197" s="146"/>
      <c r="R197" s="146"/>
    </row>
    <row r="198" spans="16:18" s="82" customFormat="1" ht="13.2" x14ac:dyDescent="0.25">
      <c r="P198" s="146"/>
      <c r="R198" s="146"/>
    </row>
    <row r="199" spans="16:18" s="82" customFormat="1" ht="13.2" x14ac:dyDescent="0.25">
      <c r="P199" s="146"/>
      <c r="R199" s="146"/>
    </row>
    <row r="200" spans="16:18" s="82" customFormat="1" ht="13.2" x14ac:dyDescent="0.25">
      <c r="P200" s="146"/>
      <c r="R200" s="146"/>
    </row>
    <row r="201" spans="16:18" s="82" customFormat="1" ht="13.2" x14ac:dyDescent="0.25">
      <c r="P201" s="146"/>
      <c r="R201" s="146"/>
    </row>
    <row r="202" spans="16:18" s="82" customFormat="1" ht="13.2" x14ac:dyDescent="0.25">
      <c r="P202" s="146"/>
      <c r="R202" s="146"/>
    </row>
    <row r="203" spans="16:18" s="82" customFormat="1" ht="13.2" x14ac:dyDescent="0.25">
      <c r="P203" s="146"/>
      <c r="R203" s="146"/>
    </row>
    <row r="204" spans="16:18" s="82" customFormat="1" ht="13.2" x14ac:dyDescent="0.25">
      <c r="P204" s="146"/>
      <c r="R204" s="146"/>
    </row>
    <row r="205" spans="16:18" s="82" customFormat="1" ht="13.2" x14ac:dyDescent="0.25">
      <c r="P205" s="146"/>
      <c r="R205" s="146"/>
    </row>
    <row r="206" spans="16:18" s="82" customFormat="1" ht="13.2" x14ac:dyDescent="0.25">
      <c r="P206" s="146"/>
      <c r="R206" s="146"/>
    </row>
    <row r="207" spans="16:18" s="82" customFormat="1" ht="13.2" x14ac:dyDescent="0.25">
      <c r="P207" s="146"/>
      <c r="R207" s="146"/>
    </row>
    <row r="208" spans="16:18" s="82" customFormat="1" ht="13.2" x14ac:dyDescent="0.25">
      <c r="P208" s="146"/>
      <c r="R208" s="146"/>
    </row>
    <row r="209" spans="16:18" s="82" customFormat="1" ht="13.2" x14ac:dyDescent="0.25">
      <c r="P209" s="146"/>
      <c r="R209" s="146"/>
    </row>
    <row r="210" spans="16:18" s="82" customFormat="1" ht="13.2" x14ac:dyDescent="0.25">
      <c r="P210" s="146"/>
      <c r="R210" s="146"/>
    </row>
    <row r="211" spans="16:18" s="82" customFormat="1" ht="13.2" x14ac:dyDescent="0.25">
      <c r="P211" s="146"/>
      <c r="R211" s="146"/>
    </row>
    <row r="212" spans="16:18" s="82" customFormat="1" ht="13.2" x14ac:dyDescent="0.25">
      <c r="P212" s="146"/>
      <c r="R212" s="146"/>
    </row>
    <row r="213" spans="16:18" s="82" customFormat="1" ht="13.2" x14ac:dyDescent="0.25">
      <c r="P213" s="146"/>
      <c r="R213" s="146"/>
    </row>
    <row r="214" spans="16:18" s="82" customFormat="1" ht="13.2" x14ac:dyDescent="0.25">
      <c r="P214" s="146"/>
      <c r="R214" s="146"/>
    </row>
    <row r="215" spans="16:18" s="82" customFormat="1" ht="13.2" x14ac:dyDescent="0.25">
      <c r="P215" s="146"/>
      <c r="R215" s="146"/>
    </row>
    <row r="216" spans="16:18" s="82" customFormat="1" ht="13.2" x14ac:dyDescent="0.25">
      <c r="P216" s="146"/>
      <c r="R216" s="146"/>
    </row>
    <row r="217" spans="16:18" s="82" customFormat="1" ht="13.2" x14ac:dyDescent="0.25">
      <c r="P217" s="146"/>
      <c r="R217" s="146"/>
    </row>
    <row r="218" spans="16:18" s="82" customFormat="1" ht="13.2" x14ac:dyDescent="0.25">
      <c r="P218" s="146"/>
      <c r="R218" s="146"/>
    </row>
    <row r="219" spans="16:18" s="82" customFormat="1" ht="13.2" x14ac:dyDescent="0.25">
      <c r="P219" s="146"/>
      <c r="R219" s="146"/>
    </row>
    <row r="220" spans="16:18" s="82" customFormat="1" ht="13.2" x14ac:dyDescent="0.25">
      <c r="P220" s="146"/>
      <c r="R220" s="146"/>
    </row>
    <row r="221" spans="16:18" s="82" customFormat="1" ht="13.2" x14ac:dyDescent="0.25">
      <c r="P221" s="146"/>
      <c r="R221" s="146"/>
    </row>
    <row r="222" spans="16:18" s="82" customFormat="1" ht="13.2" x14ac:dyDescent="0.25">
      <c r="P222" s="146"/>
      <c r="R222" s="146"/>
    </row>
    <row r="223" spans="16:18" s="82" customFormat="1" ht="13.2" x14ac:dyDescent="0.25">
      <c r="P223" s="146"/>
      <c r="R223" s="146"/>
    </row>
    <row r="224" spans="16:18" s="82" customFormat="1" ht="13.2" x14ac:dyDescent="0.25">
      <c r="P224" s="146"/>
      <c r="R224" s="146"/>
    </row>
    <row r="225" spans="16:18" s="82" customFormat="1" ht="13.2" x14ac:dyDescent="0.25">
      <c r="P225" s="146"/>
      <c r="R225" s="146"/>
    </row>
    <row r="226" spans="16:18" s="82" customFormat="1" ht="13.2" x14ac:dyDescent="0.25">
      <c r="P226" s="146"/>
      <c r="R226" s="146"/>
    </row>
    <row r="227" spans="16:18" s="82" customFormat="1" ht="13.2" x14ac:dyDescent="0.25">
      <c r="P227" s="146"/>
      <c r="R227" s="146"/>
    </row>
    <row r="228" spans="16:18" s="82" customFormat="1" ht="13.2" x14ac:dyDescent="0.25">
      <c r="P228" s="146"/>
      <c r="R228" s="146"/>
    </row>
    <row r="229" spans="16:18" s="82" customFormat="1" ht="13.2" x14ac:dyDescent="0.25">
      <c r="P229" s="146"/>
      <c r="R229" s="146"/>
    </row>
    <row r="230" spans="16:18" s="82" customFormat="1" ht="13.2" x14ac:dyDescent="0.25">
      <c r="P230" s="146"/>
      <c r="R230" s="146"/>
    </row>
    <row r="231" spans="16:18" s="82" customFormat="1" ht="13.2" x14ac:dyDescent="0.25">
      <c r="P231" s="146"/>
      <c r="R231" s="146"/>
    </row>
    <row r="232" spans="16:18" s="82" customFormat="1" ht="13.2" x14ac:dyDescent="0.25">
      <c r="P232" s="146"/>
      <c r="R232" s="146"/>
    </row>
    <row r="233" spans="16:18" s="82" customFormat="1" ht="13.2" x14ac:dyDescent="0.25">
      <c r="P233" s="146"/>
      <c r="R233" s="146"/>
    </row>
    <row r="234" spans="16:18" s="82" customFormat="1" ht="13.2" x14ac:dyDescent="0.25">
      <c r="P234" s="146"/>
      <c r="R234" s="146"/>
    </row>
    <row r="235" spans="16:18" s="82" customFormat="1" ht="13.2" x14ac:dyDescent="0.25">
      <c r="P235" s="146"/>
      <c r="R235" s="146"/>
    </row>
    <row r="236" spans="16:18" s="82" customFormat="1" ht="13.2" x14ac:dyDescent="0.25">
      <c r="P236" s="146"/>
      <c r="R236" s="146"/>
    </row>
    <row r="237" spans="16:18" s="82" customFormat="1" ht="13.2" x14ac:dyDescent="0.25">
      <c r="P237" s="146"/>
      <c r="R237" s="146"/>
    </row>
    <row r="238" spans="16:18" s="82" customFormat="1" ht="13.2" x14ac:dyDescent="0.25">
      <c r="P238" s="146"/>
      <c r="R238" s="146"/>
    </row>
    <row r="239" spans="16:18" s="82" customFormat="1" ht="13.2" x14ac:dyDescent="0.25">
      <c r="P239" s="146"/>
      <c r="R239" s="146"/>
    </row>
    <row r="240" spans="16:18" s="82" customFormat="1" ht="13.2" x14ac:dyDescent="0.25">
      <c r="P240" s="146"/>
      <c r="R240" s="146"/>
    </row>
    <row r="241" spans="16:18" s="82" customFormat="1" ht="13.2" x14ac:dyDescent="0.25">
      <c r="P241" s="146"/>
      <c r="R241" s="146"/>
    </row>
    <row r="242" spans="16:18" s="82" customFormat="1" ht="13.2" x14ac:dyDescent="0.25">
      <c r="P242" s="146"/>
      <c r="R242" s="146"/>
    </row>
    <row r="243" spans="16:18" s="82" customFormat="1" ht="13.2" x14ac:dyDescent="0.25">
      <c r="P243" s="146"/>
      <c r="R243" s="146"/>
    </row>
    <row r="244" spans="16:18" s="82" customFormat="1" ht="13.2" x14ac:dyDescent="0.25">
      <c r="P244" s="146"/>
      <c r="R244" s="146"/>
    </row>
    <row r="245" spans="16:18" s="82" customFormat="1" ht="13.2" x14ac:dyDescent="0.25">
      <c r="P245" s="146"/>
      <c r="R245" s="146"/>
    </row>
    <row r="246" spans="16:18" s="82" customFormat="1" ht="13.2" x14ac:dyDescent="0.25">
      <c r="P246" s="146"/>
      <c r="R246" s="146"/>
    </row>
    <row r="247" spans="16:18" s="82" customFormat="1" ht="13.2" x14ac:dyDescent="0.25">
      <c r="P247" s="146"/>
      <c r="R247" s="146"/>
    </row>
    <row r="248" spans="16:18" s="82" customFormat="1" ht="13.2" x14ac:dyDescent="0.25">
      <c r="P248" s="146"/>
      <c r="R248" s="146"/>
    </row>
    <row r="249" spans="16:18" s="82" customFormat="1" ht="13.2" x14ac:dyDescent="0.25">
      <c r="P249" s="146"/>
      <c r="R249" s="146"/>
    </row>
    <row r="250" spans="16:18" s="82" customFormat="1" ht="13.2" x14ac:dyDescent="0.25">
      <c r="P250" s="146"/>
      <c r="R250" s="146"/>
    </row>
    <row r="251" spans="16:18" s="82" customFormat="1" ht="13.2" x14ac:dyDescent="0.25">
      <c r="P251" s="146"/>
      <c r="R251" s="146"/>
    </row>
    <row r="252" spans="16:18" s="82" customFormat="1" ht="13.2" x14ac:dyDescent="0.25">
      <c r="P252" s="146"/>
      <c r="R252" s="146"/>
    </row>
    <row r="253" spans="16:18" s="82" customFormat="1" ht="13.2" x14ac:dyDescent="0.25">
      <c r="P253" s="146"/>
      <c r="R253" s="146"/>
    </row>
    <row r="254" spans="16:18" s="82" customFormat="1" ht="13.2" x14ac:dyDescent="0.25">
      <c r="P254" s="146"/>
      <c r="R254" s="146"/>
    </row>
    <row r="255" spans="16:18" s="82" customFormat="1" ht="13.2" x14ac:dyDescent="0.25">
      <c r="P255" s="146"/>
      <c r="R255" s="146"/>
    </row>
    <row r="256" spans="16:18" s="82" customFormat="1" ht="13.2" x14ac:dyDescent="0.25">
      <c r="P256" s="146"/>
      <c r="R256" s="146"/>
    </row>
    <row r="257" spans="16:18" s="82" customFormat="1" ht="13.2" x14ac:dyDescent="0.25">
      <c r="P257" s="146"/>
      <c r="R257" s="146"/>
    </row>
    <row r="258" spans="16:18" s="82" customFormat="1" ht="13.2" x14ac:dyDescent="0.25">
      <c r="P258" s="146"/>
      <c r="R258" s="146"/>
    </row>
    <row r="259" spans="16:18" s="82" customFormat="1" ht="13.2" x14ac:dyDescent="0.25">
      <c r="P259" s="146"/>
      <c r="R259" s="146"/>
    </row>
    <row r="260" spans="16:18" s="82" customFormat="1" ht="13.2" x14ac:dyDescent="0.25">
      <c r="P260" s="146"/>
      <c r="R260" s="146"/>
    </row>
    <row r="261" spans="16:18" s="82" customFormat="1" ht="13.2" x14ac:dyDescent="0.25">
      <c r="P261" s="146"/>
      <c r="R261" s="146"/>
    </row>
    <row r="262" spans="16:18" s="82" customFormat="1" ht="13.2" x14ac:dyDescent="0.25">
      <c r="P262" s="146"/>
      <c r="R262" s="146"/>
    </row>
    <row r="263" spans="16:18" s="82" customFormat="1" ht="13.2" x14ac:dyDescent="0.25">
      <c r="P263" s="146"/>
      <c r="R263" s="146"/>
    </row>
    <row r="264" spans="16:18" s="82" customFormat="1" ht="13.2" x14ac:dyDescent="0.25">
      <c r="P264" s="146"/>
      <c r="R264" s="146"/>
    </row>
    <row r="265" spans="16:18" s="82" customFormat="1" ht="13.2" x14ac:dyDescent="0.25">
      <c r="P265" s="146"/>
      <c r="R265" s="146"/>
    </row>
    <row r="266" spans="16:18" s="82" customFormat="1" ht="13.2" x14ac:dyDescent="0.25">
      <c r="P266" s="146"/>
      <c r="R266" s="146"/>
    </row>
    <row r="267" spans="16:18" s="82" customFormat="1" ht="13.2" x14ac:dyDescent="0.25">
      <c r="P267" s="146"/>
      <c r="R267" s="146"/>
    </row>
    <row r="268" spans="16:18" s="82" customFormat="1" ht="13.2" x14ac:dyDescent="0.25">
      <c r="P268" s="146"/>
      <c r="R268" s="146"/>
    </row>
    <row r="269" spans="16:18" s="82" customFormat="1" ht="13.2" x14ac:dyDescent="0.25">
      <c r="P269" s="146"/>
      <c r="R269" s="146"/>
    </row>
    <row r="270" spans="16:18" s="82" customFormat="1" ht="13.2" x14ac:dyDescent="0.25">
      <c r="P270" s="146"/>
      <c r="R270" s="146"/>
    </row>
    <row r="271" spans="16:18" s="82" customFormat="1" ht="13.2" x14ac:dyDescent="0.25">
      <c r="P271" s="146"/>
      <c r="R271" s="146"/>
    </row>
    <row r="272" spans="16:18" s="82" customFormat="1" ht="13.2" x14ac:dyDescent="0.25">
      <c r="P272" s="146"/>
      <c r="R272" s="146"/>
    </row>
    <row r="273" spans="16:18" s="82" customFormat="1" ht="13.2" x14ac:dyDescent="0.25">
      <c r="P273" s="146"/>
      <c r="R273" s="146"/>
    </row>
    <row r="274" spans="16:18" s="82" customFormat="1" ht="13.2" x14ac:dyDescent="0.25">
      <c r="P274" s="146"/>
      <c r="R274" s="146"/>
    </row>
    <row r="275" spans="16:18" s="82" customFormat="1" ht="13.2" x14ac:dyDescent="0.25">
      <c r="P275" s="146"/>
      <c r="R275" s="146"/>
    </row>
    <row r="276" spans="16:18" s="82" customFormat="1" ht="13.2" x14ac:dyDescent="0.25">
      <c r="P276" s="146"/>
      <c r="R276" s="146"/>
    </row>
    <row r="277" spans="16:18" s="82" customFormat="1" ht="13.2" x14ac:dyDescent="0.25">
      <c r="P277" s="146"/>
      <c r="R277" s="146"/>
    </row>
    <row r="278" spans="16:18" s="82" customFormat="1" ht="13.2" x14ac:dyDescent="0.25">
      <c r="P278" s="146"/>
      <c r="R278" s="146"/>
    </row>
    <row r="279" spans="16:18" s="82" customFormat="1" ht="13.2" x14ac:dyDescent="0.25">
      <c r="P279" s="146"/>
      <c r="R279" s="146"/>
    </row>
    <row r="280" spans="16:18" s="82" customFormat="1" ht="13.2" x14ac:dyDescent="0.25">
      <c r="P280" s="146"/>
      <c r="R280" s="146"/>
    </row>
    <row r="281" spans="16:18" s="82" customFormat="1" ht="13.2" x14ac:dyDescent="0.25">
      <c r="P281" s="146"/>
      <c r="R281" s="146"/>
    </row>
    <row r="282" spans="16:18" s="82" customFormat="1" ht="13.2" x14ac:dyDescent="0.25">
      <c r="P282" s="146"/>
      <c r="R282" s="146"/>
    </row>
    <row r="283" spans="16:18" s="82" customFormat="1" ht="13.2" x14ac:dyDescent="0.25">
      <c r="P283" s="146"/>
      <c r="R283" s="146"/>
    </row>
    <row r="284" spans="16:18" s="82" customFormat="1" ht="13.2" x14ac:dyDescent="0.25">
      <c r="P284" s="146"/>
      <c r="R284" s="146"/>
    </row>
    <row r="285" spans="16:18" s="82" customFormat="1" ht="13.2" x14ac:dyDescent="0.25">
      <c r="P285" s="146"/>
      <c r="R285" s="146"/>
    </row>
    <row r="286" spans="16:18" s="82" customFormat="1" ht="13.2" x14ac:dyDescent="0.25">
      <c r="P286" s="146"/>
      <c r="R286" s="146"/>
    </row>
    <row r="287" spans="16:18" s="82" customFormat="1" ht="13.2" x14ac:dyDescent="0.25">
      <c r="P287" s="146"/>
      <c r="R287" s="146"/>
    </row>
    <row r="288" spans="16:18" s="82" customFormat="1" ht="13.2" x14ac:dyDescent="0.25">
      <c r="P288" s="146"/>
      <c r="R288" s="146"/>
    </row>
    <row r="289" spans="16:18" s="82" customFormat="1" ht="13.2" x14ac:dyDescent="0.25">
      <c r="P289" s="146"/>
      <c r="R289" s="146"/>
    </row>
    <row r="290" spans="16:18" s="82" customFormat="1" ht="13.2" x14ac:dyDescent="0.25">
      <c r="P290" s="146"/>
      <c r="R290" s="146"/>
    </row>
    <row r="291" spans="16:18" s="82" customFormat="1" ht="13.2" x14ac:dyDescent="0.25">
      <c r="P291" s="146"/>
      <c r="R291" s="146"/>
    </row>
    <row r="292" spans="16:18" s="82" customFormat="1" ht="13.2" x14ac:dyDescent="0.25">
      <c r="P292" s="146"/>
      <c r="R292" s="146"/>
    </row>
    <row r="293" spans="16:18" s="82" customFormat="1" ht="13.2" x14ac:dyDescent="0.25">
      <c r="P293" s="146"/>
      <c r="R293" s="146"/>
    </row>
    <row r="294" spans="16:18" s="82" customFormat="1" ht="13.2" x14ac:dyDescent="0.25">
      <c r="P294" s="146"/>
      <c r="R294" s="146"/>
    </row>
    <row r="295" spans="16:18" s="82" customFormat="1" ht="13.2" x14ac:dyDescent="0.25">
      <c r="P295" s="146"/>
      <c r="R295" s="146"/>
    </row>
    <row r="296" spans="16:18" s="82" customFormat="1" ht="13.2" x14ac:dyDescent="0.25">
      <c r="P296" s="146"/>
      <c r="R296" s="146"/>
    </row>
    <row r="297" spans="16:18" s="82" customFormat="1" ht="13.2" x14ac:dyDescent="0.25">
      <c r="P297" s="146"/>
      <c r="R297" s="146"/>
    </row>
    <row r="298" spans="16:18" s="82" customFormat="1" ht="13.2" x14ac:dyDescent="0.25">
      <c r="P298" s="146"/>
      <c r="R298" s="146"/>
    </row>
    <row r="299" spans="16:18" s="82" customFormat="1" ht="13.2" x14ac:dyDescent="0.25">
      <c r="P299" s="146"/>
      <c r="R299" s="146"/>
    </row>
    <row r="300" spans="16:18" s="82" customFormat="1" ht="13.2" x14ac:dyDescent="0.25">
      <c r="P300" s="146"/>
      <c r="R300" s="146"/>
    </row>
    <row r="301" spans="16:18" s="82" customFormat="1" ht="13.2" x14ac:dyDescent="0.25">
      <c r="P301" s="146"/>
      <c r="R301" s="146"/>
    </row>
    <row r="302" spans="16:18" s="82" customFormat="1" ht="13.2" x14ac:dyDescent="0.25">
      <c r="P302" s="146"/>
      <c r="R302" s="146"/>
    </row>
    <row r="303" spans="16:18" s="82" customFormat="1" ht="13.2" x14ac:dyDescent="0.25">
      <c r="P303" s="146"/>
      <c r="R303" s="146"/>
    </row>
    <row r="304" spans="16:18" s="82" customFormat="1" ht="13.2" x14ac:dyDescent="0.25">
      <c r="P304" s="146"/>
      <c r="R304" s="146"/>
    </row>
    <row r="305" spans="16:18" s="82" customFormat="1" ht="13.2" x14ac:dyDescent="0.25">
      <c r="P305" s="146"/>
      <c r="R305" s="146"/>
    </row>
    <row r="306" spans="16:18" s="82" customFormat="1" ht="13.2" x14ac:dyDescent="0.25">
      <c r="P306" s="146"/>
      <c r="R306" s="146"/>
    </row>
    <row r="307" spans="16:18" s="82" customFormat="1" ht="13.2" x14ac:dyDescent="0.25">
      <c r="P307" s="146"/>
      <c r="R307" s="146"/>
    </row>
  </sheetData>
  <mergeCells count="1">
    <mergeCell ref="P1:R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62"/>
  <sheetViews>
    <sheetView showGridLines="0" workbookViewId="0"/>
  </sheetViews>
  <sheetFormatPr defaultColWidth="9.6640625" defaultRowHeight="20.399999999999999" x14ac:dyDescent="0.35"/>
  <cols>
    <col min="1" max="1" width="35" style="1" customWidth="1"/>
    <col min="2" max="2" width="10.6640625" style="1" customWidth="1"/>
    <col min="3" max="3" width="11.88671875" style="1" customWidth="1"/>
    <col min="4" max="4" width="2" style="1" customWidth="1"/>
    <col min="5" max="5" width="13.5546875" style="1" customWidth="1"/>
    <col min="6" max="6" width="2.77734375" style="1" customWidth="1"/>
    <col min="7" max="7" width="10.109375" style="1" customWidth="1"/>
    <col min="8" max="8" width="2.21875" style="1" customWidth="1"/>
    <col min="9" max="9" width="15.33203125" style="1" customWidth="1"/>
    <col min="10" max="10" width="1.88671875" style="1" customWidth="1"/>
    <col min="11" max="11" width="8.77734375" style="1" customWidth="1"/>
    <col min="12" max="12" width="2.33203125" style="1" customWidth="1"/>
    <col min="13" max="13" width="9.44140625" style="1" bestFit="1" customWidth="1"/>
    <col min="14" max="14" width="2" style="1" customWidth="1"/>
    <col min="15" max="15" width="18.109375" style="2" customWidth="1"/>
    <col min="16" max="16" width="1.6640625" style="1" customWidth="1"/>
    <col min="17" max="17" width="16.109375" style="2" bestFit="1" customWidth="1"/>
    <col min="18" max="18" width="2" style="1" customWidth="1"/>
    <col min="19" max="19" width="15.21875" style="1" customWidth="1"/>
    <col min="20" max="20" width="10.109375" style="3" bestFit="1" customWidth="1"/>
    <col min="21" max="21" width="12.33203125" style="1" bestFit="1" customWidth="1"/>
    <col min="22" max="22" width="10.77734375" style="1" bestFit="1" customWidth="1"/>
    <col min="23" max="256" width="9.6640625" style="1"/>
    <col min="257" max="257" width="35" style="1" customWidth="1"/>
    <col min="258" max="258" width="10.6640625" style="1" customWidth="1"/>
    <col min="259" max="259" width="11.88671875" style="1" customWidth="1"/>
    <col min="260" max="260" width="0.77734375" style="1" customWidth="1"/>
    <col min="261" max="261" width="11" style="1" customWidth="1"/>
    <col min="262" max="262" width="1.33203125" style="1" customWidth="1"/>
    <col min="263" max="263" width="10.109375" style="1" customWidth="1"/>
    <col min="264" max="264" width="2.21875" style="1" customWidth="1"/>
    <col min="265" max="265" width="13.44140625" style="1" customWidth="1"/>
    <col min="266" max="266" width="1.88671875" style="1" customWidth="1"/>
    <col min="267" max="267" width="8.77734375" style="1" customWidth="1"/>
    <col min="268" max="268" width="1.109375" style="1" customWidth="1"/>
    <col min="269" max="269" width="9.44140625" style="1" bestFit="1" customWidth="1"/>
    <col min="270" max="270" width="1.33203125" style="1" customWidth="1"/>
    <col min="271" max="271" width="15.77734375" style="1" customWidth="1"/>
    <col min="272" max="272" width="1.6640625" style="1" customWidth="1"/>
    <col min="273" max="273" width="14.109375" style="1" customWidth="1"/>
    <col min="274" max="274" width="2" style="1" customWidth="1"/>
    <col min="275" max="275" width="13.21875" style="1" customWidth="1"/>
    <col min="276" max="276" width="10.109375" style="1" bestFit="1" customWidth="1"/>
    <col min="277" max="277" width="12.33203125" style="1" bestFit="1" customWidth="1"/>
    <col min="278" max="278" width="10.77734375" style="1" bestFit="1" customWidth="1"/>
    <col min="279" max="512" width="9.6640625" style="1"/>
    <col min="513" max="513" width="35" style="1" customWidth="1"/>
    <col min="514" max="514" width="10.6640625" style="1" customWidth="1"/>
    <col min="515" max="515" width="11.88671875" style="1" customWidth="1"/>
    <col min="516" max="516" width="0.77734375" style="1" customWidth="1"/>
    <col min="517" max="517" width="11" style="1" customWidth="1"/>
    <col min="518" max="518" width="1.33203125" style="1" customWidth="1"/>
    <col min="519" max="519" width="10.109375" style="1" customWidth="1"/>
    <col min="520" max="520" width="2.21875" style="1" customWidth="1"/>
    <col min="521" max="521" width="13.44140625" style="1" customWidth="1"/>
    <col min="522" max="522" width="1.88671875" style="1" customWidth="1"/>
    <col min="523" max="523" width="8.77734375" style="1" customWidth="1"/>
    <col min="524" max="524" width="1.109375" style="1" customWidth="1"/>
    <col min="525" max="525" width="9.44140625" style="1" bestFit="1" customWidth="1"/>
    <col min="526" max="526" width="1.33203125" style="1" customWidth="1"/>
    <col min="527" max="527" width="15.77734375" style="1" customWidth="1"/>
    <col min="528" max="528" width="1.6640625" style="1" customWidth="1"/>
    <col min="529" max="529" width="14.109375" style="1" customWidth="1"/>
    <col min="530" max="530" width="2" style="1" customWidth="1"/>
    <col min="531" max="531" width="13.21875" style="1" customWidth="1"/>
    <col min="532" max="532" width="10.109375" style="1" bestFit="1" customWidth="1"/>
    <col min="533" max="533" width="12.33203125" style="1" bestFit="1" customWidth="1"/>
    <col min="534" max="534" width="10.77734375" style="1" bestFit="1" customWidth="1"/>
    <col min="535" max="768" width="9.6640625" style="1"/>
    <col min="769" max="769" width="35" style="1" customWidth="1"/>
    <col min="770" max="770" width="10.6640625" style="1" customWidth="1"/>
    <col min="771" max="771" width="11.88671875" style="1" customWidth="1"/>
    <col min="772" max="772" width="0.77734375" style="1" customWidth="1"/>
    <col min="773" max="773" width="11" style="1" customWidth="1"/>
    <col min="774" max="774" width="1.33203125" style="1" customWidth="1"/>
    <col min="775" max="775" width="10.109375" style="1" customWidth="1"/>
    <col min="776" max="776" width="2.21875" style="1" customWidth="1"/>
    <col min="777" max="777" width="13.44140625" style="1" customWidth="1"/>
    <col min="778" max="778" width="1.88671875" style="1" customWidth="1"/>
    <col min="779" max="779" width="8.77734375" style="1" customWidth="1"/>
    <col min="780" max="780" width="1.109375" style="1" customWidth="1"/>
    <col min="781" max="781" width="9.44140625" style="1" bestFit="1" customWidth="1"/>
    <col min="782" max="782" width="1.33203125" style="1" customWidth="1"/>
    <col min="783" max="783" width="15.77734375" style="1" customWidth="1"/>
    <col min="784" max="784" width="1.6640625" style="1" customWidth="1"/>
    <col min="785" max="785" width="14.109375" style="1" customWidth="1"/>
    <col min="786" max="786" width="2" style="1" customWidth="1"/>
    <col min="787" max="787" width="13.21875" style="1" customWidth="1"/>
    <col min="788" max="788" width="10.109375" style="1" bestFit="1" customWidth="1"/>
    <col min="789" max="789" width="12.33203125" style="1" bestFit="1" customWidth="1"/>
    <col min="790" max="790" width="10.77734375" style="1" bestFit="1" customWidth="1"/>
    <col min="791" max="1024" width="9.6640625" style="1"/>
    <col min="1025" max="1025" width="35" style="1" customWidth="1"/>
    <col min="1026" max="1026" width="10.6640625" style="1" customWidth="1"/>
    <col min="1027" max="1027" width="11.88671875" style="1" customWidth="1"/>
    <col min="1028" max="1028" width="0.77734375" style="1" customWidth="1"/>
    <col min="1029" max="1029" width="11" style="1" customWidth="1"/>
    <col min="1030" max="1030" width="1.33203125" style="1" customWidth="1"/>
    <col min="1031" max="1031" width="10.109375" style="1" customWidth="1"/>
    <col min="1032" max="1032" width="2.21875" style="1" customWidth="1"/>
    <col min="1033" max="1033" width="13.44140625" style="1" customWidth="1"/>
    <col min="1034" max="1034" width="1.88671875" style="1" customWidth="1"/>
    <col min="1035" max="1035" width="8.77734375" style="1" customWidth="1"/>
    <col min="1036" max="1036" width="1.109375" style="1" customWidth="1"/>
    <col min="1037" max="1037" width="9.44140625" style="1" bestFit="1" customWidth="1"/>
    <col min="1038" max="1038" width="1.33203125" style="1" customWidth="1"/>
    <col min="1039" max="1039" width="15.77734375" style="1" customWidth="1"/>
    <col min="1040" max="1040" width="1.6640625" style="1" customWidth="1"/>
    <col min="1041" max="1041" width="14.109375" style="1" customWidth="1"/>
    <col min="1042" max="1042" width="2" style="1" customWidth="1"/>
    <col min="1043" max="1043" width="13.21875" style="1" customWidth="1"/>
    <col min="1044" max="1044" width="10.109375" style="1" bestFit="1" customWidth="1"/>
    <col min="1045" max="1045" width="12.33203125" style="1" bestFit="1" customWidth="1"/>
    <col min="1046" max="1046" width="10.77734375" style="1" bestFit="1" customWidth="1"/>
    <col min="1047" max="1280" width="9.6640625" style="1"/>
    <col min="1281" max="1281" width="35" style="1" customWidth="1"/>
    <col min="1282" max="1282" width="10.6640625" style="1" customWidth="1"/>
    <col min="1283" max="1283" width="11.88671875" style="1" customWidth="1"/>
    <col min="1284" max="1284" width="0.77734375" style="1" customWidth="1"/>
    <col min="1285" max="1285" width="11" style="1" customWidth="1"/>
    <col min="1286" max="1286" width="1.33203125" style="1" customWidth="1"/>
    <col min="1287" max="1287" width="10.109375" style="1" customWidth="1"/>
    <col min="1288" max="1288" width="2.21875" style="1" customWidth="1"/>
    <col min="1289" max="1289" width="13.44140625" style="1" customWidth="1"/>
    <col min="1290" max="1290" width="1.88671875" style="1" customWidth="1"/>
    <col min="1291" max="1291" width="8.77734375" style="1" customWidth="1"/>
    <col min="1292" max="1292" width="1.109375" style="1" customWidth="1"/>
    <col min="1293" max="1293" width="9.44140625" style="1" bestFit="1" customWidth="1"/>
    <col min="1294" max="1294" width="1.33203125" style="1" customWidth="1"/>
    <col min="1295" max="1295" width="15.77734375" style="1" customWidth="1"/>
    <col min="1296" max="1296" width="1.6640625" style="1" customWidth="1"/>
    <col min="1297" max="1297" width="14.109375" style="1" customWidth="1"/>
    <col min="1298" max="1298" width="2" style="1" customWidth="1"/>
    <col min="1299" max="1299" width="13.21875" style="1" customWidth="1"/>
    <col min="1300" max="1300" width="10.109375" style="1" bestFit="1" customWidth="1"/>
    <col min="1301" max="1301" width="12.33203125" style="1" bestFit="1" customWidth="1"/>
    <col min="1302" max="1302" width="10.77734375" style="1" bestFit="1" customWidth="1"/>
    <col min="1303" max="1536" width="9.6640625" style="1"/>
    <col min="1537" max="1537" width="35" style="1" customWidth="1"/>
    <col min="1538" max="1538" width="10.6640625" style="1" customWidth="1"/>
    <col min="1539" max="1539" width="11.88671875" style="1" customWidth="1"/>
    <col min="1540" max="1540" width="0.77734375" style="1" customWidth="1"/>
    <col min="1541" max="1541" width="11" style="1" customWidth="1"/>
    <col min="1542" max="1542" width="1.33203125" style="1" customWidth="1"/>
    <col min="1543" max="1543" width="10.109375" style="1" customWidth="1"/>
    <col min="1544" max="1544" width="2.21875" style="1" customWidth="1"/>
    <col min="1545" max="1545" width="13.44140625" style="1" customWidth="1"/>
    <col min="1546" max="1546" width="1.88671875" style="1" customWidth="1"/>
    <col min="1547" max="1547" width="8.77734375" style="1" customWidth="1"/>
    <col min="1548" max="1548" width="1.109375" style="1" customWidth="1"/>
    <col min="1549" max="1549" width="9.44140625" style="1" bestFit="1" customWidth="1"/>
    <col min="1550" max="1550" width="1.33203125" style="1" customWidth="1"/>
    <col min="1551" max="1551" width="15.77734375" style="1" customWidth="1"/>
    <col min="1552" max="1552" width="1.6640625" style="1" customWidth="1"/>
    <col min="1553" max="1553" width="14.109375" style="1" customWidth="1"/>
    <col min="1554" max="1554" width="2" style="1" customWidth="1"/>
    <col min="1555" max="1555" width="13.21875" style="1" customWidth="1"/>
    <col min="1556" max="1556" width="10.109375" style="1" bestFit="1" customWidth="1"/>
    <col min="1557" max="1557" width="12.33203125" style="1" bestFit="1" customWidth="1"/>
    <col min="1558" max="1558" width="10.77734375" style="1" bestFit="1" customWidth="1"/>
    <col min="1559" max="1792" width="9.6640625" style="1"/>
    <col min="1793" max="1793" width="35" style="1" customWidth="1"/>
    <col min="1794" max="1794" width="10.6640625" style="1" customWidth="1"/>
    <col min="1795" max="1795" width="11.88671875" style="1" customWidth="1"/>
    <col min="1796" max="1796" width="0.77734375" style="1" customWidth="1"/>
    <col min="1797" max="1797" width="11" style="1" customWidth="1"/>
    <col min="1798" max="1798" width="1.33203125" style="1" customWidth="1"/>
    <col min="1799" max="1799" width="10.109375" style="1" customWidth="1"/>
    <col min="1800" max="1800" width="2.21875" style="1" customWidth="1"/>
    <col min="1801" max="1801" width="13.44140625" style="1" customWidth="1"/>
    <col min="1802" max="1802" width="1.88671875" style="1" customWidth="1"/>
    <col min="1803" max="1803" width="8.77734375" style="1" customWidth="1"/>
    <col min="1804" max="1804" width="1.109375" style="1" customWidth="1"/>
    <col min="1805" max="1805" width="9.44140625" style="1" bestFit="1" customWidth="1"/>
    <col min="1806" max="1806" width="1.33203125" style="1" customWidth="1"/>
    <col min="1807" max="1807" width="15.77734375" style="1" customWidth="1"/>
    <col min="1808" max="1808" width="1.6640625" style="1" customWidth="1"/>
    <col min="1809" max="1809" width="14.109375" style="1" customWidth="1"/>
    <col min="1810" max="1810" width="2" style="1" customWidth="1"/>
    <col min="1811" max="1811" width="13.21875" style="1" customWidth="1"/>
    <col min="1812" max="1812" width="10.109375" style="1" bestFit="1" customWidth="1"/>
    <col min="1813" max="1813" width="12.33203125" style="1" bestFit="1" customWidth="1"/>
    <col min="1814" max="1814" width="10.77734375" style="1" bestFit="1" customWidth="1"/>
    <col min="1815" max="2048" width="9.6640625" style="1"/>
    <col min="2049" max="2049" width="35" style="1" customWidth="1"/>
    <col min="2050" max="2050" width="10.6640625" style="1" customWidth="1"/>
    <col min="2051" max="2051" width="11.88671875" style="1" customWidth="1"/>
    <col min="2052" max="2052" width="0.77734375" style="1" customWidth="1"/>
    <col min="2053" max="2053" width="11" style="1" customWidth="1"/>
    <col min="2054" max="2054" width="1.33203125" style="1" customWidth="1"/>
    <col min="2055" max="2055" width="10.109375" style="1" customWidth="1"/>
    <col min="2056" max="2056" width="2.21875" style="1" customWidth="1"/>
    <col min="2057" max="2057" width="13.44140625" style="1" customWidth="1"/>
    <col min="2058" max="2058" width="1.88671875" style="1" customWidth="1"/>
    <col min="2059" max="2059" width="8.77734375" style="1" customWidth="1"/>
    <col min="2060" max="2060" width="1.109375" style="1" customWidth="1"/>
    <col min="2061" max="2061" width="9.44140625" style="1" bestFit="1" customWidth="1"/>
    <col min="2062" max="2062" width="1.33203125" style="1" customWidth="1"/>
    <col min="2063" max="2063" width="15.77734375" style="1" customWidth="1"/>
    <col min="2064" max="2064" width="1.6640625" style="1" customWidth="1"/>
    <col min="2065" max="2065" width="14.109375" style="1" customWidth="1"/>
    <col min="2066" max="2066" width="2" style="1" customWidth="1"/>
    <col min="2067" max="2067" width="13.21875" style="1" customWidth="1"/>
    <col min="2068" max="2068" width="10.109375" style="1" bestFit="1" customWidth="1"/>
    <col min="2069" max="2069" width="12.33203125" style="1" bestFit="1" customWidth="1"/>
    <col min="2070" max="2070" width="10.77734375" style="1" bestFit="1" customWidth="1"/>
    <col min="2071" max="2304" width="9.6640625" style="1"/>
    <col min="2305" max="2305" width="35" style="1" customWidth="1"/>
    <col min="2306" max="2306" width="10.6640625" style="1" customWidth="1"/>
    <col min="2307" max="2307" width="11.88671875" style="1" customWidth="1"/>
    <col min="2308" max="2308" width="0.77734375" style="1" customWidth="1"/>
    <col min="2309" max="2309" width="11" style="1" customWidth="1"/>
    <col min="2310" max="2310" width="1.33203125" style="1" customWidth="1"/>
    <col min="2311" max="2311" width="10.109375" style="1" customWidth="1"/>
    <col min="2312" max="2312" width="2.21875" style="1" customWidth="1"/>
    <col min="2313" max="2313" width="13.44140625" style="1" customWidth="1"/>
    <col min="2314" max="2314" width="1.88671875" style="1" customWidth="1"/>
    <col min="2315" max="2315" width="8.77734375" style="1" customWidth="1"/>
    <col min="2316" max="2316" width="1.109375" style="1" customWidth="1"/>
    <col min="2317" max="2317" width="9.44140625" style="1" bestFit="1" customWidth="1"/>
    <col min="2318" max="2318" width="1.33203125" style="1" customWidth="1"/>
    <col min="2319" max="2319" width="15.77734375" style="1" customWidth="1"/>
    <col min="2320" max="2320" width="1.6640625" style="1" customWidth="1"/>
    <col min="2321" max="2321" width="14.109375" style="1" customWidth="1"/>
    <col min="2322" max="2322" width="2" style="1" customWidth="1"/>
    <col min="2323" max="2323" width="13.21875" style="1" customWidth="1"/>
    <col min="2324" max="2324" width="10.109375" style="1" bestFit="1" customWidth="1"/>
    <col min="2325" max="2325" width="12.33203125" style="1" bestFit="1" customWidth="1"/>
    <col min="2326" max="2326" width="10.77734375" style="1" bestFit="1" customWidth="1"/>
    <col min="2327" max="2560" width="9.6640625" style="1"/>
    <col min="2561" max="2561" width="35" style="1" customWidth="1"/>
    <col min="2562" max="2562" width="10.6640625" style="1" customWidth="1"/>
    <col min="2563" max="2563" width="11.88671875" style="1" customWidth="1"/>
    <col min="2564" max="2564" width="0.77734375" style="1" customWidth="1"/>
    <col min="2565" max="2565" width="11" style="1" customWidth="1"/>
    <col min="2566" max="2566" width="1.33203125" style="1" customWidth="1"/>
    <col min="2567" max="2567" width="10.109375" style="1" customWidth="1"/>
    <col min="2568" max="2568" width="2.21875" style="1" customWidth="1"/>
    <col min="2569" max="2569" width="13.44140625" style="1" customWidth="1"/>
    <col min="2570" max="2570" width="1.88671875" style="1" customWidth="1"/>
    <col min="2571" max="2571" width="8.77734375" style="1" customWidth="1"/>
    <col min="2572" max="2572" width="1.109375" style="1" customWidth="1"/>
    <col min="2573" max="2573" width="9.44140625" style="1" bestFit="1" customWidth="1"/>
    <col min="2574" max="2574" width="1.33203125" style="1" customWidth="1"/>
    <col min="2575" max="2575" width="15.77734375" style="1" customWidth="1"/>
    <col min="2576" max="2576" width="1.6640625" style="1" customWidth="1"/>
    <col min="2577" max="2577" width="14.109375" style="1" customWidth="1"/>
    <col min="2578" max="2578" width="2" style="1" customWidth="1"/>
    <col min="2579" max="2579" width="13.21875" style="1" customWidth="1"/>
    <col min="2580" max="2580" width="10.109375" style="1" bestFit="1" customWidth="1"/>
    <col min="2581" max="2581" width="12.33203125" style="1" bestFit="1" customWidth="1"/>
    <col min="2582" max="2582" width="10.77734375" style="1" bestFit="1" customWidth="1"/>
    <col min="2583" max="2816" width="9.6640625" style="1"/>
    <col min="2817" max="2817" width="35" style="1" customWidth="1"/>
    <col min="2818" max="2818" width="10.6640625" style="1" customWidth="1"/>
    <col min="2819" max="2819" width="11.88671875" style="1" customWidth="1"/>
    <col min="2820" max="2820" width="0.77734375" style="1" customWidth="1"/>
    <col min="2821" max="2821" width="11" style="1" customWidth="1"/>
    <col min="2822" max="2822" width="1.33203125" style="1" customWidth="1"/>
    <col min="2823" max="2823" width="10.109375" style="1" customWidth="1"/>
    <col min="2824" max="2824" width="2.21875" style="1" customWidth="1"/>
    <col min="2825" max="2825" width="13.44140625" style="1" customWidth="1"/>
    <col min="2826" max="2826" width="1.88671875" style="1" customWidth="1"/>
    <col min="2827" max="2827" width="8.77734375" style="1" customWidth="1"/>
    <col min="2828" max="2828" width="1.109375" style="1" customWidth="1"/>
    <col min="2829" max="2829" width="9.44140625" style="1" bestFit="1" customWidth="1"/>
    <col min="2830" max="2830" width="1.33203125" style="1" customWidth="1"/>
    <col min="2831" max="2831" width="15.77734375" style="1" customWidth="1"/>
    <col min="2832" max="2832" width="1.6640625" style="1" customWidth="1"/>
    <col min="2833" max="2833" width="14.109375" style="1" customWidth="1"/>
    <col min="2834" max="2834" width="2" style="1" customWidth="1"/>
    <col min="2835" max="2835" width="13.21875" style="1" customWidth="1"/>
    <col min="2836" max="2836" width="10.109375" style="1" bestFit="1" customWidth="1"/>
    <col min="2837" max="2837" width="12.33203125" style="1" bestFit="1" customWidth="1"/>
    <col min="2838" max="2838" width="10.77734375" style="1" bestFit="1" customWidth="1"/>
    <col min="2839" max="3072" width="9.6640625" style="1"/>
    <col min="3073" max="3073" width="35" style="1" customWidth="1"/>
    <col min="3074" max="3074" width="10.6640625" style="1" customWidth="1"/>
    <col min="3075" max="3075" width="11.88671875" style="1" customWidth="1"/>
    <col min="3076" max="3076" width="0.77734375" style="1" customWidth="1"/>
    <col min="3077" max="3077" width="11" style="1" customWidth="1"/>
    <col min="3078" max="3078" width="1.33203125" style="1" customWidth="1"/>
    <col min="3079" max="3079" width="10.109375" style="1" customWidth="1"/>
    <col min="3080" max="3080" width="2.21875" style="1" customWidth="1"/>
    <col min="3081" max="3081" width="13.44140625" style="1" customWidth="1"/>
    <col min="3082" max="3082" width="1.88671875" style="1" customWidth="1"/>
    <col min="3083" max="3083" width="8.77734375" style="1" customWidth="1"/>
    <col min="3084" max="3084" width="1.109375" style="1" customWidth="1"/>
    <col min="3085" max="3085" width="9.44140625" style="1" bestFit="1" customWidth="1"/>
    <col min="3086" max="3086" width="1.33203125" style="1" customWidth="1"/>
    <col min="3087" max="3087" width="15.77734375" style="1" customWidth="1"/>
    <col min="3088" max="3088" width="1.6640625" style="1" customWidth="1"/>
    <col min="3089" max="3089" width="14.109375" style="1" customWidth="1"/>
    <col min="3090" max="3090" width="2" style="1" customWidth="1"/>
    <col min="3091" max="3091" width="13.21875" style="1" customWidth="1"/>
    <col min="3092" max="3092" width="10.109375" style="1" bestFit="1" customWidth="1"/>
    <col min="3093" max="3093" width="12.33203125" style="1" bestFit="1" customWidth="1"/>
    <col min="3094" max="3094" width="10.77734375" style="1" bestFit="1" customWidth="1"/>
    <col min="3095" max="3328" width="9.6640625" style="1"/>
    <col min="3329" max="3329" width="35" style="1" customWidth="1"/>
    <col min="3330" max="3330" width="10.6640625" style="1" customWidth="1"/>
    <col min="3331" max="3331" width="11.88671875" style="1" customWidth="1"/>
    <col min="3332" max="3332" width="0.77734375" style="1" customWidth="1"/>
    <col min="3333" max="3333" width="11" style="1" customWidth="1"/>
    <col min="3334" max="3334" width="1.33203125" style="1" customWidth="1"/>
    <col min="3335" max="3335" width="10.109375" style="1" customWidth="1"/>
    <col min="3336" max="3336" width="2.21875" style="1" customWidth="1"/>
    <col min="3337" max="3337" width="13.44140625" style="1" customWidth="1"/>
    <col min="3338" max="3338" width="1.88671875" style="1" customWidth="1"/>
    <col min="3339" max="3339" width="8.77734375" style="1" customWidth="1"/>
    <col min="3340" max="3340" width="1.109375" style="1" customWidth="1"/>
    <col min="3341" max="3341" width="9.44140625" style="1" bestFit="1" customWidth="1"/>
    <col min="3342" max="3342" width="1.33203125" style="1" customWidth="1"/>
    <col min="3343" max="3343" width="15.77734375" style="1" customWidth="1"/>
    <col min="3344" max="3344" width="1.6640625" style="1" customWidth="1"/>
    <col min="3345" max="3345" width="14.109375" style="1" customWidth="1"/>
    <col min="3346" max="3346" width="2" style="1" customWidth="1"/>
    <col min="3347" max="3347" width="13.21875" style="1" customWidth="1"/>
    <col min="3348" max="3348" width="10.109375" style="1" bestFit="1" customWidth="1"/>
    <col min="3349" max="3349" width="12.33203125" style="1" bestFit="1" customWidth="1"/>
    <col min="3350" max="3350" width="10.77734375" style="1" bestFit="1" customWidth="1"/>
    <col min="3351" max="3584" width="9.6640625" style="1"/>
    <col min="3585" max="3585" width="35" style="1" customWidth="1"/>
    <col min="3586" max="3586" width="10.6640625" style="1" customWidth="1"/>
    <col min="3587" max="3587" width="11.88671875" style="1" customWidth="1"/>
    <col min="3588" max="3588" width="0.77734375" style="1" customWidth="1"/>
    <col min="3589" max="3589" width="11" style="1" customWidth="1"/>
    <col min="3590" max="3590" width="1.33203125" style="1" customWidth="1"/>
    <col min="3591" max="3591" width="10.109375" style="1" customWidth="1"/>
    <col min="3592" max="3592" width="2.21875" style="1" customWidth="1"/>
    <col min="3593" max="3593" width="13.44140625" style="1" customWidth="1"/>
    <col min="3594" max="3594" width="1.88671875" style="1" customWidth="1"/>
    <col min="3595" max="3595" width="8.77734375" style="1" customWidth="1"/>
    <col min="3596" max="3596" width="1.109375" style="1" customWidth="1"/>
    <col min="3597" max="3597" width="9.44140625" style="1" bestFit="1" customWidth="1"/>
    <col min="3598" max="3598" width="1.33203125" style="1" customWidth="1"/>
    <col min="3599" max="3599" width="15.77734375" style="1" customWidth="1"/>
    <col min="3600" max="3600" width="1.6640625" style="1" customWidth="1"/>
    <col min="3601" max="3601" width="14.109375" style="1" customWidth="1"/>
    <col min="3602" max="3602" width="2" style="1" customWidth="1"/>
    <col min="3603" max="3603" width="13.21875" style="1" customWidth="1"/>
    <col min="3604" max="3604" width="10.109375" style="1" bestFit="1" customWidth="1"/>
    <col min="3605" max="3605" width="12.33203125" style="1" bestFit="1" customWidth="1"/>
    <col min="3606" max="3606" width="10.77734375" style="1" bestFit="1" customWidth="1"/>
    <col min="3607" max="3840" width="9.6640625" style="1"/>
    <col min="3841" max="3841" width="35" style="1" customWidth="1"/>
    <col min="3842" max="3842" width="10.6640625" style="1" customWidth="1"/>
    <col min="3843" max="3843" width="11.88671875" style="1" customWidth="1"/>
    <col min="3844" max="3844" width="0.77734375" style="1" customWidth="1"/>
    <col min="3845" max="3845" width="11" style="1" customWidth="1"/>
    <col min="3846" max="3846" width="1.33203125" style="1" customWidth="1"/>
    <col min="3847" max="3847" width="10.109375" style="1" customWidth="1"/>
    <col min="3848" max="3848" width="2.21875" style="1" customWidth="1"/>
    <col min="3849" max="3849" width="13.44140625" style="1" customWidth="1"/>
    <col min="3850" max="3850" width="1.88671875" style="1" customWidth="1"/>
    <col min="3851" max="3851" width="8.77734375" style="1" customWidth="1"/>
    <col min="3852" max="3852" width="1.109375" style="1" customWidth="1"/>
    <col min="3853" max="3853" width="9.44140625" style="1" bestFit="1" customWidth="1"/>
    <col min="3854" max="3854" width="1.33203125" style="1" customWidth="1"/>
    <col min="3855" max="3855" width="15.77734375" style="1" customWidth="1"/>
    <col min="3856" max="3856" width="1.6640625" style="1" customWidth="1"/>
    <col min="3857" max="3857" width="14.109375" style="1" customWidth="1"/>
    <col min="3858" max="3858" width="2" style="1" customWidth="1"/>
    <col min="3859" max="3859" width="13.21875" style="1" customWidth="1"/>
    <col min="3860" max="3860" width="10.109375" style="1" bestFit="1" customWidth="1"/>
    <col min="3861" max="3861" width="12.33203125" style="1" bestFit="1" customWidth="1"/>
    <col min="3862" max="3862" width="10.77734375" style="1" bestFit="1" customWidth="1"/>
    <col min="3863" max="4096" width="9.6640625" style="1"/>
    <col min="4097" max="4097" width="35" style="1" customWidth="1"/>
    <col min="4098" max="4098" width="10.6640625" style="1" customWidth="1"/>
    <col min="4099" max="4099" width="11.88671875" style="1" customWidth="1"/>
    <col min="4100" max="4100" width="0.77734375" style="1" customWidth="1"/>
    <col min="4101" max="4101" width="11" style="1" customWidth="1"/>
    <col min="4102" max="4102" width="1.33203125" style="1" customWidth="1"/>
    <col min="4103" max="4103" width="10.109375" style="1" customWidth="1"/>
    <col min="4104" max="4104" width="2.21875" style="1" customWidth="1"/>
    <col min="4105" max="4105" width="13.44140625" style="1" customWidth="1"/>
    <col min="4106" max="4106" width="1.88671875" style="1" customWidth="1"/>
    <col min="4107" max="4107" width="8.77734375" style="1" customWidth="1"/>
    <col min="4108" max="4108" width="1.109375" style="1" customWidth="1"/>
    <col min="4109" max="4109" width="9.44140625" style="1" bestFit="1" customWidth="1"/>
    <col min="4110" max="4110" width="1.33203125" style="1" customWidth="1"/>
    <col min="4111" max="4111" width="15.77734375" style="1" customWidth="1"/>
    <col min="4112" max="4112" width="1.6640625" style="1" customWidth="1"/>
    <col min="4113" max="4113" width="14.109375" style="1" customWidth="1"/>
    <col min="4114" max="4114" width="2" style="1" customWidth="1"/>
    <col min="4115" max="4115" width="13.21875" style="1" customWidth="1"/>
    <col min="4116" max="4116" width="10.109375" style="1" bestFit="1" customWidth="1"/>
    <col min="4117" max="4117" width="12.33203125" style="1" bestFit="1" customWidth="1"/>
    <col min="4118" max="4118" width="10.77734375" style="1" bestFit="1" customWidth="1"/>
    <col min="4119" max="4352" width="9.6640625" style="1"/>
    <col min="4353" max="4353" width="35" style="1" customWidth="1"/>
    <col min="4354" max="4354" width="10.6640625" style="1" customWidth="1"/>
    <col min="4355" max="4355" width="11.88671875" style="1" customWidth="1"/>
    <col min="4356" max="4356" width="0.77734375" style="1" customWidth="1"/>
    <col min="4357" max="4357" width="11" style="1" customWidth="1"/>
    <col min="4358" max="4358" width="1.33203125" style="1" customWidth="1"/>
    <col min="4359" max="4359" width="10.109375" style="1" customWidth="1"/>
    <col min="4360" max="4360" width="2.21875" style="1" customWidth="1"/>
    <col min="4361" max="4361" width="13.44140625" style="1" customWidth="1"/>
    <col min="4362" max="4362" width="1.88671875" style="1" customWidth="1"/>
    <col min="4363" max="4363" width="8.77734375" style="1" customWidth="1"/>
    <col min="4364" max="4364" width="1.109375" style="1" customWidth="1"/>
    <col min="4365" max="4365" width="9.44140625" style="1" bestFit="1" customWidth="1"/>
    <col min="4366" max="4366" width="1.33203125" style="1" customWidth="1"/>
    <col min="4367" max="4367" width="15.77734375" style="1" customWidth="1"/>
    <col min="4368" max="4368" width="1.6640625" style="1" customWidth="1"/>
    <col min="4369" max="4369" width="14.109375" style="1" customWidth="1"/>
    <col min="4370" max="4370" width="2" style="1" customWidth="1"/>
    <col min="4371" max="4371" width="13.21875" style="1" customWidth="1"/>
    <col min="4372" max="4372" width="10.109375" style="1" bestFit="1" customWidth="1"/>
    <col min="4373" max="4373" width="12.33203125" style="1" bestFit="1" customWidth="1"/>
    <col min="4374" max="4374" width="10.77734375" style="1" bestFit="1" customWidth="1"/>
    <col min="4375" max="4608" width="9.6640625" style="1"/>
    <col min="4609" max="4609" width="35" style="1" customWidth="1"/>
    <col min="4610" max="4610" width="10.6640625" style="1" customWidth="1"/>
    <col min="4611" max="4611" width="11.88671875" style="1" customWidth="1"/>
    <col min="4612" max="4612" width="0.77734375" style="1" customWidth="1"/>
    <col min="4613" max="4613" width="11" style="1" customWidth="1"/>
    <col min="4614" max="4614" width="1.33203125" style="1" customWidth="1"/>
    <col min="4615" max="4615" width="10.109375" style="1" customWidth="1"/>
    <col min="4616" max="4616" width="2.21875" style="1" customWidth="1"/>
    <col min="4617" max="4617" width="13.44140625" style="1" customWidth="1"/>
    <col min="4618" max="4618" width="1.88671875" style="1" customWidth="1"/>
    <col min="4619" max="4619" width="8.77734375" style="1" customWidth="1"/>
    <col min="4620" max="4620" width="1.109375" style="1" customWidth="1"/>
    <col min="4621" max="4621" width="9.44140625" style="1" bestFit="1" customWidth="1"/>
    <col min="4622" max="4622" width="1.33203125" style="1" customWidth="1"/>
    <col min="4623" max="4623" width="15.77734375" style="1" customWidth="1"/>
    <col min="4624" max="4624" width="1.6640625" style="1" customWidth="1"/>
    <col min="4625" max="4625" width="14.109375" style="1" customWidth="1"/>
    <col min="4626" max="4626" width="2" style="1" customWidth="1"/>
    <col min="4627" max="4627" width="13.21875" style="1" customWidth="1"/>
    <col min="4628" max="4628" width="10.109375" style="1" bestFit="1" customWidth="1"/>
    <col min="4629" max="4629" width="12.33203125" style="1" bestFit="1" customWidth="1"/>
    <col min="4630" max="4630" width="10.77734375" style="1" bestFit="1" customWidth="1"/>
    <col min="4631" max="4864" width="9.6640625" style="1"/>
    <col min="4865" max="4865" width="35" style="1" customWidth="1"/>
    <col min="4866" max="4866" width="10.6640625" style="1" customWidth="1"/>
    <col min="4867" max="4867" width="11.88671875" style="1" customWidth="1"/>
    <col min="4868" max="4868" width="0.77734375" style="1" customWidth="1"/>
    <col min="4869" max="4869" width="11" style="1" customWidth="1"/>
    <col min="4870" max="4870" width="1.33203125" style="1" customWidth="1"/>
    <col min="4871" max="4871" width="10.109375" style="1" customWidth="1"/>
    <col min="4872" max="4872" width="2.21875" style="1" customWidth="1"/>
    <col min="4873" max="4873" width="13.44140625" style="1" customWidth="1"/>
    <col min="4874" max="4874" width="1.88671875" style="1" customWidth="1"/>
    <col min="4875" max="4875" width="8.77734375" style="1" customWidth="1"/>
    <col min="4876" max="4876" width="1.109375" style="1" customWidth="1"/>
    <col min="4877" max="4877" width="9.44140625" style="1" bestFit="1" customWidth="1"/>
    <col min="4878" max="4878" width="1.33203125" style="1" customWidth="1"/>
    <col min="4879" max="4879" width="15.77734375" style="1" customWidth="1"/>
    <col min="4880" max="4880" width="1.6640625" style="1" customWidth="1"/>
    <col min="4881" max="4881" width="14.109375" style="1" customWidth="1"/>
    <col min="4882" max="4882" width="2" style="1" customWidth="1"/>
    <col min="4883" max="4883" width="13.21875" style="1" customWidth="1"/>
    <col min="4884" max="4884" width="10.109375" style="1" bestFit="1" customWidth="1"/>
    <col min="4885" max="4885" width="12.33203125" style="1" bestFit="1" customWidth="1"/>
    <col min="4886" max="4886" width="10.77734375" style="1" bestFit="1" customWidth="1"/>
    <col min="4887" max="5120" width="9.6640625" style="1"/>
    <col min="5121" max="5121" width="35" style="1" customWidth="1"/>
    <col min="5122" max="5122" width="10.6640625" style="1" customWidth="1"/>
    <col min="5123" max="5123" width="11.88671875" style="1" customWidth="1"/>
    <col min="5124" max="5124" width="0.77734375" style="1" customWidth="1"/>
    <col min="5125" max="5125" width="11" style="1" customWidth="1"/>
    <col min="5126" max="5126" width="1.33203125" style="1" customWidth="1"/>
    <col min="5127" max="5127" width="10.109375" style="1" customWidth="1"/>
    <col min="5128" max="5128" width="2.21875" style="1" customWidth="1"/>
    <col min="5129" max="5129" width="13.44140625" style="1" customWidth="1"/>
    <col min="5130" max="5130" width="1.88671875" style="1" customWidth="1"/>
    <col min="5131" max="5131" width="8.77734375" style="1" customWidth="1"/>
    <col min="5132" max="5132" width="1.109375" style="1" customWidth="1"/>
    <col min="5133" max="5133" width="9.44140625" style="1" bestFit="1" customWidth="1"/>
    <col min="5134" max="5134" width="1.33203125" style="1" customWidth="1"/>
    <col min="5135" max="5135" width="15.77734375" style="1" customWidth="1"/>
    <col min="5136" max="5136" width="1.6640625" style="1" customWidth="1"/>
    <col min="5137" max="5137" width="14.109375" style="1" customWidth="1"/>
    <col min="5138" max="5138" width="2" style="1" customWidth="1"/>
    <col min="5139" max="5139" width="13.21875" style="1" customWidth="1"/>
    <col min="5140" max="5140" width="10.109375" style="1" bestFit="1" customWidth="1"/>
    <col min="5141" max="5141" width="12.33203125" style="1" bestFit="1" customWidth="1"/>
    <col min="5142" max="5142" width="10.77734375" style="1" bestFit="1" customWidth="1"/>
    <col min="5143" max="5376" width="9.6640625" style="1"/>
    <col min="5377" max="5377" width="35" style="1" customWidth="1"/>
    <col min="5378" max="5378" width="10.6640625" style="1" customWidth="1"/>
    <col min="5379" max="5379" width="11.88671875" style="1" customWidth="1"/>
    <col min="5380" max="5380" width="0.77734375" style="1" customWidth="1"/>
    <col min="5381" max="5381" width="11" style="1" customWidth="1"/>
    <col min="5382" max="5382" width="1.33203125" style="1" customWidth="1"/>
    <col min="5383" max="5383" width="10.109375" style="1" customWidth="1"/>
    <col min="5384" max="5384" width="2.21875" style="1" customWidth="1"/>
    <col min="5385" max="5385" width="13.44140625" style="1" customWidth="1"/>
    <col min="5386" max="5386" width="1.88671875" style="1" customWidth="1"/>
    <col min="5387" max="5387" width="8.77734375" style="1" customWidth="1"/>
    <col min="5388" max="5388" width="1.109375" style="1" customWidth="1"/>
    <col min="5389" max="5389" width="9.44140625" style="1" bestFit="1" customWidth="1"/>
    <col min="5390" max="5390" width="1.33203125" style="1" customWidth="1"/>
    <col min="5391" max="5391" width="15.77734375" style="1" customWidth="1"/>
    <col min="5392" max="5392" width="1.6640625" style="1" customWidth="1"/>
    <col min="5393" max="5393" width="14.109375" style="1" customWidth="1"/>
    <col min="5394" max="5394" width="2" style="1" customWidth="1"/>
    <col min="5395" max="5395" width="13.21875" style="1" customWidth="1"/>
    <col min="5396" max="5396" width="10.109375" style="1" bestFit="1" customWidth="1"/>
    <col min="5397" max="5397" width="12.33203125" style="1" bestFit="1" customWidth="1"/>
    <col min="5398" max="5398" width="10.77734375" style="1" bestFit="1" customWidth="1"/>
    <col min="5399" max="5632" width="9.6640625" style="1"/>
    <col min="5633" max="5633" width="35" style="1" customWidth="1"/>
    <col min="5634" max="5634" width="10.6640625" style="1" customWidth="1"/>
    <col min="5635" max="5635" width="11.88671875" style="1" customWidth="1"/>
    <col min="5636" max="5636" width="0.77734375" style="1" customWidth="1"/>
    <col min="5637" max="5637" width="11" style="1" customWidth="1"/>
    <col min="5638" max="5638" width="1.33203125" style="1" customWidth="1"/>
    <col min="5639" max="5639" width="10.109375" style="1" customWidth="1"/>
    <col min="5640" max="5640" width="2.21875" style="1" customWidth="1"/>
    <col min="5641" max="5641" width="13.44140625" style="1" customWidth="1"/>
    <col min="5642" max="5642" width="1.88671875" style="1" customWidth="1"/>
    <col min="5643" max="5643" width="8.77734375" style="1" customWidth="1"/>
    <col min="5644" max="5644" width="1.109375" style="1" customWidth="1"/>
    <col min="5645" max="5645" width="9.44140625" style="1" bestFit="1" customWidth="1"/>
    <col min="5646" max="5646" width="1.33203125" style="1" customWidth="1"/>
    <col min="5647" max="5647" width="15.77734375" style="1" customWidth="1"/>
    <col min="5648" max="5648" width="1.6640625" style="1" customWidth="1"/>
    <col min="5649" max="5649" width="14.109375" style="1" customWidth="1"/>
    <col min="5650" max="5650" width="2" style="1" customWidth="1"/>
    <col min="5651" max="5651" width="13.21875" style="1" customWidth="1"/>
    <col min="5652" max="5652" width="10.109375" style="1" bestFit="1" customWidth="1"/>
    <col min="5653" max="5653" width="12.33203125" style="1" bestFit="1" customWidth="1"/>
    <col min="5654" max="5654" width="10.77734375" style="1" bestFit="1" customWidth="1"/>
    <col min="5655" max="5888" width="9.6640625" style="1"/>
    <col min="5889" max="5889" width="35" style="1" customWidth="1"/>
    <col min="5890" max="5890" width="10.6640625" style="1" customWidth="1"/>
    <col min="5891" max="5891" width="11.88671875" style="1" customWidth="1"/>
    <col min="5892" max="5892" width="0.77734375" style="1" customWidth="1"/>
    <col min="5893" max="5893" width="11" style="1" customWidth="1"/>
    <col min="5894" max="5894" width="1.33203125" style="1" customWidth="1"/>
    <col min="5895" max="5895" width="10.109375" style="1" customWidth="1"/>
    <col min="5896" max="5896" width="2.21875" style="1" customWidth="1"/>
    <col min="5897" max="5897" width="13.44140625" style="1" customWidth="1"/>
    <col min="5898" max="5898" width="1.88671875" style="1" customWidth="1"/>
    <col min="5899" max="5899" width="8.77734375" style="1" customWidth="1"/>
    <col min="5900" max="5900" width="1.109375" style="1" customWidth="1"/>
    <col min="5901" max="5901" width="9.44140625" style="1" bestFit="1" customWidth="1"/>
    <col min="5902" max="5902" width="1.33203125" style="1" customWidth="1"/>
    <col min="5903" max="5903" width="15.77734375" style="1" customWidth="1"/>
    <col min="5904" max="5904" width="1.6640625" style="1" customWidth="1"/>
    <col min="5905" max="5905" width="14.109375" style="1" customWidth="1"/>
    <col min="5906" max="5906" width="2" style="1" customWidth="1"/>
    <col min="5907" max="5907" width="13.21875" style="1" customWidth="1"/>
    <col min="5908" max="5908" width="10.109375" style="1" bestFit="1" customWidth="1"/>
    <col min="5909" max="5909" width="12.33203125" style="1" bestFit="1" customWidth="1"/>
    <col min="5910" max="5910" width="10.77734375" style="1" bestFit="1" customWidth="1"/>
    <col min="5911" max="6144" width="9.6640625" style="1"/>
    <col min="6145" max="6145" width="35" style="1" customWidth="1"/>
    <col min="6146" max="6146" width="10.6640625" style="1" customWidth="1"/>
    <col min="6147" max="6147" width="11.88671875" style="1" customWidth="1"/>
    <col min="6148" max="6148" width="0.77734375" style="1" customWidth="1"/>
    <col min="6149" max="6149" width="11" style="1" customWidth="1"/>
    <col min="6150" max="6150" width="1.33203125" style="1" customWidth="1"/>
    <col min="6151" max="6151" width="10.109375" style="1" customWidth="1"/>
    <col min="6152" max="6152" width="2.21875" style="1" customWidth="1"/>
    <col min="6153" max="6153" width="13.44140625" style="1" customWidth="1"/>
    <col min="6154" max="6154" width="1.88671875" style="1" customWidth="1"/>
    <col min="6155" max="6155" width="8.77734375" style="1" customWidth="1"/>
    <col min="6156" max="6156" width="1.109375" style="1" customWidth="1"/>
    <col min="6157" max="6157" width="9.44140625" style="1" bestFit="1" customWidth="1"/>
    <col min="6158" max="6158" width="1.33203125" style="1" customWidth="1"/>
    <col min="6159" max="6159" width="15.77734375" style="1" customWidth="1"/>
    <col min="6160" max="6160" width="1.6640625" style="1" customWidth="1"/>
    <col min="6161" max="6161" width="14.109375" style="1" customWidth="1"/>
    <col min="6162" max="6162" width="2" style="1" customWidth="1"/>
    <col min="6163" max="6163" width="13.21875" style="1" customWidth="1"/>
    <col min="6164" max="6164" width="10.109375" style="1" bestFit="1" customWidth="1"/>
    <col min="6165" max="6165" width="12.33203125" style="1" bestFit="1" customWidth="1"/>
    <col min="6166" max="6166" width="10.77734375" style="1" bestFit="1" customWidth="1"/>
    <col min="6167" max="6400" width="9.6640625" style="1"/>
    <col min="6401" max="6401" width="35" style="1" customWidth="1"/>
    <col min="6402" max="6402" width="10.6640625" style="1" customWidth="1"/>
    <col min="6403" max="6403" width="11.88671875" style="1" customWidth="1"/>
    <col min="6404" max="6404" width="0.77734375" style="1" customWidth="1"/>
    <col min="6405" max="6405" width="11" style="1" customWidth="1"/>
    <col min="6406" max="6406" width="1.33203125" style="1" customWidth="1"/>
    <col min="6407" max="6407" width="10.109375" style="1" customWidth="1"/>
    <col min="6408" max="6408" width="2.21875" style="1" customWidth="1"/>
    <col min="6409" max="6409" width="13.44140625" style="1" customWidth="1"/>
    <col min="6410" max="6410" width="1.88671875" style="1" customWidth="1"/>
    <col min="6411" max="6411" width="8.77734375" style="1" customWidth="1"/>
    <col min="6412" max="6412" width="1.109375" style="1" customWidth="1"/>
    <col min="6413" max="6413" width="9.44140625" style="1" bestFit="1" customWidth="1"/>
    <col min="6414" max="6414" width="1.33203125" style="1" customWidth="1"/>
    <col min="6415" max="6415" width="15.77734375" style="1" customWidth="1"/>
    <col min="6416" max="6416" width="1.6640625" style="1" customWidth="1"/>
    <col min="6417" max="6417" width="14.109375" style="1" customWidth="1"/>
    <col min="6418" max="6418" width="2" style="1" customWidth="1"/>
    <col min="6419" max="6419" width="13.21875" style="1" customWidth="1"/>
    <col min="6420" max="6420" width="10.109375" style="1" bestFit="1" customWidth="1"/>
    <col min="6421" max="6421" width="12.33203125" style="1" bestFit="1" customWidth="1"/>
    <col min="6422" max="6422" width="10.77734375" style="1" bestFit="1" customWidth="1"/>
    <col min="6423" max="6656" width="9.6640625" style="1"/>
    <col min="6657" max="6657" width="35" style="1" customWidth="1"/>
    <col min="6658" max="6658" width="10.6640625" style="1" customWidth="1"/>
    <col min="6659" max="6659" width="11.88671875" style="1" customWidth="1"/>
    <col min="6660" max="6660" width="0.77734375" style="1" customWidth="1"/>
    <col min="6661" max="6661" width="11" style="1" customWidth="1"/>
    <col min="6662" max="6662" width="1.33203125" style="1" customWidth="1"/>
    <col min="6663" max="6663" width="10.109375" style="1" customWidth="1"/>
    <col min="6664" max="6664" width="2.21875" style="1" customWidth="1"/>
    <col min="6665" max="6665" width="13.44140625" style="1" customWidth="1"/>
    <col min="6666" max="6666" width="1.88671875" style="1" customWidth="1"/>
    <col min="6667" max="6667" width="8.77734375" style="1" customWidth="1"/>
    <col min="6668" max="6668" width="1.109375" style="1" customWidth="1"/>
    <col min="6669" max="6669" width="9.44140625" style="1" bestFit="1" customWidth="1"/>
    <col min="6670" max="6670" width="1.33203125" style="1" customWidth="1"/>
    <col min="6671" max="6671" width="15.77734375" style="1" customWidth="1"/>
    <col min="6672" max="6672" width="1.6640625" style="1" customWidth="1"/>
    <col min="6673" max="6673" width="14.109375" style="1" customWidth="1"/>
    <col min="6674" max="6674" width="2" style="1" customWidth="1"/>
    <col min="6675" max="6675" width="13.21875" style="1" customWidth="1"/>
    <col min="6676" max="6676" width="10.109375" style="1" bestFit="1" customWidth="1"/>
    <col min="6677" max="6677" width="12.33203125" style="1" bestFit="1" customWidth="1"/>
    <col min="6678" max="6678" width="10.77734375" style="1" bestFit="1" customWidth="1"/>
    <col min="6679" max="6912" width="9.6640625" style="1"/>
    <col min="6913" max="6913" width="35" style="1" customWidth="1"/>
    <col min="6914" max="6914" width="10.6640625" style="1" customWidth="1"/>
    <col min="6915" max="6915" width="11.88671875" style="1" customWidth="1"/>
    <col min="6916" max="6916" width="0.77734375" style="1" customWidth="1"/>
    <col min="6917" max="6917" width="11" style="1" customWidth="1"/>
    <col min="6918" max="6918" width="1.33203125" style="1" customWidth="1"/>
    <col min="6919" max="6919" width="10.109375" style="1" customWidth="1"/>
    <col min="6920" max="6920" width="2.21875" style="1" customWidth="1"/>
    <col min="6921" max="6921" width="13.44140625" style="1" customWidth="1"/>
    <col min="6922" max="6922" width="1.88671875" style="1" customWidth="1"/>
    <col min="6923" max="6923" width="8.77734375" style="1" customWidth="1"/>
    <col min="6924" max="6924" width="1.109375" style="1" customWidth="1"/>
    <col min="6925" max="6925" width="9.44140625" style="1" bestFit="1" customWidth="1"/>
    <col min="6926" max="6926" width="1.33203125" style="1" customWidth="1"/>
    <col min="6927" max="6927" width="15.77734375" style="1" customWidth="1"/>
    <col min="6928" max="6928" width="1.6640625" style="1" customWidth="1"/>
    <col min="6929" max="6929" width="14.109375" style="1" customWidth="1"/>
    <col min="6930" max="6930" width="2" style="1" customWidth="1"/>
    <col min="6931" max="6931" width="13.21875" style="1" customWidth="1"/>
    <col min="6932" max="6932" width="10.109375" style="1" bestFit="1" customWidth="1"/>
    <col min="6933" max="6933" width="12.33203125" style="1" bestFit="1" customWidth="1"/>
    <col min="6934" max="6934" width="10.77734375" style="1" bestFit="1" customWidth="1"/>
    <col min="6935" max="7168" width="9.6640625" style="1"/>
    <col min="7169" max="7169" width="35" style="1" customWidth="1"/>
    <col min="7170" max="7170" width="10.6640625" style="1" customWidth="1"/>
    <col min="7171" max="7171" width="11.88671875" style="1" customWidth="1"/>
    <col min="7172" max="7172" width="0.77734375" style="1" customWidth="1"/>
    <col min="7173" max="7173" width="11" style="1" customWidth="1"/>
    <col min="7174" max="7174" width="1.33203125" style="1" customWidth="1"/>
    <col min="7175" max="7175" width="10.109375" style="1" customWidth="1"/>
    <col min="7176" max="7176" width="2.21875" style="1" customWidth="1"/>
    <col min="7177" max="7177" width="13.44140625" style="1" customWidth="1"/>
    <col min="7178" max="7178" width="1.88671875" style="1" customWidth="1"/>
    <col min="7179" max="7179" width="8.77734375" style="1" customWidth="1"/>
    <col min="7180" max="7180" width="1.109375" style="1" customWidth="1"/>
    <col min="7181" max="7181" width="9.44140625" style="1" bestFit="1" customWidth="1"/>
    <col min="7182" max="7182" width="1.33203125" style="1" customWidth="1"/>
    <col min="7183" max="7183" width="15.77734375" style="1" customWidth="1"/>
    <col min="7184" max="7184" width="1.6640625" style="1" customWidth="1"/>
    <col min="7185" max="7185" width="14.109375" style="1" customWidth="1"/>
    <col min="7186" max="7186" width="2" style="1" customWidth="1"/>
    <col min="7187" max="7187" width="13.21875" style="1" customWidth="1"/>
    <col min="7188" max="7188" width="10.109375" style="1" bestFit="1" customWidth="1"/>
    <col min="7189" max="7189" width="12.33203125" style="1" bestFit="1" customWidth="1"/>
    <col min="7190" max="7190" width="10.77734375" style="1" bestFit="1" customWidth="1"/>
    <col min="7191" max="7424" width="9.6640625" style="1"/>
    <col min="7425" max="7425" width="35" style="1" customWidth="1"/>
    <col min="7426" max="7426" width="10.6640625" style="1" customWidth="1"/>
    <col min="7427" max="7427" width="11.88671875" style="1" customWidth="1"/>
    <col min="7428" max="7428" width="0.77734375" style="1" customWidth="1"/>
    <col min="7429" max="7429" width="11" style="1" customWidth="1"/>
    <col min="7430" max="7430" width="1.33203125" style="1" customWidth="1"/>
    <col min="7431" max="7431" width="10.109375" style="1" customWidth="1"/>
    <col min="7432" max="7432" width="2.21875" style="1" customWidth="1"/>
    <col min="7433" max="7433" width="13.44140625" style="1" customWidth="1"/>
    <col min="7434" max="7434" width="1.88671875" style="1" customWidth="1"/>
    <col min="7435" max="7435" width="8.77734375" style="1" customWidth="1"/>
    <col min="7436" max="7436" width="1.109375" style="1" customWidth="1"/>
    <col min="7437" max="7437" width="9.44140625" style="1" bestFit="1" customWidth="1"/>
    <col min="7438" max="7438" width="1.33203125" style="1" customWidth="1"/>
    <col min="7439" max="7439" width="15.77734375" style="1" customWidth="1"/>
    <col min="7440" max="7440" width="1.6640625" style="1" customWidth="1"/>
    <col min="7441" max="7441" width="14.109375" style="1" customWidth="1"/>
    <col min="7442" max="7442" width="2" style="1" customWidth="1"/>
    <col min="7443" max="7443" width="13.21875" style="1" customWidth="1"/>
    <col min="7444" max="7444" width="10.109375" style="1" bestFit="1" customWidth="1"/>
    <col min="7445" max="7445" width="12.33203125" style="1" bestFit="1" customWidth="1"/>
    <col min="7446" max="7446" width="10.77734375" style="1" bestFit="1" customWidth="1"/>
    <col min="7447" max="7680" width="9.6640625" style="1"/>
    <col min="7681" max="7681" width="35" style="1" customWidth="1"/>
    <col min="7682" max="7682" width="10.6640625" style="1" customWidth="1"/>
    <col min="7683" max="7683" width="11.88671875" style="1" customWidth="1"/>
    <col min="7684" max="7684" width="0.77734375" style="1" customWidth="1"/>
    <col min="7685" max="7685" width="11" style="1" customWidth="1"/>
    <col min="7686" max="7686" width="1.33203125" style="1" customWidth="1"/>
    <col min="7687" max="7687" width="10.109375" style="1" customWidth="1"/>
    <col min="7688" max="7688" width="2.21875" style="1" customWidth="1"/>
    <col min="7689" max="7689" width="13.44140625" style="1" customWidth="1"/>
    <col min="7690" max="7690" width="1.88671875" style="1" customWidth="1"/>
    <col min="7691" max="7691" width="8.77734375" style="1" customWidth="1"/>
    <col min="7692" max="7692" width="1.109375" style="1" customWidth="1"/>
    <col min="7693" max="7693" width="9.44140625" style="1" bestFit="1" customWidth="1"/>
    <col min="7694" max="7694" width="1.33203125" style="1" customWidth="1"/>
    <col min="7695" max="7695" width="15.77734375" style="1" customWidth="1"/>
    <col min="7696" max="7696" width="1.6640625" style="1" customWidth="1"/>
    <col min="7697" max="7697" width="14.109375" style="1" customWidth="1"/>
    <col min="7698" max="7698" width="2" style="1" customWidth="1"/>
    <col min="7699" max="7699" width="13.21875" style="1" customWidth="1"/>
    <col min="7700" max="7700" width="10.109375" style="1" bestFit="1" customWidth="1"/>
    <col min="7701" max="7701" width="12.33203125" style="1" bestFit="1" customWidth="1"/>
    <col min="7702" max="7702" width="10.77734375" style="1" bestFit="1" customWidth="1"/>
    <col min="7703" max="7936" width="9.6640625" style="1"/>
    <col min="7937" max="7937" width="35" style="1" customWidth="1"/>
    <col min="7938" max="7938" width="10.6640625" style="1" customWidth="1"/>
    <col min="7939" max="7939" width="11.88671875" style="1" customWidth="1"/>
    <col min="7940" max="7940" width="0.77734375" style="1" customWidth="1"/>
    <col min="7941" max="7941" width="11" style="1" customWidth="1"/>
    <col min="7942" max="7942" width="1.33203125" style="1" customWidth="1"/>
    <col min="7943" max="7943" width="10.109375" style="1" customWidth="1"/>
    <col min="7944" max="7944" width="2.21875" style="1" customWidth="1"/>
    <col min="7945" max="7945" width="13.44140625" style="1" customWidth="1"/>
    <col min="7946" max="7946" width="1.88671875" style="1" customWidth="1"/>
    <col min="7947" max="7947" width="8.77734375" style="1" customWidth="1"/>
    <col min="7948" max="7948" width="1.109375" style="1" customWidth="1"/>
    <col min="7949" max="7949" width="9.44140625" style="1" bestFit="1" customWidth="1"/>
    <col min="7950" max="7950" width="1.33203125" style="1" customWidth="1"/>
    <col min="7951" max="7951" width="15.77734375" style="1" customWidth="1"/>
    <col min="7952" max="7952" width="1.6640625" style="1" customWidth="1"/>
    <col min="7953" max="7953" width="14.109375" style="1" customWidth="1"/>
    <col min="7954" max="7954" width="2" style="1" customWidth="1"/>
    <col min="7955" max="7955" width="13.21875" style="1" customWidth="1"/>
    <col min="7956" max="7956" width="10.109375" style="1" bestFit="1" customWidth="1"/>
    <col min="7957" max="7957" width="12.33203125" style="1" bestFit="1" customWidth="1"/>
    <col min="7958" max="7958" width="10.77734375" style="1" bestFit="1" customWidth="1"/>
    <col min="7959" max="8192" width="9.6640625" style="1"/>
    <col min="8193" max="8193" width="35" style="1" customWidth="1"/>
    <col min="8194" max="8194" width="10.6640625" style="1" customWidth="1"/>
    <col min="8195" max="8195" width="11.88671875" style="1" customWidth="1"/>
    <col min="8196" max="8196" width="0.77734375" style="1" customWidth="1"/>
    <col min="8197" max="8197" width="11" style="1" customWidth="1"/>
    <col min="8198" max="8198" width="1.33203125" style="1" customWidth="1"/>
    <col min="8199" max="8199" width="10.109375" style="1" customWidth="1"/>
    <col min="8200" max="8200" width="2.21875" style="1" customWidth="1"/>
    <col min="8201" max="8201" width="13.44140625" style="1" customWidth="1"/>
    <col min="8202" max="8202" width="1.88671875" style="1" customWidth="1"/>
    <col min="8203" max="8203" width="8.77734375" style="1" customWidth="1"/>
    <col min="8204" max="8204" width="1.109375" style="1" customWidth="1"/>
    <col min="8205" max="8205" width="9.44140625" style="1" bestFit="1" customWidth="1"/>
    <col min="8206" max="8206" width="1.33203125" style="1" customWidth="1"/>
    <col min="8207" max="8207" width="15.77734375" style="1" customWidth="1"/>
    <col min="8208" max="8208" width="1.6640625" style="1" customWidth="1"/>
    <col min="8209" max="8209" width="14.109375" style="1" customWidth="1"/>
    <col min="8210" max="8210" width="2" style="1" customWidth="1"/>
    <col min="8211" max="8211" width="13.21875" style="1" customWidth="1"/>
    <col min="8212" max="8212" width="10.109375" style="1" bestFit="1" customWidth="1"/>
    <col min="8213" max="8213" width="12.33203125" style="1" bestFit="1" customWidth="1"/>
    <col min="8214" max="8214" width="10.77734375" style="1" bestFit="1" customWidth="1"/>
    <col min="8215" max="8448" width="9.6640625" style="1"/>
    <col min="8449" max="8449" width="35" style="1" customWidth="1"/>
    <col min="8450" max="8450" width="10.6640625" style="1" customWidth="1"/>
    <col min="8451" max="8451" width="11.88671875" style="1" customWidth="1"/>
    <col min="8452" max="8452" width="0.77734375" style="1" customWidth="1"/>
    <col min="8453" max="8453" width="11" style="1" customWidth="1"/>
    <col min="8454" max="8454" width="1.33203125" style="1" customWidth="1"/>
    <col min="8455" max="8455" width="10.109375" style="1" customWidth="1"/>
    <col min="8456" max="8456" width="2.21875" style="1" customWidth="1"/>
    <col min="8457" max="8457" width="13.44140625" style="1" customWidth="1"/>
    <col min="8458" max="8458" width="1.88671875" style="1" customWidth="1"/>
    <col min="8459" max="8459" width="8.77734375" style="1" customWidth="1"/>
    <col min="8460" max="8460" width="1.109375" style="1" customWidth="1"/>
    <col min="8461" max="8461" width="9.44140625" style="1" bestFit="1" customWidth="1"/>
    <col min="8462" max="8462" width="1.33203125" style="1" customWidth="1"/>
    <col min="8463" max="8463" width="15.77734375" style="1" customWidth="1"/>
    <col min="8464" max="8464" width="1.6640625" style="1" customWidth="1"/>
    <col min="8465" max="8465" width="14.109375" style="1" customWidth="1"/>
    <col min="8466" max="8466" width="2" style="1" customWidth="1"/>
    <col min="8467" max="8467" width="13.21875" style="1" customWidth="1"/>
    <col min="8468" max="8468" width="10.109375" style="1" bestFit="1" customWidth="1"/>
    <col min="8469" max="8469" width="12.33203125" style="1" bestFit="1" customWidth="1"/>
    <col min="8470" max="8470" width="10.77734375" style="1" bestFit="1" customWidth="1"/>
    <col min="8471" max="8704" width="9.6640625" style="1"/>
    <col min="8705" max="8705" width="35" style="1" customWidth="1"/>
    <col min="8706" max="8706" width="10.6640625" style="1" customWidth="1"/>
    <col min="8707" max="8707" width="11.88671875" style="1" customWidth="1"/>
    <col min="8708" max="8708" width="0.77734375" style="1" customWidth="1"/>
    <col min="8709" max="8709" width="11" style="1" customWidth="1"/>
    <col min="8710" max="8710" width="1.33203125" style="1" customWidth="1"/>
    <col min="8711" max="8711" width="10.109375" style="1" customWidth="1"/>
    <col min="8712" max="8712" width="2.21875" style="1" customWidth="1"/>
    <col min="8713" max="8713" width="13.44140625" style="1" customWidth="1"/>
    <col min="8714" max="8714" width="1.88671875" style="1" customWidth="1"/>
    <col min="8715" max="8715" width="8.77734375" style="1" customWidth="1"/>
    <col min="8716" max="8716" width="1.109375" style="1" customWidth="1"/>
    <col min="8717" max="8717" width="9.44140625" style="1" bestFit="1" customWidth="1"/>
    <col min="8718" max="8718" width="1.33203125" style="1" customWidth="1"/>
    <col min="8719" max="8719" width="15.77734375" style="1" customWidth="1"/>
    <col min="8720" max="8720" width="1.6640625" style="1" customWidth="1"/>
    <col min="8721" max="8721" width="14.109375" style="1" customWidth="1"/>
    <col min="8722" max="8722" width="2" style="1" customWidth="1"/>
    <col min="8723" max="8723" width="13.21875" style="1" customWidth="1"/>
    <col min="8724" max="8724" width="10.109375" style="1" bestFit="1" customWidth="1"/>
    <col min="8725" max="8725" width="12.33203125" style="1" bestFit="1" customWidth="1"/>
    <col min="8726" max="8726" width="10.77734375" style="1" bestFit="1" customWidth="1"/>
    <col min="8727" max="8960" width="9.6640625" style="1"/>
    <col min="8961" max="8961" width="35" style="1" customWidth="1"/>
    <col min="8962" max="8962" width="10.6640625" style="1" customWidth="1"/>
    <col min="8963" max="8963" width="11.88671875" style="1" customWidth="1"/>
    <col min="8964" max="8964" width="0.77734375" style="1" customWidth="1"/>
    <col min="8965" max="8965" width="11" style="1" customWidth="1"/>
    <col min="8966" max="8966" width="1.33203125" style="1" customWidth="1"/>
    <col min="8967" max="8967" width="10.109375" style="1" customWidth="1"/>
    <col min="8968" max="8968" width="2.21875" style="1" customWidth="1"/>
    <col min="8969" max="8969" width="13.44140625" style="1" customWidth="1"/>
    <col min="8970" max="8970" width="1.88671875" style="1" customWidth="1"/>
    <col min="8971" max="8971" width="8.77734375" style="1" customWidth="1"/>
    <col min="8972" max="8972" width="1.109375" style="1" customWidth="1"/>
    <col min="8973" max="8973" width="9.44140625" style="1" bestFit="1" customWidth="1"/>
    <col min="8974" max="8974" width="1.33203125" style="1" customWidth="1"/>
    <col min="8975" max="8975" width="15.77734375" style="1" customWidth="1"/>
    <col min="8976" max="8976" width="1.6640625" style="1" customWidth="1"/>
    <col min="8977" max="8977" width="14.109375" style="1" customWidth="1"/>
    <col min="8978" max="8978" width="2" style="1" customWidth="1"/>
    <col min="8979" max="8979" width="13.21875" style="1" customWidth="1"/>
    <col min="8980" max="8980" width="10.109375" style="1" bestFit="1" customWidth="1"/>
    <col min="8981" max="8981" width="12.33203125" style="1" bestFit="1" customWidth="1"/>
    <col min="8982" max="8982" width="10.77734375" style="1" bestFit="1" customWidth="1"/>
    <col min="8983" max="9216" width="9.6640625" style="1"/>
    <col min="9217" max="9217" width="35" style="1" customWidth="1"/>
    <col min="9218" max="9218" width="10.6640625" style="1" customWidth="1"/>
    <col min="9219" max="9219" width="11.88671875" style="1" customWidth="1"/>
    <col min="9220" max="9220" width="0.77734375" style="1" customWidth="1"/>
    <col min="9221" max="9221" width="11" style="1" customWidth="1"/>
    <col min="9222" max="9222" width="1.33203125" style="1" customWidth="1"/>
    <col min="9223" max="9223" width="10.109375" style="1" customWidth="1"/>
    <col min="9224" max="9224" width="2.21875" style="1" customWidth="1"/>
    <col min="9225" max="9225" width="13.44140625" style="1" customWidth="1"/>
    <col min="9226" max="9226" width="1.88671875" style="1" customWidth="1"/>
    <col min="9227" max="9227" width="8.77734375" style="1" customWidth="1"/>
    <col min="9228" max="9228" width="1.109375" style="1" customWidth="1"/>
    <col min="9229" max="9229" width="9.44140625" style="1" bestFit="1" customWidth="1"/>
    <col min="9230" max="9230" width="1.33203125" style="1" customWidth="1"/>
    <col min="9231" max="9231" width="15.77734375" style="1" customWidth="1"/>
    <col min="9232" max="9232" width="1.6640625" style="1" customWidth="1"/>
    <col min="9233" max="9233" width="14.109375" style="1" customWidth="1"/>
    <col min="9234" max="9234" width="2" style="1" customWidth="1"/>
    <col min="9235" max="9235" width="13.21875" style="1" customWidth="1"/>
    <col min="9236" max="9236" width="10.109375" style="1" bestFit="1" customWidth="1"/>
    <col min="9237" max="9237" width="12.33203125" style="1" bestFit="1" customWidth="1"/>
    <col min="9238" max="9238" width="10.77734375" style="1" bestFit="1" customWidth="1"/>
    <col min="9239" max="9472" width="9.6640625" style="1"/>
    <col min="9473" max="9473" width="35" style="1" customWidth="1"/>
    <col min="9474" max="9474" width="10.6640625" style="1" customWidth="1"/>
    <col min="9475" max="9475" width="11.88671875" style="1" customWidth="1"/>
    <col min="9476" max="9476" width="0.77734375" style="1" customWidth="1"/>
    <col min="9477" max="9477" width="11" style="1" customWidth="1"/>
    <col min="9478" max="9478" width="1.33203125" style="1" customWidth="1"/>
    <col min="9479" max="9479" width="10.109375" style="1" customWidth="1"/>
    <col min="9480" max="9480" width="2.21875" style="1" customWidth="1"/>
    <col min="9481" max="9481" width="13.44140625" style="1" customWidth="1"/>
    <col min="9482" max="9482" width="1.88671875" style="1" customWidth="1"/>
    <col min="9483" max="9483" width="8.77734375" style="1" customWidth="1"/>
    <col min="9484" max="9484" width="1.109375" style="1" customWidth="1"/>
    <col min="9485" max="9485" width="9.44140625" style="1" bestFit="1" customWidth="1"/>
    <col min="9486" max="9486" width="1.33203125" style="1" customWidth="1"/>
    <col min="9487" max="9487" width="15.77734375" style="1" customWidth="1"/>
    <col min="9488" max="9488" width="1.6640625" style="1" customWidth="1"/>
    <col min="9489" max="9489" width="14.109375" style="1" customWidth="1"/>
    <col min="9490" max="9490" width="2" style="1" customWidth="1"/>
    <col min="9491" max="9491" width="13.21875" style="1" customWidth="1"/>
    <col min="9492" max="9492" width="10.109375" style="1" bestFit="1" customWidth="1"/>
    <col min="9493" max="9493" width="12.33203125" style="1" bestFit="1" customWidth="1"/>
    <col min="9494" max="9494" width="10.77734375" style="1" bestFit="1" customWidth="1"/>
    <col min="9495" max="9728" width="9.6640625" style="1"/>
    <col min="9729" max="9729" width="35" style="1" customWidth="1"/>
    <col min="9730" max="9730" width="10.6640625" style="1" customWidth="1"/>
    <col min="9731" max="9731" width="11.88671875" style="1" customWidth="1"/>
    <col min="9732" max="9732" width="0.77734375" style="1" customWidth="1"/>
    <col min="9733" max="9733" width="11" style="1" customWidth="1"/>
    <col min="9734" max="9734" width="1.33203125" style="1" customWidth="1"/>
    <col min="9735" max="9735" width="10.109375" style="1" customWidth="1"/>
    <col min="9736" max="9736" width="2.21875" style="1" customWidth="1"/>
    <col min="9737" max="9737" width="13.44140625" style="1" customWidth="1"/>
    <col min="9738" max="9738" width="1.88671875" style="1" customWidth="1"/>
    <col min="9739" max="9739" width="8.77734375" style="1" customWidth="1"/>
    <col min="9740" max="9740" width="1.109375" style="1" customWidth="1"/>
    <col min="9741" max="9741" width="9.44140625" style="1" bestFit="1" customWidth="1"/>
    <col min="9742" max="9742" width="1.33203125" style="1" customWidth="1"/>
    <col min="9743" max="9743" width="15.77734375" style="1" customWidth="1"/>
    <col min="9744" max="9744" width="1.6640625" style="1" customWidth="1"/>
    <col min="9745" max="9745" width="14.109375" style="1" customWidth="1"/>
    <col min="9746" max="9746" width="2" style="1" customWidth="1"/>
    <col min="9747" max="9747" width="13.21875" style="1" customWidth="1"/>
    <col min="9748" max="9748" width="10.109375" style="1" bestFit="1" customWidth="1"/>
    <col min="9749" max="9749" width="12.33203125" style="1" bestFit="1" customWidth="1"/>
    <col min="9750" max="9750" width="10.77734375" style="1" bestFit="1" customWidth="1"/>
    <col min="9751" max="9984" width="9.6640625" style="1"/>
    <col min="9985" max="9985" width="35" style="1" customWidth="1"/>
    <col min="9986" max="9986" width="10.6640625" style="1" customWidth="1"/>
    <col min="9987" max="9987" width="11.88671875" style="1" customWidth="1"/>
    <col min="9988" max="9988" width="0.77734375" style="1" customWidth="1"/>
    <col min="9989" max="9989" width="11" style="1" customWidth="1"/>
    <col min="9990" max="9990" width="1.33203125" style="1" customWidth="1"/>
    <col min="9991" max="9991" width="10.109375" style="1" customWidth="1"/>
    <col min="9992" max="9992" width="2.21875" style="1" customWidth="1"/>
    <col min="9993" max="9993" width="13.44140625" style="1" customWidth="1"/>
    <col min="9994" max="9994" width="1.88671875" style="1" customWidth="1"/>
    <col min="9995" max="9995" width="8.77734375" style="1" customWidth="1"/>
    <col min="9996" max="9996" width="1.109375" style="1" customWidth="1"/>
    <col min="9997" max="9997" width="9.44140625" style="1" bestFit="1" customWidth="1"/>
    <col min="9998" max="9998" width="1.33203125" style="1" customWidth="1"/>
    <col min="9999" max="9999" width="15.77734375" style="1" customWidth="1"/>
    <col min="10000" max="10000" width="1.6640625" style="1" customWidth="1"/>
    <col min="10001" max="10001" width="14.109375" style="1" customWidth="1"/>
    <col min="10002" max="10002" width="2" style="1" customWidth="1"/>
    <col min="10003" max="10003" width="13.21875" style="1" customWidth="1"/>
    <col min="10004" max="10004" width="10.109375" style="1" bestFit="1" customWidth="1"/>
    <col min="10005" max="10005" width="12.33203125" style="1" bestFit="1" customWidth="1"/>
    <col min="10006" max="10006" width="10.77734375" style="1" bestFit="1" customWidth="1"/>
    <col min="10007" max="10240" width="9.6640625" style="1"/>
    <col min="10241" max="10241" width="35" style="1" customWidth="1"/>
    <col min="10242" max="10242" width="10.6640625" style="1" customWidth="1"/>
    <col min="10243" max="10243" width="11.88671875" style="1" customWidth="1"/>
    <col min="10244" max="10244" width="0.77734375" style="1" customWidth="1"/>
    <col min="10245" max="10245" width="11" style="1" customWidth="1"/>
    <col min="10246" max="10246" width="1.33203125" style="1" customWidth="1"/>
    <col min="10247" max="10247" width="10.109375" style="1" customWidth="1"/>
    <col min="10248" max="10248" width="2.21875" style="1" customWidth="1"/>
    <col min="10249" max="10249" width="13.44140625" style="1" customWidth="1"/>
    <col min="10250" max="10250" width="1.88671875" style="1" customWidth="1"/>
    <col min="10251" max="10251" width="8.77734375" style="1" customWidth="1"/>
    <col min="10252" max="10252" width="1.109375" style="1" customWidth="1"/>
    <col min="10253" max="10253" width="9.44140625" style="1" bestFit="1" customWidth="1"/>
    <col min="10254" max="10254" width="1.33203125" style="1" customWidth="1"/>
    <col min="10255" max="10255" width="15.77734375" style="1" customWidth="1"/>
    <col min="10256" max="10256" width="1.6640625" style="1" customWidth="1"/>
    <col min="10257" max="10257" width="14.109375" style="1" customWidth="1"/>
    <col min="10258" max="10258" width="2" style="1" customWidth="1"/>
    <col min="10259" max="10259" width="13.21875" style="1" customWidth="1"/>
    <col min="10260" max="10260" width="10.109375" style="1" bestFit="1" customWidth="1"/>
    <col min="10261" max="10261" width="12.33203125" style="1" bestFit="1" customWidth="1"/>
    <col min="10262" max="10262" width="10.77734375" style="1" bestFit="1" customWidth="1"/>
    <col min="10263" max="10496" width="9.6640625" style="1"/>
    <col min="10497" max="10497" width="35" style="1" customWidth="1"/>
    <col min="10498" max="10498" width="10.6640625" style="1" customWidth="1"/>
    <col min="10499" max="10499" width="11.88671875" style="1" customWidth="1"/>
    <col min="10500" max="10500" width="0.77734375" style="1" customWidth="1"/>
    <col min="10501" max="10501" width="11" style="1" customWidth="1"/>
    <col min="10502" max="10502" width="1.33203125" style="1" customWidth="1"/>
    <col min="10503" max="10503" width="10.109375" style="1" customWidth="1"/>
    <col min="10504" max="10504" width="2.21875" style="1" customWidth="1"/>
    <col min="10505" max="10505" width="13.44140625" style="1" customWidth="1"/>
    <col min="10506" max="10506" width="1.88671875" style="1" customWidth="1"/>
    <col min="10507" max="10507" width="8.77734375" style="1" customWidth="1"/>
    <col min="10508" max="10508" width="1.109375" style="1" customWidth="1"/>
    <col min="10509" max="10509" width="9.44140625" style="1" bestFit="1" customWidth="1"/>
    <col min="10510" max="10510" width="1.33203125" style="1" customWidth="1"/>
    <col min="10511" max="10511" width="15.77734375" style="1" customWidth="1"/>
    <col min="10512" max="10512" width="1.6640625" style="1" customWidth="1"/>
    <col min="10513" max="10513" width="14.109375" style="1" customWidth="1"/>
    <col min="10514" max="10514" width="2" style="1" customWidth="1"/>
    <col min="10515" max="10515" width="13.21875" style="1" customWidth="1"/>
    <col min="10516" max="10516" width="10.109375" style="1" bestFit="1" customWidth="1"/>
    <col min="10517" max="10517" width="12.33203125" style="1" bestFit="1" customWidth="1"/>
    <col min="10518" max="10518" width="10.77734375" style="1" bestFit="1" customWidth="1"/>
    <col min="10519" max="10752" width="9.6640625" style="1"/>
    <col min="10753" max="10753" width="35" style="1" customWidth="1"/>
    <col min="10754" max="10754" width="10.6640625" style="1" customWidth="1"/>
    <col min="10755" max="10755" width="11.88671875" style="1" customWidth="1"/>
    <col min="10756" max="10756" width="0.77734375" style="1" customWidth="1"/>
    <col min="10757" max="10757" width="11" style="1" customWidth="1"/>
    <col min="10758" max="10758" width="1.33203125" style="1" customWidth="1"/>
    <col min="10759" max="10759" width="10.109375" style="1" customWidth="1"/>
    <col min="10760" max="10760" width="2.21875" style="1" customWidth="1"/>
    <col min="10761" max="10761" width="13.44140625" style="1" customWidth="1"/>
    <col min="10762" max="10762" width="1.88671875" style="1" customWidth="1"/>
    <col min="10763" max="10763" width="8.77734375" style="1" customWidth="1"/>
    <col min="10764" max="10764" width="1.109375" style="1" customWidth="1"/>
    <col min="10765" max="10765" width="9.44140625" style="1" bestFit="1" customWidth="1"/>
    <col min="10766" max="10766" width="1.33203125" style="1" customWidth="1"/>
    <col min="10767" max="10767" width="15.77734375" style="1" customWidth="1"/>
    <col min="10768" max="10768" width="1.6640625" style="1" customWidth="1"/>
    <col min="10769" max="10769" width="14.109375" style="1" customWidth="1"/>
    <col min="10770" max="10770" width="2" style="1" customWidth="1"/>
    <col min="10771" max="10771" width="13.21875" style="1" customWidth="1"/>
    <col min="10772" max="10772" width="10.109375" style="1" bestFit="1" customWidth="1"/>
    <col min="10773" max="10773" width="12.33203125" style="1" bestFit="1" customWidth="1"/>
    <col min="10774" max="10774" width="10.77734375" style="1" bestFit="1" customWidth="1"/>
    <col min="10775" max="11008" width="9.6640625" style="1"/>
    <col min="11009" max="11009" width="35" style="1" customWidth="1"/>
    <col min="11010" max="11010" width="10.6640625" style="1" customWidth="1"/>
    <col min="11011" max="11011" width="11.88671875" style="1" customWidth="1"/>
    <col min="11012" max="11012" width="0.77734375" style="1" customWidth="1"/>
    <col min="11013" max="11013" width="11" style="1" customWidth="1"/>
    <col min="11014" max="11014" width="1.33203125" style="1" customWidth="1"/>
    <col min="11015" max="11015" width="10.109375" style="1" customWidth="1"/>
    <col min="11016" max="11016" width="2.21875" style="1" customWidth="1"/>
    <col min="11017" max="11017" width="13.44140625" style="1" customWidth="1"/>
    <col min="11018" max="11018" width="1.88671875" style="1" customWidth="1"/>
    <col min="11019" max="11019" width="8.77734375" style="1" customWidth="1"/>
    <col min="11020" max="11020" width="1.109375" style="1" customWidth="1"/>
    <col min="11021" max="11021" width="9.44140625" style="1" bestFit="1" customWidth="1"/>
    <col min="11022" max="11022" width="1.33203125" style="1" customWidth="1"/>
    <col min="11023" max="11023" width="15.77734375" style="1" customWidth="1"/>
    <col min="11024" max="11024" width="1.6640625" style="1" customWidth="1"/>
    <col min="11025" max="11025" width="14.109375" style="1" customWidth="1"/>
    <col min="11026" max="11026" width="2" style="1" customWidth="1"/>
    <col min="11027" max="11027" width="13.21875" style="1" customWidth="1"/>
    <col min="11028" max="11028" width="10.109375" style="1" bestFit="1" customWidth="1"/>
    <col min="11029" max="11029" width="12.33203125" style="1" bestFit="1" customWidth="1"/>
    <col min="11030" max="11030" width="10.77734375" style="1" bestFit="1" customWidth="1"/>
    <col min="11031" max="11264" width="9.6640625" style="1"/>
    <col min="11265" max="11265" width="35" style="1" customWidth="1"/>
    <col min="11266" max="11266" width="10.6640625" style="1" customWidth="1"/>
    <col min="11267" max="11267" width="11.88671875" style="1" customWidth="1"/>
    <col min="11268" max="11268" width="0.77734375" style="1" customWidth="1"/>
    <col min="11269" max="11269" width="11" style="1" customWidth="1"/>
    <col min="11270" max="11270" width="1.33203125" style="1" customWidth="1"/>
    <col min="11271" max="11271" width="10.109375" style="1" customWidth="1"/>
    <col min="11272" max="11272" width="2.21875" style="1" customWidth="1"/>
    <col min="11273" max="11273" width="13.44140625" style="1" customWidth="1"/>
    <col min="11274" max="11274" width="1.88671875" style="1" customWidth="1"/>
    <col min="11275" max="11275" width="8.77734375" style="1" customWidth="1"/>
    <col min="11276" max="11276" width="1.109375" style="1" customWidth="1"/>
    <col min="11277" max="11277" width="9.44140625" style="1" bestFit="1" customWidth="1"/>
    <col min="11278" max="11278" width="1.33203125" style="1" customWidth="1"/>
    <col min="11279" max="11279" width="15.77734375" style="1" customWidth="1"/>
    <col min="11280" max="11280" width="1.6640625" style="1" customWidth="1"/>
    <col min="11281" max="11281" width="14.109375" style="1" customWidth="1"/>
    <col min="11282" max="11282" width="2" style="1" customWidth="1"/>
    <col min="11283" max="11283" width="13.21875" style="1" customWidth="1"/>
    <col min="11284" max="11284" width="10.109375" style="1" bestFit="1" customWidth="1"/>
    <col min="11285" max="11285" width="12.33203125" style="1" bestFit="1" customWidth="1"/>
    <col min="11286" max="11286" width="10.77734375" style="1" bestFit="1" customWidth="1"/>
    <col min="11287" max="11520" width="9.6640625" style="1"/>
    <col min="11521" max="11521" width="35" style="1" customWidth="1"/>
    <col min="11522" max="11522" width="10.6640625" style="1" customWidth="1"/>
    <col min="11523" max="11523" width="11.88671875" style="1" customWidth="1"/>
    <col min="11524" max="11524" width="0.77734375" style="1" customWidth="1"/>
    <col min="11525" max="11525" width="11" style="1" customWidth="1"/>
    <col min="11526" max="11526" width="1.33203125" style="1" customWidth="1"/>
    <col min="11527" max="11527" width="10.109375" style="1" customWidth="1"/>
    <col min="11528" max="11528" width="2.21875" style="1" customWidth="1"/>
    <col min="11529" max="11529" width="13.44140625" style="1" customWidth="1"/>
    <col min="11530" max="11530" width="1.88671875" style="1" customWidth="1"/>
    <col min="11531" max="11531" width="8.77734375" style="1" customWidth="1"/>
    <col min="11532" max="11532" width="1.109375" style="1" customWidth="1"/>
    <col min="11533" max="11533" width="9.44140625" style="1" bestFit="1" customWidth="1"/>
    <col min="11534" max="11534" width="1.33203125" style="1" customWidth="1"/>
    <col min="11535" max="11535" width="15.77734375" style="1" customWidth="1"/>
    <col min="11536" max="11536" width="1.6640625" style="1" customWidth="1"/>
    <col min="11537" max="11537" width="14.109375" style="1" customWidth="1"/>
    <col min="11538" max="11538" width="2" style="1" customWidth="1"/>
    <col min="11539" max="11539" width="13.21875" style="1" customWidth="1"/>
    <col min="11540" max="11540" width="10.109375" style="1" bestFit="1" customWidth="1"/>
    <col min="11541" max="11541" width="12.33203125" style="1" bestFit="1" customWidth="1"/>
    <col min="11542" max="11542" width="10.77734375" style="1" bestFit="1" customWidth="1"/>
    <col min="11543" max="11776" width="9.6640625" style="1"/>
    <col min="11777" max="11777" width="35" style="1" customWidth="1"/>
    <col min="11778" max="11778" width="10.6640625" style="1" customWidth="1"/>
    <col min="11779" max="11779" width="11.88671875" style="1" customWidth="1"/>
    <col min="11780" max="11780" width="0.77734375" style="1" customWidth="1"/>
    <col min="11781" max="11781" width="11" style="1" customWidth="1"/>
    <col min="11782" max="11782" width="1.33203125" style="1" customWidth="1"/>
    <col min="11783" max="11783" width="10.109375" style="1" customWidth="1"/>
    <col min="11784" max="11784" width="2.21875" style="1" customWidth="1"/>
    <col min="11785" max="11785" width="13.44140625" style="1" customWidth="1"/>
    <col min="11786" max="11786" width="1.88671875" style="1" customWidth="1"/>
    <col min="11787" max="11787" width="8.77734375" style="1" customWidth="1"/>
    <col min="11788" max="11788" width="1.109375" style="1" customWidth="1"/>
    <col min="11789" max="11789" width="9.44140625" style="1" bestFit="1" customWidth="1"/>
    <col min="11790" max="11790" width="1.33203125" style="1" customWidth="1"/>
    <col min="11791" max="11791" width="15.77734375" style="1" customWidth="1"/>
    <col min="11792" max="11792" width="1.6640625" style="1" customWidth="1"/>
    <col min="11793" max="11793" width="14.109375" style="1" customWidth="1"/>
    <col min="11794" max="11794" width="2" style="1" customWidth="1"/>
    <col min="11795" max="11795" width="13.21875" style="1" customWidth="1"/>
    <col min="11796" max="11796" width="10.109375" style="1" bestFit="1" customWidth="1"/>
    <col min="11797" max="11797" width="12.33203125" style="1" bestFit="1" customWidth="1"/>
    <col min="11798" max="11798" width="10.77734375" style="1" bestFit="1" customWidth="1"/>
    <col min="11799" max="12032" width="9.6640625" style="1"/>
    <col min="12033" max="12033" width="35" style="1" customWidth="1"/>
    <col min="12034" max="12034" width="10.6640625" style="1" customWidth="1"/>
    <col min="12035" max="12035" width="11.88671875" style="1" customWidth="1"/>
    <col min="12036" max="12036" width="0.77734375" style="1" customWidth="1"/>
    <col min="12037" max="12037" width="11" style="1" customWidth="1"/>
    <col min="12038" max="12038" width="1.33203125" style="1" customWidth="1"/>
    <col min="12039" max="12039" width="10.109375" style="1" customWidth="1"/>
    <col min="12040" max="12040" width="2.21875" style="1" customWidth="1"/>
    <col min="12041" max="12041" width="13.44140625" style="1" customWidth="1"/>
    <col min="12042" max="12042" width="1.88671875" style="1" customWidth="1"/>
    <col min="12043" max="12043" width="8.77734375" style="1" customWidth="1"/>
    <col min="12044" max="12044" width="1.109375" style="1" customWidth="1"/>
    <col min="12045" max="12045" width="9.44140625" style="1" bestFit="1" customWidth="1"/>
    <col min="12046" max="12046" width="1.33203125" style="1" customWidth="1"/>
    <col min="12047" max="12047" width="15.77734375" style="1" customWidth="1"/>
    <col min="12048" max="12048" width="1.6640625" style="1" customWidth="1"/>
    <col min="12049" max="12049" width="14.109375" style="1" customWidth="1"/>
    <col min="12050" max="12050" width="2" style="1" customWidth="1"/>
    <col min="12051" max="12051" width="13.21875" style="1" customWidth="1"/>
    <col min="12052" max="12052" width="10.109375" style="1" bestFit="1" customWidth="1"/>
    <col min="12053" max="12053" width="12.33203125" style="1" bestFit="1" customWidth="1"/>
    <col min="12054" max="12054" width="10.77734375" style="1" bestFit="1" customWidth="1"/>
    <col min="12055" max="12288" width="9.6640625" style="1"/>
    <col min="12289" max="12289" width="35" style="1" customWidth="1"/>
    <col min="12290" max="12290" width="10.6640625" style="1" customWidth="1"/>
    <col min="12291" max="12291" width="11.88671875" style="1" customWidth="1"/>
    <col min="12292" max="12292" width="0.77734375" style="1" customWidth="1"/>
    <col min="12293" max="12293" width="11" style="1" customWidth="1"/>
    <col min="12294" max="12294" width="1.33203125" style="1" customWidth="1"/>
    <col min="12295" max="12295" width="10.109375" style="1" customWidth="1"/>
    <col min="12296" max="12296" width="2.21875" style="1" customWidth="1"/>
    <col min="12297" max="12297" width="13.44140625" style="1" customWidth="1"/>
    <col min="12298" max="12298" width="1.88671875" style="1" customWidth="1"/>
    <col min="12299" max="12299" width="8.77734375" style="1" customWidth="1"/>
    <col min="12300" max="12300" width="1.109375" style="1" customWidth="1"/>
    <col min="12301" max="12301" width="9.44140625" style="1" bestFit="1" customWidth="1"/>
    <col min="12302" max="12302" width="1.33203125" style="1" customWidth="1"/>
    <col min="12303" max="12303" width="15.77734375" style="1" customWidth="1"/>
    <col min="12304" max="12304" width="1.6640625" style="1" customWidth="1"/>
    <col min="12305" max="12305" width="14.109375" style="1" customWidth="1"/>
    <col min="12306" max="12306" width="2" style="1" customWidth="1"/>
    <col min="12307" max="12307" width="13.21875" style="1" customWidth="1"/>
    <col min="12308" max="12308" width="10.109375" style="1" bestFit="1" customWidth="1"/>
    <col min="12309" max="12309" width="12.33203125" style="1" bestFit="1" customWidth="1"/>
    <col min="12310" max="12310" width="10.77734375" style="1" bestFit="1" customWidth="1"/>
    <col min="12311" max="12544" width="9.6640625" style="1"/>
    <col min="12545" max="12545" width="35" style="1" customWidth="1"/>
    <col min="12546" max="12546" width="10.6640625" style="1" customWidth="1"/>
    <col min="12547" max="12547" width="11.88671875" style="1" customWidth="1"/>
    <col min="12548" max="12548" width="0.77734375" style="1" customWidth="1"/>
    <col min="12549" max="12549" width="11" style="1" customWidth="1"/>
    <col min="12550" max="12550" width="1.33203125" style="1" customWidth="1"/>
    <col min="12551" max="12551" width="10.109375" style="1" customWidth="1"/>
    <col min="12552" max="12552" width="2.21875" style="1" customWidth="1"/>
    <col min="12553" max="12553" width="13.44140625" style="1" customWidth="1"/>
    <col min="12554" max="12554" width="1.88671875" style="1" customWidth="1"/>
    <col min="12555" max="12555" width="8.77734375" style="1" customWidth="1"/>
    <col min="12556" max="12556" width="1.109375" style="1" customWidth="1"/>
    <col min="12557" max="12557" width="9.44140625" style="1" bestFit="1" customWidth="1"/>
    <col min="12558" max="12558" width="1.33203125" style="1" customWidth="1"/>
    <col min="12559" max="12559" width="15.77734375" style="1" customWidth="1"/>
    <col min="12560" max="12560" width="1.6640625" style="1" customWidth="1"/>
    <col min="12561" max="12561" width="14.109375" style="1" customWidth="1"/>
    <col min="12562" max="12562" width="2" style="1" customWidth="1"/>
    <col min="12563" max="12563" width="13.21875" style="1" customWidth="1"/>
    <col min="12564" max="12564" width="10.109375" style="1" bestFit="1" customWidth="1"/>
    <col min="12565" max="12565" width="12.33203125" style="1" bestFit="1" customWidth="1"/>
    <col min="12566" max="12566" width="10.77734375" style="1" bestFit="1" customWidth="1"/>
    <col min="12567" max="12800" width="9.6640625" style="1"/>
    <col min="12801" max="12801" width="35" style="1" customWidth="1"/>
    <col min="12802" max="12802" width="10.6640625" style="1" customWidth="1"/>
    <col min="12803" max="12803" width="11.88671875" style="1" customWidth="1"/>
    <col min="12804" max="12804" width="0.77734375" style="1" customWidth="1"/>
    <col min="12805" max="12805" width="11" style="1" customWidth="1"/>
    <col min="12806" max="12806" width="1.33203125" style="1" customWidth="1"/>
    <col min="12807" max="12807" width="10.109375" style="1" customWidth="1"/>
    <col min="12808" max="12808" width="2.21875" style="1" customWidth="1"/>
    <col min="12809" max="12809" width="13.44140625" style="1" customWidth="1"/>
    <col min="12810" max="12810" width="1.88671875" style="1" customWidth="1"/>
    <col min="12811" max="12811" width="8.77734375" style="1" customWidth="1"/>
    <col min="12812" max="12812" width="1.109375" style="1" customWidth="1"/>
    <col min="12813" max="12813" width="9.44140625" style="1" bestFit="1" customWidth="1"/>
    <col min="12814" max="12814" width="1.33203125" style="1" customWidth="1"/>
    <col min="12815" max="12815" width="15.77734375" style="1" customWidth="1"/>
    <col min="12816" max="12816" width="1.6640625" style="1" customWidth="1"/>
    <col min="12817" max="12817" width="14.109375" style="1" customWidth="1"/>
    <col min="12818" max="12818" width="2" style="1" customWidth="1"/>
    <col min="12819" max="12819" width="13.21875" style="1" customWidth="1"/>
    <col min="12820" max="12820" width="10.109375" style="1" bestFit="1" customWidth="1"/>
    <col min="12821" max="12821" width="12.33203125" style="1" bestFit="1" customWidth="1"/>
    <col min="12822" max="12822" width="10.77734375" style="1" bestFit="1" customWidth="1"/>
    <col min="12823" max="13056" width="9.6640625" style="1"/>
    <col min="13057" max="13057" width="35" style="1" customWidth="1"/>
    <col min="13058" max="13058" width="10.6640625" style="1" customWidth="1"/>
    <col min="13059" max="13059" width="11.88671875" style="1" customWidth="1"/>
    <col min="13060" max="13060" width="0.77734375" style="1" customWidth="1"/>
    <col min="13061" max="13061" width="11" style="1" customWidth="1"/>
    <col min="13062" max="13062" width="1.33203125" style="1" customWidth="1"/>
    <col min="13063" max="13063" width="10.109375" style="1" customWidth="1"/>
    <col min="13064" max="13064" width="2.21875" style="1" customWidth="1"/>
    <col min="13065" max="13065" width="13.44140625" style="1" customWidth="1"/>
    <col min="13066" max="13066" width="1.88671875" style="1" customWidth="1"/>
    <col min="13067" max="13067" width="8.77734375" style="1" customWidth="1"/>
    <col min="13068" max="13068" width="1.109375" style="1" customWidth="1"/>
    <col min="13069" max="13069" width="9.44140625" style="1" bestFit="1" customWidth="1"/>
    <col min="13070" max="13070" width="1.33203125" style="1" customWidth="1"/>
    <col min="13071" max="13071" width="15.77734375" style="1" customWidth="1"/>
    <col min="13072" max="13072" width="1.6640625" style="1" customWidth="1"/>
    <col min="13073" max="13073" width="14.109375" style="1" customWidth="1"/>
    <col min="13074" max="13074" width="2" style="1" customWidth="1"/>
    <col min="13075" max="13075" width="13.21875" style="1" customWidth="1"/>
    <col min="13076" max="13076" width="10.109375" style="1" bestFit="1" customWidth="1"/>
    <col min="13077" max="13077" width="12.33203125" style="1" bestFit="1" customWidth="1"/>
    <col min="13078" max="13078" width="10.77734375" style="1" bestFit="1" customWidth="1"/>
    <col min="13079" max="13312" width="9.6640625" style="1"/>
    <col min="13313" max="13313" width="35" style="1" customWidth="1"/>
    <col min="13314" max="13314" width="10.6640625" style="1" customWidth="1"/>
    <col min="13315" max="13315" width="11.88671875" style="1" customWidth="1"/>
    <col min="13316" max="13316" width="0.77734375" style="1" customWidth="1"/>
    <col min="13317" max="13317" width="11" style="1" customWidth="1"/>
    <col min="13318" max="13318" width="1.33203125" style="1" customWidth="1"/>
    <col min="13319" max="13319" width="10.109375" style="1" customWidth="1"/>
    <col min="13320" max="13320" width="2.21875" style="1" customWidth="1"/>
    <col min="13321" max="13321" width="13.44140625" style="1" customWidth="1"/>
    <col min="13322" max="13322" width="1.88671875" style="1" customWidth="1"/>
    <col min="13323" max="13323" width="8.77734375" style="1" customWidth="1"/>
    <col min="13324" max="13324" width="1.109375" style="1" customWidth="1"/>
    <col min="13325" max="13325" width="9.44140625" style="1" bestFit="1" customWidth="1"/>
    <col min="13326" max="13326" width="1.33203125" style="1" customWidth="1"/>
    <col min="13327" max="13327" width="15.77734375" style="1" customWidth="1"/>
    <col min="13328" max="13328" width="1.6640625" style="1" customWidth="1"/>
    <col min="13329" max="13329" width="14.109375" style="1" customWidth="1"/>
    <col min="13330" max="13330" width="2" style="1" customWidth="1"/>
    <col min="13331" max="13331" width="13.21875" style="1" customWidth="1"/>
    <col min="13332" max="13332" width="10.109375" style="1" bestFit="1" customWidth="1"/>
    <col min="13333" max="13333" width="12.33203125" style="1" bestFit="1" customWidth="1"/>
    <col min="13334" max="13334" width="10.77734375" style="1" bestFit="1" customWidth="1"/>
    <col min="13335" max="13568" width="9.6640625" style="1"/>
    <col min="13569" max="13569" width="35" style="1" customWidth="1"/>
    <col min="13570" max="13570" width="10.6640625" style="1" customWidth="1"/>
    <col min="13571" max="13571" width="11.88671875" style="1" customWidth="1"/>
    <col min="13572" max="13572" width="0.77734375" style="1" customWidth="1"/>
    <col min="13573" max="13573" width="11" style="1" customWidth="1"/>
    <col min="13574" max="13574" width="1.33203125" style="1" customWidth="1"/>
    <col min="13575" max="13575" width="10.109375" style="1" customWidth="1"/>
    <col min="13576" max="13576" width="2.21875" style="1" customWidth="1"/>
    <col min="13577" max="13577" width="13.44140625" style="1" customWidth="1"/>
    <col min="13578" max="13578" width="1.88671875" style="1" customWidth="1"/>
    <col min="13579" max="13579" width="8.77734375" style="1" customWidth="1"/>
    <col min="13580" max="13580" width="1.109375" style="1" customWidth="1"/>
    <col min="13581" max="13581" width="9.44140625" style="1" bestFit="1" customWidth="1"/>
    <col min="13582" max="13582" width="1.33203125" style="1" customWidth="1"/>
    <col min="13583" max="13583" width="15.77734375" style="1" customWidth="1"/>
    <col min="13584" max="13584" width="1.6640625" style="1" customWidth="1"/>
    <col min="13585" max="13585" width="14.109375" style="1" customWidth="1"/>
    <col min="13586" max="13586" width="2" style="1" customWidth="1"/>
    <col min="13587" max="13587" width="13.21875" style="1" customWidth="1"/>
    <col min="13588" max="13588" width="10.109375" style="1" bestFit="1" customWidth="1"/>
    <col min="13589" max="13589" width="12.33203125" style="1" bestFit="1" customWidth="1"/>
    <col min="13590" max="13590" width="10.77734375" style="1" bestFit="1" customWidth="1"/>
    <col min="13591" max="13824" width="9.6640625" style="1"/>
    <col min="13825" max="13825" width="35" style="1" customWidth="1"/>
    <col min="13826" max="13826" width="10.6640625" style="1" customWidth="1"/>
    <col min="13827" max="13827" width="11.88671875" style="1" customWidth="1"/>
    <col min="13828" max="13828" width="0.77734375" style="1" customWidth="1"/>
    <col min="13829" max="13829" width="11" style="1" customWidth="1"/>
    <col min="13830" max="13830" width="1.33203125" style="1" customWidth="1"/>
    <col min="13831" max="13831" width="10.109375" style="1" customWidth="1"/>
    <col min="13832" max="13832" width="2.21875" style="1" customWidth="1"/>
    <col min="13833" max="13833" width="13.44140625" style="1" customWidth="1"/>
    <col min="13834" max="13834" width="1.88671875" style="1" customWidth="1"/>
    <col min="13835" max="13835" width="8.77734375" style="1" customWidth="1"/>
    <col min="13836" max="13836" width="1.109375" style="1" customWidth="1"/>
    <col min="13837" max="13837" width="9.44140625" style="1" bestFit="1" customWidth="1"/>
    <col min="13838" max="13838" width="1.33203125" style="1" customWidth="1"/>
    <col min="13839" max="13839" width="15.77734375" style="1" customWidth="1"/>
    <col min="13840" max="13840" width="1.6640625" style="1" customWidth="1"/>
    <col min="13841" max="13841" width="14.109375" style="1" customWidth="1"/>
    <col min="13842" max="13842" width="2" style="1" customWidth="1"/>
    <col min="13843" max="13843" width="13.21875" style="1" customWidth="1"/>
    <col min="13844" max="13844" width="10.109375" style="1" bestFit="1" customWidth="1"/>
    <col min="13845" max="13845" width="12.33203125" style="1" bestFit="1" customWidth="1"/>
    <col min="13846" max="13846" width="10.77734375" style="1" bestFit="1" customWidth="1"/>
    <col min="13847" max="14080" width="9.6640625" style="1"/>
    <col min="14081" max="14081" width="35" style="1" customWidth="1"/>
    <col min="14082" max="14082" width="10.6640625" style="1" customWidth="1"/>
    <col min="14083" max="14083" width="11.88671875" style="1" customWidth="1"/>
    <col min="14084" max="14084" width="0.77734375" style="1" customWidth="1"/>
    <col min="14085" max="14085" width="11" style="1" customWidth="1"/>
    <col min="14086" max="14086" width="1.33203125" style="1" customWidth="1"/>
    <col min="14087" max="14087" width="10.109375" style="1" customWidth="1"/>
    <col min="14088" max="14088" width="2.21875" style="1" customWidth="1"/>
    <col min="14089" max="14089" width="13.44140625" style="1" customWidth="1"/>
    <col min="14090" max="14090" width="1.88671875" style="1" customWidth="1"/>
    <col min="14091" max="14091" width="8.77734375" style="1" customWidth="1"/>
    <col min="14092" max="14092" width="1.109375" style="1" customWidth="1"/>
    <col min="14093" max="14093" width="9.44140625" style="1" bestFit="1" customWidth="1"/>
    <col min="14094" max="14094" width="1.33203125" style="1" customWidth="1"/>
    <col min="14095" max="14095" width="15.77734375" style="1" customWidth="1"/>
    <col min="14096" max="14096" width="1.6640625" style="1" customWidth="1"/>
    <col min="14097" max="14097" width="14.109375" style="1" customWidth="1"/>
    <col min="14098" max="14098" width="2" style="1" customWidth="1"/>
    <col min="14099" max="14099" width="13.21875" style="1" customWidth="1"/>
    <col min="14100" max="14100" width="10.109375" style="1" bestFit="1" customWidth="1"/>
    <col min="14101" max="14101" width="12.33203125" style="1" bestFit="1" customWidth="1"/>
    <col min="14102" max="14102" width="10.77734375" style="1" bestFit="1" customWidth="1"/>
    <col min="14103" max="14336" width="9.6640625" style="1"/>
    <col min="14337" max="14337" width="35" style="1" customWidth="1"/>
    <col min="14338" max="14338" width="10.6640625" style="1" customWidth="1"/>
    <col min="14339" max="14339" width="11.88671875" style="1" customWidth="1"/>
    <col min="14340" max="14340" width="0.77734375" style="1" customWidth="1"/>
    <col min="14341" max="14341" width="11" style="1" customWidth="1"/>
    <col min="14342" max="14342" width="1.33203125" style="1" customWidth="1"/>
    <col min="14343" max="14343" width="10.109375" style="1" customWidth="1"/>
    <col min="14344" max="14344" width="2.21875" style="1" customWidth="1"/>
    <col min="14345" max="14345" width="13.44140625" style="1" customWidth="1"/>
    <col min="14346" max="14346" width="1.88671875" style="1" customWidth="1"/>
    <col min="14347" max="14347" width="8.77734375" style="1" customWidth="1"/>
    <col min="14348" max="14348" width="1.109375" style="1" customWidth="1"/>
    <col min="14349" max="14349" width="9.44140625" style="1" bestFit="1" customWidth="1"/>
    <col min="14350" max="14350" width="1.33203125" style="1" customWidth="1"/>
    <col min="14351" max="14351" width="15.77734375" style="1" customWidth="1"/>
    <col min="14352" max="14352" width="1.6640625" style="1" customWidth="1"/>
    <col min="14353" max="14353" width="14.109375" style="1" customWidth="1"/>
    <col min="14354" max="14354" width="2" style="1" customWidth="1"/>
    <col min="14355" max="14355" width="13.21875" style="1" customWidth="1"/>
    <col min="14356" max="14356" width="10.109375" style="1" bestFit="1" customWidth="1"/>
    <col min="14357" max="14357" width="12.33203125" style="1" bestFit="1" customWidth="1"/>
    <col min="14358" max="14358" width="10.77734375" style="1" bestFit="1" customWidth="1"/>
    <col min="14359" max="14592" width="9.6640625" style="1"/>
    <col min="14593" max="14593" width="35" style="1" customWidth="1"/>
    <col min="14594" max="14594" width="10.6640625" style="1" customWidth="1"/>
    <col min="14595" max="14595" width="11.88671875" style="1" customWidth="1"/>
    <col min="14596" max="14596" width="0.77734375" style="1" customWidth="1"/>
    <col min="14597" max="14597" width="11" style="1" customWidth="1"/>
    <col min="14598" max="14598" width="1.33203125" style="1" customWidth="1"/>
    <col min="14599" max="14599" width="10.109375" style="1" customWidth="1"/>
    <col min="14600" max="14600" width="2.21875" style="1" customWidth="1"/>
    <col min="14601" max="14601" width="13.44140625" style="1" customWidth="1"/>
    <col min="14602" max="14602" width="1.88671875" style="1" customWidth="1"/>
    <col min="14603" max="14603" width="8.77734375" style="1" customWidth="1"/>
    <col min="14604" max="14604" width="1.109375" style="1" customWidth="1"/>
    <col min="14605" max="14605" width="9.44140625" style="1" bestFit="1" customWidth="1"/>
    <col min="14606" max="14606" width="1.33203125" style="1" customWidth="1"/>
    <col min="14607" max="14607" width="15.77734375" style="1" customWidth="1"/>
    <col min="14608" max="14608" width="1.6640625" style="1" customWidth="1"/>
    <col min="14609" max="14609" width="14.109375" style="1" customWidth="1"/>
    <col min="14610" max="14610" width="2" style="1" customWidth="1"/>
    <col min="14611" max="14611" width="13.21875" style="1" customWidth="1"/>
    <col min="14612" max="14612" width="10.109375" style="1" bestFit="1" customWidth="1"/>
    <col min="14613" max="14613" width="12.33203125" style="1" bestFit="1" customWidth="1"/>
    <col min="14614" max="14614" width="10.77734375" style="1" bestFit="1" customWidth="1"/>
    <col min="14615" max="14848" width="9.6640625" style="1"/>
    <col min="14849" max="14849" width="35" style="1" customWidth="1"/>
    <col min="14850" max="14850" width="10.6640625" style="1" customWidth="1"/>
    <col min="14851" max="14851" width="11.88671875" style="1" customWidth="1"/>
    <col min="14852" max="14852" width="0.77734375" style="1" customWidth="1"/>
    <col min="14853" max="14853" width="11" style="1" customWidth="1"/>
    <col min="14854" max="14854" width="1.33203125" style="1" customWidth="1"/>
    <col min="14855" max="14855" width="10.109375" style="1" customWidth="1"/>
    <col min="14856" max="14856" width="2.21875" style="1" customWidth="1"/>
    <col min="14857" max="14857" width="13.44140625" style="1" customWidth="1"/>
    <col min="14858" max="14858" width="1.88671875" style="1" customWidth="1"/>
    <col min="14859" max="14859" width="8.77734375" style="1" customWidth="1"/>
    <col min="14860" max="14860" width="1.109375" style="1" customWidth="1"/>
    <col min="14861" max="14861" width="9.44140625" style="1" bestFit="1" customWidth="1"/>
    <col min="14862" max="14862" width="1.33203125" style="1" customWidth="1"/>
    <col min="14863" max="14863" width="15.77734375" style="1" customWidth="1"/>
    <col min="14864" max="14864" width="1.6640625" style="1" customWidth="1"/>
    <col min="14865" max="14865" width="14.109375" style="1" customWidth="1"/>
    <col min="14866" max="14866" width="2" style="1" customWidth="1"/>
    <col min="14867" max="14867" width="13.21875" style="1" customWidth="1"/>
    <col min="14868" max="14868" width="10.109375" style="1" bestFit="1" customWidth="1"/>
    <col min="14869" max="14869" width="12.33203125" style="1" bestFit="1" customWidth="1"/>
    <col min="14870" max="14870" width="10.77734375" style="1" bestFit="1" customWidth="1"/>
    <col min="14871" max="15104" width="9.6640625" style="1"/>
    <col min="15105" max="15105" width="35" style="1" customWidth="1"/>
    <col min="15106" max="15106" width="10.6640625" style="1" customWidth="1"/>
    <col min="15107" max="15107" width="11.88671875" style="1" customWidth="1"/>
    <col min="15108" max="15108" width="0.77734375" style="1" customWidth="1"/>
    <col min="15109" max="15109" width="11" style="1" customWidth="1"/>
    <col min="15110" max="15110" width="1.33203125" style="1" customWidth="1"/>
    <col min="15111" max="15111" width="10.109375" style="1" customWidth="1"/>
    <col min="15112" max="15112" width="2.21875" style="1" customWidth="1"/>
    <col min="15113" max="15113" width="13.44140625" style="1" customWidth="1"/>
    <col min="15114" max="15114" width="1.88671875" style="1" customWidth="1"/>
    <col min="15115" max="15115" width="8.77734375" style="1" customWidth="1"/>
    <col min="15116" max="15116" width="1.109375" style="1" customWidth="1"/>
    <col min="15117" max="15117" width="9.44140625" style="1" bestFit="1" customWidth="1"/>
    <col min="15118" max="15118" width="1.33203125" style="1" customWidth="1"/>
    <col min="15119" max="15119" width="15.77734375" style="1" customWidth="1"/>
    <col min="15120" max="15120" width="1.6640625" style="1" customWidth="1"/>
    <col min="15121" max="15121" width="14.109375" style="1" customWidth="1"/>
    <col min="15122" max="15122" width="2" style="1" customWidth="1"/>
    <col min="15123" max="15123" width="13.21875" style="1" customWidth="1"/>
    <col min="15124" max="15124" width="10.109375" style="1" bestFit="1" customWidth="1"/>
    <col min="15125" max="15125" width="12.33203125" style="1" bestFit="1" customWidth="1"/>
    <col min="15126" max="15126" width="10.77734375" style="1" bestFit="1" customWidth="1"/>
    <col min="15127" max="15360" width="9.6640625" style="1"/>
    <col min="15361" max="15361" width="35" style="1" customWidth="1"/>
    <col min="15362" max="15362" width="10.6640625" style="1" customWidth="1"/>
    <col min="15363" max="15363" width="11.88671875" style="1" customWidth="1"/>
    <col min="15364" max="15364" width="0.77734375" style="1" customWidth="1"/>
    <col min="15365" max="15365" width="11" style="1" customWidth="1"/>
    <col min="15366" max="15366" width="1.33203125" style="1" customWidth="1"/>
    <col min="15367" max="15367" width="10.109375" style="1" customWidth="1"/>
    <col min="15368" max="15368" width="2.21875" style="1" customWidth="1"/>
    <col min="15369" max="15369" width="13.44140625" style="1" customWidth="1"/>
    <col min="15370" max="15370" width="1.88671875" style="1" customWidth="1"/>
    <col min="15371" max="15371" width="8.77734375" style="1" customWidth="1"/>
    <col min="15372" max="15372" width="1.109375" style="1" customWidth="1"/>
    <col min="15373" max="15373" width="9.44140625" style="1" bestFit="1" customWidth="1"/>
    <col min="15374" max="15374" width="1.33203125" style="1" customWidth="1"/>
    <col min="15375" max="15375" width="15.77734375" style="1" customWidth="1"/>
    <col min="15376" max="15376" width="1.6640625" style="1" customWidth="1"/>
    <col min="15377" max="15377" width="14.109375" style="1" customWidth="1"/>
    <col min="15378" max="15378" width="2" style="1" customWidth="1"/>
    <col min="15379" max="15379" width="13.21875" style="1" customWidth="1"/>
    <col min="15380" max="15380" width="10.109375" style="1" bestFit="1" customWidth="1"/>
    <col min="15381" max="15381" width="12.33203125" style="1" bestFit="1" customWidth="1"/>
    <col min="15382" max="15382" width="10.77734375" style="1" bestFit="1" customWidth="1"/>
    <col min="15383" max="15616" width="9.6640625" style="1"/>
    <col min="15617" max="15617" width="35" style="1" customWidth="1"/>
    <col min="15618" max="15618" width="10.6640625" style="1" customWidth="1"/>
    <col min="15619" max="15619" width="11.88671875" style="1" customWidth="1"/>
    <col min="15620" max="15620" width="0.77734375" style="1" customWidth="1"/>
    <col min="15621" max="15621" width="11" style="1" customWidth="1"/>
    <col min="15622" max="15622" width="1.33203125" style="1" customWidth="1"/>
    <col min="15623" max="15623" width="10.109375" style="1" customWidth="1"/>
    <col min="15624" max="15624" width="2.21875" style="1" customWidth="1"/>
    <col min="15625" max="15625" width="13.44140625" style="1" customWidth="1"/>
    <col min="15626" max="15626" width="1.88671875" style="1" customWidth="1"/>
    <col min="15627" max="15627" width="8.77734375" style="1" customWidth="1"/>
    <col min="15628" max="15628" width="1.109375" style="1" customWidth="1"/>
    <col min="15629" max="15629" width="9.44140625" style="1" bestFit="1" customWidth="1"/>
    <col min="15630" max="15630" width="1.33203125" style="1" customWidth="1"/>
    <col min="15631" max="15631" width="15.77734375" style="1" customWidth="1"/>
    <col min="15632" max="15632" width="1.6640625" style="1" customWidth="1"/>
    <col min="15633" max="15633" width="14.109375" style="1" customWidth="1"/>
    <col min="15634" max="15634" width="2" style="1" customWidth="1"/>
    <col min="15635" max="15635" width="13.21875" style="1" customWidth="1"/>
    <col min="15636" max="15636" width="10.109375" style="1" bestFit="1" customWidth="1"/>
    <col min="15637" max="15637" width="12.33203125" style="1" bestFit="1" customWidth="1"/>
    <col min="15638" max="15638" width="10.77734375" style="1" bestFit="1" customWidth="1"/>
    <col min="15639" max="15872" width="9.6640625" style="1"/>
    <col min="15873" max="15873" width="35" style="1" customWidth="1"/>
    <col min="15874" max="15874" width="10.6640625" style="1" customWidth="1"/>
    <col min="15875" max="15875" width="11.88671875" style="1" customWidth="1"/>
    <col min="15876" max="15876" width="0.77734375" style="1" customWidth="1"/>
    <col min="15877" max="15877" width="11" style="1" customWidth="1"/>
    <col min="15878" max="15878" width="1.33203125" style="1" customWidth="1"/>
    <col min="15879" max="15879" width="10.109375" style="1" customWidth="1"/>
    <col min="15880" max="15880" width="2.21875" style="1" customWidth="1"/>
    <col min="15881" max="15881" width="13.44140625" style="1" customWidth="1"/>
    <col min="15882" max="15882" width="1.88671875" style="1" customWidth="1"/>
    <col min="15883" max="15883" width="8.77734375" style="1" customWidth="1"/>
    <col min="15884" max="15884" width="1.109375" style="1" customWidth="1"/>
    <col min="15885" max="15885" width="9.44140625" style="1" bestFit="1" customWidth="1"/>
    <col min="15886" max="15886" width="1.33203125" style="1" customWidth="1"/>
    <col min="15887" max="15887" width="15.77734375" style="1" customWidth="1"/>
    <col min="15888" max="15888" width="1.6640625" style="1" customWidth="1"/>
    <col min="15889" max="15889" width="14.109375" style="1" customWidth="1"/>
    <col min="15890" max="15890" width="2" style="1" customWidth="1"/>
    <col min="15891" max="15891" width="13.21875" style="1" customWidth="1"/>
    <col min="15892" max="15892" width="10.109375" style="1" bestFit="1" customWidth="1"/>
    <col min="15893" max="15893" width="12.33203125" style="1" bestFit="1" customWidth="1"/>
    <col min="15894" max="15894" width="10.77734375" style="1" bestFit="1" customWidth="1"/>
    <col min="15895" max="16128" width="9.6640625" style="1"/>
    <col min="16129" max="16129" width="35" style="1" customWidth="1"/>
    <col min="16130" max="16130" width="10.6640625" style="1" customWidth="1"/>
    <col min="16131" max="16131" width="11.88671875" style="1" customWidth="1"/>
    <col min="16132" max="16132" width="0.77734375" style="1" customWidth="1"/>
    <col min="16133" max="16133" width="11" style="1" customWidth="1"/>
    <col min="16134" max="16134" width="1.33203125" style="1" customWidth="1"/>
    <col min="16135" max="16135" width="10.109375" style="1" customWidth="1"/>
    <col min="16136" max="16136" width="2.21875" style="1" customWidth="1"/>
    <col min="16137" max="16137" width="13.44140625" style="1" customWidth="1"/>
    <col min="16138" max="16138" width="1.88671875" style="1" customWidth="1"/>
    <col min="16139" max="16139" width="8.77734375" style="1" customWidth="1"/>
    <col min="16140" max="16140" width="1.109375" style="1" customWidth="1"/>
    <col min="16141" max="16141" width="9.44140625" style="1" bestFit="1" customWidth="1"/>
    <col min="16142" max="16142" width="1.33203125" style="1" customWidth="1"/>
    <col min="16143" max="16143" width="15.77734375" style="1" customWidth="1"/>
    <col min="16144" max="16144" width="1.6640625" style="1" customWidth="1"/>
    <col min="16145" max="16145" width="14.109375" style="1" customWidth="1"/>
    <col min="16146" max="16146" width="2" style="1" customWidth="1"/>
    <col min="16147" max="16147" width="13.21875" style="1" customWidth="1"/>
    <col min="16148" max="16148" width="10.109375" style="1" bestFit="1" customWidth="1"/>
    <col min="16149" max="16149" width="12.33203125" style="1" bestFit="1" customWidth="1"/>
    <col min="16150" max="16150" width="10.77734375" style="1" bestFit="1" customWidth="1"/>
    <col min="16151" max="16384" width="9.6640625" style="1"/>
  </cols>
  <sheetData>
    <row r="1" spans="1:26" ht="53.4" customHeight="1" x14ac:dyDescent="0.35">
      <c r="Q1" s="498" t="s">
        <v>0</v>
      </c>
      <c r="R1" s="502"/>
      <c r="S1" s="502"/>
    </row>
    <row r="2" spans="1:26" ht="52.5" customHeight="1" x14ac:dyDescent="0.4">
      <c r="A2" s="167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6"/>
      <c r="R2" s="5"/>
      <c r="S2" s="5"/>
    </row>
    <row r="3" spans="1:26" ht="12.75" customHeight="1" thickBot="1" x14ac:dyDescent="0.45">
      <c r="A3" s="7"/>
      <c r="B3" s="7"/>
      <c r="C3" s="7"/>
      <c r="D3" s="7"/>
      <c r="E3" s="7"/>
      <c r="F3" s="7"/>
      <c r="G3" s="7"/>
      <c r="H3" s="7"/>
      <c r="I3" s="9"/>
      <c r="J3" s="7"/>
      <c r="K3" s="7"/>
      <c r="L3" s="7"/>
      <c r="M3" s="10"/>
      <c r="N3" s="7"/>
      <c r="O3" s="8"/>
      <c r="P3" s="7"/>
      <c r="Q3" s="8"/>
      <c r="R3" s="7"/>
      <c r="S3" s="9"/>
    </row>
    <row r="4" spans="1:26" s="18" customFormat="1" ht="29.4" customHeight="1" thickTop="1" x14ac:dyDescent="0.25">
      <c r="A4" s="168" t="s">
        <v>122</v>
      </c>
      <c r="B4" s="503" t="s">
        <v>123</v>
      </c>
      <c r="C4" s="503"/>
      <c r="D4" s="169"/>
      <c r="E4" s="168" t="s">
        <v>124</v>
      </c>
      <c r="F4" s="169"/>
      <c r="G4" s="168" t="s">
        <v>125</v>
      </c>
      <c r="H4" s="169"/>
      <c r="I4" s="168" t="s">
        <v>126</v>
      </c>
      <c r="J4" s="170"/>
      <c r="K4" s="171" t="s">
        <v>127</v>
      </c>
      <c r="L4" s="172"/>
      <c r="M4" s="173"/>
      <c r="N4" s="170"/>
      <c r="O4" s="174" t="s">
        <v>128</v>
      </c>
      <c r="P4" s="170"/>
      <c r="Q4" s="174" t="s">
        <v>129</v>
      </c>
      <c r="R4" s="170"/>
      <c r="S4" s="174" t="s">
        <v>130</v>
      </c>
      <c r="T4" s="17"/>
    </row>
    <row r="5" spans="1:26" s="18" customFormat="1" ht="54.6" customHeight="1" thickBot="1" x14ac:dyDescent="0.3">
      <c r="A5" s="175" t="s">
        <v>131</v>
      </c>
      <c r="B5" s="504" t="s">
        <v>132</v>
      </c>
      <c r="C5" s="504"/>
      <c r="D5" s="176"/>
      <c r="E5" s="175" t="s">
        <v>133</v>
      </c>
      <c r="F5" s="176"/>
      <c r="G5" s="175" t="s">
        <v>134</v>
      </c>
      <c r="H5" s="176"/>
      <c r="I5" s="175" t="s">
        <v>135</v>
      </c>
      <c r="J5" s="176"/>
      <c r="K5" s="177" t="s">
        <v>7</v>
      </c>
      <c r="L5" s="176"/>
      <c r="M5" s="175" t="s">
        <v>8</v>
      </c>
      <c r="N5" s="176"/>
      <c r="O5" s="178" t="s">
        <v>136</v>
      </c>
      <c r="P5" s="176"/>
      <c r="Q5" s="178" t="s">
        <v>137</v>
      </c>
      <c r="R5" s="176"/>
      <c r="S5" s="178" t="s">
        <v>138</v>
      </c>
      <c r="T5" s="17"/>
    </row>
    <row r="6" spans="1:26" s="18" customFormat="1" ht="15" customHeight="1" x14ac:dyDescent="0.3">
      <c r="A6" s="179" t="s">
        <v>12</v>
      </c>
      <c r="B6" s="67"/>
      <c r="C6" s="67"/>
      <c r="O6" s="20"/>
      <c r="Q6" s="20"/>
      <c r="T6" s="17"/>
    </row>
    <row r="7" spans="1:26" s="18" customFormat="1" ht="25.05" customHeight="1" x14ac:dyDescent="0.25">
      <c r="A7" s="180" t="s">
        <v>13</v>
      </c>
      <c r="B7" s="67" t="s">
        <v>14</v>
      </c>
      <c r="C7" s="67" t="s">
        <v>15</v>
      </c>
      <c r="E7" s="181">
        <v>13720</v>
      </c>
      <c r="F7" s="67"/>
      <c r="G7" s="181">
        <v>0</v>
      </c>
      <c r="H7" s="67"/>
      <c r="I7" s="181">
        <f>E7-G7</f>
        <v>13720</v>
      </c>
      <c r="J7" s="67"/>
      <c r="K7" s="182">
        <f>ROUND(IF(I7&lt;&gt;0,((O7/I7)/10),0),3)</f>
        <v>4.5220000000000002</v>
      </c>
      <c r="L7" s="67"/>
      <c r="M7" s="182">
        <f>ROUND(IF(I7&lt;&gt;0,((Q7/I7)/10),0),3)</f>
        <v>4.5220000000000002</v>
      </c>
      <c r="N7" s="67"/>
      <c r="O7" s="183">
        <v>620420</v>
      </c>
      <c r="P7" s="67"/>
      <c r="Q7" s="183">
        <v>620420</v>
      </c>
      <c r="R7" s="67"/>
      <c r="S7" s="183">
        <v>0</v>
      </c>
      <c r="T7" s="17"/>
    </row>
    <row r="8" spans="1:26" s="18" customFormat="1" ht="25.05" customHeight="1" x14ac:dyDescent="0.25">
      <c r="A8" s="67" t="s">
        <v>16</v>
      </c>
      <c r="B8" s="67" t="s">
        <v>14</v>
      </c>
      <c r="C8" s="184" t="s">
        <v>85</v>
      </c>
      <c r="E8" s="181">
        <v>162000</v>
      </c>
      <c r="F8" s="67"/>
      <c r="G8" s="181">
        <v>0</v>
      </c>
      <c r="H8" s="67"/>
      <c r="I8" s="181">
        <f>E8-G8</f>
        <v>162000</v>
      </c>
      <c r="J8" s="67"/>
      <c r="K8" s="182">
        <f>ROUND(IF(I8&lt;&gt;0,((O8/I8)/10),0),3)</f>
        <v>4.758</v>
      </c>
      <c r="L8" s="67"/>
      <c r="M8" s="182">
        <f>ROUND(IF(I8&lt;&gt;0,((Q8/I8)/10),0),3)</f>
        <v>5.6230000000000002</v>
      </c>
      <c r="N8" s="67"/>
      <c r="O8" s="183">
        <v>7707893</v>
      </c>
      <c r="P8" s="67"/>
      <c r="Q8" s="183">
        <v>9109690</v>
      </c>
      <c r="R8" s="67"/>
      <c r="S8" s="183">
        <v>771637</v>
      </c>
      <c r="T8" s="17"/>
    </row>
    <row r="9" spans="1:26" s="18" customFormat="1" ht="25.05" customHeight="1" thickBot="1" x14ac:dyDescent="0.35">
      <c r="A9" s="179" t="s">
        <v>18</v>
      </c>
      <c r="B9" s="67"/>
      <c r="C9" s="67"/>
      <c r="E9" s="185">
        <f>SUM(E7:E8)</f>
        <v>175720</v>
      </c>
      <c r="F9" s="179"/>
      <c r="G9" s="185">
        <f>SUM(G7:G8)</f>
        <v>0</v>
      </c>
      <c r="H9" s="179"/>
      <c r="I9" s="185">
        <f>SUM(I7:I8)</f>
        <v>175720</v>
      </c>
      <c r="J9" s="179"/>
      <c r="K9" s="186">
        <f>ROUND(IF(I9&lt;&gt;0,((O9/I9)/10),0),3)</f>
        <v>4.74</v>
      </c>
      <c r="L9" s="179"/>
      <c r="M9" s="186">
        <f>ROUND(IF(I9&lt;&gt;0,((Q9/I9)/10),0),3)</f>
        <v>5.5369999999999999</v>
      </c>
      <c r="N9" s="179"/>
      <c r="O9" s="187">
        <f>SUM(O7:O8)</f>
        <v>8328313</v>
      </c>
      <c r="P9" s="179"/>
      <c r="Q9" s="187">
        <f>SUM(Q7:Q8)</f>
        <v>9730110</v>
      </c>
      <c r="R9" s="179"/>
      <c r="S9" s="187">
        <f>SUM(S7:S8)</f>
        <v>771637</v>
      </c>
      <c r="T9" s="17"/>
    </row>
    <row r="10" spans="1:26" s="18" customFormat="1" ht="18" customHeight="1" thickTop="1" x14ac:dyDescent="0.25">
      <c r="A10" s="67"/>
      <c r="B10" s="67"/>
      <c r="C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7"/>
    </row>
    <row r="11" spans="1:26" s="18" customFormat="1" ht="18" customHeight="1" x14ac:dyDescent="0.3">
      <c r="A11" s="188" t="s">
        <v>19</v>
      </c>
      <c r="B11" s="67"/>
      <c r="C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70"/>
      <c r="P11" s="67"/>
      <c r="Q11" s="70"/>
      <c r="R11" s="67"/>
      <c r="S11" s="67"/>
      <c r="T11" s="17"/>
    </row>
    <row r="12" spans="1:26" s="18" customFormat="1" ht="25.05" customHeight="1" x14ac:dyDescent="0.25">
      <c r="A12" s="67" t="s">
        <v>20</v>
      </c>
      <c r="B12" s="67" t="s">
        <v>14</v>
      </c>
      <c r="C12" s="189" t="s">
        <v>15</v>
      </c>
      <c r="E12" s="67">
        <v>5717.9000000000005</v>
      </c>
      <c r="F12" s="67"/>
      <c r="G12" s="67">
        <v>0</v>
      </c>
      <c r="H12" s="67"/>
      <c r="I12" s="181">
        <f>E12-G12</f>
        <v>5717.9000000000005</v>
      </c>
      <c r="J12" s="67"/>
      <c r="K12" s="182">
        <f>ROUND(IF(I12&lt;&gt;0,((O12/I12)/10),0),3)</f>
        <v>2.992</v>
      </c>
      <c r="L12" s="67"/>
      <c r="M12" s="182">
        <f>ROUND(IF(I12&lt;&gt;0,((Q12/I12)/10),0),3)</f>
        <v>3.2909999999999999</v>
      </c>
      <c r="N12" s="67"/>
      <c r="O12" s="70">
        <v>171092.24000000002</v>
      </c>
      <c r="P12" s="67"/>
      <c r="Q12" s="70">
        <v>188201.46999999997</v>
      </c>
      <c r="R12" s="67"/>
      <c r="S12" s="70">
        <v>-5424.7199999999993</v>
      </c>
      <c r="T12" s="33"/>
      <c r="U12" s="20"/>
    </row>
    <row r="13" spans="1:26" s="18" customFormat="1" ht="25.05" customHeight="1" x14ac:dyDescent="0.25">
      <c r="A13" s="67" t="s">
        <v>21</v>
      </c>
      <c r="B13" s="67" t="s">
        <v>14</v>
      </c>
      <c r="C13" s="189" t="s">
        <v>15</v>
      </c>
      <c r="E13" s="67">
        <v>8558.6</v>
      </c>
      <c r="F13" s="67"/>
      <c r="G13" s="67">
        <v>0</v>
      </c>
      <c r="H13" s="67"/>
      <c r="I13" s="181">
        <f>E13-G13</f>
        <v>8558.6</v>
      </c>
      <c r="J13" s="67"/>
      <c r="K13" s="182">
        <f>ROUND(IF(I13&lt;&gt;0,((O13/I13)/10),0),3)</f>
        <v>3</v>
      </c>
      <c r="L13" s="67"/>
      <c r="M13" s="182">
        <f>ROUND(IF(I13&lt;&gt;0,((Q13/I13)/10),0),3)</f>
        <v>3.3</v>
      </c>
      <c r="N13" s="67"/>
      <c r="O13" s="70">
        <v>256792.06</v>
      </c>
      <c r="P13" s="67"/>
      <c r="Q13" s="70">
        <v>282471.26</v>
      </c>
      <c r="R13" s="67"/>
      <c r="S13" s="70">
        <v>-7364.06</v>
      </c>
      <c r="T13" s="33"/>
      <c r="U13" s="34"/>
      <c r="V13" s="34"/>
      <c r="W13" s="34"/>
    </row>
    <row r="14" spans="1:26" s="18" customFormat="1" ht="25.05" customHeight="1" x14ac:dyDescent="0.25">
      <c r="A14" s="67" t="s">
        <v>28</v>
      </c>
      <c r="B14" s="67"/>
      <c r="C14" s="189" t="s">
        <v>87</v>
      </c>
      <c r="E14" s="67">
        <v>1150</v>
      </c>
      <c r="F14" s="67"/>
      <c r="G14" s="67">
        <v>0</v>
      </c>
      <c r="H14" s="67"/>
      <c r="I14" s="181">
        <f t="shared" ref="I14:I39" si="0">E14-G14</f>
        <v>1150</v>
      </c>
      <c r="J14" s="67"/>
      <c r="K14" s="182">
        <f t="shared" ref="K14:K34" si="1">ROUND(IF(I14&lt;&gt;0,((O14/I14)/10),0),3)</f>
        <v>3.6949999999999998</v>
      </c>
      <c r="L14" s="67"/>
      <c r="M14" s="182">
        <f t="shared" ref="M14:M34" si="2">ROUND(IF(I14&lt;&gt;0,((Q14/I14)/10),0),3)</f>
        <v>6.4219999999999997</v>
      </c>
      <c r="N14" s="67"/>
      <c r="O14" s="70">
        <v>42492.719999999994</v>
      </c>
      <c r="P14" s="67"/>
      <c r="Q14" s="70">
        <v>73851.08</v>
      </c>
      <c r="R14" s="67"/>
      <c r="S14" s="70">
        <v>29138.85</v>
      </c>
      <c r="T14" s="17"/>
      <c r="U14" s="190"/>
      <c r="V14" s="35"/>
      <c r="W14" s="35"/>
      <c r="X14" s="36"/>
      <c r="Y14" s="35"/>
      <c r="Z14" s="35"/>
    </row>
    <row r="15" spans="1:26" s="18" customFormat="1" ht="25.05" customHeight="1" x14ac:dyDescent="0.25">
      <c r="A15" s="67" t="s">
        <v>33</v>
      </c>
      <c r="B15" s="67"/>
      <c r="C15" s="189" t="s">
        <v>87</v>
      </c>
      <c r="E15" s="67">
        <v>114</v>
      </c>
      <c r="F15" s="67"/>
      <c r="G15" s="67">
        <v>0</v>
      </c>
      <c r="H15" s="67"/>
      <c r="I15" s="181">
        <f t="shared" si="0"/>
        <v>114</v>
      </c>
      <c r="J15" s="67"/>
      <c r="K15" s="182">
        <f t="shared" si="1"/>
        <v>3.1150000000000002</v>
      </c>
      <c r="L15" s="67"/>
      <c r="M15" s="182">
        <f t="shared" si="2"/>
        <v>4.0419999999999998</v>
      </c>
      <c r="N15" s="67"/>
      <c r="O15" s="70">
        <v>3551.3199999999997</v>
      </c>
      <c r="P15" s="67"/>
      <c r="Q15" s="70">
        <v>4608.17</v>
      </c>
      <c r="R15" s="67"/>
      <c r="S15" s="70">
        <v>716.56000000000006</v>
      </c>
      <c r="T15" s="17"/>
      <c r="U15" s="191"/>
      <c r="V15" s="35"/>
      <c r="W15" s="35"/>
      <c r="X15" s="36"/>
      <c r="Y15" s="35"/>
      <c r="Z15" s="35"/>
    </row>
    <row r="16" spans="1:26" s="18" customFormat="1" ht="25.05" customHeight="1" x14ac:dyDescent="0.25">
      <c r="A16" s="67" t="s">
        <v>63</v>
      </c>
      <c r="B16" s="67"/>
      <c r="C16" s="189" t="s">
        <v>87</v>
      </c>
      <c r="E16" s="67">
        <v>1847</v>
      </c>
      <c r="F16" s="67"/>
      <c r="G16" s="67">
        <v>0</v>
      </c>
      <c r="H16" s="67"/>
      <c r="I16" s="181">
        <f t="shared" si="0"/>
        <v>1847</v>
      </c>
      <c r="J16" s="67"/>
      <c r="K16" s="182">
        <f t="shared" si="1"/>
        <v>3.56</v>
      </c>
      <c r="L16" s="67"/>
      <c r="M16" s="182">
        <f t="shared" si="2"/>
        <v>6.5090000000000003</v>
      </c>
      <c r="N16" s="67"/>
      <c r="O16" s="70">
        <v>65749.060000000012</v>
      </c>
      <c r="P16" s="67"/>
      <c r="Q16" s="70">
        <v>120229.65</v>
      </c>
      <c r="R16" s="67"/>
      <c r="S16" s="70">
        <v>50474.429999999993</v>
      </c>
      <c r="T16" s="17"/>
      <c r="U16" s="190"/>
      <c r="V16" s="35"/>
      <c r="W16" s="35"/>
      <c r="X16" s="36"/>
      <c r="Y16" s="35"/>
      <c r="Z16" s="35"/>
    </row>
    <row r="17" spans="1:26" s="18" customFormat="1" ht="25.05" customHeight="1" x14ac:dyDescent="0.25">
      <c r="A17" s="67" t="s">
        <v>37</v>
      </c>
      <c r="B17" s="67"/>
      <c r="C17" s="189" t="s">
        <v>87</v>
      </c>
      <c r="E17" s="67">
        <v>22</v>
      </c>
      <c r="F17" s="67"/>
      <c r="G17" s="67">
        <v>0</v>
      </c>
      <c r="H17" s="67"/>
      <c r="I17" s="181">
        <f t="shared" si="0"/>
        <v>22</v>
      </c>
      <c r="J17" s="67"/>
      <c r="K17" s="182">
        <f t="shared" si="1"/>
        <v>2.8740000000000001</v>
      </c>
      <c r="L17" s="67"/>
      <c r="M17" s="182">
        <f t="shared" si="2"/>
        <v>3.4609999999999999</v>
      </c>
      <c r="N17" s="67"/>
      <c r="O17" s="70">
        <v>632.28</v>
      </c>
      <c r="P17" s="67"/>
      <c r="Q17" s="70">
        <v>761.52</v>
      </c>
      <c r="R17" s="67"/>
      <c r="S17" s="70">
        <v>63.24</v>
      </c>
      <c r="T17" s="17"/>
      <c r="U17" s="191"/>
      <c r="V17" s="35"/>
      <c r="W17" s="35"/>
      <c r="X17" s="36"/>
      <c r="Y17" s="35"/>
      <c r="Z17" s="35"/>
    </row>
    <row r="18" spans="1:26" s="18" customFormat="1" ht="25.05" customHeight="1" x14ac:dyDescent="0.25">
      <c r="A18" s="67" t="s">
        <v>116</v>
      </c>
      <c r="B18" s="67"/>
      <c r="C18" s="189" t="s">
        <v>87</v>
      </c>
      <c r="E18" s="67">
        <v>84</v>
      </c>
      <c r="F18" s="67"/>
      <c r="G18" s="67">
        <v>0</v>
      </c>
      <c r="H18" s="67"/>
      <c r="I18" s="181">
        <f t="shared" si="0"/>
        <v>84</v>
      </c>
      <c r="J18" s="67"/>
      <c r="K18" s="182">
        <f t="shared" si="1"/>
        <v>3.073</v>
      </c>
      <c r="L18" s="67"/>
      <c r="M18" s="182">
        <f t="shared" si="2"/>
        <v>4.4589999999999996</v>
      </c>
      <c r="N18" s="67"/>
      <c r="O18" s="70">
        <v>2580.94</v>
      </c>
      <c r="P18" s="67"/>
      <c r="Q18" s="70">
        <v>3745.63</v>
      </c>
      <c r="R18" s="67"/>
      <c r="S18" s="70">
        <v>912.27</v>
      </c>
      <c r="T18" s="17"/>
      <c r="U18" s="191"/>
      <c r="V18" s="35"/>
      <c r="W18" s="35"/>
      <c r="X18" s="36"/>
      <c r="Y18" s="35"/>
      <c r="Z18" s="35"/>
    </row>
    <row r="19" spans="1:26" s="18" customFormat="1" ht="25.05" customHeight="1" x14ac:dyDescent="0.25">
      <c r="A19" s="67" t="s">
        <v>63</v>
      </c>
      <c r="B19" s="67"/>
      <c r="C19" s="189" t="s">
        <v>93</v>
      </c>
      <c r="E19" s="67">
        <v>13015</v>
      </c>
      <c r="F19" s="67"/>
      <c r="G19" s="67">
        <v>0</v>
      </c>
      <c r="H19" s="67"/>
      <c r="I19" s="181">
        <f t="shared" si="0"/>
        <v>13015</v>
      </c>
      <c r="J19" s="67"/>
      <c r="K19" s="182">
        <f t="shared" si="1"/>
        <v>3.157</v>
      </c>
      <c r="L19" s="67"/>
      <c r="M19" s="182">
        <f t="shared" si="2"/>
        <v>3.47</v>
      </c>
      <c r="N19" s="67"/>
      <c r="O19" s="70">
        <v>410914.42000000004</v>
      </c>
      <c r="P19" s="67"/>
      <c r="Q19" s="70">
        <v>451626.33</v>
      </c>
      <c r="R19" s="67"/>
      <c r="S19" s="70">
        <v>19000.959999999992</v>
      </c>
      <c r="T19" s="17"/>
      <c r="U19" s="191"/>
      <c r="V19" s="35"/>
      <c r="W19" s="35"/>
      <c r="X19" s="36"/>
      <c r="Y19" s="35"/>
      <c r="Z19" s="35"/>
    </row>
    <row r="20" spans="1:26" s="18" customFormat="1" ht="25.05" customHeight="1" x14ac:dyDescent="0.25">
      <c r="A20" s="67" t="s">
        <v>28</v>
      </c>
      <c r="B20" s="67"/>
      <c r="C20" s="189" t="s">
        <v>93</v>
      </c>
      <c r="E20" s="67">
        <v>56723</v>
      </c>
      <c r="F20" s="67"/>
      <c r="G20" s="67">
        <v>0</v>
      </c>
      <c r="H20" s="67"/>
      <c r="I20" s="181">
        <f t="shared" si="0"/>
        <v>56723</v>
      </c>
      <c r="J20" s="67"/>
      <c r="K20" s="182">
        <f t="shared" si="1"/>
        <v>4.4770000000000003</v>
      </c>
      <c r="L20" s="67"/>
      <c r="M20" s="182">
        <f t="shared" si="2"/>
        <v>4.6120000000000001</v>
      </c>
      <c r="N20" s="67"/>
      <c r="O20" s="70">
        <v>2539741.0299999998</v>
      </c>
      <c r="P20" s="67"/>
      <c r="Q20" s="70">
        <v>2615810.94</v>
      </c>
      <c r="R20" s="67"/>
      <c r="S20" s="70">
        <v>24578.7</v>
      </c>
      <c r="T20" s="17"/>
      <c r="U20" s="191"/>
      <c r="V20" s="35"/>
      <c r="W20" s="35"/>
      <c r="X20" s="36"/>
      <c r="Y20" s="35"/>
      <c r="Z20" s="35"/>
    </row>
    <row r="21" spans="1:26" s="18" customFormat="1" ht="25.05" customHeight="1" x14ac:dyDescent="0.25">
      <c r="A21" s="67" t="s">
        <v>33</v>
      </c>
      <c r="B21" s="67"/>
      <c r="C21" s="189" t="s">
        <v>93</v>
      </c>
      <c r="E21" s="67">
        <v>81776</v>
      </c>
      <c r="F21" s="67"/>
      <c r="G21" s="67">
        <v>0</v>
      </c>
      <c r="H21" s="67"/>
      <c r="I21" s="181">
        <f t="shared" si="0"/>
        <v>81776</v>
      </c>
      <c r="J21" s="67"/>
      <c r="K21" s="182">
        <f t="shared" si="1"/>
        <v>3.367</v>
      </c>
      <c r="L21" s="67"/>
      <c r="M21" s="182">
        <f t="shared" si="2"/>
        <v>3.7559999999999998</v>
      </c>
      <c r="N21" s="67"/>
      <c r="O21" s="70">
        <v>2753278.16</v>
      </c>
      <c r="P21" s="67"/>
      <c r="Q21" s="70">
        <v>3071636.64</v>
      </c>
      <c r="R21" s="67"/>
      <c r="S21" s="70">
        <v>154021.38</v>
      </c>
      <c r="T21" s="17"/>
      <c r="U21" s="191"/>
      <c r="V21" s="35"/>
      <c r="W21" s="35"/>
      <c r="X21" s="36"/>
      <c r="Y21" s="35"/>
      <c r="Z21" s="35"/>
    </row>
    <row r="22" spans="1:26" s="18" customFormat="1" ht="25.05" customHeight="1" x14ac:dyDescent="0.25">
      <c r="A22" s="67" t="s">
        <v>139</v>
      </c>
      <c r="B22" s="67"/>
      <c r="C22" s="189" t="s">
        <v>93</v>
      </c>
      <c r="E22" s="67">
        <v>3615</v>
      </c>
      <c r="F22" s="67"/>
      <c r="G22" s="67">
        <v>0</v>
      </c>
      <c r="H22" s="67"/>
      <c r="I22" s="181">
        <f t="shared" si="0"/>
        <v>3615</v>
      </c>
      <c r="J22" s="67"/>
      <c r="K22" s="182">
        <f t="shared" si="1"/>
        <v>2.79</v>
      </c>
      <c r="L22" s="67"/>
      <c r="M22" s="182">
        <f t="shared" si="2"/>
        <v>2.992</v>
      </c>
      <c r="N22" s="67"/>
      <c r="O22" s="70">
        <v>100862.65000000001</v>
      </c>
      <c r="P22" s="67"/>
      <c r="Q22" s="70">
        <v>108175.98000000001</v>
      </c>
      <c r="R22" s="67"/>
      <c r="S22" s="70">
        <v>368.44</v>
      </c>
      <c r="T22" s="17"/>
      <c r="U22" s="191"/>
      <c r="V22" s="35"/>
      <c r="W22" s="35"/>
      <c r="X22" s="36"/>
      <c r="Y22" s="35"/>
      <c r="Z22" s="35"/>
    </row>
    <row r="23" spans="1:26" s="18" customFormat="1" ht="25.05" customHeight="1" x14ac:dyDescent="0.25">
      <c r="A23" s="67" t="s">
        <v>34</v>
      </c>
      <c r="B23" s="67"/>
      <c r="C23" s="189" t="s">
        <v>93</v>
      </c>
      <c r="E23" s="67">
        <v>8030</v>
      </c>
      <c r="F23" s="67"/>
      <c r="G23" s="67">
        <v>0</v>
      </c>
      <c r="H23" s="67"/>
      <c r="I23" s="181">
        <f t="shared" si="0"/>
        <v>8030</v>
      </c>
      <c r="J23" s="67"/>
      <c r="K23" s="182">
        <f t="shared" si="1"/>
        <v>3.984</v>
      </c>
      <c r="L23" s="67"/>
      <c r="M23" s="182">
        <f t="shared" si="2"/>
        <v>4.3239999999999998</v>
      </c>
      <c r="N23" s="67"/>
      <c r="O23" s="70">
        <v>319923.44</v>
      </c>
      <c r="P23" s="67"/>
      <c r="Q23" s="70">
        <v>347240.85000000003</v>
      </c>
      <c r="R23" s="67"/>
      <c r="S23" s="70">
        <v>10457.959999999999</v>
      </c>
      <c r="T23" s="17"/>
      <c r="U23" s="191"/>
      <c r="V23" s="35"/>
      <c r="W23" s="35"/>
      <c r="X23" s="36"/>
      <c r="Y23" s="35"/>
      <c r="Z23" s="35"/>
    </row>
    <row r="24" spans="1:26" s="18" customFormat="1" ht="25.05" customHeight="1" x14ac:dyDescent="0.25">
      <c r="A24" s="67" t="s">
        <v>37</v>
      </c>
      <c r="B24" s="67"/>
      <c r="C24" s="189" t="s">
        <v>93</v>
      </c>
      <c r="E24" s="67">
        <v>2313</v>
      </c>
      <c r="F24" s="67"/>
      <c r="G24" s="67">
        <v>0</v>
      </c>
      <c r="H24" s="67"/>
      <c r="I24" s="181">
        <f t="shared" si="0"/>
        <v>2313</v>
      </c>
      <c r="J24" s="67"/>
      <c r="K24" s="182">
        <f t="shared" si="1"/>
        <v>2.13</v>
      </c>
      <c r="L24" s="67"/>
      <c r="M24" s="182">
        <f t="shared" si="2"/>
        <v>2.2360000000000002</v>
      </c>
      <c r="N24" s="67"/>
      <c r="O24" s="70">
        <v>49262.43</v>
      </c>
      <c r="P24" s="67"/>
      <c r="Q24" s="70">
        <v>51710.969999999994</v>
      </c>
      <c r="R24" s="67"/>
      <c r="S24" s="70">
        <v>287.32999999999993</v>
      </c>
      <c r="T24" s="17"/>
      <c r="U24" s="191"/>
      <c r="V24" s="35"/>
      <c r="W24" s="35"/>
      <c r="X24" s="36"/>
      <c r="Y24" s="35"/>
      <c r="Z24" s="35"/>
    </row>
    <row r="25" spans="1:26" s="18" customFormat="1" ht="25.05" customHeight="1" x14ac:dyDescent="0.25">
      <c r="A25" s="67" t="s">
        <v>24</v>
      </c>
      <c r="B25" s="67"/>
      <c r="C25" s="189" t="s">
        <v>23</v>
      </c>
      <c r="E25" s="67">
        <v>784</v>
      </c>
      <c r="F25" s="67"/>
      <c r="G25" s="67">
        <v>0</v>
      </c>
      <c r="H25" s="67"/>
      <c r="I25" s="181">
        <f t="shared" si="0"/>
        <v>784</v>
      </c>
      <c r="J25" s="67"/>
      <c r="K25" s="182">
        <f t="shared" si="1"/>
        <v>2.7679999999999998</v>
      </c>
      <c r="L25" s="67"/>
      <c r="M25" s="182">
        <f t="shared" si="2"/>
        <v>3.4670000000000001</v>
      </c>
      <c r="N25" s="67"/>
      <c r="O25" s="70">
        <v>21704.94</v>
      </c>
      <c r="P25" s="67"/>
      <c r="Q25" s="70">
        <v>27181.15</v>
      </c>
      <c r="R25" s="67"/>
      <c r="S25" s="70">
        <v>2614.61</v>
      </c>
      <c r="T25" s="17"/>
      <c r="U25" s="191"/>
      <c r="V25" s="35"/>
      <c r="W25" s="35"/>
      <c r="X25" s="36"/>
      <c r="Y25" s="35"/>
      <c r="Z25" s="35"/>
    </row>
    <row r="26" spans="1:26" s="18" customFormat="1" ht="25.05" customHeight="1" x14ac:dyDescent="0.25">
      <c r="A26" s="67" t="s">
        <v>27</v>
      </c>
      <c r="B26" s="67"/>
      <c r="C26" s="189" t="s">
        <v>23</v>
      </c>
      <c r="E26" s="67">
        <v>3016</v>
      </c>
      <c r="F26" s="67"/>
      <c r="G26" s="67">
        <v>0</v>
      </c>
      <c r="H26" s="67"/>
      <c r="I26" s="181">
        <f t="shared" si="0"/>
        <v>3016</v>
      </c>
      <c r="J26" s="67"/>
      <c r="K26" s="182">
        <f t="shared" si="1"/>
        <v>2.37</v>
      </c>
      <c r="L26" s="67"/>
      <c r="M26" s="182">
        <f t="shared" si="2"/>
        <v>3.1859999999999999</v>
      </c>
      <c r="N26" s="67"/>
      <c r="O26" s="70">
        <v>71486.679999999993</v>
      </c>
      <c r="P26" s="67"/>
      <c r="Q26" s="70">
        <v>96077.590000000011</v>
      </c>
      <c r="R26" s="67"/>
      <c r="S26" s="70">
        <v>20233.89</v>
      </c>
      <c r="T26" s="17"/>
      <c r="U26" s="191"/>
      <c r="V26" s="35"/>
      <c r="W26" s="35"/>
      <c r="X26" s="36"/>
      <c r="Y26" s="35"/>
      <c r="Z26" s="35"/>
    </row>
    <row r="27" spans="1:26" s="18" customFormat="1" ht="25.05" customHeight="1" x14ac:dyDescent="0.25">
      <c r="A27" s="67" t="s">
        <v>26</v>
      </c>
      <c r="B27" s="67"/>
      <c r="C27" s="189" t="s">
        <v>23</v>
      </c>
      <c r="E27" s="67">
        <v>338</v>
      </c>
      <c r="F27" s="67"/>
      <c r="G27" s="67">
        <v>0</v>
      </c>
      <c r="H27" s="67"/>
      <c r="I27" s="181">
        <f t="shared" si="0"/>
        <v>338</v>
      </c>
      <c r="J27" s="67"/>
      <c r="K27" s="182">
        <f t="shared" si="1"/>
        <v>3.3069999999999999</v>
      </c>
      <c r="L27" s="67"/>
      <c r="M27" s="182">
        <f t="shared" si="2"/>
        <v>4.5430000000000001</v>
      </c>
      <c r="N27" s="67"/>
      <c r="O27" s="70">
        <v>11177.8</v>
      </c>
      <c r="P27" s="67"/>
      <c r="Q27" s="70">
        <v>15354.35</v>
      </c>
      <c r="R27" s="67"/>
      <c r="S27" s="70">
        <v>3065.21</v>
      </c>
      <c r="T27" s="17"/>
      <c r="U27" s="191"/>
      <c r="V27" s="35"/>
      <c r="W27" s="35"/>
      <c r="X27" s="36"/>
      <c r="Y27" s="35"/>
      <c r="Z27" s="35"/>
    </row>
    <row r="28" spans="1:26" s="18" customFormat="1" ht="25.05" customHeight="1" x14ac:dyDescent="0.25">
      <c r="A28" s="67" t="s">
        <v>28</v>
      </c>
      <c r="B28" s="67"/>
      <c r="C28" s="189" t="s">
        <v>23</v>
      </c>
      <c r="E28" s="67">
        <v>16158</v>
      </c>
      <c r="F28" s="67"/>
      <c r="G28" s="67">
        <v>0</v>
      </c>
      <c r="H28" s="67"/>
      <c r="I28" s="181">
        <f t="shared" si="0"/>
        <v>16158</v>
      </c>
      <c r="J28" s="67"/>
      <c r="K28" s="182">
        <f t="shared" si="1"/>
        <v>5.7850000000000001</v>
      </c>
      <c r="L28" s="67"/>
      <c r="M28" s="182">
        <f t="shared" si="2"/>
        <v>7.1859999999999999</v>
      </c>
      <c r="N28" s="67"/>
      <c r="O28" s="70">
        <v>934731.7300000001</v>
      </c>
      <c r="P28" s="67"/>
      <c r="Q28" s="70">
        <v>1161038.26</v>
      </c>
      <c r="R28" s="67"/>
      <c r="S28" s="70">
        <v>226310.53</v>
      </c>
      <c r="T28" s="17"/>
      <c r="V28" s="35"/>
      <c r="W28" s="35"/>
      <c r="X28" s="36"/>
      <c r="Y28" s="35"/>
      <c r="Z28" s="35"/>
    </row>
    <row r="29" spans="1:26" s="18" customFormat="1" ht="25.05" customHeight="1" x14ac:dyDescent="0.25">
      <c r="A29" s="67" t="s">
        <v>32</v>
      </c>
      <c r="B29" s="67"/>
      <c r="C29" s="189" t="s">
        <v>23</v>
      </c>
      <c r="E29" s="67">
        <v>1580</v>
      </c>
      <c r="F29" s="67"/>
      <c r="G29" s="67">
        <v>0</v>
      </c>
      <c r="H29" s="67"/>
      <c r="I29" s="181">
        <f t="shared" si="0"/>
        <v>1580</v>
      </c>
      <c r="J29" s="67"/>
      <c r="K29" s="182">
        <f t="shared" si="1"/>
        <v>5.46</v>
      </c>
      <c r="L29" s="67"/>
      <c r="M29" s="182">
        <f t="shared" si="2"/>
        <v>6.2</v>
      </c>
      <c r="N29" s="67"/>
      <c r="O29" s="70">
        <v>86268</v>
      </c>
      <c r="P29" s="67"/>
      <c r="Q29" s="70">
        <v>97960</v>
      </c>
      <c r="R29" s="67"/>
      <c r="S29" s="70">
        <v>11692</v>
      </c>
      <c r="T29" s="17"/>
      <c r="U29" s="191"/>
      <c r="V29" s="35"/>
      <c r="W29" s="35"/>
      <c r="X29" s="36"/>
      <c r="Y29" s="35"/>
      <c r="Z29" s="35"/>
    </row>
    <row r="30" spans="1:26" s="18" customFormat="1" ht="25.05" customHeight="1" x14ac:dyDescent="0.25">
      <c r="A30" s="67" t="s">
        <v>30</v>
      </c>
      <c r="B30" s="67"/>
      <c r="C30" s="189" t="s">
        <v>23</v>
      </c>
      <c r="E30" s="67">
        <v>4970</v>
      </c>
      <c r="F30" s="67"/>
      <c r="G30" s="67">
        <v>0</v>
      </c>
      <c r="H30" s="67"/>
      <c r="I30" s="181">
        <f t="shared" si="0"/>
        <v>4970</v>
      </c>
      <c r="J30" s="67"/>
      <c r="K30" s="182">
        <f t="shared" si="1"/>
        <v>3.8210000000000002</v>
      </c>
      <c r="L30" s="67"/>
      <c r="M30" s="182">
        <f t="shared" si="2"/>
        <v>5.1639999999999997</v>
      </c>
      <c r="N30" s="67"/>
      <c r="O30" s="70">
        <v>189895.33</v>
      </c>
      <c r="P30" s="67"/>
      <c r="Q30" s="70">
        <v>256644.52000000002</v>
      </c>
      <c r="R30" s="67"/>
      <c r="S30" s="70">
        <v>60989.899999999994</v>
      </c>
      <c r="T30" s="17"/>
      <c r="U30" s="191"/>
      <c r="V30" s="35"/>
      <c r="W30" s="35"/>
      <c r="X30" s="36"/>
      <c r="Y30" s="35"/>
      <c r="Z30" s="35"/>
    </row>
    <row r="31" spans="1:26" s="18" customFormat="1" ht="25.05" customHeight="1" x14ac:dyDescent="0.25">
      <c r="A31" s="67" t="s">
        <v>33</v>
      </c>
      <c r="B31" s="67"/>
      <c r="C31" s="189" t="s">
        <v>23</v>
      </c>
      <c r="E31" s="67">
        <v>5885</v>
      </c>
      <c r="F31" s="67"/>
      <c r="G31" s="67">
        <v>0</v>
      </c>
      <c r="H31" s="67"/>
      <c r="I31" s="181">
        <f t="shared" si="0"/>
        <v>5885</v>
      </c>
      <c r="J31" s="67"/>
      <c r="K31" s="182">
        <f t="shared" si="1"/>
        <v>3.1970000000000001</v>
      </c>
      <c r="L31" s="67"/>
      <c r="M31" s="182">
        <f t="shared" si="2"/>
        <v>3.4580000000000002</v>
      </c>
      <c r="N31" s="67"/>
      <c r="O31" s="70">
        <v>188121</v>
      </c>
      <c r="P31" s="67"/>
      <c r="Q31" s="70">
        <v>203531</v>
      </c>
      <c r="R31" s="67"/>
      <c r="S31" s="70">
        <v>15410</v>
      </c>
      <c r="T31" s="17"/>
      <c r="U31" s="191"/>
      <c r="V31" s="35"/>
      <c r="W31" s="35"/>
      <c r="X31" s="36"/>
      <c r="Y31" s="35"/>
      <c r="Z31" s="35"/>
    </row>
    <row r="32" spans="1:26" s="18" customFormat="1" ht="25.05" customHeight="1" x14ac:dyDescent="0.25">
      <c r="A32" s="67" t="s">
        <v>34</v>
      </c>
      <c r="B32" s="67"/>
      <c r="C32" s="189" t="s">
        <v>23</v>
      </c>
      <c r="E32" s="67">
        <v>10</v>
      </c>
      <c r="F32" s="67"/>
      <c r="G32" s="67">
        <v>0</v>
      </c>
      <c r="H32" s="67"/>
      <c r="I32" s="181">
        <f t="shared" si="0"/>
        <v>10</v>
      </c>
      <c r="J32" s="67"/>
      <c r="K32" s="182">
        <f t="shared" si="1"/>
        <v>3</v>
      </c>
      <c r="L32" s="67"/>
      <c r="M32" s="182">
        <f t="shared" si="2"/>
        <v>3.4</v>
      </c>
      <c r="N32" s="67"/>
      <c r="O32" s="70">
        <v>300</v>
      </c>
      <c r="P32" s="67"/>
      <c r="Q32" s="70">
        <v>340</v>
      </c>
      <c r="R32" s="67"/>
      <c r="S32" s="70">
        <v>40</v>
      </c>
      <c r="T32" s="17"/>
      <c r="U32" s="191"/>
      <c r="V32" s="35"/>
      <c r="W32" s="35"/>
      <c r="X32" s="36"/>
      <c r="Y32" s="35"/>
      <c r="Z32" s="35"/>
    </row>
    <row r="33" spans="1:26" s="18" customFormat="1" ht="25.05" customHeight="1" x14ac:dyDescent="0.25">
      <c r="A33" s="67" t="s">
        <v>35</v>
      </c>
      <c r="B33" s="67"/>
      <c r="C33" s="189" t="s">
        <v>23</v>
      </c>
      <c r="E33" s="67">
        <v>2808</v>
      </c>
      <c r="F33" s="67"/>
      <c r="G33" s="67">
        <v>0</v>
      </c>
      <c r="H33" s="67"/>
      <c r="I33" s="181">
        <f t="shared" si="0"/>
        <v>2808</v>
      </c>
      <c r="J33" s="67"/>
      <c r="K33" s="182">
        <f>ROUND(IF(I33&lt;&gt;0,((O33/I33)/10),0),3)</f>
        <v>2.3079999999999998</v>
      </c>
      <c r="L33" s="67"/>
      <c r="M33" s="182">
        <f>ROUND(IF(I33&lt;&gt;0,((Q33/I33)/10),0),3)</f>
        <v>3.032</v>
      </c>
      <c r="N33" s="67"/>
      <c r="O33" s="70">
        <v>64797.96</v>
      </c>
      <c r="P33" s="67"/>
      <c r="Q33" s="70">
        <v>85130.62</v>
      </c>
      <c r="R33" s="67"/>
      <c r="S33" s="70">
        <v>16596.059999999998</v>
      </c>
      <c r="T33" s="17"/>
      <c r="U33" s="191"/>
      <c r="V33" s="35"/>
      <c r="W33" s="35"/>
      <c r="X33" s="36"/>
      <c r="Y33" s="35"/>
      <c r="Z33" s="35"/>
    </row>
    <row r="34" spans="1:26" s="18" customFormat="1" ht="25.05" customHeight="1" x14ac:dyDescent="0.25">
      <c r="A34" s="67" t="s">
        <v>37</v>
      </c>
      <c r="B34" s="67"/>
      <c r="C34" s="189" t="s">
        <v>23</v>
      </c>
      <c r="E34" s="67">
        <v>17560</v>
      </c>
      <c r="F34" s="67"/>
      <c r="G34" s="67">
        <v>0</v>
      </c>
      <c r="H34" s="67"/>
      <c r="I34" s="181">
        <f t="shared" si="0"/>
        <v>17560</v>
      </c>
      <c r="J34" s="67"/>
      <c r="K34" s="182">
        <f t="shared" si="1"/>
        <v>2.6560000000000001</v>
      </c>
      <c r="L34" s="67"/>
      <c r="M34" s="182">
        <f t="shared" si="2"/>
        <v>3.4289999999999998</v>
      </c>
      <c r="N34" s="67"/>
      <c r="O34" s="70">
        <v>466333.48</v>
      </c>
      <c r="P34" s="67"/>
      <c r="Q34" s="70">
        <v>602077.67000000004</v>
      </c>
      <c r="R34" s="67"/>
      <c r="S34" s="70">
        <v>102592.12</v>
      </c>
      <c r="T34" s="17"/>
      <c r="U34" s="191"/>
      <c r="V34" s="35"/>
      <c r="W34" s="35"/>
      <c r="X34" s="36"/>
      <c r="Y34" s="35"/>
      <c r="Z34" s="35"/>
    </row>
    <row r="35" spans="1:26" s="18" customFormat="1" ht="25.05" customHeight="1" x14ac:dyDescent="0.25">
      <c r="A35" s="67" t="s">
        <v>140</v>
      </c>
      <c r="B35" s="67"/>
      <c r="C35" s="189" t="s">
        <v>23</v>
      </c>
      <c r="E35" s="67">
        <v>8482</v>
      </c>
      <c r="F35" s="67"/>
      <c r="G35" s="67">
        <v>0</v>
      </c>
      <c r="H35" s="67"/>
      <c r="I35" s="181">
        <f t="shared" si="0"/>
        <v>8482</v>
      </c>
      <c r="J35" s="67"/>
      <c r="K35" s="182">
        <f>ROUND(IF(I35&lt;&gt;0,((O35/I35)/10),0),3)</f>
        <v>2.6469999999999998</v>
      </c>
      <c r="L35" s="67"/>
      <c r="M35" s="182">
        <f>ROUND(IF(I35&lt;&gt;0,((Q35/I35)/10),0),3)</f>
        <v>3.577</v>
      </c>
      <c r="N35" s="67"/>
      <c r="O35" s="70">
        <v>224537.01999999996</v>
      </c>
      <c r="P35" s="67"/>
      <c r="Q35" s="70">
        <v>303381.38</v>
      </c>
      <c r="R35" s="67"/>
      <c r="S35" s="70">
        <v>62428.08</v>
      </c>
      <c r="T35" s="17"/>
      <c r="U35" s="191"/>
      <c r="V35" s="35"/>
      <c r="W35" s="35"/>
      <c r="X35" s="36"/>
      <c r="Y35" s="35"/>
      <c r="Z35" s="35"/>
    </row>
    <row r="36" spans="1:26" s="18" customFormat="1" ht="25.05" customHeight="1" x14ac:dyDescent="0.25">
      <c r="A36" s="67" t="s">
        <v>29</v>
      </c>
      <c r="B36" s="67"/>
      <c r="C36" s="189" t="s">
        <v>23</v>
      </c>
      <c r="E36" s="67">
        <v>3501</v>
      </c>
      <c r="F36" s="67"/>
      <c r="G36" s="67">
        <v>0</v>
      </c>
      <c r="H36" s="67"/>
      <c r="I36" s="181">
        <f t="shared" si="0"/>
        <v>3501</v>
      </c>
      <c r="J36" s="67"/>
      <c r="K36" s="182">
        <f>ROUND(IF(I36&lt;&gt;0,((O36/I36)/10),0),3)</f>
        <v>3.04</v>
      </c>
      <c r="L36" s="67"/>
      <c r="M36" s="182">
        <f>ROUND(IF(I36&lt;&gt;0,((Q36/I36)/10),0),3)</f>
        <v>4.4829999999999997</v>
      </c>
      <c r="N36" s="67"/>
      <c r="O36" s="70">
        <v>106443.65</v>
      </c>
      <c r="P36" s="67"/>
      <c r="Q36" s="70">
        <v>156943.5</v>
      </c>
      <c r="R36" s="67"/>
      <c r="S36" s="70">
        <v>40577</v>
      </c>
      <c r="T36" s="17"/>
      <c r="U36" s="191"/>
      <c r="V36" s="35"/>
      <c r="W36" s="35"/>
      <c r="X36" s="36"/>
      <c r="Y36" s="35"/>
      <c r="Z36" s="35"/>
    </row>
    <row r="37" spans="1:26" s="18" customFormat="1" ht="25.05" customHeight="1" x14ac:dyDescent="0.25">
      <c r="A37" s="67" t="s">
        <v>141</v>
      </c>
      <c r="B37" s="67"/>
      <c r="C37" s="189" t="s">
        <v>23</v>
      </c>
      <c r="E37" s="67">
        <v>5803</v>
      </c>
      <c r="F37" s="67"/>
      <c r="G37" s="67">
        <v>0</v>
      </c>
      <c r="H37" s="67"/>
      <c r="I37" s="181">
        <f t="shared" si="0"/>
        <v>5803</v>
      </c>
      <c r="J37" s="67"/>
      <c r="K37" s="182">
        <f>ROUND(IF(I37&lt;&gt;0,((O37/I37)/10),0),3)</f>
        <v>2.411</v>
      </c>
      <c r="L37" s="67"/>
      <c r="M37" s="182">
        <f>ROUND(IF(I37&lt;&gt;0,((Q37/I37)/10),0),3)</f>
        <v>3.3889999999999998</v>
      </c>
      <c r="N37" s="67"/>
      <c r="O37" s="70">
        <v>139938.07999999999</v>
      </c>
      <c r="P37" s="67"/>
      <c r="Q37" s="70">
        <v>196680.15</v>
      </c>
      <c r="R37" s="67"/>
      <c r="S37" s="70">
        <v>48993.34</v>
      </c>
      <c r="T37" s="17"/>
      <c r="U37" s="191"/>
      <c r="V37" s="35"/>
      <c r="W37" s="35"/>
      <c r="X37" s="36"/>
      <c r="Y37" s="35"/>
      <c r="Z37" s="35"/>
    </row>
    <row r="38" spans="1:26" s="18" customFormat="1" ht="25.05" customHeight="1" x14ac:dyDescent="0.25">
      <c r="A38" s="67" t="s">
        <v>116</v>
      </c>
      <c r="B38" s="67"/>
      <c r="C38" s="189" t="s">
        <v>23</v>
      </c>
      <c r="E38" s="67">
        <v>591</v>
      </c>
      <c r="F38" s="67"/>
      <c r="G38" s="67">
        <v>0</v>
      </c>
      <c r="H38" s="67"/>
      <c r="I38" s="181">
        <f t="shared" si="0"/>
        <v>591</v>
      </c>
      <c r="J38" s="67"/>
      <c r="K38" s="182">
        <f>ROUND(IF(I38&lt;&gt;0,((O38/I38)/10),0),3)</f>
        <v>2.6440000000000001</v>
      </c>
      <c r="L38" s="67"/>
      <c r="M38" s="182">
        <f>ROUND(IF(I38&lt;&gt;0,((Q38/I38)/10),0),3)</f>
        <v>5.0759999999999996</v>
      </c>
      <c r="N38" s="67"/>
      <c r="O38" s="70">
        <v>15623.74</v>
      </c>
      <c r="P38" s="67"/>
      <c r="Q38" s="70">
        <v>29998.180000000004</v>
      </c>
      <c r="R38" s="67"/>
      <c r="S38" s="70">
        <v>13613.949999999999</v>
      </c>
      <c r="T38" s="17"/>
      <c r="U38" s="191"/>
      <c r="V38" s="35"/>
      <c r="W38" s="35"/>
      <c r="X38" s="36"/>
      <c r="Y38" s="35"/>
      <c r="Z38" s="35"/>
    </row>
    <row r="39" spans="1:26" s="18" customFormat="1" ht="25.05" customHeight="1" x14ac:dyDescent="0.25">
      <c r="A39" s="67" t="s">
        <v>34</v>
      </c>
      <c r="B39" s="67"/>
      <c r="C39" s="189" t="s">
        <v>106</v>
      </c>
      <c r="E39" s="192">
        <v>6868</v>
      </c>
      <c r="F39" s="67"/>
      <c r="G39" s="192">
        <v>0</v>
      </c>
      <c r="H39" s="67"/>
      <c r="I39" s="193">
        <f t="shared" si="0"/>
        <v>6868</v>
      </c>
      <c r="J39" s="67"/>
      <c r="K39" s="194">
        <f>ROUND(IF(I39&lt;&gt;0,((O39/I39)/10),0),3)</f>
        <v>3.577</v>
      </c>
      <c r="L39" s="67"/>
      <c r="M39" s="194">
        <f>ROUND(IF(I39&lt;&gt;0,((Q39/I39)/10),0),3)</f>
        <v>3.577</v>
      </c>
      <c r="N39" s="67"/>
      <c r="O39" s="195">
        <v>245662.34</v>
      </c>
      <c r="P39" s="67"/>
      <c r="Q39" s="195">
        <v>245662.33999999997</v>
      </c>
      <c r="R39" s="67"/>
      <c r="S39" s="195">
        <v>0</v>
      </c>
      <c r="T39" s="17"/>
      <c r="U39" s="191"/>
      <c r="V39" s="35"/>
      <c r="W39" s="35"/>
      <c r="X39" s="36"/>
      <c r="Y39" s="35"/>
      <c r="Z39" s="35"/>
    </row>
    <row r="40" spans="1:26" s="18" customFormat="1" ht="25.05" hidden="1" customHeight="1" x14ac:dyDescent="0.25">
      <c r="A40" s="67" t="s">
        <v>40</v>
      </c>
      <c r="B40" s="67"/>
      <c r="C40" s="189" t="s">
        <v>15</v>
      </c>
      <c r="E40" s="67"/>
      <c r="F40" s="67"/>
      <c r="G40" s="181"/>
      <c r="H40" s="67"/>
      <c r="I40" s="181"/>
      <c r="J40" s="67"/>
      <c r="K40" s="182"/>
      <c r="L40" s="67"/>
      <c r="M40" s="182"/>
      <c r="N40" s="67"/>
      <c r="O40" s="183"/>
      <c r="P40" s="67"/>
      <c r="Q40" s="183"/>
      <c r="R40" s="67"/>
      <c r="S40" s="70">
        <v>0</v>
      </c>
      <c r="T40" s="17"/>
      <c r="U40" s="191"/>
      <c r="V40" s="35"/>
      <c r="W40" s="35"/>
      <c r="X40" s="36"/>
      <c r="Y40" s="35"/>
      <c r="Z40" s="35"/>
    </row>
    <row r="41" spans="1:26" s="18" customFormat="1" ht="25.05" hidden="1" customHeight="1" x14ac:dyDescent="0.25">
      <c r="A41" s="67" t="s">
        <v>40</v>
      </c>
      <c r="B41" s="67"/>
      <c r="C41" s="189" t="s">
        <v>87</v>
      </c>
      <c r="E41" s="67"/>
      <c r="F41" s="67"/>
      <c r="G41" s="181"/>
      <c r="H41" s="67"/>
      <c r="I41" s="181"/>
      <c r="J41" s="67"/>
      <c r="K41" s="182"/>
      <c r="L41" s="67"/>
      <c r="M41" s="182"/>
      <c r="N41" s="67"/>
      <c r="O41" s="183"/>
      <c r="P41" s="67"/>
      <c r="Q41" s="183"/>
      <c r="R41" s="67"/>
      <c r="S41" s="70">
        <v>0</v>
      </c>
      <c r="T41" s="17"/>
      <c r="U41" s="191"/>
      <c r="V41" s="35"/>
      <c r="W41" s="35"/>
      <c r="X41" s="36"/>
      <c r="Y41" s="35"/>
      <c r="Z41" s="35"/>
    </row>
    <row r="42" spans="1:26" s="18" customFormat="1" ht="25.05" hidden="1" customHeight="1" x14ac:dyDescent="0.25">
      <c r="A42" s="67" t="s">
        <v>40</v>
      </c>
      <c r="B42" s="67"/>
      <c r="C42" s="189" t="s">
        <v>93</v>
      </c>
      <c r="E42" s="67"/>
      <c r="F42" s="67"/>
      <c r="G42" s="181"/>
      <c r="H42" s="67"/>
      <c r="I42" s="181"/>
      <c r="J42" s="67"/>
      <c r="K42" s="182"/>
      <c r="L42" s="67"/>
      <c r="M42" s="182"/>
      <c r="N42" s="67"/>
      <c r="O42" s="183"/>
      <c r="P42" s="67"/>
      <c r="Q42" s="183"/>
      <c r="R42" s="67"/>
      <c r="S42" s="70">
        <v>0</v>
      </c>
      <c r="T42" s="17"/>
      <c r="U42" s="191"/>
      <c r="V42" s="35"/>
      <c r="W42" s="35"/>
      <c r="X42" s="36"/>
      <c r="Y42" s="35"/>
      <c r="Z42" s="35"/>
    </row>
    <row r="43" spans="1:26" s="18" customFormat="1" ht="25.05" hidden="1" customHeight="1" x14ac:dyDescent="0.25">
      <c r="A43" s="196" t="s">
        <v>40</v>
      </c>
      <c r="B43" s="197"/>
      <c r="C43" s="189" t="s">
        <v>23</v>
      </c>
      <c r="D43" s="37"/>
      <c r="E43" s="193"/>
      <c r="F43" s="198"/>
      <c r="G43" s="193"/>
      <c r="H43" s="198"/>
      <c r="I43" s="193"/>
      <c r="J43" s="198"/>
      <c r="K43" s="194"/>
      <c r="L43" s="198"/>
      <c r="M43" s="194"/>
      <c r="N43" s="198"/>
      <c r="O43" s="199"/>
      <c r="P43" s="198"/>
      <c r="Q43" s="199"/>
      <c r="R43" s="200"/>
      <c r="S43" s="201">
        <v>0</v>
      </c>
      <c r="T43" s="33"/>
      <c r="U43" s="20"/>
      <c r="V43" s="20"/>
      <c r="W43" s="20"/>
      <c r="X43" s="20"/>
    </row>
    <row r="44" spans="1:26" s="19" customFormat="1" ht="20.100000000000001" customHeight="1" x14ac:dyDescent="0.3">
      <c r="A44" s="202" t="s">
        <v>142</v>
      </c>
      <c r="B44" s="203"/>
      <c r="C44" s="179"/>
      <c r="D44" s="50"/>
      <c r="E44" s="204">
        <f>SUM(E12:E43)</f>
        <v>261319.5</v>
      </c>
      <c r="F44" s="179"/>
      <c r="G44" s="204">
        <f>SUM(G12:G43)</f>
        <v>0</v>
      </c>
      <c r="H44" s="179"/>
      <c r="I44" s="205">
        <f>E44-G44</f>
        <v>261319.5</v>
      </c>
      <c r="J44" s="179"/>
      <c r="K44" s="206">
        <f>ROUND(IF(I44&lt;&gt;0,((O44/I44)/10),0),3)</f>
        <v>3.629</v>
      </c>
      <c r="L44" s="179"/>
      <c r="M44" s="206">
        <f>ROUND(IF(I44&lt;&gt;0,((Q44/I44)/10),0),3)</f>
        <v>4.1319999999999997</v>
      </c>
      <c r="N44" s="179"/>
      <c r="O44" s="207">
        <f>SUM(O12:O43)</f>
        <v>9483894.5000000019</v>
      </c>
      <c r="P44" s="179"/>
      <c r="Q44" s="207">
        <f>SUM(Q12:Q43)</f>
        <v>10798071.199999999</v>
      </c>
      <c r="R44" s="203"/>
      <c r="S44" s="207">
        <f>SUM(S12:S43)</f>
        <v>902388.02999999991</v>
      </c>
      <c r="T44" s="59"/>
      <c r="U44" s="54"/>
      <c r="V44" s="54"/>
      <c r="W44" s="54"/>
      <c r="X44" s="54"/>
    </row>
    <row r="45" spans="1:26" s="19" customFormat="1" ht="20.100000000000001" customHeight="1" x14ac:dyDescent="0.3">
      <c r="A45" s="202"/>
      <c r="B45" s="203"/>
      <c r="C45" s="179"/>
      <c r="D45" s="50"/>
      <c r="E45" s="204"/>
      <c r="F45" s="179"/>
      <c r="G45" s="204"/>
      <c r="H45" s="179"/>
      <c r="I45" s="205"/>
      <c r="J45" s="179"/>
      <c r="K45" s="206"/>
      <c r="L45" s="179"/>
      <c r="M45" s="206"/>
      <c r="N45" s="179"/>
      <c r="O45" s="208"/>
      <c r="P45" s="209"/>
      <c r="Q45" s="208"/>
      <c r="R45" s="209"/>
      <c r="S45" s="208"/>
      <c r="T45" s="59"/>
      <c r="U45" s="54"/>
      <c r="V45" s="54"/>
      <c r="W45" s="54"/>
      <c r="X45" s="54"/>
    </row>
    <row r="46" spans="1:26" s="18" customFormat="1" ht="25.05" customHeight="1" x14ac:dyDescent="0.25">
      <c r="A46" s="67" t="s">
        <v>44</v>
      </c>
      <c r="B46" s="67"/>
      <c r="C46" s="189"/>
      <c r="E46" s="181">
        <f>E12+E13+E40</f>
        <v>14276.5</v>
      </c>
      <c r="F46" s="67"/>
      <c r="G46" s="181">
        <f>G12+G13+G40</f>
        <v>0</v>
      </c>
      <c r="H46" s="67"/>
      <c r="I46" s="181">
        <f>E46-G46</f>
        <v>14276.5</v>
      </c>
      <c r="J46" s="67"/>
      <c r="K46" s="182">
        <f t="shared" ref="K46:K51" si="3">ROUND(IF(I46&lt;&gt;0,((O46/I46)/10),0),3)</f>
        <v>2.9969999999999999</v>
      </c>
      <c r="L46" s="67"/>
      <c r="M46" s="182">
        <f t="shared" ref="M46:M51" si="4">ROUND(IF(I46&lt;&gt;0,((Q46/I46)/10),0),3)</f>
        <v>3.2970000000000002</v>
      </c>
      <c r="N46" s="67"/>
      <c r="O46" s="183">
        <f>O12+O13+O40</f>
        <v>427884.30000000005</v>
      </c>
      <c r="P46" s="183"/>
      <c r="Q46" s="183">
        <f>Q12+Q13+Q40</f>
        <v>470672.73</v>
      </c>
      <c r="R46" s="183"/>
      <c r="S46" s="183">
        <f>S12+S13+S40</f>
        <v>-12788.779999999999</v>
      </c>
      <c r="T46" s="33"/>
      <c r="U46" s="55"/>
      <c r="V46" s="57"/>
      <c r="W46" s="57"/>
    </row>
    <row r="47" spans="1:26" s="18" customFormat="1" ht="25.05" customHeight="1" x14ac:dyDescent="0.25">
      <c r="A47" s="67" t="s">
        <v>107</v>
      </c>
      <c r="B47" s="67"/>
      <c r="C47" s="189"/>
      <c r="E47" s="181">
        <f>SUM(E14:E18)+E41</f>
        <v>3217</v>
      </c>
      <c r="F47" s="67"/>
      <c r="G47" s="181">
        <f>SUM(G14:G18)+G41</f>
        <v>0</v>
      </c>
      <c r="H47" s="67"/>
      <c r="I47" s="181">
        <f>E47-G47</f>
        <v>3217</v>
      </c>
      <c r="J47" s="67"/>
      <c r="K47" s="182">
        <f t="shared" si="3"/>
        <v>3.5750000000000002</v>
      </c>
      <c r="L47" s="67"/>
      <c r="M47" s="182">
        <f t="shared" si="4"/>
        <v>6.3159999999999998</v>
      </c>
      <c r="N47" s="67"/>
      <c r="O47" s="183">
        <f>SUM(O14:O18)+O41</f>
        <v>115006.32</v>
      </c>
      <c r="P47" s="70"/>
      <c r="Q47" s="183">
        <f>SUM(Q14:Q18)+Q41</f>
        <v>203196.05</v>
      </c>
      <c r="R47" s="183"/>
      <c r="S47" s="183">
        <f>SUM(S14:S18)+S41</f>
        <v>81305.350000000006</v>
      </c>
      <c r="T47" s="33"/>
      <c r="U47" s="55"/>
      <c r="V47" s="56"/>
      <c r="W47" s="56"/>
    </row>
    <row r="48" spans="1:26" s="18" customFormat="1" ht="25.05" customHeight="1" x14ac:dyDescent="0.25">
      <c r="A48" s="67" t="s">
        <v>108</v>
      </c>
      <c r="B48" s="67"/>
      <c r="C48" s="67"/>
      <c r="E48" s="181">
        <f>SUM(E19:E24)+E42</f>
        <v>165472</v>
      </c>
      <c r="F48" s="67"/>
      <c r="G48" s="181">
        <f>SUM(G19:G24)+G42</f>
        <v>0</v>
      </c>
      <c r="H48" s="67"/>
      <c r="I48" s="181">
        <f>E48-G48</f>
        <v>165472</v>
      </c>
      <c r="J48" s="67"/>
      <c r="K48" s="182">
        <f t="shared" si="3"/>
        <v>3.7309999999999999</v>
      </c>
      <c r="L48" s="67"/>
      <c r="M48" s="182">
        <f t="shared" si="4"/>
        <v>4.0170000000000003</v>
      </c>
      <c r="N48" s="67"/>
      <c r="O48" s="183">
        <f>SUM(O19:O24)+O42</f>
        <v>6173982.1299999999</v>
      </c>
      <c r="P48" s="70"/>
      <c r="Q48" s="183">
        <f>SUM(Q19:Q24)+Q42</f>
        <v>6646201.71</v>
      </c>
      <c r="R48" s="183"/>
      <c r="S48" s="183">
        <f>SUM(S19:S24)+S42</f>
        <v>208714.76999999996</v>
      </c>
      <c r="T48" s="33"/>
      <c r="U48" s="55"/>
      <c r="V48" s="57"/>
      <c r="W48" s="56"/>
    </row>
    <row r="49" spans="1:23" s="18" customFormat="1" ht="25.05" customHeight="1" x14ac:dyDescent="0.25">
      <c r="A49" s="189" t="s">
        <v>46</v>
      </c>
      <c r="B49" s="67"/>
      <c r="C49" s="67"/>
      <c r="E49" s="198">
        <f>SUM(E25:E38)+E43</f>
        <v>71486</v>
      </c>
      <c r="F49" s="198"/>
      <c r="G49" s="198">
        <f>SUM(G25:G38)+G43</f>
        <v>0</v>
      </c>
      <c r="H49" s="198"/>
      <c r="I49" s="181">
        <f>E49-G49</f>
        <v>71486</v>
      </c>
      <c r="J49" s="198"/>
      <c r="K49" s="182">
        <f t="shared" si="3"/>
        <v>3.5270000000000001</v>
      </c>
      <c r="L49" s="67"/>
      <c r="M49" s="182">
        <f t="shared" si="4"/>
        <v>4.5220000000000002</v>
      </c>
      <c r="N49" s="198"/>
      <c r="O49" s="210">
        <f>SUM(O25:O38)+O43</f>
        <v>2521359.41</v>
      </c>
      <c r="P49" s="198"/>
      <c r="Q49" s="210">
        <f>SUM(Q25:Q38)+Q43</f>
        <v>3232338.37</v>
      </c>
      <c r="R49" s="210"/>
      <c r="S49" s="210">
        <f>SUM(S25:S38)+S43</f>
        <v>625156.68999999994</v>
      </c>
      <c r="T49" s="33"/>
      <c r="U49" s="55"/>
      <c r="V49" s="56"/>
      <c r="W49" s="56"/>
    </row>
    <row r="50" spans="1:23" s="18" customFormat="1" ht="25.05" customHeight="1" x14ac:dyDescent="0.25">
      <c r="A50" s="189" t="s">
        <v>109</v>
      </c>
      <c r="B50" s="67"/>
      <c r="C50" s="67"/>
      <c r="E50" s="198">
        <f>E39</f>
        <v>6868</v>
      </c>
      <c r="F50" s="198"/>
      <c r="G50" s="198">
        <f>G39</f>
        <v>0</v>
      </c>
      <c r="H50" s="198"/>
      <c r="I50" s="181">
        <f>E50-G50</f>
        <v>6868</v>
      </c>
      <c r="J50" s="198"/>
      <c r="K50" s="182">
        <f t="shared" si="3"/>
        <v>3.577</v>
      </c>
      <c r="L50" s="67"/>
      <c r="M50" s="182">
        <f t="shared" si="4"/>
        <v>3.577</v>
      </c>
      <c r="N50" s="198"/>
      <c r="O50" s="210">
        <f>O39</f>
        <v>245662.34</v>
      </c>
      <c r="P50" s="210"/>
      <c r="Q50" s="210">
        <f>Q39</f>
        <v>245662.33999999997</v>
      </c>
      <c r="R50" s="210"/>
      <c r="S50" s="210">
        <f>S39</f>
        <v>0</v>
      </c>
      <c r="T50" s="33"/>
      <c r="U50" s="55"/>
      <c r="V50" s="56"/>
      <c r="W50" s="56"/>
    </row>
    <row r="51" spans="1:23" s="19" customFormat="1" ht="25.05" customHeight="1" thickBot="1" x14ac:dyDescent="0.35">
      <c r="A51" s="179" t="s">
        <v>47</v>
      </c>
      <c r="B51" s="179"/>
      <c r="C51" s="179"/>
      <c r="E51" s="185">
        <f>SUM(E46:E50)</f>
        <v>261319.5</v>
      </c>
      <c r="F51" s="179"/>
      <c r="G51" s="185">
        <f>SUM(G46:G50)</f>
        <v>0</v>
      </c>
      <c r="H51" s="179"/>
      <c r="I51" s="185">
        <f>SUM(I46:I50)</f>
        <v>261319.5</v>
      </c>
      <c r="J51" s="179"/>
      <c r="K51" s="186">
        <f t="shared" si="3"/>
        <v>3.629</v>
      </c>
      <c r="L51" s="179"/>
      <c r="M51" s="186">
        <f t="shared" si="4"/>
        <v>4.1319999999999997</v>
      </c>
      <c r="N51" s="179"/>
      <c r="O51" s="187">
        <f>SUM(O46:O50)</f>
        <v>9483894.5</v>
      </c>
      <c r="P51" s="211"/>
      <c r="Q51" s="212">
        <f>SUM(Q46:Q50)</f>
        <v>10798071.199999999</v>
      </c>
      <c r="R51" s="179"/>
      <c r="S51" s="187">
        <f>SUM(S46:S50)</f>
        <v>902388.02999999991</v>
      </c>
      <c r="T51" s="59"/>
      <c r="U51" s="55"/>
      <c r="V51" s="60"/>
      <c r="W51" s="61"/>
    </row>
    <row r="52" spans="1:23" s="18" customFormat="1" ht="18" customHeight="1" thickTop="1" x14ac:dyDescent="0.25">
      <c r="A52" s="67"/>
      <c r="B52" s="67"/>
      <c r="C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213"/>
      <c r="P52" s="67"/>
      <c r="Q52" s="183"/>
      <c r="R52" s="67"/>
      <c r="S52" s="183"/>
      <c r="T52" s="33"/>
      <c r="U52" s="57"/>
      <c r="V52" s="56"/>
      <c r="W52" s="56"/>
    </row>
    <row r="53" spans="1:23" s="18" customFormat="1" ht="18" customHeight="1" x14ac:dyDescent="0.3">
      <c r="A53" s="179"/>
      <c r="B53" s="67"/>
      <c r="C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70"/>
      <c r="P53" s="67"/>
      <c r="Q53" s="70"/>
      <c r="R53" s="67"/>
      <c r="S53" s="70"/>
      <c r="T53" s="17"/>
      <c r="U53" s="20"/>
    </row>
    <row r="54" spans="1:23" s="18" customFormat="1" ht="20.100000000000001" customHeight="1" x14ac:dyDescent="0.25">
      <c r="A54" s="214" t="s">
        <v>48</v>
      </c>
      <c r="B54" s="67"/>
      <c r="C54" s="67"/>
      <c r="E54" s="181">
        <f>E51-E9</f>
        <v>85599.5</v>
      </c>
      <c r="F54" s="67"/>
      <c r="G54" s="181">
        <f>G51-G9</f>
        <v>0</v>
      </c>
      <c r="H54" s="67"/>
      <c r="I54" s="181">
        <f>I51-I9</f>
        <v>85599.5</v>
      </c>
      <c r="J54" s="67"/>
      <c r="K54" s="182">
        <f>K51-K9</f>
        <v>-1.1110000000000002</v>
      </c>
      <c r="L54" s="67"/>
      <c r="M54" s="182">
        <f>M51-M9</f>
        <v>-1.4050000000000002</v>
      </c>
      <c r="N54" s="67"/>
      <c r="O54" s="183">
        <f>O51-O9</f>
        <v>1155581.5</v>
      </c>
      <c r="P54" s="67"/>
      <c r="Q54" s="183">
        <f>Q51-Q9</f>
        <v>1067961.1999999993</v>
      </c>
      <c r="R54" s="67"/>
      <c r="S54" s="183">
        <f>S51-S9</f>
        <v>130751.02999999991</v>
      </c>
      <c r="T54" s="17"/>
      <c r="U54" s="20"/>
    </row>
    <row r="55" spans="1:23" s="18" customFormat="1" ht="20.100000000000001" customHeight="1" x14ac:dyDescent="0.25">
      <c r="A55" s="214" t="s">
        <v>49</v>
      </c>
      <c r="B55" s="67"/>
      <c r="C55" s="67"/>
      <c r="E55" s="215">
        <f>IF(E9&lt;&gt;0,(E54/E9),0)</f>
        <v>0.48713578420213977</v>
      </c>
      <c r="F55" s="67"/>
      <c r="G55" s="215">
        <f>IF(G9&lt;&gt;0,(G54/G9),0)</f>
        <v>0</v>
      </c>
      <c r="H55" s="67"/>
      <c r="I55" s="215">
        <f>IF(I9&lt;&gt;0,(I54/I9),0)</f>
        <v>0.48713578420213977</v>
      </c>
      <c r="J55" s="67"/>
      <c r="K55" s="215">
        <f>IF(K9&lt;&gt;0,(K54/K9),0)</f>
        <v>-0.23438818565400849</v>
      </c>
      <c r="L55" s="67"/>
      <c r="M55" s="215">
        <f>IF(M9&lt;&gt;0,(M54/M9),0)</f>
        <v>-0.25374751670579743</v>
      </c>
      <c r="N55" s="67"/>
      <c r="O55" s="215">
        <f>IF(O9&lt;&gt;0,(O54/O9),0)</f>
        <v>0.13875337058057255</v>
      </c>
      <c r="P55" s="67"/>
      <c r="Q55" s="215">
        <f>IF(Q9&lt;&gt;0,(Q54/Q9),0)</f>
        <v>0.10975838916517894</v>
      </c>
      <c r="R55" s="67"/>
      <c r="S55" s="215">
        <f>IF(S9&lt;&gt;0,(S54/S9),0)</f>
        <v>0.16944629404758962</v>
      </c>
      <c r="T55" s="17"/>
      <c r="U55" s="20"/>
    </row>
    <row r="56" spans="1:23" s="18" customFormat="1" ht="18" customHeight="1" x14ac:dyDescent="0.25">
      <c r="A56" s="67"/>
      <c r="B56" s="67"/>
      <c r="C56" s="67"/>
      <c r="E56" s="65"/>
      <c r="G56" s="65"/>
      <c r="I56" s="65"/>
      <c r="K56" s="66"/>
      <c r="M56" s="66"/>
      <c r="O56" s="65"/>
      <c r="Q56" s="65"/>
      <c r="S56" s="65"/>
      <c r="T56" s="17"/>
    </row>
    <row r="57" spans="1:23" s="18" customFormat="1" ht="10.5" customHeight="1" x14ac:dyDescent="0.25">
      <c r="A57" s="67"/>
      <c r="B57" s="67"/>
      <c r="C57" s="67"/>
      <c r="E57" s="65"/>
      <c r="G57" s="65"/>
      <c r="I57" s="65"/>
      <c r="K57" s="66"/>
      <c r="M57" s="66"/>
      <c r="O57" s="65"/>
      <c r="Q57" s="65"/>
      <c r="S57" s="65"/>
      <c r="T57" s="17"/>
    </row>
    <row r="58" spans="1:23" s="18" customFormat="1" ht="18" customHeight="1" x14ac:dyDescent="0.25">
      <c r="A58" s="216"/>
      <c r="B58" s="67"/>
      <c r="C58" s="67"/>
      <c r="E58" s="65"/>
      <c r="G58" s="65"/>
      <c r="I58" s="65"/>
      <c r="K58" s="66"/>
      <c r="M58" s="66"/>
      <c r="O58" s="65"/>
      <c r="Q58" s="65"/>
      <c r="S58" s="65"/>
      <c r="T58" s="17"/>
    </row>
    <row r="59" spans="1:23" s="18" customFormat="1" ht="12.75" customHeight="1" x14ac:dyDescent="0.25">
      <c r="A59" s="32"/>
      <c r="O59" s="20"/>
      <c r="Q59" s="20"/>
      <c r="T59" s="17"/>
    </row>
    <row r="60" spans="1:23" s="67" customFormat="1" ht="15" x14ac:dyDescent="0.25">
      <c r="E60" s="68"/>
      <c r="F60" s="68"/>
      <c r="G60" s="68"/>
      <c r="H60" s="68"/>
      <c r="I60" s="68"/>
      <c r="J60" s="68"/>
      <c r="K60" s="23"/>
      <c r="L60" s="18"/>
      <c r="M60" s="23"/>
      <c r="N60" s="68"/>
      <c r="O60" s="68"/>
      <c r="P60" s="68"/>
      <c r="Q60" s="68"/>
      <c r="R60" s="68"/>
      <c r="S60" s="68"/>
      <c r="T60" s="69"/>
    </row>
    <row r="61" spans="1:23" s="67" customFormat="1" ht="15" x14ac:dyDescent="0.25">
      <c r="E61" s="68"/>
      <c r="F61" s="68"/>
      <c r="G61" s="68"/>
      <c r="H61" s="68"/>
      <c r="I61" s="68"/>
      <c r="J61" s="68"/>
      <c r="K61" s="23"/>
      <c r="L61" s="18"/>
      <c r="M61" s="23"/>
      <c r="N61" s="68"/>
      <c r="O61" s="68"/>
      <c r="P61" s="68"/>
      <c r="Q61" s="68"/>
      <c r="R61" s="68"/>
      <c r="S61" s="68"/>
      <c r="T61" s="69"/>
    </row>
    <row r="62" spans="1:23" s="67" customFormat="1" ht="15" x14ac:dyDescent="0.25">
      <c r="O62" s="70"/>
      <c r="Q62" s="70"/>
      <c r="T62" s="69"/>
    </row>
  </sheetData>
  <mergeCells count="3">
    <mergeCell ref="Q1:S1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2007 Sch A6</vt:lpstr>
      <vt:lpstr>2007 Sch A9</vt:lpstr>
      <vt:lpstr>2008 Sch A6</vt:lpstr>
      <vt:lpstr>2008 Sch A9</vt:lpstr>
      <vt:lpstr>2009 Sch A6</vt:lpstr>
      <vt:lpstr>2009 Sch A9</vt:lpstr>
      <vt:lpstr>2010 Sch A6</vt:lpstr>
      <vt:lpstr>2010 Sch A9</vt:lpstr>
      <vt:lpstr>2011 Sch A6</vt:lpstr>
      <vt:lpstr>2011 Sch A9</vt:lpstr>
      <vt:lpstr>2012 Sch A6</vt:lpstr>
      <vt:lpstr>2012 Sch A9</vt:lpstr>
      <vt:lpstr>2013 Sch A6</vt:lpstr>
      <vt:lpstr>2013 Sch A9</vt:lpstr>
      <vt:lpstr>2014 Sch A6</vt:lpstr>
      <vt:lpstr>2014 Sch A9</vt:lpstr>
      <vt:lpstr>2015 Sch A6</vt:lpstr>
      <vt:lpstr>2015 Sch A9</vt:lpstr>
      <vt:lpstr>2016 Sch A6</vt:lpstr>
      <vt:lpstr>2016 Sch A9</vt:lpstr>
      <vt:lpstr>2017 Sch A6 YTD Sept</vt:lpstr>
      <vt:lpstr>2017 Sch A9 YTD Sept</vt:lpstr>
      <vt:lpstr>'2017 Sch A6 YTD Sept'!Print_Area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Himes, Diana L.</dc:creator>
  <cp:lastModifiedBy>Himes, Diana L.</cp:lastModifiedBy>
  <cp:lastPrinted>2017-10-20T13:57:25Z</cp:lastPrinted>
  <dcterms:created xsi:type="dcterms:W3CDTF">2016-11-15T20:41:47Z</dcterms:created>
  <dcterms:modified xsi:type="dcterms:W3CDTF">2017-10-24T15:35:24Z</dcterms:modified>
</cp:coreProperties>
</file>