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5592" yWindow="300" windowWidth="21168" windowHeight="10632" tabRatio="914" activeTab="2"/>
  </bookViews>
  <sheets>
    <sheet name="Summary" sheetId="33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  <sheet name="2016TYSP" sheetId="32" r:id="rId13"/>
  </sheets>
  <definedNames>
    <definedName name="csDesignMode">1</definedName>
    <definedName name="_xlnm.Print_Area" localSheetId="1">'2005TYSP'!$A$6:$F$17</definedName>
    <definedName name="_xlnm.Print_Area" localSheetId="2">'2006TYSP'!$A$6:$F$19</definedName>
    <definedName name="_xlnm.Print_Area" localSheetId="3">'2007TYSP'!$A$6:$F$19</definedName>
    <definedName name="_xlnm.Print_Area" localSheetId="4">'2008TYSP'!$A$6:$F$17</definedName>
    <definedName name="_xlnm.Print_Area" localSheetId="5">'2009TYSP'!$A$6:$F$17</definedName>
    <definedName name="_xlnm.Print_Area" localSheetId="6">'2010TYSP'!$A$6:$F$17</definedName>
    <definedName name="_xlnm.Print_Area" localSheetId="7">'2011TYSP'!$A$6:$F$17</definedName>
    <definedName name="_xlnm.Print_Area" localSheetId="8">'2012TYSP'!$A$6:$F$17</definedName>
    <definedName name="_xlnm.Print_Area" localSheetId="9">'2013TYSP'!$A$6:$F$17</definedName>
    <definedName name="_xlnm.Print_Area" localSheetId="10">'2014TYSP'!$A$6:$F$17</definedName>
    <definedName name="_xlnm.Print_Area" localSheetId="11">'2015TYSP'!$A$6:$F$16</definedName>
    <definedName name="_xlnm.Print_Area" localSheetId="12">'2016TYSP'!$A$6:$F$15</definedName>
    <definedName name="_xlnm.Print_Area" localSheetId="0">Summary!$A$6:$L$32</definedName>
  </definedNames>
  <calcPr fullCalcOnLoad="1"/>
</workbook>
</file>

<file path=xl/sharedStrings.xml><?xml version="1.0" encoding="utf-8"?>
<sst xmlns="http://schemas.openxmlformats.org/spreadsheetml/2006/main" count="347" uniqueCount="128">
  <si>
    <t>WINTER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</si>
  <si>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</si>
  <si>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</si>
  <si>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</si>
  <si>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</si>
  <si>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</si>
  <si>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</si>
  <si>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</si>
  <si>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</si>
  <si>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</si>
  <si>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</si>
  <si>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</si>
  <si>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</si>
  <si>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</si>
  <si>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</si>
  <si>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ACTUAL</t>
  </si>
  <si>
    <t>2003-04</t>
  </si>
  <si>
    <t>2002-03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</si>
  <si>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</si>
  <si>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</si>
  <si>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</si>
  <si>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</si>
  <si>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</si>
  <si>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</si>
  <si>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</si>
  <si>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</si>
  <si>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</si>
  <si>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</si>
  <si>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2015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</si>
  <si>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</si>
  <si>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</si>
  <si>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</si>
  <si>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</si>
  <si>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</si>
  <si>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</si>
  <si>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</si>
  <si>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</si>
  <si>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</si>
  <si>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WINTER PEAK DEMAND (MW)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</si>
  <si>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</si>
  <si>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</si>
  <si>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</si>
  <si>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</si>
  <si>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</si>
  <si>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</si>
  <si>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</si>
  <si>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</si>
  <si>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</si>
  <si>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</si>
  <si>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</si>
  <si>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</si>
  <si>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</si>
  <si>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2015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</si>
  <si>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</si>
  <si>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</si>
  <si>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</si>
  <si>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</si>
  <si>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</si>
  <si>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</si>
  <si>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</si>
  <si>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</si>
  <si>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</si>
  <si>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</si>
  <si>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2016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</si>
  <si>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</si>
  <si>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</si>
  <si>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</si>
  <si>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</si>
  <si>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</si>
  <si>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Source: Ten Year Site Plans 2005 through 2016.</t>
  </si>
  <si>
    <t>Forecast Origin</t>
  </si>
  <si>
    <t>Forecast Origin December 2002</t>
  </si>
  <si>
    <t>Forecast Origin December 2004</t>
  </si>
  <si>
    <t>Forecast Origin December 2006</t>
  </si>
  <si>
    <t>Forecast Origin December 2007</t>
  </si>
  <si>
    <t>Forecast Origin December 2008</t>
  </si>
  <si>
    <t>Forecast Origin December 2009</t>
  </si>
  <si>
    <t>Forecast Origin December 2010</t>
  </si>
  <si>
    <t>Forecast Origin December 2011</t>
  </si>
  <si>
    <t>Forecast Origin December 2012</t>
  </si>
  <si>
    <t>Forecast Origin December 2013</t>
  </si>
  <si>
    <t>Forecast Origin December 2014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</si>
  <si>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</si>
  <si>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</si>
  <si>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</si>
  <si>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</si>
  <si>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</si>
  <si>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</si>
  <si>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</si>
  <si>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</si>
  <si>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</si>
  <si>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</si>
  <si>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Dec.2014</t>
  </si>
  <si>
    <t xml:space="preserve">Winter Net Firm Demand (MW) </t>
  </si>
  <si>
    <t>Historical Seminole Error Rates based on Corrected Sotkiewicz Approach</t>
  </si>
  <si>
    <t>Adjusted for Lee County Electric Cooperative, Inc.</t>
  </si>
  <si>
    <t>2005 TEN YEAR SITE PLAN</t>
  </si>
  <si>
    <t>2006 TEN YEAR SITE PLAN</t>
  </si>
  <si>
    <t>Adjusted for LCEC</t>
  </si>
  <si>
    <t>2007 TEN YEAR SITE PLAN</t>
  </si>
  <si>
    <t>2008 TEN YEAR SITE PLAN</t>
  </si>
  <si>
    <t>2009 TEN YEAR SITE PLAN</t>
  </si>
  <si>
    <t>2010 TEN YEAR SITE PLAN</t>
  </si>
  <si>
    <t>2011 TEN YEAR SITE PLAN</t>
  </si>
  <si>
    <t>2012 TEN YEAR SITE PLAN</t>
  </si>
  <si>
    <t>2013 TEN YEAR SITE PLAN</t>
  </si>
  <si>
    <t>2014 TEN YEAR SITE PLAN</t>
  </si>
  <si>
    <t>2015 TEN YEAR SITE PLAN</t>
  </si>
  <si>
    <t>2016 TEN YEAR SITE PLAN</t>
  </si>
  <si>
    <t>Load Forecast Studies 2003 through 2015</t>
  </si>
  <si>
    <t>Note: Load Forecast Study Conducted Biennially prior to 2008.</t>
  </si>
  <si>
    <t>Note: 2009/2010 Forecast Value Reduced by 305 MW to Account for LCEC.</t>
  </si>
  <si>
    <t>Docket Nos. 20170266 &amp; 20170267</t>
  </si>
  <si>
    <t>Work Papers for Corrected Sotkiewicz Approach</t>
  </si>
  <si>
    <t>Wood Depo. Exh. 2</t>
  </si>
  <si>
    <t>SECI00012596</t>
  </si>
  <si>
    <t>SECI00012597</t>
  </si>
  <si>
    <t>SECI00012598</t>
  </si>
  <si>
    <t>SECI00012599</t>
  </si>
  <si>
    <t>SECI00012600</t>
  </si>
  <si>
    <t>SECI00012601</t>
  </si>
  <si>
    <t>SECI00012602</t>
  </si>
  <si>
    <t>SECI00012604</t>
  </si>
  <si>
    <t>SECI00012603</t>
  </si>
  <si>
    <t>SECI00012605</t>
  </si>
  <si>
    <t>SECI00012606</t>
  </si>
  <si>
    <t>SECI00012607</t>
  </si>
  <si>
    <t>SECI00012608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</si>
</sst>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8" fillId="0" borderId="0" xfId="0" applyFont="1" applyFill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6.66666666666667" style="19" customWidth="1"/>
    <col min="10" max="12" width="17.6666666666667" style="19" customWidth="1"/>
    <col min="13" max="16384" width="9.11111111111111" style="18"/>
  </cols>
  <sheetData>
    <row r="1" ht="17.4">
      <c r="A1" s="18" t="s">
        <v>112</v>
      </c>
    </row>
    <row r="2" ht="17.4">
      <c r="A2" s="18" t="s">
        <v>113</v>
      </c>
    </row>
    <row r="3" ht="17.4">
      <c r="A3" s="18" t="s">
        <v>114</v>
      </c>
    </row>
    <row r="4" ht="17.4">
      <c r="A4" s="18" t="s">
        <v>115</v>
      </c>
    </row>
    <row r="5" ht="17.4"/>
    <row r="6" ht="20.4">
      <c r="A6" s="42" t="s">
        <v>93</v>
      </c>
    </row>
    <row r="7" ht="20.4">
      <c r="A7" s="42" t="s">
        <v>94</v>
      </c>
    </row>
    <row r="8" spans="1:7" ht="20.4">
      <c r="A8" s="42" t="s">
        <v>109</v>
      </c>
      <c r="B8" s="39"/>
      <c r="C8" s="39"/>
      <c r="D8" s="39"/>
      <c r="E8" s="39"/>
      <c r="F8" s="39"/>
      <c r="G8" s="40"/>
    </row>
    <row r="9" spans="1:6" ht="20.4">
      <c r="A9" s="43" t="s">
        <v>95</v>
      </c>
      <c r="B9" s="39"/>
      <c r="C9" s="39"/>
      <c r="D9" s="39"/>
      <c r="E9" s="39"/>
      <c r="F9" s="39"/>
    </row>
    <row r="10" ht="17.4"/>
    <row r="11" spans="6:12" ht="17.4">
      <c r="F11" s="44" t="s">
        <v>40</v>
      </c>
      <c r="G11" s="44"/>
      <c r="H11" s="44"/>
      <c r="J11" s="44" t="s">
        <v>41</v>
      </c>
      <c r="K11" s="44"/>
      <c r="L11" s="44"/>
    </row>
    <row r="12" spans="2:12" ht="18.6" thickBot="1">
      <c r="B12" s="20" t="s">
        <v>64</v>
      </c>
      <c r="C12" s="20" t="s">
        <v>70</v>
      </c>
      <c r="D12" s="20" t="s">
        <v>65</v>
      </c>
      <c r="E12" s="20"/>
      <c r="F12" s="21" t="s">
        <v>31</v>
      </c>
      <c r="G12" s="21" t="s">
        <v>32</v>
      </c>
      <c r="H12" s="21" t="s">
        <v>33</v>
      </c>
      <c r="I12" s="20"/>
      <c r="J12" s="21" t="s">
        <v>31</v>
      </c>
      <c r="K12" s="21" t="s">
        <v>32</v>
      </c>
      <c r="L12" s="21" t="s">
        <v>33</v>
      </c>
    </row>
    <row r="13" spans="2:12" ht="18">
      <c r="B13" s="22"/>
      <c r="C13" s="22"/>
      <c r="D13" s="22"/>
      <c r="F13" s="23"/>
      <c r="G13" s="23"/>
      <c r="H13" s="23"/>
      <c r="J13" s="23"/>
      <c r="K13" s="23"/>
      <c r="L13" s="23"/>
    </row>
    <row r="14" spans="2:12" ht="20.1" customHeight="1">
      <c r="B14" s="24" t="s">
        <v>42</v>
      </c>
      <c r="C14" s="41" t="s">
        <v>82</v>
      </c>
      <c r="D14" s="19" t="s">
        <v>39</v>
      </c>
      <c r="F14" s="26">
        <f>'2005TYSP'!$E$15</f>
        <v>79</v>
      </c>
      <c r="G14" s="26">
        <f>'2005TYSP'!$E$16</f>
        <v>457</v>
      </c>
      <c r="H14" s="26">
        <f>'2005TYSP'!$E$17</f>
        <v>348</v>
      </c>
      <c r="J14" s="27">
        <f>'2005TYSP'!$F$15</f>
        <v>0.018698224852071007</v>
      </c>
      <c r="K14" s="27">
        <f>'2005TYSP'!$F$16</f>
        <v>0.11351217088922007</v>
      </c>
      <c r="L14" s="27">
        <f>'2005TYSP'!$F$17</f>
        <v>0.082444918265813794</v>
      </c>
    </row>
    <row r="15" spans="2:12" ht="20.1" customHeight="1">
      <c r="B15" s="24" t="s">
        <v>43</v>
      </c>
      <c r="C15" s="41" t="s">
        <v>83</v>
      </c>
      <c r="D15" s="19" t="s">
        <v>53</v>
      </c>
      <c r="F15" s="26">
        <f>'2006TYSP'!$E$15</f>
        <v>581</v>
      </c>
      <c r="G15" s="26">
        <f>'2006TYSP'!$E$16</f>
        <v>266</v>
      </c>
      <c r="H15" s="26">
        <f>'2006TYSP'!$E$17</f>
        <v>-139</v>
      </c>
      <c r="J15" s="27">
        <f>'2006TYSP'!$F$15</f>
        <v>0.13764510779436154</v>
      </c>
      <c r="K15" s="27">
        <f>'2006TYSP'!$F$16</f>
        <v>0.056141831996623051</v>
      </c>
      <c r="L15" s="27">
        <f>'2006TYSP'!$F$17</f>
        <v>-0.027541113532791758</v>
      </c>
    </row>
    <row r="16" spans="1:12" ht="20.1" customHeight="1">
      <c r="A16" s="38" t="s">
        <v>66</v>
      </c>
      <c r="B16" s="24" t="s">
        <v>43</v>
      </c>
      <c r="C16" s="41" t="s">
        <v>83</v>
      </c>
      <c r="D16" s="19" t="s">
        <v>54</v>
      </c>
      <c r="E16" s="28"/>
      <c r="F16" s="26">
        <f>'2007TYSP'!$E$15</f>
        <v>575</v>
      </c>
      <c r="G16" s="26">
        <f>'2007TYSP'!$E$16</f>
        <v>259</v>
      </c>
      <c r="H16" s="26">
        <f>'2007TYSP'!$E$17</f>
        <v>-146</v>
      </c>
      <c r="J16" s="27">
        <f>'2007TYSP'!$F$15</f>
        <v>0.13622364368633025</v>
      </c>
      <c r="K16" s="27">
        <f>'2007TYSP'!$F$16</f>
        <v>0.054664415365132966</v>
      </c>
      <c r="L16" s="27">
        <f>'2007TYSP'!$F$17</f>
        <v>-0.028928076084802853</v>
      </c>
    </row>
    <row r="17" spans="2:12" ht="20.1" customHeight="1">
      <c r="B17" s="24" t="s">
        <v>44</v>
      </c>
      <c r="C17" s="41" t="s">
        <v>84</v>
      </c>
      <c r="D17" s="19" t="s">
        <v>55</v>
      </c>
      <c r="F17" s="26">
        <f>'2008TYSP'!$E$15</f>
        <v>-388</v>
      </c>
      <c r="G17" s="26">
        <f>'2008TYSP'!$E$16</f>
        <v>552</v>
      </c>
      <c r="H17" s="26">
        <f>'2008TYSP'!$E$17</f>
        <v>1161</v>
      </c>
      <c r="J17" s="27">
        <f>'2008TYSP'!$F$15</f>
        <v>-0.076877352882900735</v>
      </c>
      <c r="K17" s="27">
        <f>'2008TYSP'!$F$16</f>
        <v>0.12792584009269989</v>
      </c>
      <c r="L17" s="27">
        <f>'2008TYSP'!$F$17</f>
        <v>0.29632465543644715</v>
      </c>
    </row>
    <row r="18" spans="2:12" ht="20.1" customHeight="1">
      <c r="B18" s="24" t="s">
        <v>45</v>
      </c>
      <c r="C18" s="41" t="s">
        <v>85</v>
      </c>
      <c r="D18" s="19" t="s">
        <v>56</v>
      </c>
      <c r="F18" s="29">
        <f>'2009TYSP'!$E$15</f>
        <v>192</v>
      </c>
      <c r="G18" s="29">
        <f>'2009TYSP'!$E$16</f>
        <v>731</v>
      </c>
      <c r="H18" s="29">
        <f>'2009TYSP'!$E$17</f>
        <v>1096</v>
      </c>
      <c r="J18" s="30">
        <f>'2009TYSP'!$F$15</f>
        <v>0.044495944380069527</v>
      </c>
      <c r="K18" s="30">
        <f>'2009TYSP'!$F$16</f>
        <v>0.18657478305257785</v>
      </c>
      <c r="L18" s="30">
        <f>'2009TYSP'!$F$17</f>
        <v>0.29565686538980307</v>
      </c>
    </row>
    <row r="19" spans="2:12" ht="20.1" customHeight="1">
      <c r="B19" s="24" t="s">
        <v>46</v>
      </c>
      <c r="C19" s="41" t="s">
        <v>86</v>
      </c>
      <c r="D19" s="19" t="s">
        <v>57</v>
      </c>
      <c r="F19" s="29">
        <f>'2010TYSP'!$E$15</f>
        <v>688</v>
      </c>
      <c r="G19" s="29">
        <f>'2010TYSP'!$E$16</f>
        <v>1049</v>
      </c>
      <c r="H19" s="29">
        <f>'2010TYSP'!$E$17</f>
        <v>992</v>
      </c>
      <c r="J19" s="30">
        <f>'2010TYSP'!$F$15</f>
        <v>0.17559979581419091</v>
      </c>
      <c r="K19" s="30">
        <f>'2010TYSP'!$F$16</f>
        <v>0.28297814944699218</v>
      </c>
      <c r="L19" s="30">
        <f>'2010TYSP'!$F$17</f>
        <v>0.30617283950617286</v>
      </c>
    </row>
    <row r="20" spans="2:12" ht="20.1" customHeight="1">
      <c r="B20" s="24" t="s">
        <v>47</v>
      </c>
      <c r="C20" s="41" t="s">
        <v>87</v>
      </c>
      <c r="D20" s="19" t="s">
        <v>58</v>
      </c>
      <c r="F20" s="29">
        <f>'2011TYSP'!$E$15</f>
        <v>1047</v>
      </c>
      <c r="G20" s="29">
        <f>'2011TYSP'!$E$16</f>
        <v>951</v>
      </c>
      <c r="H20" s="29">
        <f>'2011TYSP'!$E$17</f>
        <v>698</v>
      </c>
      <c r="J20" s="30">
        <f>'2011TYSP'!$F$15</f>
        <v>0.2824386296196385</v>
      </c>
      <c r="K20" s="30">
        <f>'2011TYSP'!$F$16</f>
        <v>0.29351851851851851</v>
      </c>
      <c r="L20" s="30">
        <f>'2011TYSP'!$F$17</f>
        <v>0.19426662955747287</v>
      </c>
    </row>
    <row r="21" spans="2:12" ht="20.1" customHeight="1">
      <c r="B21" s="24" t="s">
        <v>48</v>
      </c>
      <c r="C21" s="41" t="s">
        <v>88</v>
      </c>
      <c r="D21" s="19" t="s">
        <v>59</v>
      </c>
      <c r="F21" s="29">
        <f>'2012TYSP'!$E$15</f>
        <v>693</v>
      </c>
      <c r="G21" s="29">
        <f>'2012TYSP'!$E$16</f>
        <v>461</v>
      </c>
      <c r="H21" s="29">
        <f>'2012TYSP'!$E$17</f>
        <v>885</v>
      </c>
      <c r="I21" s="29"/>
      <c r="J21" s="30">
        <f>'2012TYSP'!$F$15</f>
        <v>0.21388888888888888</v>
      </c>
      <c r="K21" s="30">
        <f>'2012TYSP'!$F$16</f>
        <v>0.12830503757305872</v>
      </c>
      <c r="L21" s="30">
        <f>'2012TYSP'!$F$17</f>
        <v>0.26761415179921377</v>
      </c>
    </row>
    <row r="22" spans="2:12" ht="20.1" customHeight="1">
      <c r="B22" s="24" t="s">
        <v>49</v>
      </c>
      <c r="C22" s="41" t="s">
        <v>89</v>
      </c>
      <c r="D22" s="19" t="s">
        <v>60</v>
      </c>
      <c r="F22" s="29">
        <f>'2013TYSP'!$E$15</f>
        <v>356</v>
      </c>
      <c r="G22" s="29">
        <f>'2013TYSP'!$E$16</f>
        <v>715</v>
      </c>
      <c r="H22" s="29">
        <f>'2013TYSP'!$E$17</f>
        <v>1128</v>
      </c>
      <c r="J22" s="30">
        <f>'2013TYSP'!$F$15</f>
        <v>0.099081547453381574</v>
      </c>
      <c r="K22" s="30">
        <f>'2013TYSP'!$F$16</f>
        <v>0.21620804354399759</v>
      </c>
      <c r="L22" s="30">
        <f>'2013TYSP'!$F$17</f>
        <v>0.37375745526838966</v>
      </c>
    </row>
    <row r="23" spans="2:12" ht="20.1" customHeight="1">
      <c r="B23" s="24" t="s">
        <v>50</v>
      </c>
      <c r="C23" s="41" t="s">
        <v>90</v>
      </c>
      <c r="D23" s="19" t="s">
        <v>61</v>
      </c>
      <c r="F23" s="29">
        <f>'2014TYSP'!$E$15</f>
        <v>559</v>
      </c>
      <c r="G23" s="29">
        <f>'2014TYSP'!$E$16</f>
        <v>960</v>
      </c>
      <c r="H23" s="29">
        <f>'2014TYSP'!$E$17</f>
        <v>238</v>
      </c>
      <c r="J23" s="30">
        <f>'2014TYSP'!$F$15</f>
        <v>0.16903537949803446</v>
      </c>
      <c r="K23" s="30">
        <f>'2014TYSP'!$F$16</f>
        <v>0.31809145129224653</v>
      </c>
      <c r="L23" s="30">
        <f>'2014TYSP'!$F$17</f>
        <v>0.06177004931222424</v>
      </c>
    </row>
    <row r="24" spans="2:12" ht="20.1" customHeight="1">
      <c r="B24" s="24" t="s">
        <v>51</v>
      </c>
      <c r="C24" s="41" t="s">
        <v>91</v>
      </c>
      <c r="D24" s="19" t="s">
        <v>62</v>
      </c>
      <c r="F24" s="29">
        <f>'2015TYSP'!$E$15</f>
        <v>498</v>
      </c>
      <c r="G24" s="29">
        <f>'2015TYSP'!$E$16</f>
        <v>-265</v>
      </c>
      <c r="H24" s="29"/>
      <c r="J24" s="30">
        <f>'2015TYSP'!$F$15</f>
        <v>0.16500994035785288</v>
      </c>
      <c r="K24" s="30">
        <f>'2015TYSP'!$F$16</f>
        <v>-0.068777575914871533</v>
      </c>
      <c r="L24" s="30"/>
    </row>
    <row r="25" spans="2:12" ht="20.1" customHeight="1">
      <c r="B25" s="24" t="s">
        <v>52</v>
      </c>
      <c r="C25" s="41" t="s">
        <v>92</v>
      </c>
      <c r="D25" s="19" t="s">
        <v>63</v>
      </c>
      <c r="F25" s="29">
        <f>'2016TYSP'!$E$15</f>
        <v>-314</v>
      </c>
      <c r="G25" s="29"/>
      <c r="H25" s="29"/>
      <c r="J25" s="30">
        <f>'2016TYSP'!$F$15</f>
        <v>-0.081494939008564748</v>
      </c>
      <c r="K25" s="30"/>
      <c r="L25" s="30"/>
    </row>
    <row r="26" spans="2:12" ht="18">
      <c r="B26" s="24"/>
      <c r="C26" s="25"/>
      <c r="F26" s="31"/>
      <c r="G26" s="31"/>
      <c r="H26" s="31"/>
      <c r="J26" s="32"/>
      <c r="K26" s="32"/>
      <c r="L26" s="32"/>
    </row>
    <row r="27" ht="17.4"/>
    <row r="28" spans="4:12" ht="20.1" customHeight="1">
      <c r="D28" s="33" t="s">
        <v>67</v>
      </c>
      <c r="E28" s="33"/>
      <c r="F28" s="34">
        <f>AVERAGE(F14:F25)</f>
        <v>380.50</v>
      </c>
      <c r="G28" s="34">
        <f>AVERAGE(G14:G25)</f>
        <v>557.81818181818187</v>
      </c>
      <c r="H28" s="34">
        <f>AVERAGE(H14:H25)</f>
        <v>626.10</v>
      </c>
      <c r="I28" s="33"/>
      <c r="J28" s="35">
        <f>AVERAGE(J14:J25)</f>
        <v>0.10697873420444615</v>
      </c>
      <c r="K28" s="35">
        <f>AVERAGE(K14:K25)</f>
        <v>0.15537660598692693</v>
      </c>
      <c r="L28" s="35">
        <f>AVERAGE(L14:L25)</f>
        <v>0.18215383749179429</v>
      </c>
    </row>
    <row r="29" spans="4:12" ht="20.1" customHeight="1">
      <c r="D29" s="37" t="s">
        <v>68</v>
      </c>
      <c r="E29" s="33"/>
      <c r="F29" s="34">
        <f>AVERAGE(F14:F15,F17:F25)</f>
        <v>362.81818181818181</v>
      </c>
      <c r="G29" s="34">
        <f>AVERAGE(G14:G15,G17:G25)</f>
        <v>587.70000000000005</v>
      </c>
      <c r="H29" s="34">
        <f>AVERAGE(H14:H15,H17:H25)</f>
        <v>711.88888888888891</v>
      </c>
      <c r="I29" s="33"/>
      <c r="J29" s="35">
        <f>AVERAGE(J14:J15,J17:J25)</f>
        <v>0.10432010606972945</v>
      </c>
      <c r="K29" s="35">
        <f>AVERAGE(K14:K15,K17:K25)</f>
        <v>0.1654478250491063</v>
      </c>
      <c r="L29" s="35">
        <f>AVERAGE(L14:L15,L17:L25)</f>
        <v>0.20560738344474949</v>
      </c>
    </row>
    <row r="30" ht="17.4"/>
    <row r="31" ht="17.4">
      <c r="B31" s="36" t="s">
        <v>110</v>
      </c>
    </row>
    <row r="32" ht="17.4">
      <c r="B32" s="36" t="s">
        <v>69</v>
      </c>
    </row>
  </sheetData>
  <mergeCells count="2">
    <mergeCell ref="F11:H11"/>
    <mergeCell ref="J11:L11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124</v>
      </c>
    </row>
    <row r="5" ht="13.2"/>
    <row r="6" ht="13.2">
      <c r="A6" s="1" t="s">
        <v>25</v>
      </c>
    </row>
    <row r="7" ht="13.2">
      <c r="A7" s="2" t="s">
        <v>105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78</v>
      </c>
      <c r="B12" s="5" t="s">
        <v>8</v>
      </c>
      <c r="C12" s="9"/>
      <c r="D12" s="9"/>
    </row>
    <row r="13" spans="1:6" ht="13.2">
      <c r="A13" s="8" t="s">
        <v>36</v>
      </c>
      <c r="B13" s="5" t="s">
        <v>9</v>
      </c>
      <c r="C13" s="9"/>
      <c r="D13" s="9"/>
      <c r="E13" s="9"/>
      <c r="F13" s="10"/>
    </row>
    <row r="14" spans="1:6" ht="13.2">
      <c r="A14" s="8" t="s">
        <v>30</v>
      </c>
      <c r="B14" s="5" t="s">
        <v>10</v>
      </c>
      <c r="C14" s="9"/>
      <c r="D14" s="9"/>
      <c r="E14" s="9"/>
      <c r="F14" s="10"/>
    </row>
    <row r="15" spans="1:6" ht="13.2">
      <c r="A15" s="13" t="s">
        <v>31</v>
      </c>
      <c r="B15" s="14" t="s">
        <v>11</v>
      </c>
      <c r="C15" s="15">
        <v>3593</v>
      </c>
      <c r="D15" s="15">
        <v>3949</v>
      </c>
      <c r="E15" s="15">
        <f>D15-C15</f>
        <v>356</v>
      </c>
      <c r="F15" s="16">
        <f>E15/C15</f>
        <v>0.099081547453381574</v>
      </c>
    </row>
    <row r="16" spans="1:6" ht="13.2">
      <c r="A16" s="13" t="s">
        <v>32</v>
      </c>
      <c r="B16" s="14" t="s">
        <v>12</v>
      </c>
      <c r="C16" s="15">
        <v>3307</v>
      </c>
      <c r="D16" s="15">
        <v>4022</v>
      </c>
      <c r="E16" s="15">
        <f>D16-C16</f>
        <v>715</v>
      </c>
      <c r="F16" s="16">
        <f>E16/C16</f>
        <v>0.21620804354399759</v>
      </c>
    </row>
    <row r="17" spans="1:6" ht="13.2">
      <c r="A17" s="13" t="s">
        <v>33</v>
      </c>
      <c r="B17" s="14" t="s">
        <v>13</v>
      </c>
      <c r="C17" s="15">
        <v>3018</v>
      </c>
      <c r="D17" s="15">
        <v>4146</v>
      </c>
      <c r="E17" s="15">
        <f>D17-C17</f>
        <v>1128</v>
      </c>
      <c r="F17" s="16">
        <f>E17/C17</f>
        <v>0.37375745526838966</v>
      </c>
    </row>
    <row r="18" spans="1:6" ht="13.2">
      <c r="A18" s="8"/>
      <c r="C18" s="9"/>
      <c r="D18" s="9"/>
      <c r="E18" s="9"/>
      <c r="F18" s="10"/>
    </row>
    <row r="19" spans="1:4" ht="13.2">
      <c r="A19" s="8"/>
      <c r="D19" s="9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125</v>
      </c>
    </row>
    <row r="5" ht="13.2"/>
    <row r="6" ht="13.2">
      <c r="A6" s="1" t="s">
        <v>26</v>
      </c>
    </row>
    <row r="7" ht="13.2">
      <c r="A7" s="2" t="s">
        <v>106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79</v>
      </c>
      <c r="B12" s="5" t="s">
        <v>9</v>
      </c>
      <c r="C12" s="9"/>
      <c r="D12" s="9"/>
    </row>
    <row r="13" spans="1:6" ht="13.2">
      <c r="A13" s="8" t="s">
        <v>36</v>
      </c>
      <c r="B13" s="5" t="s">
        <v>10</v>
      </c>
      <c r="C13" s="9"/>
      <c r="D13" s="9"/>
      <c r="E13" s="9"/>
      <c r="F13" s="10"/>
    </row>
    <row r="14" spans="1:6" ht="13.2">
      <c r="A14" s="8" t="s">
        <v>30</v>
      </c>
      <c r="B14" s="5" t="s">
        <v>11</v>
      </c>
      <c r="C14" s="9"/>
      <c r="D14" s="9"/>
      <c r="E14" s="9"/>
      <c r="F14" s="10"/>
    </row>
    <row r="15" spans="1:6" ht="13.2">
      <c r="A15" s="13" t="s">
        <v>31</v>
      </c>
      <c r="B15" s="14" t="s">
        <v>12</v>
      </c>
      <c r="C15" s="15">
        <v>3307</v>
      </c>
      <c r="D15" s="15">
        <v>3866</v>
      </c>
      <c r="E15" s="15">
        <f>D15-C15</f>
        <v>559</v>
      </c>
      <c r="F15" s="16">
        <f>E15/C15</f>
        <v>0.16903537949803446</v>
      </c>
    </row>
    <row r="16" spans="1:6" ht="13.2">
      <c r="A16" s="13" t="s">
        <v>32</v>
      </c>
      <c r="B16" s="14" t="s">
        <v>13</v>
      </c>
      <c r="C16" s="15">
        <v>3018</v>
      </c>
      <c r="D16" s="15">
        <v>3978</v>
      </c>
      <c r="E16" s="15">
        <f>D16-C16</f>
        <v>960</v>
      </c>
      <c r="F16" s="16">
        <f>E16/C16</f>
        <v>0.31809145129224653</v>
      </c>
    </row>
    <row r="17" spans="1:6" ht="13.2">
      <c r="A17" s="13" t="s">
        <v>33</v>
      </c>
      <c r="B17" s="14" t="s">
        <v>14</v>
      </c>
      <c r="C17" s="15">
        <v>3853</v>
      </c>
      <c r="D17" s="15">
        <v>4091</v>
      </c>
      <c r="E17" s="15">
        <f>D17-C17</f>
        <v>238</v>
      </c>
      <c r="F17" s="16">
        <f>E17/C17</f>
        <v>0.06177004931222424</v>
      </c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126</v>
      </c>
    </row>
    <row r="5" ht="13.2"/>
    <row r="6" ht="13.2">
      <c r="A6" s="1" t="s">
        <v>27</v>
      </c>
    </row>
    <row r="7" ht="13.2">
      <c r="A7" s="2" t="s">
        <v>107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80</v>
      </c>
      <c r="B12" s="5" t="s">
        <v>10</v>
      </c>
      <c r="C12" s="9"/>
      <c r="D12" s="9"/>
    </row>
    <row r="13" spans="1:6" ht="13.2">
      <c r="A13" s="8" t="s">
        <v>36</v>
      </c>
      <c r="B13" s="5" t="s">
        <v>11</v>
      </c>
      <c r="C13" s="9"/>
      <c r="D13" s="11"/>
      <c r="E13" s="9"/>
      <c r="F13" s="10"/>
    </row>
    <row r="14" spans="1:6" ht="13.2">
      <c r="A14" s="8" t="s">
        <v>30</v>
      </c>
      <c r="B14" s="5" t="s">
        <v>12</v>
      </c>
      <c r="C14" s="9"/>
      <c r="D14" s="11"/>
      <c r="E14" s="9"/>
      <c r="F14" s="10"/>
    </row>
    <row r="15" spans="1:6" ht="13.2">
      <c r="A15" s="13" t="s">
        <v>31</v>
      </c>
      <c r="B15" s="14" t="s">
        <v>13</v>
      </c>
      <c r="C15" s="15">
        <v>3018</v>
      </c>
      <c r="D15" s="17">
        <v>3516</v>
      </c>
      <c r="E15" s="15">
        <f>D15-C15</f>
        <v>498</v>
      </c>
      <c r="F15" s="16">
        <f>E15/C15</f>
        <v>0.16500994035785288</v>
      </c>
    </row>
    <row r="16" spans="1:6" ht="13.2">
      <c r="A16" s="13" t="s">
        <v>32</v>
      </c>
      <c r="B16" s="14" t="s">
        <v>14</v>
      </c>
      <c r="C16" s="15">
        <v>3853</v>
      </c>
      <c r="D16" s="17">
        <v>3588</v>
      </c>
      <c r="E16" s="15">
        <f>D16-C16</f>
        <v>-265</v>
      </c>
      <c r="F16" s="16">
        <f>E16/C16</f>
        <v>-0.068777575914871533</v>
      </c>
    </row>
    <row r="17" ht="13.2">
      <c r="A17" s="8"/>
    </row>
    <row r="18" ht="13.2">
      <c r="A18" s="8"/>
    </row>
    <row r="19" ht="13.2">
      <c r="A19" s="8"/>
    </row>
    <row r="20" ht="13.2">
      <c r="A20" s="8"/>
    </row>
    <row r="21" ht="13.2">
      <c r="A21" s="8"/>
    </row>
    <row r="22" ht="13.2">
      <c r="A22" s="8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127</v>
      </c>
    </row>
    <row r="5" ht="13.2"/>
    <row r="6" ht="13.2">
      <c r="A6" s="1" t="s">
        <v>28</v>
      </c>
    </row>
    <row r="7" ht="13.2">
      <c r="A7" s="2" t="s">
        <v>108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6" ht="13.2">
      <c r="A12" s="8" t="s">
        <v>81</v>
      </c>
      <c r="B12" s="5" t="s">
        <v>11</v>
      </c>
      <c r="C12" s="9"/>
      <c r="D12" s="9"/>
      <c r="E12" s="9"/>
      <c r="F12" s="9"/>
    </row>
    <row r="13" spans="1:4" ht="13.2">
      <c r="A13" s="8" t="s">
        <v>36</v>
      </c>
      <c r="B13" s="5" t="s">
        <v>12</v>
      </c>
      <c r="C13" s="9"/>
      <c r="D13" s="9"/>
    </row>
    <row r="14" spans="1:6" ht="13.2">
      <c r="A14" s="8" t="s">
        <v>30</v>
      </c>
      <c r="B14" s="5" t="s">
        <v>13</v>
      </c>
      <c r="C14" s="9"/>
      <c r="E14" s="9"/>
      <c r="F14" s="10"/>
    </row>
    <row r="15" spans="1:6" ht="13.2">
      <c r="A15" s="13" t="s">
        <v>31</v>
      </c>
      <c r="B15" s="14" t="s">
        <v>14</v>
      </c>
      <c r="C15" s="15">
        <v>3853</v>
      </c>
      <c r="D15" s="15">
        <v>3539</v>
      </c>
      <c r="E15" s="15">
        <f>D15-C15</f>
        <v>-314</v>
      </c>
      <c r="F15" s="16">
        <f>E15/C15</f>
        <v>-0.081494939008564748</v>
      </c>
    </row>
    <row r="16" ht="13.2">
      <c r="A16" s="8"/>
    </row>
    <row r="17" ht="13.2">
      <c r="A17" s="8"/>
    </row>
    <row r="18" ht="13.2">
      <c r="A18" s="8"/>
    </row>
    <row r="19" ht="13.2">
      <c r="A19" s="8"/>
    </row>
    <row r="20" ht="13.2">
      <c r="A20" s="8"/>
    </row>
    <row r="21" ht="13.2">
      <c r="A21" s="8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8"/>
  <sheetViews>
    <sheetView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116</v>
      </c>
    </row>
    <row r="5" ht="13.2"/>
    <row r="6" spans="1:78" ht="12.75" customHeight="1">
      <c r="A6" s="1" t="s">
        <v>18</v>
      </c>
      <c r="BZ6" s="1" t="s">
        <v>29</v>
      </c>
    </row>
    <row r="7" spans="1:78" ht="12.75" customHeight="1">
      <c r="A7" s="2" t="s">
        <v>96</v>
      </c>
      <c r="BZ7" s="2"/>
    </row>
    <row r="8" spans="1:78" ht="12.75" customHeight="1">
      <c r="A8" s="2" t="s">
        <v>38</v>
      </c>
      <c r="BZ8" s="2"/>
    </row>
    <row r="9" spans="1:78" ht="12.75" customHeight="1">
      <c r="A9" s="4"/>
      <c r="BZ9" s="2"/>
    </row>
    <row r="10" spans="1:6" s="6" customFormat="1" ht="12.75" customHeight="1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2.75" customHeight="1">
      <c r="A11" s="4"/>
    </row>
    <row r="12" spans="1:6" ht="12.75" customHeight="1">
      <c r="A12" s="8" t="s">
        <v>71</v>
      </c>
      <c r="B12" s="5" t="s">
        <v>17</v>
      </c>
      <c r="C12" s="9"/>
      <c r="D12" s="9"/>
      <c r="E12" s="9"/>
      <c r="F12" s="9"/>
    </row>
    <row r="13" spans="1:4" ht="12.75" customHeight="1">
      <c r="A13" s="8" t="s">
        <v>36</v>
      </c>
      <c r="B13" s="5" t="s">
        <v>16</v>
      </c>
      <c r="C13" s="9"/>
      <c r="D13" s="9"/>
    </row>
    <row r="14" spans="1:6" ht="12.75" customHeight="1">
      <c r="A14" s="8" t="s">
        <v>30</v>
      </c>
      <c r="B14" s="5" t="s">
        <v>1</v>
      </c>
      <c r="C14" s="9"/>
      <c r="D14" s="9"/>
      <c r="E14" s="9"/>
      <c r="F14" s="10"/>
    </row>
    <row r="15" spans="1:6" ht="12.75" customHeight="1">
      <c r="A15" s="13" t="s">
        <v>31</v>
      </c>
      <c r="B15" s="14" t="s">
        <v>2</v>
      </c>
      <c r="C15" s="15">
        <v>4225</v>
      </c>
      <c r="D15" s="15">
        <v>4304</v>
      </c>
      <c r="E15" s="15">
        <f>D15-C15</f>
        <v>79</v>
      </c>
      <c r="F15" s="16">
        <f>E15/C15</f>
        <v>0.018698224852071007</v>
      </c>
    </row>
    <row r="16" spans="1:6" ht="12.75" customHeight="1">
      <c r="A16" s="13" t="s">
        <v>32</v>
      </c>
      <c r="B16" s="14" t="s">
        <v>3</v>
      </c>
      <c r="C16" s="15">
        <v>4026</v>
      </c>
      <c r="D16" s="15">
        <v>4483</v>
      </c>
      <c r="E16" s="15">
        <f>D16-C16</f>
        <v>457</v>
      </c>
      <c r="F16" s="16">
        <f>E16/C16</f>
        <v>0.11351217088922007</v>
      </c>
    </row>
    <row r="17" spans="1:6" ht="12.75" customHeight="1">
      <c r="A17" s="13" t="s">
        <v>33</v>
      </c>
      <c r="B17" s="14" t="s">
        <v>4</v>
      </c>
      <c r="C17" s="15">
        <v>4221</v>
      </c>
      <c r="D17" s="15">
        <v>4569</v>
      </c>
      <c r="E17" s="15">
        <f>D17-C17</f>
        <v>348</v>
      </c>
      <c r="F17" s="16">
        <f>E17/C17</f>
        <v>0.082444918265813794</v>
      </c>
    </row>
    <row r="18" ht="12.75" customHeight="1">
      <c r="A18" s="12"/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2.75" customHeight="1">
      <c r="A23" s="12"/>
    </row>
    <row r="24" ht="12.75" customHeight="1">
      <c r="A24" s="12"/>
    </row>
    <row r="25" ht="12.75" customHeight="1">
      <c r="A25" s="12"/>
    </row>
    <row r="26" ht="12.75" customHeight="1">
      <c r="A26" s="12"/>
    </row>
    <row r="27" ht="12.75" customHeight="1">
      <c r="A27" s="12"/>
    </row>
    <row r="28" ht="13.5" customHeight="1">
      <c r="A28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117</v>
      </c>
    </row>
    <row r="5" ht="13.2"/>
    <row r="6" ht="13.2">
      <c r="A6" s="1" t="s">
        <v>19</v>
      </c>
    </row>
    <row r="7" ht="13.2">
      <c r="A7" s="2" t="s">
        <v>97</v>
      </c>
    </row>
    <row r="8" ht="13.2">
      <c r="A8" s="2" t="s">
        <v>38</v>
      </c>
    </row>
    <row r="9" ht="13.2">
      <c r="A9" s="4" t="s">
        <v>98</v>
      </c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6" ht="13.2">
      <c r="A12" s="8" t="s">
        <v>72</v>
      </c>
      <c r="B12" s="5" t="s">
        <v>1</v>
      </c>
      <c r="C12" s="9"/>
      <c r="D12" s="9"/>
      <c r="E12" s="9"/>
      <c r="F12" s="9"/>
    </row>
    <row r="13" spans="1:4" ht="13.2">
      <c r="A13" s="8" t="s">
        <v>36</v>
      </c>
      <c r="B13" s="5" t="s">
        <v>2</v>
      </c>
      <c r="C13" s="9"/>
      <c r="D13" s="9"/>
    </row>
    <row r="14" spans="1:6" ht="13.2">
      <c r="A14" s="8" t="s">
        <v>30</v>
      </c>
      <c r="B14" s="5" t="s">
        <v>3</v>
      </c>
      <c r="C14" s="9"/>
      <c r="D14" s="9"/>
      <c r="E14" s="9"/>
      <c r="F14" s="10"/>
    </row>
    <row r="15" spans="1:6" ht="13.2">
      <c r="A15" s="13" t="s">
        <v>31</v>
      </c>
      <c r="B15" s="14" t="s">
        <v>4</v>
      </c>
      <c r="C15" s="15">
        <v>4221</v>
      </c>
      <c r="D15" s="15">
        <v>4802</v>
      </c>
      <c r="E15" s="15">
        <f>D15-C15</f>
        <v>581</v>
      </c>
      <c r="F15" s="16">
        <f>E15/C15</f>
        <v>0.13764510779436154</v>
      </c>
    </row>
    <row r="16" spans="1:6" ht="13.2">
      <c r="A16" s="13" t="s">
        <v>32</v>
      </c>
      <c r="B16" s="14" t="s">
        <v>5</v>
      </c>
      <c r="C16" s="15">
        <v>4738</v>
      </c>
      <c r="D16" s="15">
        <v>5004</v>
      </c>
      <c r="E16" s="15">
        <f>D16-C16</f>
        <v>266</v>
      </c>
      <c r="F16" s="16">
        <f>E16/C16</f>
        <v>0.056141831996623051</v>
      </c>
    </row>
    <row r="17" spans="1:6" ht="13.2">
      <c r="A17" s="13" t="s">
        <v>33</v>
      </c>
      <c r="B17" s="14" t="s">
        <v>6</v>
      </c>
      <c r="C17" s="15">
        <v>5047</v>
      </c>
      <c r="D17" s="15">
        <f>5213-305</f>
        <v>4908</v>
      </c>
      <c r="E17" s="15">
        <f>D17-C17</f>
        <v>-139</v>
      </c>
      <c r="F17" s="16">
        <f>E17/C17</f>
        <v>-0.027541113532791758</v>
      </c>
    </row>
    <row r="18" ht="13.2">
      <c r="A18" s="12"/>
    </row>
    <row r="19" ht="13.2">
      <c r="A19" s="4" t="s">
        <v>111</v>
      </c>
    </row>
    <row r="20" ht="13.2">
      <c r="A20" s="12"/>
    </row>
    <row r="21" ht="13.2">
      <c r="A21" s="12"/>
    </row>
    <row r="22" ht="13.2">
      <c r="A22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118</v>
      </c>
    </row>
    <row r="5" ht="13.2"/>
    <row r="6" ht="13.2">
      <c r="A6" s="1" t="s">
        <v>19</v>
      </c>
    </row>
    <row r="7" ht="13.2">
      <c r="A7" s="2" t="s">
        <v>99</v>
      </c>
    </row>
    <row r="8" ht="13.2">
      <c r="A8" s="2" t="s">
        <v>38</v>
      </c>
    </row>
    <row r="9" ht="13.2">
      <c r="A9" s="4" t="s">
        <v>98</v>
      </c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72</v>
      </c>
      <c r="B12" s="5" t="s">
        <v>1</v>
      </c>
      <c r="C12" s="9"/>
      <c r="D12" s="9"/>
    </row>
    <row r="13" spans="1:4" ht="13.2">
      <c r="A13" s="8" t="s">
        <v>36</v>
      </c>
      <c r="B13" s="5" t="s">
        <v>2</v>
      </c>
      <c r="C13" s="9"/>
      <c r="D13" s="9"/>
    </row>
    <row r="14" spans="1:6" ht="13.2">
      <c r="A14" s="8" t="s">
        <v>30</v>
      </c>
      <c r="B14" s="5" t="s">
        <v>3</v>
      </c>
      <c r="C14" s="9"/>
      <c r="D14" s="9"/>
      <c r="E14" s="9"/>
      <c r="F14" s="10"/>
    </row>
    <row r="15" spans="1:6" ht="13.2">
      <c r="A15" s="13" t="s">
        <v>31</v>
      </c>
      <c r="B15" s="14" t="s">
        <v>4</v>
      </c>
      <c r="C15" s="15">
        <v>4221</v>
      </c>
      <c r="D15" s="15">
        <v>4796</v>
      </c>
      <c r="E15" s="15">
        <f>D15-C15</f>
        <v>575</v>
      </c>
      <c r="F15" s="16">
        <f>E15/C15</f>
        <v>0.13622364368633025</v>
      </c>
    </row>
    <row r="16" spans="1:6" ht="13.2">
      <c r="A16" s="13" t="s">
        <v>32</v>
      </c>
      <c r="B16" s="14" t="s">
        <v>5</v>
      </c>
      <c r="C16" s="15">
        <v>4738</v>
      </c>
      <c r="D16" s="15">
        <v>4997</v>
      </c>
      <c r="E16" s="15">
        <f>D16-C16</f>
        <v>259</v>
      </c>
      <c r="F16" s="16">
        <f>E16/C16</f>
        <v>0.054664415365132966</v>
      </c>
    </row>
    <row r="17" spans="1:6" ht="13.2">
      <c r="A17" s="13" t="s">
        <v>33</v>
      </c>
      <c r="B17" s="14" t="s">
        <v>6</v>
      </c>
      <c r="C17" s="15">
        <v>5047</v>
      </c>
      <c r="D17" s="15">
        <f>5206-305</f>
        <v>4901</v>
      </c>
      <c r="E17" s="15">
        <f>D17-C17</f>
        <v>-146</v>
      </c>
      <c r="F17" s="16">
        <f>E17/C17</f>
        <v>-0.028928076084802853</v>
      </c>
    </row>
    <row r="18" ht="13.2"/>
    <row r="19" ht="13.2">
      <c r="A19" s="4" t="s">
        <v>111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119</v>
      </c>
    </row>
    <row r="5" ht="13.2"/>
    <row r="6" ht="13.2">
      <c r="A6" s="1" t="s">
        <v>20</v>
      </c>
    </row>
    <row r="7" ht="13.2">
      <c r="A7" s="2" t="s">
        <v>100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73</v>
      </c>
      <c r="B12" s="5" t="s">
        <v>3</v>
      </c>
      <c r="C12" s="9"/>
      <c r="D12" s="9"/>
    </row>
    <row r="13" spans="1:6" ht="13.2">
      <c r="A13" s="8" t="s">
        <v>36</v>
      </c>
      <c r="B13" s="5" t="s">
        <v>4</v>
      </c>
      <c r="C13" s="9"/>
      <c r="D13" s="9"/>
      <c r="E13" s="9"/>
      <c r="F13" s="10"/>
    </row>
    <row r="14" spans="1:6" ht="13.2">
      <c r="A14" s="8" t="s">
        <v>30</v>
      </c>
      <c r="B14" s="5" t="s">
        <v>5</v>
      </c>
      <c r="C14" s="9"/>
      <c r="D14" s="9"/>
      <c r="E14" s="9"/>
      <c r="F14" s="10"/>
    </row>
    <row r="15" spans="1:6" ht="13.2">
      <c r="A15" s="13" t="s">
        <v>31</v>
      </c>
      <c r="B15" s="14" t="s">
        <v>6</v>
      </c>
      <c r="C15" s="15">
        <v>5047</v>
      </c>
      <c r="D15" s="15">
        <v>4659</v>
      </c>
      <c r="E15" s="15">
        <f>D15-C15</f>
        <v>-388</v>
      </c>
      <c r="F15" s="16">
        <f>E15/C15</f>
        <v>-0.076877352882900735</v>
      </c>
    </row>
    <row r="16" spans="1:6" ht="13.2">
      <c r="A16" s="13" t="s">
        <v>32</v>
      </c>
      <c r="B16" s="14" t="s">
        <v>7</v>
      </c>
      <c r="C16" s="15">
        <v>4315</v>
      </c>
      <c r="D16" s="15">
        <v>4867</v>
      </c>
      <c r="E16" s="15">
        <f>D16-C16</f>
        <v>552</v>
      </c>
      <c r="F16" s="16">
        <f>E16/C16</f>
        <v>0.12792584009269989</v>
      </c>
    </row>
    <row r="17" spans="1:6" ht="13.2">
      <c r="A17" s="13" t="s">
        <v>33</v>
      </c>
      <c r="B17" s="14" t="s">
        <v>8</v>
      </c>
      <c r="C17" s="15">
        <v>3918</v>
      </c>
      <c r="D17" s="15">
        <v>5079</v>
      </c>
      <c r="E17" s="15">
        <f>D17-C17</f>
        <v>1161</v>
      </c>
      <c r="F17" s="16">
        <f>E17/C17</f>
        <v>0.29632465543644715</v>
      </c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6" ht="13.2">
      <c r="A23" s="8"/>
      <c r="C23" s="9"/>
      <c r="D23" s="9"/>
      <c r="E23" s="9"/>
      <c r="F23" s="10"/>
    </row>
    <row r="24" ht="13.2">
      <c r="A24" s="8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  <row r="34" ht="13.2">
      <c r="A34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120</v>
      </c>
    </row>
    <row r="5" ht="13.2"/>
    <row r="6" ht="13.2">
      <c r="A6" s="1" t="s">
        <v>21</v>
      </c>
    </row>
    <row r="7" ht="13.2">
      <c r="A7" s="2" t="s">
        <v>101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74</v>
      </c>
      <c r="B12" s="5" t="s">
        <v>4</v>
      </c>
      <c r="C12" s="9"/>
      <c r="D12" s="9"/>
    </row>
    <row r="13" spans="1:6" ht="13.2">
      <c r="A13" s="8" t="s">
        <v>36</v>
      </c>
      <c r="B13" s="5" t="s">
        <v>5</v>
      </c>
      <c r="C13" s="9"/>
      <c r="D13" s="9"/>
      <c r="E13" s="9"/>
      <c r="F13" s="10"/>
    </row>
    <row r="14" spans="1:6" ht="13.2">
      <c r="A14" s="8" t="s">
        <v>30</v>
      </c>
      <c r="B14" s="5" t="s">
        <v>6</v>
      </c>
      <c r="C14" s="9"/>
      <c r="D14" s="9"/>
      <c r="E14" s="9"/>
      <c r="F14" s="10"/>
    </row>
    <row r="15" spans="1:6" ht="13.2">
      <c r="A15" s="13" t="s">
        <v>31</v>
      </c>
      <c r="B15" s="14" t="s">
        <v>7</v>
      </c>
      <c r="C15" s="15">
        <v>4315</v>
      </c>
      <c r="D15" s="15">
        <v>4507</v>
      </c>
      <c r="E15" s="15">
        <f>D15-C15</f>
        <v>192</v>
      </c>
      <c r="F15" s="16">
        <f>E15/C15</f>
        <v>0.044495944380069527</v>
      </c>
    </row>
    <row r="16" spans="1:6" ht="13.2">
      <c r="A16" s="13" t="s">
        <v>32</v>
      </c>
      <c r="B16" s="14" t="s">
        <v>8</v>
      </c>
      <c r="C16" s="15">
        <v>3918</v>
      </c>
      <c r="D16" s="15">
        <v>4649</v>
      </c>
      <c r="E16" s="15">
        <f>D16-C16</f>
        <v>731</v>
      </c>
      <c r="F16" s="16">
        <f>E16/C16</f>
        <v>0.18657478305257785</v>
      </c>
    </row>
    <row r="17" spans="1:6" ht="13.2">
      <c r="A17" s="13" t="s">
        <v>33</v>
      </c>
      <c r="B17" s="14" t="s">
        <v>9</v>
      </c>
      <c r="C17" s="15">
        <v>3707</v>
      </c>
      <c r="D17" s="15">
        <v>4803</v>
      </c>
      <c r="E17" s="15">
        <f>D17-C17</f>
        <v>1096</v>
      </c>
      <c r="F17" s="16">
        <f>E17/C17</f>
        <v>0.29565686538980307</v>
      </c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ht="13.2">
      <c r="A23" s="8"/>
    </row>
    <row r="24" ht="13.2">
      <c r="A24" s="8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121</v>
      </c>
    </row>
    <row r="5" ht="13.2"/>
    <row r="6" ht="13.2">
      <c r="A6" s="1" t="s">
        <v>22</v>
      </c>
    </row>
    <row r="7" ht="13.2">
      <c r="A7" s="2" t="s">
        <v>102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75</v>
      </c>
      <c r="B12" s="5" t="s">
        <v>5</v>
      </c>
      <c r="C12" s="9"/>
      <c r="D12" s="9"/>
    </row>
    <row r="13" spans="1:6" ht="13.2">
      <c r="A13" s="8" t="s">
        <v>36</v>
      </c>
      <c r="B13" s="5" t="s">
        <v>6</v>
      </c>
      <c r="C13" s="9"/>
      <c r="D13" s="9"/>
      <c r="E13" s="9"/>
      <c r="F13" s="10"/>
    </row>
    <row r="14" spans="1:6" ht="13.2">
      <c r="A14" s="8" t="s">
        <v>30</v>
      </c>
      <c r="B14" s="5" t="s">
        <v>7</v>
      </c>
      <c r="C14" s="9"/>
      <c r="D14" s="9"/>
      <c r="E14" s="9"/>
      <c r="F14" s="10"/>
    </row>
    <row r="15" spans="1:6" ht="13.2">
      <c r="A15" s="13" t="s">
        <v>31</v>
      </c>
      <c r="B15" s="14" t="s">
        <v>8</v>
      </c>
      <c r="C15" s="15">
        <v>3918</v>
      </c>
      <c r="D15" s="15">
        <v>4606</v>
      </c>
      <c r="E15" s="15">
        <f>D15-C15</f>
        <v>688</v>
      </c>
      <c r="F15" s="16">
        <f>E15/C15</f>
        <v>0.17559979581419091</v>
      </c>
    </row>
    <row r="16" spans="1:6" ht="13.2">
      <c r="A16" s="13" t="s">
        <v>32</v>
      </c>
      <c r="B16" s="14" t="s">
        <v>9</v>
      </c>
      <c r="C16" s="15">
        <v>3707</v>
      </c>
      <c r="D16" s="15">
        <v>4756</v>
      </c>
      <c r="E16" s="15">
        <f>D16-C16</f>
        <v>1049</v>
      </c>
      <c r="F16" s="16">
        <f>E16/C16</f>
        <v>0.28297814944699218</v>
      </c>
    </row>
    <row r="17" spans="1:6" ht="13.2">
      <c r="A17" s="13" t="s">
        <v>33</v>
      </c>
      <c r="B17" s="14" t="s">
        <v>10</v>
      </c>
      <c r="C17" s="15">
        <v>3240</v>
      </c>
      <c r="D17" s="15">
        <v>4232</v>
      </c>
      <c r="E17" s="15">
        <f>D17-C17</f>
        <v>992</v>
      </c>
      <c r="F17" s="16">
        <f>E17/C17</f>
        <v>0.30617283950617286</v>
      </c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4" ht="13.2">
      <c r="A22" s="8"/>
      <c r="D22" s="9"/>
    </row>
    <row r="23" spans="1:4" ht="13.2">
      <c r="A23" s="8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  <row r="32" spans="1:4" ht="13.2">
      <c r="A32" s="12"/>
      <c r="D32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123</v>
      </c>
    </row>
    <row r="5" ht="13.2"/>
    <row r="6" ht="13.2">
      <c r="A6" s="1" t="s">
        <v>23</v>
      </c>
    </row>
    <row r="7" ht="13.2">
      <c r="A7" s="2" t="s">
        <v>103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76</v>
      </c>
      <c r="B12" s="5" t="s">
        <v>6</v>
      </c>
      <c r="C12" s="9"/>
      <c r="D12" s="9"/>
    </row>
    <row r="13" spans="1:6" ht="13.2">
      <c r="A13" s="8" t="s">
        <v>36</v>
      </c>
      <c r="B13" s="5" t="s">
        <v>7</v>
      </c>
      <c r="C13" s="9"/>
      <c r="D13" s="9"/>
      <c r="E13" s="9"/>
      <c r="F13" s="10"/>
    </row>
    <row r="14" spans="1:6" ht="13.2">
      <c r="A14" s="8" t="s">
        <v>30</v>
      </c>
      <c r="B14" s="5" t="s">
        <v>8</v>
      </c>
      <c r="C14" s="9"/>
      <c r="D14" s="9"/>
      <c r="E14" s="9"/>
      <c r="F14" s="10"/>
    </row>
    <row r="15" spans="1:6" ht="13.2">
      <c r="A15" s="13" t="s">
        <v>31</v>
      </c>
      <c r="B15" s="14" t="s">
        <v>9</v>
      </c>
      <c r="C15" s="15">
        <v>3707</v>
      </c>
      <c r="D15" s="15">
        <v>4754</v>
      </c>
      <c r="E15" s="15">
        <f>D15-C15</f>
        <v>1047</v>
      </c>
      <c r="F15" s="16">
        <f>E15/C15</f>
        <v>0.2824386296196385</v>
      </c>
    </row>
    <row r="16" spans="1:6" ht="13.2">
      <c r="A16" s="13" t="s">
        <v>32</v>
      </c>
      <c r="B16" s="14" t="s">
        <v>10</v>
      </c>
      <c r="C16" s="15">
        <v>3240</v>
      </c>
      <c r="D16" s="15">
        <v>4191</v>
      </c>
      <c r="E16" s="15">
        <f>D16-C16</f>
        <v>951</v>
      </c>
      <c r="F16" s="16">
        <f>E16/C16</f>
        <v>0.29351851851851851</v>
      </c>
    </row>
    <row r="17" spans="1:6" ht="13.2">
      <c r="A17" s="13" t="s">
        <v>33</v>
      </c>
      <c r="B17" s="14" t="s">
        <v>11</v>
      </c>
      <c r="C17" s="15">
        <v>3593</v>
      </c>
      <c r="D17" s="15">
        <v>4291</v>
      </c>
      <c r="E17" s="15">
        <f>D17-C17</f>
        <v>698</v>
      </c>
      <c r="F17" s="16">
        <f>E17/C17</f>
        <v>0.19426662955747287</v>
      </c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112</v>
      </c>
    </row>
    <row r="2" ht="13.2">
      <c r="A2" s="3" t="s">
        <v>113</v>
      </c>
    </row>
    <row r="3" ht="13.2">
      <c r="A3" s="3" t="s">
        <v>114</v>
      </c>
    </row>
    <row r="4" ht="13.2">
      <c r="A4" s="3" t="s">
        <v>122</v>
      </c>
    </row>
    <row r="5" ht="13.2"/>
    <row r="6" ht="13.2">
      <c r="A6" s="1" t="s">
        <v>24</v>
      </c>
    </row>
    <row r="7" ht="13.2">
      <c r="A7" s="2" t="s">
        <v>104</v>
      </c>
    </row>
    <row r="8" ht="13.2">
      <c r="A8" s="2" t="s">
        <v>38</v>
      </c>
    </row>
    <row r="9" ht="13.2">
      <c r="A9" s="4"/>
    </row>
    <row r="10" spans="1:6" ht="13.2">
      <c r="A10" s="4"/>
      <c r="B10" s="7" t="s">
        <v>0</v>
      </c>
      <c r="C10" s="7" t="s">
        <v>15</v>
      </c>
      <c r="D10" s="7" t="s">
        <v>34</v>
      </c>
      <c r="E10" s="7" t="s">
        <v>37</v>
      </c>
      <c r="F10" s="7" t="s">
        <v>35</v>
      </c>
    </row>
    <row r="11" ht="13.2">
      <c r="A11" s="4"/>
    </row>
    <row r="12" spans="1:4" ht="13.2">
      <c r="A12" s="8" t="s">
        <v>77</v>
      </c>
      <c r="B12" s="5" t="s">
        <v>7</v>
      </c>
      <c r="C12" s="9"/>
      <c r="D12" s="9"/>
    </row>
    <row r="13" spans="1:6" ht="13.2">
      <c r="A13" s="8" t="s">
        <v>36</v>
      </c>
      <c r="B13" s="5" t="s">
        <v>8</v>
      </c>
      <c r="C13" s="9"/>
      <c r="D13" s="9"/>
      <c r="E13" s="9"/>
      <c r="F13" s="10"/>
    </row>
    <row r="14" spans="1:6" ht="13.2">
      <c r="A14" s="8" t="s">
        <v>30</v>
      </c>
      <c r="B14" s="5" t="s">
        <v>9</v>
      </c>
      <c r="C14" s="9"/>
      <c r="D14" s="9"/>
      <c r="E14" s="9"/>
      <c r="F14" s="10"/>
    </row>
    <row r="15" spans="1:6" ht="13.2">
      <c r="A15" s="13" t="s">
        <v>31</v>
      </c>
      <c r="B15" s="14" t="s">
        <v>10</v>
      </c>
      <c r="C15" s="15">
        <v>3240</v>
      </c>
      <c r="D15" s="15">
        <v>3933</v>
      </c>
      <c r="E15" s="15">
        <f>D15-C15</f>
        <v>693</v>
      </c>
      <c r="F15" s="16">
        <f>E15/C15</f>
        <v>0.21388888888888888</v>
      </c>
    </row>
    <row r="16" spans="1:6" ht="13.2">
      <c r="A16" s="13" t="s">
        <v>32</v>
      </c>
      <c r="B16" s="14" t="s">
        <v>11</v>
      </c>
      <c r="C16" s="15">
        <v>3593</v>
      </c>
      <c r="D16" s="15">
        <v>4054</v>
      </c>
      <c r="E16" s="15">
        <f>D16-C16</f>
        <v>461</v>
      </c>
      <c r="F16" s="16">
        <f>E16/C16</f>
        <v>0.12830503757305872</v>
      </c>
    </row>
    <row r="17" spans="1:6" ht="13.2">
      <c r="A17" s="13" t="s">
        <v>33</v>
      </c>
      <c r="B17" s="14" t="s">
        <v>12</v>
      </c>
      <c r="C17" s="15">
        <v>3307</v>
      </c>
      <c r="D17" s="15">
        <v>4192</v>
      </c>
      <c r="E17" s="15">
        <f>D17-C17</f>
        <v>885</v>
      </c>
      <c r="F17" s="16">
        <f>E17/C17</f>
        <v>0.26761415179921377</v>
      </c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