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80" windowWidth="23250" windowHeight="13170"/>
  </bookViews>
  <sheets>
    <sheet name="Interrogatory No. 37" sheetId="4" r:id="rId1"/>
  </sheets>
  <definedNames>
    <definedName name="_xlnm.Print_Area" localSheetId="0">'Interrogatory No. 37'!$A$1:$F$36</definedName>
  </definedNames>
  <calcPr calcId="162913"/>
</workbook>
</file>

<file path=xl/calcChain.xml><?xml version="1.0" encoding="utf-8"?>
<calcChain xmlns="http://schemas.openxmlformats.org/spreadsheetml/2006/main">
  <c r="C21" i="4" l="1"/>
  <c r="C17" i="4"/>
  <c r="D17" i="4" s="1"/>
  <c r="C9" i="4"/>
  <c r="C7" i="4"/>
  <c r="C11" i="4" s="1"/>
  <c r="E17" i="4" l="1"/>
  <c r="F17" i="4" s="1"/>
  <c r="C22" i="4"/>
</calcChain>
</file>

<file path=xl/sharedStrings.xml><?xml version="1.0" encoding="utf-8"?>
<sst xmlns="http://schemas.openxmlformats.org/spreadsheetml/2006/main" count="44" uniqueCount="44">
  <si>
    <t>Assumptions</t>
  </si>
  <si>
    <t>Energy Assumptions:</t>
  </si>
  <si>
    <t>Annual energy year 1</t>
  </si>
  <si>
    <t>Firm capacity value summer</t>
  </si>
  <si>
    <t>Firm capacity value summer per installation</t>
  </si>
  <si>
    <t>Annual degradation</t>
  </si>
  <si>
    <t>Capacity Factor</t>
  </si>
  <si>
    <t xml:space="preserve">Reduction in T&amp;D losses </t>
  </si>
  <si>
    <t>Number of installations required:</t>
  </si>
  <si>
    <t>2020 SoBRA Project</t>
  </si>
  <si>
    <t>Distributed 5 kW systems</t>
  </si>
  <si>
    <t>Nameplate MW</t>
  </si>
  <si>
    <t>SoBRA firm capacity MW</t>
  </si>
  <si>
    <t>Installations required based on firm capacity</t>
  </si>
  <si>
    <t>Equivalent nameplate capacity MWac</t>
  </si>
  <si>
    <t>Capital cost assumptions:</t>
  </si>
  <si>
    <t>Cost</t>
  </si>
  <si>
    <t>Cost per installation</t>
  </si>
  <si>
    <t>$</t>
  </si>
  <si>
    <t>Cost for all  installations</t>
  </si>
  <si>
    <t>$ Millions</t>
  </si>
  <si>
    <t>Depreciation Life</t>
  </si>
  <si>
    <t>Years</t>
  </si>
  <si>
    <t>Footnotes:</t>
  </si>
  <si>
    <t>1. For this comparison, FPL determined the number of distributed 5 kW systems that provide the same firm capacity value as that provided by FPL's 2020 Solar Projects.</t>
  </si>
  <si>
    <r>
      <t>2. The starting point for the capital costs and energy performance assumptions for the 5 kW systems was based on the cost of residential system installed</t>
    </r>
    <r>
      <rPr>
        <vertAlign val="subscript"/>
        <sz val="14"/>
        <color rgb="FFFF0000"/>
        <rFont val="Times New Roman"/>
        <family val="1"/>
      </rPr>
      <t xml:space="preserve"> </t>
    </r>
    <r>
      <rPr>
        <vertAlign val="subscript"/>
        <sz val="14"/>
        <rFont val="Times New Roman"/>
        <family val="1"/>
      </rPr>
      <t xml:space="preserve">first quarter of 2019. </t>
    </r>
  </si>
  <si>
    <t xml:space="preserve">    To give the 5 kW systems  the benefit of the doubt, FPL reduced these actual capital costs and increased the performance to the numbers shown in this table.</t>
  </si>
  <si>
    <t>3. Even though the depreciation life of distributed solar is expected to be shorter than that of universal life, a 30-year depreciation life was assumed for the 5 kW projects.</t>
  </si>
  <si>
    <t xml:space="preserve">4. The O&amp;M cost for the distributed 5 kW projects is expected to be significantly higher than the O&amp;M costs for FPL's 2020 Solar Projects. However, </t>
  </si>
  <si>
    <t xml:space="preserve">   for this project FPL assumed that they would have the same O&amp;M cost, per kW, as FPL's projects.  These O&amp;M costs do not include land costs or rooftop lease payments.</t>
  </si>
  <si>
    <t xml:space="preserve">5. For this comparison, FPL assumed that the distributed solar projects reduce T&amp;D losses, even though  FPL has no actual data on reductions of losses from residential </t>
  </si>
  <si>
    <t xml:space="preserve">   distributed PV installations. A 5% T&amp;D loss reduction factor was assumed for both energy and capacity. </t>
  </si>
  <si>
    <t>7. For this analysis, it was assumed that the 5 kW systems do not result in incremental property tax and insurance costs.</t>
  </si>
  <si>
    <t>Capacity AC</t>
  </si>
  <si>
    <t>(credited in values above)</t>
  </si>
  <si>
    <t>(kW)</t>
  </si>
  <si>
    <t>(kWh per kW AC)</t>
  </si>
  <si>
    <t>(kWh per 5 kW AC)</t>
  </si>
  <si>
    <t>(kW AC)</t>
  </si>
  <si>
    <t>$/ kW AC</t>
  </si>
  <si>
    <t>6. The firm capacity value was based on the value of a universal solar energy center.  This assumes optimal placement and location and does not reflect actual data.</t>
  </si>
  <si>
    <t xml:space="preserve">    Firm capacity value for actual 5 kW systems is expected to be lower.</t>
  </si>
  <si>
    <t>Annual energy Per 5 kW AC installation</t>
  </si>
  <si>
    <t>Florida Power &amp; Light Company
Docket No. 20190001-EI
Staff's 4th Set of Interrogatories
Attachment 1, Interrogatory No. 37
Page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</si>
</sst>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%"/>
    <numFmt numFmtId="166" formatCode="&quot;$&quot;#,##0"/>
  </numFmts>
  <fonts count="12" x14ac:knownFonts="1">
    <font>
      <sz val="11"/>
      <color theme="1"/>
      <name val="Calibri"/>
      <family val="2"/>
      <scheme val="minor"/>
    </font>
    <font>
      <vertAlign val="subscript"/>
      <sz val="14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vertAlign val="subscript"/>
      <sz val="14"/>
      <color rgb="FFFF0000"/>
      <name val="Times New Roman"/>
      <family val="1"/>
    </font>
    <font>
      <b/>
      <i/>
      <vertAlign val="subscript"/>
      <sz val="20"/>
      <color theme="1"/>
      <name val="Times New Roman"/>
      <family val="1"/>
    </font>
    <font>
      <b/>
      <vertAlign val="subscript"/>
      <sz val="16"/>
      <color theme="1"/>
      <name val="Times New Roman"/>
      <family val="1"/>
    </font>
    <font>
      <b/>
      <vertAlign val="subscript"/>
      <sz val="14"/>
      <color theme="1"/>
      <name val="Times New Roman"/>
      <family val="1"/>
    </font>
    <font>
      <vertAlign val="subscript"/>
      <sz val="14"/>
      <color rgb="FFFF0000"/>
      <name val="Times New Roman"/>
      <family val="1"/>
    </font>
    <font>
      <vertAlign val="subscript"/>
      <sz val="14"/>
      <name val="Times New Roman"/>
      <family val="1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>
      <alignment horizontal="left" wrapText="1"/>
    </xf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1" fillId="2" borderId="0" xfId="0" quotePrefix="1" applyFont="1" applyFill="1"/>
    <xf numFmtId="0" fontId="6" fillId="2" borderId="0" xfId="0" applyFont="1" applyFill="1"/>
    <xf numFmtId="0" fontId="1" fillId="2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1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3" applyNumberFormat="1" applyFont="1" applyFill="1" applyAlignment="1">
      <alignment horizontal="center"/>
    </xf>
    <xf numFmtId="165" fontId="1" fillId="2" borderId="0" xfId="3" applyNumberFormat="1" applyFont="1" applyFill="1" applyAlignment="1">
      <alignment horizontal="center"/>
    </xf>
    <xf numFmtId="0" fontId="1" fillId="2" borderId="0" xfId="0" quotePrefix="1" applyFont="1" applyFill="1" applyAlignment="1">
      <alignment horizontal="left"/>
    </xf>
    <xf numFmtId="9" fontId="1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0" fontId="1" fillId="2" borderId="0" xfId="0" quotePrefix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7" fillId="2" borderId="0" xfId="0" applyFont="1" applyFill="1"/>
    <xf numFmtId="0" fontId="1" fillId="2" borderId="0" xfId="0" applyFont="1" applyFill="1" applyAlignment="1"/>
    <xf numFmtId="0" fontId="10" fillId="0" borderId="0" xfId="0" applyFont="1"/>
    <xf numFmtId="0" fontId="1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11" fillId="0" borderId="0" xfId="0" applyFont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4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Normal="100" workbookViewId="0"/>
  </sheetViews>
  <sheetFormatPr defaultColWidth="9.140625" defaultRowHeight="20.25" x14ac:dyDescent="0.35"/>
  <cols>
    <col min="1" max="1" width="5.7109375" style="2" customWidth="1"/>
    <col min="2" max="2" width="34.7109375" style="1" customWidth="1"/>
    <col min="3" max="3" width="16.7109375" style="1" customWidth="1"/>
    <col min="4" max="4" width="22.42578125" style="1" customWidth="1"/>
    <col min="5" max="5" width="26.140625" style="2" customWidth="1"/>
    <col min="6" max="6" width="35.140625" style="2" customWidth="1"/>
    <col min="7" max="7" width="21.7109375" style="2" customWidth="1"/>
    <col min="8" max="16384" width="9.140625" style="2"/>
  </cols>
  <sheetData>
    <row r="1" spans="1:9" ht="70.150000000000006" customHeight="1" x14ac:dyDescent="0.45">
      <c r="A1" s="3"/>
      <c r="F1" s="32" t="s">
        <v>43</v>
      </c>
      <c r="G1" s="32"/>
      <c r="H1" s="32"/>
      <c r="I1" s="32"/>
    </row>
    <row r="2" spans="1:9" ht="15" customHeight="1" x14ac:dyDescent="0.6">
      <c r="B2" s="4" t="s">
        <v>0</v>
      </c>
      <c r="E2" s="5"/>
    </row>
    <row r="3" spans="1:9" ht="15" customHeight="1" x14ac:dyDescent="0.45"/>
    <row r="4" spans="1:9" ht="15" customHeight="1" x14ac:dyDescent="0.5">
      <c r="B4" s="6" t="s">
        <v>1</v>
      </c>
    </row>
    <row r="5" spans="1:9" ht="15" customHeight="1" x14ac:dyDescent="0.45">
      <c r="B5" s="7" t="s">
        <v>33</v>
      </c>
      <c r="C5" s="9">
        <v>5</v>
      </c>
      <c r="D5" s="7" t="s">
        <v>35</v>
      </c>
    </row>
    <row r="6" spans="1:9" ht="15" customHeight="1" x14ac:dyDescent="0.45">
      <c r="B6" s="7" t="s">
        <v>2</v>
      </c>
      <c r="C6" s="10">
        <v>1950</v>
      </c>
      <c r="D6" s="7" t="s">
        <v>36</v>
      </c>
      <c r="E6" s="11"/>
    </row>
    <row r="7" spans="1:9" ht="15" customHeight="1" x14ac:dyDescent="0.45">
      <c r="B7" s="7" t="s">
        <v>42</v>
      </c>
      <c r="C7" s="12">
        <f>C6*C5</f>
        <v>9750</v>
      </c>
      <c r="D7" s="7" t="s">
        <v>37</v>
      </c>
    </row>
    <row r="8" spans="1:9" ht="15" customHeight="1" x14ac:dyDescent="0.45">
      <c r="B8" s="7" t="s">
        <v>3</v>
      </c>
      <c r="C8" s="13">
        <v>0.47916800282037592</v>
      </c>
      <c r="D8" s="7"/>
    </row>
    <row r="9" spans="1:9" ht="15" customHeight="1" x14ac:dyDescent="0.45">
      <c r="B9" s="7" t="s">
        <v>4</v>
      </c>
      <c r="C9" s="8">
        <f>C8*C5</f>
        <v>2.3958400141018794</v>
      </c>
      <c r="D9" s="7" t="s">
        <v>38</v>
      </c>
    </row>
    <row r="10" spans="1:9" ht="15" customHeight="1" x14ac:dyDescent="0.45">
      <c r="B10" s="7" t="s">
        <v>5</v>
      </c>
      <c r="C10" s="14">
        <v>3.0000000000000001E-3</v>
      </c>
      <c r="D10" s="15"/>
    </row>
    <row r="11" spans="1:9" ht="15" customHeight="1" x14ac:dyDescent="0.45">
      <c r="B11" s="2" t="s">
        <v>6</v>
      </c>
      <c r="C11" s="16">
        <f>(C7/8760)/C5</f>
        <v>0.22260273972602737</v>
      </c>
      <c r="D11" s="15"/>
    </row>
    <row r="12" spans="1:9" ht="15" customHeight="1" x14ac:dyDescent="0.45">
      <c r="B12" s="2" t="s">
        <v>7</v>
      </c>
      <c r="C12" s="16">
        <v>0.05</v>
      </c>
      <c r="D12" s="15" t="s">
        <v>34</v>
      </c>
    </row>
    <row r="13" spans="1:9" ht="15" customHeight="1" x14ac:dyDescent="0.45">
      <c r="B13" s="2"/>
      <c r="C13" s="16"/>
      <c r="D13" s="15"/>
    </row>
    <row r="14" spans="1:9" ht="15" customHeight="1" x14ac:dyDescent="0.5">
      <c r="B14" s="6" t="s">
        <v>8</v>
      </c>
      <c r="C14" s="2"/>
      <c r="D14" s="2"/>
    </row>
    <row r="15" spans="1:9" ht="15" customHeight="1" x14ac:dyDescent="0.5">
      <c r="C15" s="30" t="s">
        <v>9</v>
      </c>
      <c r="D15" s="30"/>
      <c r="E15" s="30" t="s">
        <v>10</v>
      </c>
      <c r="F15" s="30"/>
    </row>
    <row r="16" spans="1:9" ht="42.75" customHeight="1" x14ac:dyDescent="0.45">
      <c r="C16" s="17" t="s">
        <v>11</v>
      </c>
      <c r="D16" s="17" t="s">
        <v>12</v>
      </c>
      <c r="E16" s="17" t="s">
        <v>13</v>
      </c>
      <c r="F16" s="17" t="s">
        <v>14</v>
      </c>
    </row>
    <row r="17" spans="2:10" ht="15" customHeight="1" x14ac:dyDescent="0.45">
      <c r="B17" s="18"/>
      <c r="C17" s="19">
        <f>74.5*4</f>
        <v>298</v>
      </c>
      <c r="D17" s="20">
        <f>C17*0.61103</f>
        <v>182.08694</v>
      </c>
      <c r="E17" s="21">
        <f>(D17/$C$9*1000)*0.95</f>
        <v>72201.22878899549</v>
      </c>
      <c r="F17" s="20">
        <f>(E17*C5)/1000</f>
        <v>361.00614394497745</v>
      </c>
      <c r="H17" s="11"/>
    </row>
    <row r="18" spans="2:10" ht="15" customHeight="1" x14ac:dyDescent="0.45">
      <c r="B18" s="18"/>
      <c r="C18" s="22"/>
      <c r="D18" s="23"/>
      <c r="E18" s="23"/>
      <c r="F18" s="23"/>
    </row>
    <row r="19" spans="2:10" ht="15" customHeight="1" x14ac:dyDescent="0.5">
      <c r="B19" s="6" t="s">
        <v>15</v>
      </c>
      <c r="C19" s="16"/>
      <c r="D19" s="24"/>
      <c r="F19" s="11"/>
    </row>
    <row r="20" spans="2:10" ht="15" customHeight="1" x14ac:dyDescent="0.45">
      <c r="B20" s="7" t="s">
        <v>16</v>
      </c>
      <c r="C20" s="12">
        <v>2800</v>
      </c>
      <c r="D20" s="1" t="s">
        <v>39</v>
      </c>
    </row>
    <row r="21" spans="2:10" ht="15" customHeight="1" x14ac:dyDescent="0.45">
      <c r="B21" s="7" t="s">
        <v>17</v>
      </c>
      <c r="C21" s="12">
        <f>C20*C5</f>
        <v>14000</v>
      </c>
      <c r="D21" s="1" t="s">
        <v>18</v>
      </c>
    </row>
    <row r="22" spans="2:10" ht="15" customHeight="1" x14ac:dyDescent="0.45">
      <c r="B22" s="7" t="s">
        <v>19</v>
      </c>
      <c r="C22" s="25">
        <f>($C$21*E17)/1000000</f>
        <v>1010.8172030459368</v>
      </c>
      <c r="D22" s="1" t="s">
        <v>20</v>
      </c>
    </row>
    <row r="23" spans="2:10" ht="15" customHeight="1" x14ac:dyDescent="0.45">
      <c r="B23" s="7" t="s">
        <v>21</v>
      </c>
      <c r="C23" s="1">
        <v>30</v>
      </c>
      <c r="D23" s="1" t="s">
        <v>22</v>
      </c>
      <c r="E23" s="3"/>
    </row>
    <row r="24" spans="2:10" ht="15" customHeight="1" x14ac:dyDescent="0.45">
      <c r="B24" s="2"/>
      <c r="C24" s="2"/>
      <c r="D24" s="2"/>
    </row>
    <row r="25" spans="2:10" ht="15" customHeight="1" x14ac:dyDescent="0.45">
      <c r="B25" s="26" t="s">
        <v>23</v>
      </c>
      <c r="C25" s="2"/>
      <c r="D25" s="2"/>
    </row>
    <row r="26" spans="2:10" ht="15" customHeight="1" x14ac:dyDescent="0.45">
      <c r="B26" s="2" t="s">
        <v>24</v>
      </c>
    </row>
    <row r="27" spans="2:10" ht="15" customHeight="1" x14ac:dyDescent="0.45">
      <c r="B27" s="27" t="s">
        <v>25</v>
      </c>
      <c r="J27" s="28"/>
    </row>
    <row r="28" spans="2:10" ht="15" customHeight="1" x14ac:dyDescent="0.45">
      <c r="B28" s="27" t="s">
        <v>26</v>
      </c>
    </row>
    <row r="29" spans="2:10" ht="15" customHeight="1" x14ac:dyDescent="0.45">
      <c r="B29" s="27" t="s">
        <v>27</v>
      </c>
      <c r="C29" s="2"/>
      <c r="D29" s="2"/>
    </row>
    <row r="30" spans="2:10" ht="15" customHeight="1" x14ac:dyDescent="0.45">
      <c r="B30" s="31" t="s">
        <v>28</v>
      </c>
      <c r="C30" s="31"/>
      <c r="D30" s="31"/>
      <c r="E30" s="31"/>
      <c r="F30" s="31"/>
      <c r="G30" s="31"/>
    </row>
    <row r="31" spans="2:10" ht="15" customHeight="1" x14ac:dyDescent="0.45">
      <c r="B31" s="31" t="s">
        <v>29</v>
      </c>
      <c r="C31" s="31"/>
      <c r="D31" s="31"/>
      <c r="E31" s="31"/>
      <c r="F31" s="31"/>
      <c r="G31" s="29"/>
    </row>
    <row r="32" spans="2:10" ht="15" customHeight="1" x14ac:dyDescent="0.45">
      <c r="B32" s="27" t="s">
        <v>30</v>
      </c>
      <c r="C32" s="2"/>
      <c r="D32" s="2"/>
    </row>
    <row r="33" spans="2:4" ht="15" customHeight="1" x14ac:dyDescent="0.45">
      <c r="B33" s="7" t="s">
        <v>31</v>
      </c>
      <c r="C33" s="2"/>
      <c r="D33" s="2"/>
    </row>
    <row r="34" spans="2:4" ht="15" customHeight="1" x14ac:dyDescent="0.45">
      <c r="B34" s="27" t="s">
        <v>40</v>
      </c>
      <c r="C34" s="2"/>
      <c r="D34" s="2"/>
    </row>
    <row r="35" spans="2:4" ht="15" customHeight="1" x14ac:dyDescent="0.35">
      <c r="B35" s="27" t="s">
        <v>41</v>
      </c>
      <c r="C35" s="2"/>
      <c r="D35" s="2"/>
    </row>
    <row r="36" spans="2:4" ht="15" customHeight="1" x14ac:dyDescent="0.35">
      <c r="B36" s="27" t="s">
        <v>32</v>
      </c>
      <c r="C36" s="2"/>
      <c r="D36" s="2"/>
    </row>
    <row r="37" spans="2:4" x14ac:dyDescent="0.35">
      <c r="B37" s="2"/>
      <c r="C37" s="2"/>
      <c r="D37" s="2"/>
    </row>
    <row r="38" spans="2:4" x14ac:dyDescent="0.35">
      <c r="C38" s="2"/>
      <c r="D38" s="2"/>
    </row>
    <row r="39" spans="2:4" x14ac:dyDescent="0.35">
      <c r="C39" s="2"/>
      <c r="D39" s="2"/>
    </row>
  </sheetData>
  <mergeCells count="5">
    <mergeCell ref="C15:D15"/>
    <mergeCell ref="E15:F15"/>
    <mergeCell ref="B30:G30"/>
    <mergeCell ref="B31:F31"/>
    <mergeCell ref="F1:I1"/>
  </mergeCells>
  <pageMargins left="0" right="0" top="0" bottom="0" header="0" footer="0"/>
  <pageSetup scale="90" orientation="landscape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565A19E8501944A52B17A14D022615" ma:contentTypeVersion="" ma:contentTypeDescription="Create a new document." ma:contentTypeScope="" ma:versionID="7b55dff32d5b42261d973df01efe592e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5D3C6AA4-26AE-48EC-80FE-E248BB5013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E90519-4A3E-4670-B409-4DCC7531DE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84EBC4-F9A5-48F2-AD82-620AB6C814A3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Interrogatory No. 37</vt:lpstr>
      <vt:lpstr>'Interrogatory No. 37'!Print_Area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