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e.chandler\OneDrive - CORIX Group of Companies\Desktop\teams files\"/>
    </mc:Choice>
  </mc:AlternateContent>
  <xr:revisionPtr revIDLastSave="0" documentId="13_ncr:1_{0B6CD801-92A3-41E3-8B1D-DAAE0C59E741}" xr6:coauthVersionLast="44" xr6:coauthVersionMax="44" xr10:uidLastSave="{00000000-0000-0000-0000-000000000000}"/>
  <bookViews>
    <workbookView xWindow="-120" yWindow="-120" windowWidth="29040" windowHeight="15840" xr2:uid="{51E46378-B4F3-4905-A58D-4389021D1493}"/>
  </bookViews>
  <sheets>
    <sheet name="Cross Creek" sheetId="1" r:id="rId1"/>
    <sheet name="Cross Creek Flow Summary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R115" i="2" l="1"/>
  <c r="Q115" i="2"/>
  <c r="P115" i="2"/>
  <c r="O115" i="2"/>
  <c r="N115" i="2"/>
  <c r="K115" i="2"/>
  <c r="I115" i="2"/>
  <c r="G115" i="2"/>
  <c r="E115" i="2"/>
  <c r="C115" i="2"/>
  <c r="K114" i="2"/>
  <c r="I114" i="2"/>
  <c r="G114" i="2"/>
  <c r="E114" i="2"/>
  <c r="C114" i="2"/>
  <c r="K113" i="2"/>
  <c r="I113" i="2"/>
  <c r="G113" i="2"/>
  <c r="E113" i="2"/>
  <c r="C113" i="2"/>
  <c r="K112" i="2"/>
  <c r="I112" i="2"/>
  <c r="G112" i="2"/>
  <c r="E112" i="2"/>
  <c r="C112" i="2"/>
  <c r="K111" i="2"/>
  <c r="I111" i="2"/>
  <c r="G111" i="2"/>
  <c r="E111" i="2"/>
  <c r="C111" i="2"/>
  <c r="K110" i="2"/>
  <c r="I110" i="2"/>
  <c r="G110" i="2"/>
  <c r="E110" i="2"/>
  <c r="C110" i="2"/>
  <c r="K109" i="2"/>
  <c r="I109" i="2"/>
  <c r="G109" i="2"/>
  <c r="E109" i="2"/>
  <c r="C109" i="2"/>
  <c r="K108" i="2"/>
  <c r="I108" i="2"/>
  <c r="G108" i="2"/>
  <c r="E108" i="2"/>
  <c r="C108" i="2"/>
  <c r="K107" i="2"/>
  <c r="I107" i="2"/>
  <c r="G107" i="2"/>
  <c r="E107" i="2"/>
  <c r="C107" i="2"/>
  <c r="K106" i="2"/>
  <c r="I106" i="2"/>
  <c r="G106" i="2"/>
  <c r="E106" i="2"/>
  <c r="C106" i="2"/>
  <c r="K105" i="2"/>
  <c r="I105" i="2"/>
  <c r="G105" i="2"/>
  <c r="E105" i="2"/>
  <c r="C105" i="2"/>
  <c r="K104" i="2"/>
  <c r="I104" i="2"/>
  <c r="G104" i="2"/>
  <c r="E104" i="2"/>
  <c r="C104" i="2"/>
  <c r="K103" i="2"/>
  <c r="I103" i="2"/>
  <c r="G103" i="2"/>
  <c r="E103" i="2"/>
  <c r="C103" i="2"/>
  <c r="K102" i="2"/>
  <c r="I102" i="2"/>
  <c r="G102" i="2"/>
  <c r="E102" i="2"/>
  <c r="C102" i="2"/>
  <c r="K101" i="2"/>
  <c r="I101" i="2"/>
  <c r="G101" i="2"/>
  <c r="E101" i="2"/>
  <c r="C101" i="2"/>
  <c r="K100" i="2"/>
  <c r="I100" i="2"/>
  <c r="G100" i="2"/>
  <c r="E100" i="2"/>
  <c r="C100" i="2"/>
  <c r="K99" i="2"/>
  <c r="I99" i="2"/>
  <c r="G99" i="2"/>
  <c r="E99" i="2"/>
  <c r="C99" i="2"/>
  <c r="K98" i="2"/>
  <c r="I98" i="2"/>
  <c r="G98" i="2"/>
  <c r="E98" i="2"/>
  <c r="C98" i="2"/>
  <c r="K97" i="2"/>
  <c r="I97" i="2"/>
  <c r="G97" i="2"/>
  <c r="E97" i="2"/>
  <c r="C97" i="2"/>
  <c r="K96" i="2"/>
  <c r="I96" i="2"/>
  <c r="G96" i="2"/>
  <c r="E96" i="2"/>
  <c r="C96" i="2"/>
  <c r="K95" i="2"/>
  <c r="I95" i="2"/>
  <c r="G95" i="2"/>
  <c r="E95" i="2"/>
  <c r="C95" i="2"/>
  <c r="K94" i="2"/>
  <c r="I94" i="2"/>
  <c r="G94" i="2"/>
  <c r="E94" i="2"/>
  <c r="C94" i="2"/>
  <c r="K93" i="2"/>
  <c r="I93" i="2"/>
  <c r="G93" i="2"/>
  <c r="E93" i="2"/>
  <c r="C93" i="2"/>
  <c r="K92" i="2"/>
  <c r="I92" i="2"/>
  <c r="G92" i="2"/>
  <c r="E92" i="2"/>
  <c r="C92" i="2"/>
  <c r="K91" i="2"/>
  <c r="I91" i="2"/>
  <c r="G91" i="2"/>
  <c r="E91" i="2"/>
  <c r="C91" i="2"/>
  <c r="K90" i="2"/>
  <c r="I90" i="2"/>
  <c r="G90" i="2"/>
  <c r="E90" i="2"/>
  <c r="C90" i="2"/>
  <c r="K89" i="2"/>
  <c r="I89" i="2"/>
  <c r="G89" i="2"/>
  <c r="E89" i="2"/>
  <c r="C89" i="2"/>
  <c r="K88" i="2"/>
  <c r="I88" i="2"/>
  <c r="G88" i="2"/>
  <c r="E88" i="2"/>
  <c r="C88" i="2"/>
  <c r="K87" i="2"/>
  <c r="I87" i="2"/>
  <c r="G87" i="2"/>
  <c r="E87" i="2"/>
  <c r="C87" i="2"/>
  <c r="K86" i="2"/>
  <c r="I86" i="2"/>
  <c r="G86" i="2"/>
  <c r="E86" i="2"/>
  <c r="C86" i="2"/>
  <c r="K85" i="2"/>
  <c r="K116" i="2" s="1"/>
  <c r="I85" i="2"/>
  <c r="I116" i="2" s="1"/>
  <c r="G85" i="2"/>
  <c r="G116" i="2" s="1"/>
  <c r="E85" i="2"/>
  <c r="E116" i="2" s="1"/>
  <c r="C85" i="2"/>
  <c r="C116" i="2" s="1"/>
  <c r="C119" i="2" s="1"/>
  <c r="AJ80" i="2"/>
  <c r="AI80" i="2"/>
  <c r="AH80" i="2"/>
  <c r="AJ79" i="2"/>
  <c r="AI79" i="2"/>
  <c r="AH79" i="2"/>
  <c r="AJ78" i="2"/>
  <c r="AI78" i="2"/>
  <c r="AH78" i="2"/>
  <c r="AJ77" i="2"/>
  <c r="AI77" i="2"/>
  <c r="AH77" i="2"/>
  <c r="AJ76" i="2"/>
  <c r="AI76" i="2"/>
  <c r="AH76" i="2"/>
  <c r="AJ75" i="2"/>
  <c r="AI75" i="2"/>
  <c r="AH75" i="2"/>
  <c r="AJ74" i="2"/>
  <c r="AI74" i="2"/>
  <c r="AH74" i="2"/>
  <c r="AJ73" i="2"/>
  <c r="AI73" i="2"/>
  <c r="AH73" i="2"/>
  <c r="AJ72" i="2"/>
  <c r="AI72" i="2"/>
  <c r="AH72" i="2"/>
  <c r="AJ71" i="2"/>
  <c r="AI71" i="2"/>
  <c r="AH71" i="2"/>
  <c r="AJ70" i="2"/>
  <c r="AI70" i="2"/>
  <c r="AH70" i="2"/>
  <c r="AJ69" i="2"/>
  <c r="AI69" i="2"/>
  <c r="AH69" i="2"/>
  <c r="AJ64" i="2"/>
  <c r="AI64" i="2"/>
  <c r="AH64" i="2"/>
  <c r="AJ63" i="2"/>
  <c r="AI63" i="2"/>
  <c r="AH63" i="2"/>
  <c r="AJ62" i="2"/>
  <c r="AI62" i="2"/>
  <c r="AH62" i="2"/>
  <c r="AJ61" i="2"/>
  <c r="AI61" i="2"/>
  <c r="AH61" i="2"/>
  <c r="AJ60" i="2"/>
  <c r="AI60" i="2"/>
  <c r="AH60" i="2"/>
  <c r="AJ59" i="2"/>
  <c r="AI59" i="2"/>
  <c r="AH59" i="2"/>
  <c r="AJ58" i="2"/>
  <c r="AI58" i="2"/>
  <c r="AH58" i="2"/>
  <c r="AJ57" i="2"/>
  <c r="AI57" i="2"/>
  <c r="AH57" i="2"/>
  <c r="AJ56" i="2"/>
  <c r="AI56" i="2"/>
  <c r="AH56" i="2"/>
  <c r="AJ55" i="2"/>
  <c r="AI55" i="2"/>
  <c r="AH55" i="2"/>
  <c r="AJ54" i="2"/>
  <c r="AI54" i="2"/>
  <c r="AH54" i="2"/>
  <c r="AJ53" i="2"/>
  <c r="AI53" i="2"/>
  <c r="AH53" i="2"/>
  <c r="AJ48" i="2"/>
  <c r="AI48" i="2"/>
  <c r="AH48" i="2"/>
  <c r="AJ47" i="2"/>
  <c r="AI47" i="2"/>
  <c r="AH47" i="2"/>
  <c r="AJ46" i="2"/>
  <c r="AI46" i="2"/>
  <c r="AH46" i="2"/>
  <c r="AJ45" i="2"/>
  <c r="AI45" i="2"/>
  <c r="AH45" i="2"/>
  <c r="AJ44" i="2"/>
  <c r="AI44" i="2"/>
  <c r="AH44" i="2"/>
  <c r="AJ43" i="2"/>
  <c r="AI43" i="2"/>
  <c r="AH43" i="2"/>
  <c r="AJ42" i="2"/>
  <c r="AI42" i="2"/>
  <c r="AH42" i="2"/>
  <c r="AJ41" i="2"/>
  <c r="AI41" i="2"/>
  <c r="AH41" i="2"/>
  <c r="AJ40" i="2"/>
  <c r="AI40" i="2"/>
  <c r="AH40" i="2"/>
  <c r="AJ39" i="2"/>
  <c r="AI39" i="2"/>
  <c r="AH39" i="2"/>
  <c r="AJ38" i="2"/>
  <c r="AI38" i="2"/>
  <c r="AH38" i="2"/>
  <c r="AJ37" i="2"/>
  <c r="AI37" i="2"/>
  <c r="AH37" i="2"/>
  <c r="AJ32" i="2"/>
  <c r="AI32" i="2"/>
  <c r="AH32" i="2"/>
  <c r="AJ31" i="2"/>
  <c r="AI31" i="2"/>
  <c r="AH31" i="2"/>
  <c r="AJ30" i="2"/>
  <c r="AI30" i="2"/>
  <c r="AH30" i="2"/>
  <c r="AJ29" i="2"/>
  <c r="AI29" i="2"/>
  <c r="AH29" i="2"/>
  <c r="AJ28" i="2"/>
  <c r="AI28" i="2"/>
  <c r="AH28" i="2"/>
  <c r="AJ27" i="2"/>
  <c r="AI27" i="2"/>
  <c r="AH27" i="2"/>
  <c r="AJ26" i="2"/>
  <c r="AI26" i="2"/>
  <c r="AH26" i="2"/>
  <c r="AJ25" i="2"/>
  <c r="AI25" i="2"/>
  <c r="AH25" i="2"/>
  <c r="AJ24" i="2"/>
  <c r="AI24" i="2"/>
  <c r="AH24" i="2"/>
  <c r="AJ23" i="2"/>
  <c r="AI23" i="2"/>
  <c r="AH23" i="2"/>
  <c r="AJ22" i="2"/>
  <c r="AI22" i="2"/>
  <c r="AH22" i="2"/>
  <c r="AJ21" i="2"/>
  <c r="AI21" i="2"/>
  <c r="AH21" i="2"/>
  <c r="AJ16" i="2"/>
  <c r="AI16" i="2"/>
  <c r="AH16" i="2"/>
  <c r="AJ15" i="2"/>
  <c r="AI15" i="2"/>
  <c r="AH15" i="2"/>
  <c r="AJ14" i="2"/>
  <c r="AI14" i="2"/>
  <c r="AH14" i="2"/>
  <c r="AJ13" i="2"/>
  <c r="AI13" i="2"/>
  <c r="AH13" i="2"/>
  <c r="AJ12" i="2"/>
  <c r="AI12" i="2"/>
  <c r="AH12" i="2"/>
  <c r="AJ11" i="2"/>
  <c r="AI11" i="2"/>
  <c r="AH11" i="2"/>
  <c r="AJ10" i="2"/>
  <c r="AI10" i="2"/>
  <c r="AH10" i="2"/>
  <c r="AJ9" i="2"/>
  <c r="AI9" i="2"/>
  <c r="AH9" i="2"/>
  <c r="AJ8" i="2"/>
  <c r="AI8" i="2"/>
  <c r="AH8" i="2"/>
  <c r="AJ7" i="2"/>
  <c r="AI7" i="2"/>
  <c r="AH7" i="2"/>
  <c r="AJ6" i="2"/>
  <c r="AI6" i="2"/>
  <c r="AH6" i="2"/>
  <c r="AJ5" i="2"/>
  <c r="AI5" i="2"/>
  <c r="AH5" i="2"/>
  <c r="D60" i="1"/>
  <c r="D59" i="1"/>
  <c r="D58" i="1"/>
  <c r="D57" i="1"/>
  <c r="D56" i="1"/>
  <c r="D55" i="1"/>
  <c r="D54" i="1"/>
  <c r="D53" i="1"/>
  <c r="D52" i="1"/>
  <c r="D51" i="1"/>
  <c r="D50" i="1"/>
  <c r="D49" i="1"/>
  <c r="N28" i="1"/>
  <c r="M28" i="1"/>
  <c r="L28" i="1"/>
  <c r="K28" i="1"/>
  <c r="J28" i="1"/>
  <c r="I28" i="1"/>
  <c r="H28" i="1"/>
  <c r="G28" i="1"/>
  <c r="F28" i="1"/>
  <c r="E28" i="1"/>
  <c r="D28" i="1"/>
  <c r="N27" i="1"/>
  <c r="M27" i="1"/>
  <c r="L27" i="1"/>
  <c r="K27" i="1"/>
  <c r="J27" i="1"/>
  <c r="I27" i="1"/>
  <c r="H27" i="1"/>
  <c r="G27" i="1"/>
  <c r="F27" i="1"/>
  <c r="E27" i="1"/>
  <c r="D27" i="1"/>
  <c r="N26" i="1"/>
  <c r="M26" i="1"/>
  <c r="L26" i="1"/>
  <c r="K26" i="1"/>
  <c r="J26" i="1"/>
  <c r="I26" i="1"/>
  <c r="H26" i="1"/>
  <c r="G26" i="1"/>
  <c r="F26" i="1"/>
  <c r="E26" i="1"/>
  <c r="D26" i="1"/>
  <c r="B26" i="1"/>
  <c r="C24" i="1"/>
  <c r="B60" i="1" s="1"/>
  <c r="B24" i="1"/>
  <c r="C23" i="1"/>
  <c r="B59" i="1" s="1"/>
  <c r="B23" i="1"/>
  <c r="C22" i="1"/>
  <c r="B58" i="1" s="1"/>
  <c r="E60" i="1" s="1"/>
  <c r="B22" i="1"/>
  <c r="C21" i="1"/>
  <c r="B57" i="1" s="1"/>
  <c r="B21" i="1"/>
  <c r="C20" i="1"/>
  <c r="B56" i="1" s="1"/>
  <c r="E58" i="1" s="1"/>
  <c r="B20" i="1"/>
  <c r="C19" i="1"/>
  <c r="B55" i="1" s="1"/>
  <c r="B19" i="1"/>
  <c r="C18" i="1"/>
  <c r="B54" i="1" s="1"/>
  <c r="E56" i="1" s="1"/>
  <c r="B18" i="1"/>
  <c r="C17" i="1"/>
  <c r="B53" i="1" s="1"/>
  <c r="B17" i="1"/>
  <c r="C16" i="1"/>
  <c r="B52" i="1" s="1"/>
  <c r="E54" i="1" s="1"/>
  <c r="B16" i="1"/>
  <c r="C15" i="1"/>
  <c r="B51" i="1" s="1"/>
  <c r="B15" i="1"/>
  <c r="C14" i="1"/>
  <c r="B50" i="1" s="1"/>
  <c r="E51" i="1" s="1"/>
  <c r="B14" i="1"/>
  <c r="C13" i="1"/>
  <c r="B49" i="1" s="1"/>
  <c r="B13" i="1"/>
  <c r="B28" i="1" s="1"/>
  <c r="C60" i="1" l="1"/>
  <c r="C59" i="1"/>
  <c r="C58" i="1"/>
  <c r="C57" i="1"/>
  <c r="C56" i="1"/>
  <c r="C55" i="1"/>
  <c r="C54" i="1"/>
  <c r="C53" i="1"/>
  <c r="C52" i="1"/>
  <c r="C51" i="1"/>
  <c r="C50" i="1"/>
  <c r="C49" i="1"/>
  <c r="E50" i="1"/>
  <c r="E49" i="1"/>
  <c r="E53" i="1"/>
  <c r="E52" i="1"/>
  <c r="E55" i="1"/>
  <c r="E57" i="1"/>
  <c r="E59" i="1"/>
  <c r="C26" i="1"/>
  <c r="B27" i="1"/>
  <c r="C27" i="1"/>
  <c r="C25" i="1"/>
  <c r="C28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jtappan</author>
    <author>pjhanks</author>
  </authors>
  <commentList>
    <comment ref="D9" authorId="0" shapeId="0" xr:uid="{2F15C243-6C52-414F-AAD6-B56D0F6501FB}">
      <text>
        <r>
          <rPr>
            <sz val="8"/>
            <color indexed="81"/>
            <rFont val="Tahoma"/>
            <family val="2"/>
          </rPr>
          <t xml:space="preserve">From page 1 of the DMR </t>
        </r>
        <r>
          <rPr>
            <i/>
            <sz val="8"/>
            <color indexed="81"/>
            <rFont val="Tahoma"/>
            <family val="2"/>
          </rPr>
          <t>'BOD, Carbonaceous 5 day, 20C PARM Code 80082 EFA-1'</t>
        </r>
      </text>
    </comment>
    <comment ref="G9" authorId="0" shapeId="0" xr:uid="{73DE4C24-DA9F-4450-AFC7-F29CC7CCAF3D}">
      <text>
        <r>
          <rPr>
            <sz val="8"/>
            <color indexed="81"/>
            <rFont val="Tahoma"/>
            <family val="2"/>
          </rPr>
          <t xml:space="preserve">From page 1 of the DMR </t>
        </r>
        <r>
          <rPr>
            <i/>
            <sz val="8"/>
            <color indexed="81"/>
            <rFont val="Tahoma"/>
            <family val="2"/>
          </rPr>
          <t>'Solids, Total Suspended PARM Code 00530 EFB-1'</t>
        </r>
      </text>
    </comment>
    <comment ref="H9" authorId="0" shapeId="0" xr:uid="{1862E422-FDC4-47D0-B8DE-227482615344}">
      <text>
        <r>
          <rPr>
            <sz val="8"/>
            <color indexed="81"/>
            <rFont val="Tahoma"/>
            <family val="2"/>
          </rPr>
          <t xml:space="preserve">From page 1 of the DMR </t>
        </r>
        <r>
          <rPr>
            <i/>
            <sz val="8"/>
            <color indexed="81"/>
            <rFont val="Tahoma"/>
            <family val="2"/>
          </rPr>
          <t>'pH PARM Code 00400 EFA-1'</t>
        </r>
      </text>
    </comment>
    <comment ref="J9" authorId="1" shapeId="0" xr:uid="{25FCEA90-0C11-4AD5-AA41-976D0017AECA}">
      <text>
        <r>
          <rPr>
            <sz val="8"/>
            <color indexed="81"/>
            <rFont val="Tahoma"/>
            <family val="2"/>
          </rPr>
          <t xml:space="preserve">From page 1 of the DMR </t>
        </r>
        <r>
          <rPr>
            <i/>
            <sz val="8"/>
            <color indexed="81"/>
            <rFont val="Tahoma"/>
            <family val="2"/>
          </rPr>
          <t>Coliform, Fecal PARM Code 74055 EFA-1'</t>
        </r>
      </text>
    </comment>
    <comment ref="K9" authorId="1" shapeId="0" xr:uid="{12F7D6D3-70E1-44A0-8C65-3FA8C171BB93}">
      <text>
        <r>
          <rPr>
            <sz val="8"/>
            <color indexed="81"/>
            <rFont val="Tahoma"/>
            <family val="2"/>
          </rPr>
          <t xml:space="preserve">From page 2 of the DMR </t>
        </r>
        <r>
          <rPr>
            <i/>
            <sz val="8"/>
            <color indexed="81"/>
            <rFont val="Tahoma"/>
            <family val="2"/>
          </rPr>
          <t>'Total Residual Chlorine (For disinfection) PARM Code 50060 EFA-1'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L9" authorId="1" shapeId="0" xr:uid="{CED8F61E-43C9-48E7-9E00-248271B036AE}">
      <text>
        <r>
          <rPr>
            <sz val="8"/>
            <color indexed="81"/>
            <rFont val="Tahoma"/>
            <family val="2"/>
          </rPr>
          <t xml:space="preserve">From page 2 of the DMR </t>
        </r>
        <r>
          <rPr>
            <i/>
            <sz val="8"/>
            <color indexed="81"/>
            <rFont val="Tahoma"/>
            <family val="2"/>
          </rPr>
          <t>'Turbidity PARM Code 00070 EFB-1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M9" authorId="1" shapeId="0" xr:uid="{4175E658-2DA7-45D4-8F27-367FB8B41E9B}">
      <text>
        <r>
          <rPr>
            <sz val="8"/>
            <color indexed="81"/>
            <rFont val="Tahoma"/>
            <family val="2"/>
          </rPr>
          <t xml:space="preserve">From page 3 of the DMR </t>
        </r>
        <r>
          <rPr>
            <i/>
            <sz val="8"/>
            <color indexed="81"/>
            <rFont val="Tahoma"/>
            <family val="2"/>
          </rPr>
          <t>'BOD, Carbonaceous 5 day, 20C PARM Code 80082 INF-1'</t>
        </r>
        <r>
          <rPr>
            <sz val="8"/>
            <color indexed="81"/>
            <rFont val="Tahoma"/>
            <family val="2"/>
          </rPr>
          <t xml:space="preserve">
</t>
        </r>
      </text>
    </comment>
    <comment ref="N9" authorId="1" shapeId="0" xr:uid="{24CE19F2-E77B-41D3-99E1-78CADC1FEB0E}">
      <text>
        <r>
          <rPr>
            <sz val="8"/>
            <color indexed="81"/>
            <rFont val="Tahoma"/>
            <family val="2"/>
          </rPr>
          <t xml:space="preserve">From page 3 of the DMR </t>
        </r>
        <r>
          <rPr>
            <i/>
            <sz val="8"/>
            <color indexed="81"/>
            <rFont val="Tahoma"/>
            <family val="2"/>
          </rPr>
          <t>'Solids, Total Suspended PARM Code 00530 INF-1'</t>
        </r>
        <r>
          <rPr>
            <sz val="8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<sst xmlns="http://schemas.openxmlformats.org/spreadsheetml/2006/main" count="187" uniqueCount="70">
  <si>
    <t>249/089  (674)  Cross Creek - 2019</t>
  </si>
  <si>
    <t>Expires:</t>
  </si>
  <si>
    <t xml:space="preserve">Operating Permit No.: </t>
  </si>
  <si>
    <t>FLA014505</t>
  </si>
  <si>
    <t xml:space="preserve">From Historical Data </t>
  </si>
  <si>
    <t>Hyperlinks!A1</t>
  </si>
  <si>
    <t xml:space="preserve">Plant Permitted Capacity:  </t>
  </si>
  <si>
    <t>0.249 mdg MMADF</t>
  </si>
  <si>
    <t>From Daily Flow Worksheet</t>
  </si>
  <si>
    <t xml:space="preserve">Perc Ponds/Surf Discharge: </t>
  </si>
  <si>
    <t>N/A</t>
  </si>
  <si>
    <t>Manual data entry from DMR</t>
  </si>
  <si>
    <t xml:space="preserve">Reuse/Public Access:  </t>
  </si>
  <si>
    <t>0.249 mdg MMADF (R-001)</t>
  </si>
  <si>
    <t>FLW-1</t>
  </si>
  <si>
    <t>Flow FLW-5 (Reuse)</t>
  </si>
  <si>
    <t>CBOD5</t>
  </si>
  <si>
    <t>TSS</t>
  </si>
  <si>
    <t>pH</t>
  </si>
  <si>
    <t>Fecal Coliform</t>
  </si>
  <si>
    <t>TRC</t>
  </si>
  <si>
    <t>Turbidity</t>
  </si>
  <si>
    <t>CBOD</t>
  </si>
  <si>
    <t>AnAvg.</t>
  </si>
  <si>
    <t>Mo Avg</t>
  </si>
  <si>
    <t>An Avg</t>
  </si>
  <si>
    <t>Max</t>
  </si>
  <si>
    <t>Min</t>
  </si>
  <si>
    <r>
      <t xml:space="preserve">INF-1
</t>
    </r>
    <r>
      <rPr>
        <sz val="10"/>
        <rFont val="Arial"/>
        <family val="2"/>
      </rPr>
      <t>Mo Avg</t>
    </r>
  </si>
  <si>
    <t>mgd</t>
  </si>
  <si>
    <t>mg/L</t>
  </si>
  <si>
    <t>SU</t>
  </si>
  <si>
    <t>#/100ml</t>
  </si>
  <si>
    <t>NTU</t>
  </si>
  <si>
    <t>Limit</t>
  </si>
  <si>
    <t>Report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</si>
  <si>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</si>
  <si>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</si>
  <si>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</si>
  <si>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</si>
  <si>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</si>
  <si>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</si>
  <si>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</si>
  <si>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</si>
  <si>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</si>
  <si>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</si>
  <si>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</si>
  <si>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YTD FlowTotal</t>
  </si>
  <si>
    <t>Average</t>
  </si>
  <si>
    <t>Minimum</t>
  </si>
  <si>
    <t>Maximum</t>
  </si>
  <si>
    <t>Historical Data</t>
  </si>
  <si>
    <t>Reuse MoAvg</t>
  </si>
  <si>
    <t>Reuse 12 MoAvg</t>
  </si>
  <si>
    <t>CBOD MoAvg</t>
  </si>
  <si>
    <t>Reuse 3MRA</t>
  </si>
  <si>
    <t>Copy/Paste Value' the 2018 Historical Data from the 2018 DMR Summaries workbook.</t>
  </si>
  <si>
    <t>Enter in the formulas/links into the 2019 Table below and also the formulas in row 36</t>
  </si>
  <si>
    <t>2019  Cross Creek - DMR Flow Summary</t>
  </si>
  <si>
    <t>FLW-5 (Golf Course Meter)</t>
  </si>
  <si>
    <t>Day</t>
  </si>
  <si>
    <t>Total</t>
  </si>
  <si>
    <t>Avg</t>
  </si>
  <si>
    <t>FLW-1 (Plant)</t>
  </si>
  <si>
    <t>FLW-2</t>
  </si>
  <si>
    <t>FLW-3</t>
  </si>
  <si>
    <t>FLW-4</t>
  </si>
  <si>
    <t>FLW-5</t>
  </si>
  <si>
    <t>Totals</t>
  </si>
  <si>
    <t>Totals shown on DMR Part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</si>
</sst>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mm/dd/yy;@"/>
    <numFmt numFmtId="165" formatCode="0.0"/>
    <numFmt numFmtId="166" formatCode="0.000"/>
    <numFmt numFmtId="167" formatCode="0.0000"/>
  </numFmts>
  <fonts count="22">
    <font>
      <sz val="11"/>
      <color theme="1"/>
      <name val="Arial"/>
      <family val="2"/>
    </font>
    <font>
      <sz val="10"/>
      <name val="Geneva"/>
      <family val="2"/>
    </font>
    <font>
      <b/>
      <sz val="14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u/>
      <sz val="10"/>
      <color theme="10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b/>
      <sz val="10"/>
      <color indexed="10"/>
      <name val="Arial"/>
      <family val="2"/>
    </font>
    <font>
      <sz val="9"/>
      <color rgb="FFFF0000"/>
      <name val="Arial"/>
      <family val="2"/>
    </font>
    <font>
      <sz val="11"/>
      <name val="Arial"/>
      <family val="2"/>
    </font>
    <font>
      <sz val="9"/>
      <name val="Geneva"/>
      <family val="2"/>
    </font>
    <font>
      <sz val="10"/>
      <color rgb="FFFF0000"/>
      <name val="Arial"/>
      <family val="2"/>
    </font>
    <font>
      <sz val="10"/>
      <color theme="1"/>
      <name val="Arial"/>
      <family val="2"/>
    </font>
    <font>
      <b/>
      <sz val="11"/>
      <color rgb="FFFF0000"/>
      <name val="Arial"/>
      <family val="2"/>
    </font>
    <font>
      <sz val="8"/>
      <color indexed="81"/>
      <name val="Tahoma"/>
      <family val="2"/>
    </font>
    <font>
      <i/>
      <sz val="8"/>
      <color indexed="81"/>
      <name val="Tahoma"/>
      <family val="2"/>
    </font>
    <font>
      <b/>
      <sz val="11"/>
      <color indexed="10"/>
      <name val="Arial"/>
      <family val="2"/>
    </font>
    <font>
      <sz val="8"/>
      <color theme="1"/>
      <name val="Times New Roman"/>
      <family val="1"/>
    </font>
    <font>
      <b/>
      <sz val="10"/>
      <color theme="1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</fills>
  <borders count="40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rgb="FFFFFFFF"/>
      </right>
      <top/>
      <bottom style="medium">
        <color rgb="FFFFFFFF"/>
      </bottom>
      <diagonal/>
    </border>
    <border>
      <left/>
      <right style="medium">
        <color rgb="FFFFFFFF"/>
      </right>
      <top/>
      <bottom style="medium">
        <color rgb="FFFFFFFF"/>
      </bottom>
      <diagonal/>
    </border>
    <border>
      <left/>
      <right style="double">
        <color indexed="64"/>
      </right>
      <top/>
      <bottom style="medium">
        <color rgb="FFFFFFFF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rgb="FFFFFFFF"/>
      </right>
      <top/>
      <bottom style="double">
        <color indexed="64"/>
      </bottom>
      <diagonal/>
    </border>
    <border>
      <left/>
      <right style="medium">
        <color rgb="FFFFFFFF"/>
      </right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4">
    <xf numFmtId="0" fontId="0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3" fillId="0" borderId="0" applyProtection="0"/>
  </cellStyleXfs>
  <cellXfs count="133">
    <xf numFmtId="0" fontId="0" fillId="0" borderId="0" xfId="0"/>
    <xf numFmtId="0" fontId="3" fillId="0" borderId="0" xfId="2" applyFont="1" applyAlignment="1">
      <alignment horizontal="left"/>
    </xf>
    <xf numFmtId="0" fontId="3" fillId="0" borderId="0" xfId="2" applyFont="1" applyAlignment="1">
      <alignment horizontal="center"/>
    </xf>
    <xf numFmtId="0" fontId="3" fillId="0" borderId="0" xfId="0" applyFont="1"/>
    <xf numFmtId="0" fontId="4" fillId="0" borderId="0" xfId="2" applyFont="1" applyAlignment="1">
      <alignment horizontal="left"/>
    </xf>
    <xf numFmtId="0" fontId="4" fillId="0" borderId="0" xfId="2" applyFont="1" applyAlignment="1">
      <alignment horizontal="right"/>
    </xf>
    <xf numFmtId="0" fontId="4" fillId="0" borderId="0" xfId="0" applyFont="1"/>
    <xf numFmtId="0" fontId="5" fillId="0" borderId="0" xfId="0" applyFont="1"/>
    <xf numFmtId="0" fontId="4" fillId="3" borderId="0" xfId="0" applyFont="1" applyFill="1"/>
    <xf numFmtId="0" fontId="6" fillId="0" borderId="0" xfId="0" applyFont="1"/>
    <xf numFmtId="0" fontId="7" fillId="0" borderId="0" xfId="1" applyAlignment="1" applyProtection="1"/>
    <xf numFmtId="0" fontId="4" fillId="4" borderId="0" xfId="0" applyFont="1" applyFill="1"/>
    <xf numFmtId="0" fontId="4" fillId="5" borderId="0" xfId="0" applyFont="1" applyFill="1"/>
    <xf numFmtId="0" fontId="7" fillId="0" borderId="0" xfId="1" quotePrefix="1" applyAlignment="1" applyProtection="1">
      <alignment horizontal="left"/>
    </xf>
    <xf numFmtId="0" fontId="4" fillId="0" borderId="0" xfId="0" applyFont="1" applyAlignment="1">
      <alignment horizontal="center"/>
    </xf>
    <xf numFmtId="0" fontId="8" fillId="5" borderId="4" xfId="0" applyFont="1" applyFill="1" applyBorder="1" applyAlignment="1">
      <alignment horizontal="center"/>
    </xf>
    <xf numFmtId="0" fontId="8" fillId="5" borderId="4" xfId="0" applyFont="1" applyFill="1" applyBorder="1" applyAlignment="1">
      <alignment horizontal="center" wrapText="1"/>
    </xf>
    <xf numFmtId="0" fontId="8" fillId="5" borderId="2" xfId="0" applyFont="1" applyFill="1" applyBorder="1" applyAlignment="1">
      <alignment horizontal="center"/>
    </xf>
    <xf numFmtId="0" fontId="9" fillId="5" borderId="4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  <xf numFmtId="0" fontId="4" fillId="3" borderId="5" xfId="0" applyFont="1" applyFill="1" applyBorder="1" applyAlignment="1">
      <alignment horizontal="center"/>
    </xf>
    <xf numFmtId="0" fontId="4" fillId="4" borderId="6" xfId="0" applyFont="1" applyFill="1" applyBorder="1" applyAlignment="1">
      <alignment horizontal="center"/>
    </xf>
    <xf numFmtId="0" fontId="4" fillId="5" borderId="7" xfId="0" applyFont="1" applyFill="1" applyBorder="1" applyAlignment="1">
      <alignment horizontal="center"/>
    </xf>
    <xf numFmtId="0" fontId="4" fillId="5" borderId="8" xfId="0" applyFont="1" applyFill="1" applyBorder="1" applyAlignment="1">
      <alignment horizontal="center"/>
    </xf>
    <xf numFmtId="0" fontId="4" fillId="5" borderId="9" xfId="0" applyFont="1" applyFill="1" applyBorder="1" applyAlignment="1">
      <alignment horizontal="center"/>
    </xf>
    <xf numFmtId="0" fontId="4" fillId="5" borderId="10" xfId="0" applyFont="1" applyFill="1" applyBorder="1" applyAlignment="1">
      <alignment horizontal="center"/>
    </xf>
    <xf numFmtId="0" fontId="4" fillId="5" borderId="0" xfId="0" applyFont="1" applyFill="1" applyAlignment="1">
      <alignment horizontal="center"/>
    </xf>
    <xf numFmtId="0" fontId="10" fillId="5" borderId="9" xfId="0" applyFont="1" applyFill="1" applyBorder="1" applyAlignment="1">
      <alignment horizontal="center" wrapText="1"/>
    </xf>
    <xf numFmtId="0" fontId="10" fillId="5" borderId="8" xfId="0" applyFont="1" applyFill="1" applyBorder="1" applyAlignment="1">
      <alignment horizontal="center" wrapText="1"/>
    </xf>
    <xf numFmtId="0" fontId="4" fillId="4" borderId="5" xfId="0" applyFon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4" fillId="3" borderId="11" xfId="0" applyFont="1" applyFill="1" applyBorder="1" applyAlignment="1">
      <alignment horizontal="center"/>
    </xf>
    <xf numFmtId="0" fontId="4" fillId="4" borderId="11" xfId="0" applyFont="1" applyFill="1" applyBorder="1" applyAlignment="1">
      <alignment horizontal="center"/>
    </xf>
    <xf numFmtId="165" fontId="4" fillId="5" borderId="12" xfId="0" applyNumberFormat="1" applyFont="1" applyFill="1" applyBorder="1" applyAlignment="1">
      <alignment horizontal="center"/>
    </xf>
    <xf numFmtId="165" fontId="4" fillId="5" borderId="13" xfId="0" applyNumberFormat="1" applyFont="1" applyFill="1" applyBorder="1" applyAlignment="1">
      <alignment horizontal="center"/>
    </xf>
    <xf numFmtId="165" fontId="4" fillId="5" borderId="14" xfId="0" applyNumberFormat="1" applyFont="1" applyFill="1" applyBorder="1" applyAlignment="1">
      <alignment horizontal="center"/>
    </xf>
    <xf numFmtId="0" fontId="4" fillId="5" borderId="12" xfId="0" applyFont="1" applyFill="1" applyBorder="1" applyAlignment="1">
      <alignment horizontal="center"/>
    </xf>
    <xf numFmtId="0" fontId="4" fillId="5" borderId="13" xfId="0" applyFont="1" applyFill="1" applyBorder="1" applyAlignment="1">
      <alignment horizontal="center"/>
    </xf>
    <xf numFmtId="17" fontId="8" fillId="0" borderId="4" xfId="0" applyNumberFormat="1" applyFont="1" applyBorder="1" applyAlignment="1">
      <alignment wrapText="1"/>
    </xf>
    <xf numFmtId="166" fontId="4" fillId="0" borderId="12" xfId="0" applyNumberFormat="1" applyFont="1" applyBorder="1" applyAlignment="1">
      <alignment horizontal="center"/>
    </xf>
    <xf numFmtId="165" fontId="4" fillId="0" borderId="12" xfId="0" applyNumberFormat="1" applyFont="1" applyBorder="1" applyAlignment="1">
      <alignment horizontal="center"/>
    </xf>
    <xf numFmtId="2" fontId="4" fillId="0" borderId="12" xfId="0" applyNumberFormat="1" applyFont="1" applyBorder="1" applyAlignment="1">
      <alignment horizontal="center"/>
    </xf>
    <xf numFmtId="0" fontId="4" fillId="0" borderId="4" xfId="0" applyFont="1" applyBorder="1"/>
    <xf numFmtId="2" fontId="4" fillId="0" borderId="4" xfId="0" applyNumberFormat="1" applyFont="1" applyBorder="1" applyAlignment="1">
      <alignment horizontal="center"/>
    </xf>
    <xf numFmtId="165" fontId="4" fillId="0" borderId="4" xfId="0" applyNumberFormat="1" applyFont="1" applyBorder="1" applyAlignment="1">
      <alignment horizontal="center"/>
    </xf>
    <xf numFmtId="0" fontId="11" fillId="0" borderId="0" xfId="0" applyFont="1" applyAlignment="1">
      <alignment horizontal="left"/>
    </xf>
    <xf numFmtId="0" fontId="4" fillId="0" borderId="7" xfId="0" applyFont="1" applyBorder="1"/>
    <xf numFmtId="165" fontId="4" fillId="0" borderId="7" xfId="0" applyNumberFormat="1" applyFont="1" applyBorder="1" applyAlignment="1">
      <alignment horizontal="center"/>
    </xf>
    <xf numFmtId="2" fontId="4" fillId="0" borderId="7" xfId="0" applyNumberFormat="1" applyFont="1" applyBorder="1" applyAlignment="1">
      <alignment horizontal="center"/>
    </xf>
    <xf numFmtId="0" fontId="8" fillId="0" borderId="7" xfId="0" applyFont="1" applyBorder="1" applyAlignment="1">
      <alignment horizontal="right"/>
    </xf>
    <xf numFmtId="166" fontId="12" fillId="2" borderId="6" xfId="0" applyNumberFormat="1" applyFont="1" applyFill="1" applyBorder="1"/>
    <xf numFmtId="166" fontId="8" fillId="0" borderId="7" xfId="0" applyNumberFormat="1" applyFont="1" applyBorder="1" applyAlignment="1">
      <alignment horizontal="center"/>
    </xf>
    <xf numFmtId="166" fontId="12" fillId="2" borderId="15" xfId="0" applyNumberFormat="1" applyFont="1" applyFill="1" applyBorder="1"/>
    <xf numFmtId="165" fontId="12" fillId="2" borderId="15" xfId="0" applyNumberFormat="1" applyFont="1" applyFill="1" applyBorder="1"/>
    <xf numFmtId="165" fontId="12" fillId="2" borderId="10" xfId="0" applyNumberFormat="1" applyFont="1" applyFill="1" applyBorder="1"/>
    <xf numFmtId="165" fontId="0" fillId="0" borderId="0" xfId="0" applyNumberFormat="1"/>
    <xf numFmtId="0" fontId="4" fillId="0" borderId="16" xfId="0" applyFont="1" applyBorder="1" applyAlignment="1">
      <alignment horizontal="right"/>
    </xf>
    <xf numFmtId="167" fontId="4" fillId="0" borderId="17" xfId="3" applyNumberFormat="1" applyFont="1" applyBorder="1" applyAlignment="1">
      <alignment horizontal="center"/>
    </xf>
    <xf numFmtId="167" fontId="4" fillId="0" borderId="18" xfId="3" applyNumberFormat="1" applyFont="1" applyBorder="1" applyAlignment="1">
      <alignment horizontal="center"/>
    </xf>
    <xf numFmtId="0" fontId="4" fillId="0" borderId="19" xfId="0" applyFont="1" applyBorder="1" applyAlignment="1">
      <alignment horizontal="right"/>
    </xf>
    <xf numFmtId="166" fontId="4" fillId="0" borderId="4" xfId="0" applyNumberFormat="1" applyFont="1" applyBorder="1" applyAlignment="1">
      <alignment horizontal="center"/>
    </xf>
    <xf numFmtId="165" fontId="4" fillId="0" borderId="20" xfId="0" applyNumberFormat="1" applyFont="1" applyBorder="1" applyAlignment="1">
      <alignment horizontal="center"/>
    </xf>
    <xf numFmtId="0" fontId="4" fillId="0" borderId="21" xfId="0" applyFont="1" applyBorder="1" applyAlignment="1">
      <alignment horizontal="right"/>
    </xf>
    <xf numFmtId="166" fontId="4" fillId="0" borderId="22" xfId="0" applyNumberFormat="1" applyFont="1" applyBorder="1" applyAlignment="1">
      <alignment horizontal="center"/>
    </xf>
    <xf numFmtId="165" fontId="4" fillId="0" borderId="22" xfId="0" applyNumberFormat="1" applyFont="1" applyBorder="1" applyAlignment="1">
      <alignment horizontal="center"/>
    </xf>
    <xf numFmtId="2" fontId="4" fillId="0" borderId="22" xfId="0" applyNumberFormat="1" applyFont="1" applyBorder="1" applyAlignment="1">
      <alignment horizontal="center"/>
    </xf>
    <xf numFmtId="165" fontId="4" fillId="0" borderId="23" xfId="0" applyNumberFormat="1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left"/>
    </xf>
    <xf numFmtId="0" fontId="8" fillId="0" borderId="7" xfId="0" applyFont="1" applyBorder="1" applyAlignment="1">
      <alignment horizontal="center" wrapText="1"/>
    </xf>
    <xf numFmtId="17" fontId="8" fillId="0" borderId="16" xfId="0" applyNumberFormat="1" applyFont="1" applyBorder="1" applyAlignment="1">
      <alignment wrapText="1"/>
    </xf>
    <xf numFmtId="166" fontId="15" fillId="0" borderId="25" xfId="0" applyNumberFormat="1" applyFont="1" applyBorder="1" applyAlignment="1">
      <alignment horizontal="center"/>
    </xf>
    <xf numFmtId="165" fontId="15" fillId="0" borderId="25" xfId="0" applyNumberFormat="1" applyFont="1" applyBorder="1" applyAlignment="1">
      <alignment horizontal="center"/>
    </xf>
    <xf numFmtId="166" fontId="15" fillId="0" borderId="26" xfId="0" applyNumberFormat="1" applyFont="1" applyBorder="1" applyAlignment="1">
      <alignment horizontal="center"/>
    </xf>
    <xf numFmtId="0" fontId="16" fillId="0" borderId="0" xfId="0" applyFont="1"/>
    <xf numFmtId="0" fontId="4" fillId="0" borderId="19" xfId="0" applyFont="1" applyBorder="1"/>
    <xf numFmtId="166" fontId="15" fillId="0" borderId="4" xfId="0" applyNumberFormat="1" applyFont="1" applyBorder="1" applyAlignment="1">
      <alignment horizontal="center"/>
    </xf>
    <xf numFmtId="165" fontId="15" fillId="0" borderId="4" xfId="0" applyNumberFormat="1" applyFont="1" applyBorder="1" applyAlignment="1">
      <alignment horizontal="center"/>
    </xf>
    <xf numFmtId="166" fontId="15" fillId="0" borderId="20" xfId="0" applyNumberFormat="1" applyFont="1" applyBorder="1" applyAlignment="1">
      <alignment horizontal="center"/>
    </xf>
    <xf numFmtId="0" fontId="0" fillId="0" borderId="0" xfId="0" quotePrefix="1"/>
    <xf numFmtId="166" fontId="15" fillId="0" borderId="12" xfId="0" applyNumberFormat="1" applyFont="1" applyBorder="1" applyAlignment="1">
      <alignment horizontal="center"/>
    </xf>
    <xf numFmtId="165" fontId="15" fillId="0" borderId="12" xfId="0" applyNumberFormat="1" applyFont="1" applyBorder="1" applyAlignment="1">
      <alignment horizontal="center"/>
    </xf>
    <xf numFmtId="166" fontId="15" fillId="0" borderId="27" xfId="0" applyNumberFormat="1" applyFont="1" applyBorder="1" applyAlignment="1">
      <alignment horizontal="center"/>
    </xf>
    <xf numFmtId="0" fontId="4" fillId="0" borderId="21" xfId="0" applyFont="1" applyBorder="1"/>
    <xf numFmtId="166" fontId="15" fillId="0" borderId="7" xfId="0" applyNumberFormat="1" applyFont="1" applyBorder="1" applyAlignment="1">
      <alignment horizontal="center"/>
    </xf>
    <xf numFmtId="166" fontId="15" fillId="0" borderId="9" xfId="0" applyNumberFormat="1" applyFont="1" applyBorder="1" applyAlignment="1">
      <alignment horizontal="center"/>
    </xf>
    <xf numFmtId="165" fontId="15" fillId="0" borderId="9" xfId="0" applyNumberFormat="1" applyFont="1" applyBorder="1" applyAlignment="1">
      <alignment horizontal="center"/>
    </xf>
    <xf numFmtId="166" fontId="15" fillId="0" borderId="28" xfId="0" applyNumberFormat="1" applyFont="1" applyBorder="1" applyAlignment="1">
      <alignment horizontal="center"/>
    </xf>
    <xf numFmtId="0" fontId="7" fillId="0" borderId="0" xfId="1" quotePrefix="1" applyAlignment="1" applyProtection="1"/>
    <xf numFmtId="0" fontId="19" fillId="0" borderId="0" xfId="0" applyFont="1"/>
    <xf numFmtId="0" fontId="8" fillId="2" borderId="4" xfId="0" applyFont="1" applyFill="1" applyBorder="1" applyAlignment="1">
      <alignment horizontal="center"/>
    </xf>
    <xf numFmtId="0" fontId="9" fillId="6" borderId="4" xfId="0" applyFont="1" applyFill="1" applyBorder="1"/>
    <xf numFmtId="0" fontId="9" fillId="2" borderId="4" xfId="0" applyFont="1" applyFill="1" applyBorder="1" applyAlignment="1">
      <alignment horizontal="center"/>
    </xf>
    <xf numFmtId="17" fontId="4" fillId="0" borderId="4" xfId="0" applyNumberFormat="1" applyFont="1" applyBorder="1" applyAlignment="1">
      <alignment wrapText="1"/>
    </xf>
    <xf numFmtId="166" fontId="4" fillId="6" borderId="4" xfId="0" applyNumberFormat="1" applyFont="1" applyFill="1" applyBorder="1" applyAlignment="1">
      <alignment horizontal="center"/>
    </xf>
    <xf numFmtId="166" fontId="8" fillId="0" borderId="4" xfId="0" applyNumberFormat="1" applyFont="1" applyBorder="1" applyAlignment="1">
      <alignment horizontal="center"/>
    </xf>
    <xf numFmtId="167" fontId="1" fillId="0" borderId="4" xfId="3" applyNumberFormat="1" applyFont="1" applyBorder="1" applyAlignment="1">
      <alignment horizontal="center"/>
    </xf>
    <xf numFmtId="167" fontId="4" fillId="0" borderId="4" xfId="0" applyNumberFormat="1" applyFont="1" applyBorder="1" applyAlignment="1">
      <alignment horizontal="center"/>
    </xf>
    <xf numFmtId="166" fontId="4" fillId="2" borderId="4" xfId="0" applyNumberFormat="1" applyFont="1" applyFill="1" applyBorder="1" applyAlignment="1">
      <alignment horizontal="center"/>
    </xf>
    <xf numFmtId="166" fontId="4" fillId="2" borderId="0" xfId="0" applyNumberFormat="1" applyFont="1" applyFill="1" applyAlignment="1">
      <alignment horizontal="center"/>
    </xf>
    <xf numFmtId="166" fontId="4" fillId="7" borderId="4" xfId="0" applyNumberFormat="1" applyFont="1" applyFill="1" applyBorder="1" applyAlignment="1">
      <alignment horizontal="center"/>
    </xf>
    <xf numFmtId="166" fontId="20" fillId="0" borderId="0" xfId="0" applyNumberFormat="1" applyFont="1" applyAlignment="1">
      <alignment horizontal="center" vertical="center" wrapText="1"/>
    </xf>
    <xf numFmtId="166" fontId="15" fillId="0" borderId="4" xfId="0" applyNumberFormat="1" applyFont="1" applyBorder="1" applyAlignment="1">
      <alignment horizontal="center" vertical="center" wrapText="1"/>
    </xf>
    <xf numFmtId="166" fontId="4" fillId="2" borderId="3" xfId="0" applyNumberFormat="1" applyFont="1" applyFill="1" applyBorder="1" applyAlignment="1">
      <alignment horizontal="center"/>
    </xf>
    <xf numFmtId="166" fontId="4" fillId="0" borderId="3" xfId="0" applyNumberFormat="1" applyFont="1" applyBorder="1" applyAlignment="1">
      <alignment horizontal="center"/>
    </xf>
    <xf numFmtId="0" fontId="0" fillId="0" borderId="29" xfId="0" applyBorder="1"/>
    <xf numFmtId="166" fontId="15" fillId="0" borderId="30" xfId="0" applyNumberFormat="1" applyFont="1" applyBorder="1" applyAlignment="1">
      <alignment horizontal="center"/>
    </xf>
    <xf numFmtId="0" fontId="20" fillId="0" borderId="31" xfId="0" applyFont="1" applyBorder="1" applyAlignment="1">
      <alignment horizontal="center" vertical="center" wrapText="1"/>
    </xf>
    <xf numFmtId="0" fontId="20" fillId="0" borderId="32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 wrapText="1"/>
    </xf>
    <xf numFmtId="0" fontId="0" fillId="0" borderId="24" xfId="0" applyBorder="1"/>
    <xf numFmtId="166" fontId="15" fillId="0" borderId="34" xfId="0" applyNumberFormat="1" applyFont="1" applyBorder="1" applyAlignment="1">
      <alignment horizontal="center" vertical="center" wrapText="1"/>
    </xf>
    <xf numFmtId="0" fontId="20" fillId="0" borderId="35" xfId="0" applyFont="1" applyBorder="1" applyAlignment="1">
      <alignment horizontal="center" vertical="center" wrapText="1"/>
    </xf>
    <xf numFmtId="0" fontId="20" fillId="0" borderId="36" xfId="0" applyFont="1" applyBorder="1" applyAlignment="1">
      <alignment horizontal="center" vertical="center" wrapText="1"/>
    </xf>
    <xf numFmtId="0" fontId="20" fillId="0" borderId="37" xfId="0" applyFont="1" applyBorder="1" applyAlignment="1">
      <alignment horizontal="center" vertical="center" wrapText="1"/>
    </xf>
    <xf numFmtId="0" fontId="0" fillId="0" borderId="38" xfId="0" applyBorder="1"/>
    <xf numFmtId="166" fontId="15" fillId="0" borderId="39" xfId="0" applyNumberFormat="1" applyFont="1" applyBorder="1" applyAlignment="1">
      <alignment horizontal="center" vertical="center" wrapText="1"/>
    </xf>
    <xf numFmtId="0" fontId="0" fillId="0" borderId="0" xfId="0" applyAlignment="1">
      <alignment horizontal="right"/>
    </xf>
    <xf numFmtId="166" fontId="21" fillId="0" borderId="0" xfId="0" applyNumberFormat="1" applyFont="1" applyAlignment="1">
      <alignment horizontal="center"/>
    </xf>
    <xf numFmtId="167" fontId="4" fillId="0" borderId="0" xfId="3" applyNumberFormat="1" applyFont="1" applyAlignment="1">
      <alignment horizontal="center"/>
    </xf>
    <xf numFmtId="166" fontId="0" fillId="0" borderId="0" xfId="0" applyNumberFormat="1"/>
    <xf numFmtId="166" fontId="0" fillId="0" borderId="0" xfId="0" applyNumberFormat="1" applyAlignment="1">
      <alignment horizontal="center"/>
    </xf>
    <xf numFmtId="0" fontId="8" fillId="3" borderId="24" xfId="0" applyFont="1" applyFill="1" applyBorder="1" applyAlignment="1">
      <alignment horizontal="center"/>
    </xf>
    <xf numFmtId="0" fontId="8" fillId="3" borderId="0" xfId="0" applyFont="1" applyFill="1" applyAlignment="1">
      <alignment horizontal="center"/>
    </xf>
    <xf numFmtId="0" fontId="0" fillId="0" borderId="0" xfId="0" applyAlignment="1">
      <alignment horizontal="center"/>
    </xf>
    <xf numFmtId="0" fontId="2" fillId="2" borderId="0" xfId="2" applyFont="1" applyFill="1" applyAlignment="1">
      <alignment horizontal="center"/>
    </xf>
    <xf numFmtId="164" fontId="3" fillId="0" borderId="0" xfId="0" applyNumberFormat="1" applyFont="1" applyAlignment="1">
      <alignment horizontal="left"/>
    </xf>
    <xf numFmtId="0" fontId="8" fillId="0" borderId="0" xfId="0" applyFont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5" borderId="1" xfId="0" applyFont="1" applyFill="1" applyBorder="1" applyAlignment="1">
      <alignment horizontal="center"/>
    </xf>
    <xf numFmtId="0" fontId="8" fillId="5" borderId="2" xfId="0" applyFont="1" applyFill="1" applyBorder="1" applyAlignment="1">
      <alignment horizontal="center"/>
    </xf>
    <xf numFmtId="0" fontId="8" fillId="5" borderId="3" xfId="0" applyFont="1" applyFill="1" applyBorder="1" applyAlignment="1">
      <alignment horizontal="center"/>
    </xf>
  </cellXfs>
  <cellStyles count="4">
    <cellStyle name="Hyperlink" xfId="1" builtinId="8"/>
    <cellStyle name="Normal" xfId="0" builtinId="0"/>
    <cellStyle name="Normal_Crnwd Daily Flow" xfId="3" xr:uid="{C6343717-A3FD-4F90-8560-52F4A5327823}"/>
    <cellStyle name="Normal_WW Plant Capacities" xfId="2" xr:uid="{397B7228-2BB1-44E0-8B07-B29BA347315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B95987-6298-420D-8834-F8C54CD57E6F}">
  <sheetPr>
    <tabColor rgb="FF92D050"/>
  </sheetPr>
  <dimension ref="A1:R60"/>
  <sheetViews>
    <sheetView tabSelected="1" zoomScale="90" zoomScaleNormal="90" workbookViewId="0">
      <selection activeCell="U17" sqref="U17"/>
    </sheetView>
  </sheetViews>
  <sheetFormatPr defaultRowHeight="14.25"/>
  <cols>
    <col min="1" max="1" width="12" customWidth="1"/>
    <col min="2" max="2" width="8.75" customWidth="1"/>
    <col min="3" max="3" width="9.375" customWidth="1"/>
    <col min="4" max="4" width="7.5" customWidth="1"/>
    <col min="5" max="5" width="7.75" customWidth="1"/>
    <col min="6" max="6" width="6.75" customWidth="1"/>
    <col min="7" max="7" width="6" customWidth="1"/>
    <col min="8" max="9" width="6.625" customWidth="1"/>
    <col min="10" max="10" width="7.75" customWidth="1"/>
    <col min="11" max="11" width="6.25" customWidth="1"/>
    <col min="12" max="12" width="8.625" customWidth="1"/>
    <col min="13" max="13" width="8.25" customWidth="1"/>
    <col min="14" max="14" width="8.125" bestFit="1" customWidth="1"/>
  </cols>
  <sheetData>
    <row r="1" spans="1:16" ht="18">
      <c r="A1" s="125" t="s">
        <v>0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</row>
    <row r="2" spans="1:16">
      <c r="A2" s="1"/>
      <c r="B2" s="2"/>
      <c r="C2" s="3"/>
      <c r="D2" s="1"/>
      <c r="E2" s="3"/>
      <c r="F2" s="3"/>
      <c r="G2" s="3"/>
      <c r="H2" s="3" t="s">
        <v>1</v>
      </c>
      <c r="I2" s="126">
        <v>45039</v>
      </c>
      <c r="J2" s="126"/>
      <c r="K2" s="3"/>
      <c r="L2" s="3"/>
      <c r="M2" s="3"/>
      <c r="N2" s="3"/>
    </row>
    <row r="3" spans="1:16" ht="15.75">
      <c r="A3" s="4"/>
      <c r="B3" s="2"/>
      <c r="C3" s="5" t="s">
        <v>2</v>
      </c>
      <c r="D3" s="6" t="s">
        <v>3</v>
      </c>
      <c r="E3" s="3"/>
      <c r="F3" s="3"/>
      <c r="G3" s="6"/>
      <c r="H3" s="6"/>
      <c r="I3" s="6"/>
      <c r="J3" s="7"/>
      <c r="K3" s="8"/>
      <c r="L3" s="9" t="s">
        <v>4</v>
      </c>
      <c r="M3" s="6"/>
      <c r="N3" s="6"/>
      <c r="P3" s="10" t="s">
        <v>5</v>
      </c>
    </row>
    <row r="4" spans="1:16">
      <c r="A4" s="4"/>
      <c r="B4" s="6"/>
      <c r="C4" s="5" t="s">
        <v>6</v>
      </c>
      <c r="D4" s="6" t="s">
        <v>7</v>
      </c>
      <c r="E4" s="6"/>
      <c r="F4" s="6"/>
      <c r="G4" s="6"/>
      <c r="H4" s="6"/>
      <c r="I4" s="6"/>
      <c r="J4" s="6"/>
      <c r="K4" s="11"/>
      <c r="L4" s="9" t="s">
        <v>8</v>
      </c>
      <c r="M4" s="6"/>
      <c r="N4" s="6"/>
    </row>
    <row r="5" spans="1:16">
      <c r="A5" s="4"/>
      <c r="B5" s="6"/>
      <c r="C5" s="5" t="s">
        <v>9</v>
      </c>
      <c r="D5" s="6" t="s">
        <v>10</v>
      </c>
      <c r="E5" s="6"/>
      <c r="F5" s="6"/>
      <c r="G5" s="6"/>
      <c r="H5" s="6"/>
      <c r="I5" s="6"/>
      <c r="J5" s="6"/>
      <c r="K5" s="12"/>
      <c r="L5" s="9" t="s">
        <v>11</v>
      </c>
      <c r="M5" s="6"/>
      <c r="N5" s="6"/>
    </row>
    <row r="6" spans="1:16">
      <c r="A6" s="4"/>
      <c r="B6" s="6"/>
      <c r="C6" s="5" t="s">
        <v>12</v>
      </c>
      <c r="D6" s="6" t="s">
        <v>13</v>
      </c>
      <c r="E6" s="6"/>
      <c r="F6" s="6"/>
      <c r="G6" s="6"/>
      <c r="H6" s="6"/>
      <c r="I6" s="6"/>
      <c r="J6" s="6"/>
      <c r="K6" s="6"/>
      <c r="L6" s="9"/>
      <c r="M6" s="6"/>
      <c r="N6" s="6"/>
    </row>
    <row r="7" spans="1:16">
      <c r="A7" s="4"/>
      <c r="B7" s="6"/>
      <c r="C7" s="6"/>
      <c r="D7" s="4"/>
      <c r="E7" s="6"/>
      <c r="F7" s="6"/>
      <c r="G7" s="6"/>
      <c r="H7" s="6"/>
      <c r="I7" s="6"/>
      <c r="J7" s="6"/>
      <c r="K7" s="6"/>
      <c r="L7" s="9"/>
      <c r="M7" s="6"/>
      <c r="N7" s="6"/>
    </row>
    <row r="8" spans="1:16" ht="19.5" customHeight="1">
      <c r="A8" s="13"/>
      <c r="B8" s="127" t="s">
        <v>14</v>
      </c>
      <c r="C8" s="127"/>
      <c r="D8" s="127"/>
      <c r="E8" s="127"/>
      <c r="F8" s="127"/>
      <c r="G8" s="127"/>
      <c r="H8" s="127"/>
      <c r="I8" s="127"/>
      <c r="J8" s="127"/>
      <c r="K8" s="127"/>
      <c r="L8" s="127"/>
      <c r="M8" s="127"/>
      <c r="N8" s="127"/>
    </row>
    <row r="9" spans="1:16" ht="25.5">
      <c r="A9" s="14"/>
      <c r="B9" s="128" t="s">
        <v>15</v>
      </c>
      <c r="C9" s="129"/>
      <c r="D9" s="130" t="s">
        <v>16</v>
      </c>
      <c r="E9" s="131"/>
      <c r="F9" s="132"/>
      <c r="G9" s="15" t="s">
        <v>17</v>
      </c>
      <c r="H9" s="131" t="s">
        <v>18</v>
      </c>
      <c r="I9" s="131"/>
      <c r="J9" s="16" t="s">
        <v>19</v>
      </c>
      <c r="K9" s="17" t="s">
        <v>20</v>
      </c>
      <c r="L9" s="15" t="s">
        <v>21</v>
      </c>
      <c r="M9" s="18" t="s">
        <v>22</v>
      </c>
      <c r="N9" s="19" t="s">
        <v>17</v>
      </c>
    </row>
    <row r="10" spans="1:16" ht="25.5">
      <c r="A10" s="14"/>
      <c r="B10" s="20" t="s">
        <v>23</v>
      </c>
      <c r="C10" s="21" t="s">
        <v>24</v>
      </c>
      <c r="D10" s="22" t="s">
        <v>25</v>
      </c>
      <c r="E10" s="22" t="s">
        <v>24</v>
      </c>
      <c r="F10" s="23" t="s">
        <v>26</v>
      </c>
      <c r="G10" s="24" t="s">
        <v>26</v>
      </c>
      <c r="H10" s="25" t="s">
        <v>27</v>
      </c>
      <c r="I10" s="26" t="s">
        <v>26</v>
      </c>
      <c r="J10" s="24" t="s">
        <v>26</v>
      </c>
      <c r="K10" s="26" t="s">
        <v>27</v>
      </c>
      <c r="L10" s="24" t="s">
        <v>26</v>
      </c>
      <c r="M10" s="27" t="s">
        <v>28</v>
      </c>
      <c r="N10" s="28" t="s">
        <v>28</v>
      </c>
    </row>
    <row r="11" spans="1:16">
      <c r="A11" s="14"/>
      <c r="B11" s="20" t="s">
        <v>29</v>
      </c>
      <c r="C11" s="29" t="s">
        <v>29</v>
      </c>
      <c r="D11" s="24" t="s">
        <v>30</v>
      </c>
      <c r="E11" s="24" t="s">
        <v>30</v>
      </c>
      <c r="F11" s="23" t="s">
        <v>30</v>
      </c>
      <c r="G11" s="24" t="s">
        <v>30</v>
      </c>
      <c r="H11" s="23" t="s">
        <v>31</v>
      </c>
      <c r="I11" s="26" t="s">
        <v>31</v>
      </c>
      <c r="J11" s="24" t="s">
        <v>32</v>
      </c>
      <c r="K11" s="26" t="s">
        <v>30</v>
      </c>
      <c r="L11" s="24" t="s">
        <v>33</v>
      </c>
      <c r="M11" s="24" t="s">
        <v>30</v>
      </c>
      <c r="N11" s="23" t="s">
        <v>30</v>
      </c>
    </row>
    <row r="12" spans="1:16">
      <c r="A12" s="30" t="s">
        <v>34</v>
      </c>
      <c r="B12" s="31">
        <v>0.249</v>
      </c>
      <c r="C12" s="32" t="s">
        <v>35</v>
      </c>
      <c r="D12" s="33">
        <v>20</v>
      </c>
      <c r="E12" s="33">
        <v>30</v>
      </c>
      <c r="F12" s="34">
        <v>60</v>
      </c>
      <c r="G12" s="33">
        <v>5</v>
      </c>
      <c r="H12" s="34">
        <v>6</v>
      </c>
      <c r="I12" s="35">
        <v>8.5</v>
      </c>
      <c r="J12" s="36">
        <v>25</v>
      </c>
      <c r="K12" s="35">
        <v>1</v>
      </c>
      <c r="L12" s="33">
        <v>2.4</v>
      </c>
      <c r="M12" s="36" t="s">
        <v>35</v>
      </c>
      <c r="N12" s="37" t="s">
        <v>35</v>
      </c>
    </row>
    <row r="13" spans="1:16" ht="22.5" customHeight="1">
      <c r="A13" s="38">
        <v>43466</v>
      </c>
      <c r="B13" s="39">
        <f>B37</f>
        <v>9.3354838709677451E-2</v>
      </c>
      <c r="C13" s="39">
        <f>'Cross Creek Flow Summary'!AI5</f>
        <v>7.3129032258064511E-2</v>
      </c>
      <c r="D13" s="40">
        <v>0.16</v>
      </c>
      <c r="E13" s="40">
        <v>0</v>
      </c>
      <c r="F13" s="40">
        <v>0</v>
      </c>
      <c r="G13" s="41">
        <v>0.34200000000000003</v>
      </c>
      <c r="H13" s="41">
        <v>7.17</v>
      </c>
      <c r="I13" s="41">
        <v>7.75</v>
      </c>
      <c r="J13" s="40">
        <v>0</v>
      </c>
      <c r="K13" s="40">
        <v>2</v>
      </c>
      <c r="L13" s="40">
        <v>2.4</v>
      </c>
      <c r="M13" s="40">
        <v>132</v>
      </c>
      <c r="N13" s="40">
        <v>248</v>
      </c>
    </row>
    <row r="14" spans="1:16" ht="22.5" customHeight="1">
      <c r="A14" s="42" t="s">
        <v>36</v>
      </c>
      <c r="B14" s="39">
        <f t="shared" ref="B14:B24" si="0">B38</f>
        <v>0.12821428571428575</v>
      </c>
      <c r="C14" s="39">
        <f>'Cross Creek Flow Summary'!AI6</f>
        <v>8.1892857142857142E-2</v>
      </c>
      <c r="D14" s="40">
        <v>2</v>
      </c>
      <c r="E14" s="40">
        <v>2</v>
      </c>
      <c r="F14" s="40">
        <v>2</v>
      </c>
      <c r="G14" s="41">
        <v>1.2</v>
      </c>
      <c r="H14" s="41">
        <v>7.1520000000000001</v>
      </c>
      <c r="I14" s="41">
        <v>7.6</v>
      </c>
      <c r="J14" s="40">
        <v>0</v>
      </c>
      <c r="K14" s="40">
        <v>1.6</v>
      </c>
      <c r="L14" s="40">
        <v>2.4</v>
      </c>
      <c r="M14" s="40">
        <v>124</v>
      </c>
      <c r="N14" s="40">
        <v>211</v>
      </c>
    </row>
    <row r="15" spans="1:16" ht="22.5" customHeight="1">
      <c r="A15" s="42" t="s">
        <v>37</v>
      </c>
      <c r="B15" s="39">
        <f t="shared" si="0"/>
        <v>0.11041935483870972</v>
      </c>
      <c r="C15" s="39">
        <f>'Cross Creek Flow Summary'!AI7</f>
        <v>9.909677419354837E-2</v>
      </c>
      <c r="D15" s="40">
        <v>0</v>
      </c>
      <c r="E15" s="40">
        <v>0</v>
      </c>
      <c r="F15" s="40">
        <v>0</v>
      </c>
      <c r="G15" s="43">
        <v>3.3</v>
      </c>
      <c r="H15" s="43">
        <v>7.28</v>
      </c>
      <c r="I15" s="43">
        <v>7.71</v>
      </c>
      <c r="J15" s="44">
        <v>0</v>
      </c>
      <c r="K15" s="44">
        <v>1.6</v>
      </c>
      <c r="L15" s="44">
        <v>2.4</v>
      </c>
      <c r="M15" s="44">
        <v>163</v>
      </c>
      <c r="N15" s="44">
        <v>239</v>
      </c>
    </row>
    <row r="16" spans="1:16" ht="22.5" customHeight="1">
      <c r="A16" s="42" t="s">
        <v>38</v>
      </c>
      <c r="B16" s="39">
        <f t="shared" si="0"/>
        <v>3.3766666666666681E-2</v>
      </c>
      <c r="C16" s="39">
        <f>'Cross Creek Flow Summary'!AI8</f>
        <v>0.10835483870967744</v>
      </c>
      <c r="D16" s="44">
        <v>3</v>
      </c>
      <c r="E16" s="44">
        <v>1.5</v>
      </c>
      <c r="F16" s="44">
        <v>3</v>
      </c>
      <c r="G16" s="43">
        <v>0.8</v>
      </c>
      <c r="H16" s="43">
        <v>7.26</v>
      </c>
      <c r="I16" s="43">
        <v>7.76</v>
      </c>
      <c r="J16" s="44">
        <v>0</v>
      </c>
      <c r="K16" s="44">
        <v>1.6</v>
      </c>
      <c r="L16" s="44">
        <v>2.4</v>
      </c>
      <c r="M16" s="44">
        <v>162</v>
      </c>
      <c r="N16" s="44">
        <v>243</v>
      </c>
    </row>
    <row r="17" spans="1:16" ht="22.5" customHeight="1">
      <c r="A17" s="42" t="s">
        <v>39</v>
      </c>
      <c r="B17" s="39">
        <f t="shared" si="0"/>
        <v>2.4161290322580645E-2</v>
      </c>
      <c r="C17" s="39">
        <f>'Cross Creek Flow Summary'!AI9</f>
        <v>0.11406451612903225</v>
      </c>
      <c r="D17" s="44">
        <v>2</v>
      </c>
      <c r="E17" s="44">
        <v>1</v>
      </c>
      <c r="F17" s="44">
        <v>2</v>
      </c>
      <c r="G17" s="43">
        <v>1.2</v>
      </c>
      <c r="H17" s="43">
        <v>7.37</v>
      </c>
      <c r="I17" s="43">
        <v>7.91</v>
      </c>
      <c r="J17" s="44">
        <v>0</v>
      </c>
      <c r="K17" s="44">
        <v>1.6</v>
      </c>
      <c r="L17" s="44">
        <v>2.4</v>
      </c>
      <c r="M17" s="44">
        <v>150</v>
      </c>
      <c r="N17" s="44">
        <v>130</v>
      </c>
      <c r="O17" s="45"/>
    </row>
    <row r="18" spans="1:16" ht="22.5" customHeight="1">
      <c r="A18" s="42" t="s">
        <v>40</v>
      </c>
      <c r="B18" s="39">
        <f t="shared" si="0"/>
        <v>0.12235483870967742</v>
      </c>
      <c r="C18" s="39">
        <f>'Cross Creek Flow Summary'!AI10</f>
        <v>9.1733333333333292E-2</v>
      </c>
      <c r="D18" s="44">
        <v>1.71</v>
      </c>
      <c r="E18" s="44">
        <v>1.1399999999999999</v>
      </c>
      <c r="F18" s="44">
        <v>2.29</v>
      </c>
      <c r="G18" s="43">
        <v>0</v>
      </c>
      <c r="H18" s="43">
        <v>6.99</v>
      </c>
      <c r="I18" s="43">
        <v>7.72</v>
      </c>
      <c r="J18" s="44">
        <v>0</v>
      </c>
      <c r="K18" s="44">
        <v>3.27</v>
      </c>
      <c r="L18" s="44">
        <v>1.5</v>
      </c>
      <c r="M18" s="44">
        <v>122</v>
      </c>
      <c r="N18" s="44">
        <v>162</v>
      </c>
    </row>
    <row r="19" spans="1:16" ht="22.5" customHeight="1">
      <c r="A19" s="42" t="s">
        <v>41</v>
      </c>
      <c r="B19" s="39">
        <f t="shared" si="0"/>
        <v>9.5838709677419337E-2</v>
      </c>
      <c r="C19" s="39">
        <f>'Cross Creek Flow Summary'!AI11</f>
        <v>5.4451612903225803E-2</v>
      </c>
      <c r="D19" s="44">
        <v>0</v>
      </c>
      <c r="E19" s="44">
        <v>0</v>
      </c>
      <c r="F19" s="44">
        <v>0</v>
      </c>
      <c r="G19" s="43">
        <v>5.5</v>
      </c>
      <c r="H19" s="43">
        <v>6.52</v>
      </c>
      <c r="I19" s="43">
        <v>7.1</v>
      </c>
      <c r="J19" s="44">
        <v>0</v>
      </c>
      <c r="K19" s="44">
        <v>1.6</v>
      </c>
      <c r="L19" s="44">
        <v>2.4</v>
      </c>
      <c r="M19" s="44">
        <v>142</v>
      </c>
      <c r="N19" s="44">
        <v>61.6</v>
      </c>
      <c r="O19" s="45"/>
    </row>
    <row r="20" spans="1:16" ht="22.5" customHeight="1">
      <c r="A20" s="42" t="s">
        <v>42</v>
      </c>
      <c r="B20" s="39">
        <f t="shared" si="0"/>
        <v>9.2387096774193572E-2</v>
      </c>
      <c r="C20" s="39">
        <f>'Cross Creek Flow Summary'!AI12</f>
        <v>4.5806451612903233E-2</v>
      </c>
      <c r="D20" s="44">
        <v>0</v>
      </c>
      <c r="E20" s="44">
        <v>0</v>
      </c>
      <c r="F20" s="44">
        <v>0</v>
      </c>
      <c r="G20" s="43">
        <v>3.9</v>
      </c>
      <c r="H20" s="43">
        <v>6.91</v>
      </c>
      <c r="I20" s="43">
        <v>7.82</v>
      </c>
      <c r="J20" s="44">
        <v>0</v>
      </c>
      <c r="K20" s="44">
        <v>1.6</v>
      </c>
      <c r="L20" s="44">
        <v>2.4</v>
      </c>
      <c r="M20" s="44">
        <v>138</v>
      </c>
      <c r="N20" s="44">
        <v>107</v>
      </c>
    </row>
    <row r="21" spans="1:16" ht="22.5" customHeight="1">
      <c r="A21" s="42" t="s">
        <v>43</v>
      </c>
      <c r="B21" s="39">
        <f t="shared" si="0"/>
        <v>7.7566666666666645E-2</v>
      </c>
      <c r="C21" s="39">
        <f>'Cross Creek Flow Summary'!AI13</f>
        <v>8.7166666666666684E-2</v>
      </c>
      <c r="D21" s="44">
        <v>0.66600000000000004</v>
      </c>
      <c r="E21" s="44">
        <v>4</v>
      </c>
      <c r="F21" s="44">
        <v>5</v>
      </c>
      <c r="G21" s="43">
        <v>1.3</v>
      </c>
      <c r="H21" s="43">
        <v>7.32</v>
      </c>
      <c r="I21" s="43">
        <v>7.8</v>
      </c>
      <c r="J21" s="44">
        <v>0</v>
      </c>
      <c r="K21" s="44">
        <v>1.6</v>
      </c>
      <c r="L21" s="44">
        <v>2.4</v>
      </c>
      <c r="M21" s="44">
        <v>82</v>
      </c>
      <c r="N21" s="44">
        <v>153</v>
      </c>
    </row>
    <row r="22" spans="1:16" ht="22.5" customHeight="1">
      <c r="A22" s="42" t="s">
        <v>44</v>
      </c>
      <c r="B22" s="39">
        <f t="shared" si="0"/>
        <v>0.10119354838709679</v>
      </c>
      <c r="C22" s="39">
        <f>'Cross Creek Flow Summary'!AI14</f>
        <v>0.16600000000000004</v>
      </c>
      <c r="D22" s="44">
        <v>0.23200000000000001</v>
      </c>
      <c r="E22" s="44">
        <v>1.66</v>
      </c>
      <c r="F22" s="44">
        <v>3</v>
      </c>
      <c r="G22" s="43">
        <v>0.8</v>
      </c>
      <c r="H22" s="43">
        <v>7.3</v>
      </c>
      <c r="I22" s="43">
        <v>7.91</v>
      </c>
      <c r="J22" s="44">
        <v>0</v>
      </c>
      <c r="K22" s="44">
        <v>1.6</v>
      </c>
      <c r="L22" s="44">
        <v>2.4</v>
      </c>
      <c r="M22" s="44">
        <v>187</v>
      </c>
      <c r="N22" s="44">
        <v>246</v>
      </c>
    </row>
    <row r="23" spans="1:16" ht="22.5" customHeight="1">
      <c r="A23" s="42" t="s">
        <v>45</v>
      </c>
      <c r="B23" s="39">
        <f t="shared" si="0"/>
        <v>0.11126666666666667</v>
      </c>
      <c r="C23" s="39">
        <f>'Cross Creek Flow Summary'!AI15</f>
        <v>0.1384</v>
      </c>
      <c r="D23" s="44">
        <v>0.1</v>
      </c>
      <c r="E23" s="44">
        <v>1</v>
      </c>
      <c r="F23" s="44">
        <v>2</v>
      </c>
      <c r="G23" s="43">
        <v>0</v>
      </c>
      <c r="H23" s="43">
        <v>7.29</v>
      </c>
      <c r="I23" s="43">
        <v>7.76</v>
      </c>
      <c r="J23" s="44">
        <v>0</v>
      </c>
      <c r="K23" s="44">
        <v>1.6</v>
      </c>
      <c r="L23" s="44">
        <v>2.4</v>
      </c>
      <c r="M23" s="44">
        <v>145</v>
      </c>
      <c r="N23" s="44">
        <v>177</v>
      </c>
    </row>
    <row r="24" spans="1:16" ht="22.5" customHeight="1">
      <c r="A24" s="46" t="s">
        <v>46</v>
      </c>
      <c r="B24" s="39">
        <f t="shared" si="0"/>
        <v>8.8032258064516131E-2</v>
      </c>
      <c r="C24" s="39">
        <f>'Cross Creek Flow Summary'!AI16</f>
        <v>8.8935483870967738E-2</v>
      </c>
      <c r="D24" s="47">
        <v>0.01</v>
      </c>
      <c r="E24" s="47">
        <v>2</v>
      </c>
      <c r="F24" s="47">
        <v>1</v>
      </c>
      <c r="G24" s="48">
        <v>1.9</v>
      </c>
      <c r="H24" s="48">
        <v>7.91</v>
      </c>
      <c r="I24" s="48">
        <v>7.1</v>
      </c>
      <c r="J24" s="47">
        <v>0</v>
      </c>
      <c r="K24" s="47">
        <v>1.6</v>
      </c>
      <c r="L24" s="47">
        <v>2.4</v>
      </c>
      <c r="M24" s="47">
        <v>122</v>
      </c>
      <c r="N24" s="47">
        <v>183</v>
      </c>
    </row>
    <row r="25" spans="1:16" ht="25.5" customHeight="1" thickBot="1">
      <c r="A25" s="49" t="s">
        <v>47</v>
      </c>
      <c r="B25" s="50"/>
      <c r="C25" s="51">
        <f>SUM(C13:C24)</f>
        <v>1.1490315668202764</v>
      </c>
      <c r="D25" s="52"/>
      <c r="E25" s="52"/>
      <c r="F25" s="53"/>
      <c r="G25" s="53"/>
      <c r="H25" s="53"/>
      <c r="I25" s="53"/>
      <c r="J25" s="53"/>
      <c r="K25" s="53"/>
      <c r="L25" s="53"/>
      <c r="M25" s="53"/>
      <c r="N25" s="54"/>
      <c r="O25" s="55"/>
      <c r="P25" s="55"/>
    </row>
    <row r="26" spans="1:16" ht="25.5" customHeight="1">
      <c r="A26" s="56" t="s">
        <v>48</v>
      </c>
      <c r="B26" s="57">
        <f>IF(ISERROR(AVERAGE(B13:B24))," ",AVERAGE(B13:B24))</f>
        <v>8.9879685099846396E-2</v>
      </c>
      <c r="C26" s="57">
        <f t="shared" ref="C26:N26" si="1">IF(ISERROR(AVERAGE(C13:C24))," ",AVERAGE(C13:C24))</f>
        <v>9.5752630568356367E-2</v>
      </c>
      <c r="D26" s="57">
        <f t="shared" si="1"/>
        <v>0.82316666666666671</v>
      </c>
      <c r="E26" s="57">
        <f t="shared" si="1"/>
        <v>1.1916666666666667</v>
      </c>
      <c r="F26" s="57">
        <f t="shared" si="1"/>
        <v>1.6908333333333332</v>
      </c>
      <c r="G26" s="57">
        <f t="shared" si="1"/>
        <v>1.6868333333333332</v>
      </c>
      <c r="H26" s="57">
        <f t="shared" si="1"/>
        <v>7.2060000000000004</v>
      </c>
      <c r="I26" s="57">
        <f t="shared" si="1"/>
        <v>7.6616666666666662</v>
      </c>
      <c r="J26" s="57">
        <f t="shared" si="1"/>
        <v>0</v>
      </c>
      <c r="K26" s="57">
        <f t="shared" si="1"/>
        <v>1.7725000000000002</v>
      </c>
      <c r="L26" s="57">
        <f t="shared" si="1"/>
        <v>2.3249999999999997</v>
      </c>
      <c r="M26" s="57">
        <f t="shared" si="1"/>
        <v>139.08333333333334</v>
      </c>
      <c r="N26" s="58">
        <f t="shared" si="1"/>
        <v>180.04999999999998</v>
      </c>
    </row>
    <row r="27" spans="1:16" ht="25.5" customHeight="1">
      <c r="A27" s="59" t="s">
        <v>49</v>
      </c>
      <c r="B27" s="60">
        <f>MIN(B13:B24)</f>
        <v>2.4161290322580645E-2</v>
      </c>
      <c r="C27" s="60">
        <f t="shared" ref="C27:N27" si="2">MIN(C13:C24)</f>
        <v>4.5806451612903233E-2</v>
      </c>
      <c r="D27" s="44">
        <f t="shared" si="2"/>
        <v>0</v>
      </c>
      <c r="E27" s="44">
        <f t="shared" si="2"/>
        <v>0</v>
      </c>
      <c r="F27" s="44">
        <f t="shared" si="2"/>
        <v>0</v>
      </c>
      <c r="G27" s="44">
        <f t="shared" si="2"/>
        <v>0</v>
      </c>
      <c r="H27" s="44">
        <f t="shared" si="2"/>
        <v>6.52</v>
      </c>
      <c r="I27" s="43">
        <f t="shared" si="2"/>
        <v>7.1</v>
      </c>
      <c r="J27" s="44">
        <f t="shared" si="2"/>
        <v>0</v>
      </c>
      <c r="K27" s="44">
        <f t="shared" si="2"/>
        <v>1.6</v>
      </c>
      <c r="L27" s="44">
        <f t="shared" si="2"/>
        <v>1.5</v>
      </c>
      <c r="M27" s="44">
        <f t="shared" si="2"/>
        <v>82</v>
      </c>
      <c r="N27" s="61">
        <f t="shared" si="2"/>
        <v>61.6</v>
      </c>
    </row>
    <row r="28" spans="1:16" ht="25.5" customHeight="1" thickBot="1">
      <c r="A28" s="62" t="s">
        <v>50</v>
      </c>
      <c r="B28" s="63">
        <f>MAX(B13:B24)</f>
        <v>0.12821428571428575</v>
      </c>
      <c r="C28" s="63">
        <f>MAX(C13:C24)</f>
        <v>0.16600000000000004</v>
      </c>
      <c r="D28" s="64">
        <f>MAX(D13:D24)</f>
        <v>3</v>
      </c>
      <c r="E28" s="64">
        <f t="shared" ref="E28:N28" si="3">MAX(E13:E24)</f>
        <v>4</v>
      </c>
      <c r="F28" s="64">
        <f t="shared" si="3"/>
        <v>5</v>
      </c>
      <c r="G28" s="64">
        <f t="shared" si="3"/>
        <v>5.5</v>
      </c>
      <c r="H28" s="64">
        <f t="shared" si="3"/>
        <v>7.91</v>
      </c>
      <c r="I28" s="65">
        <f t="shared" si="3"/>
        <v>7.91</v>
      </c>
      <c r="J28" s="64">
        <f t="shared" si="3"/>
        <v>0</v>
      </c>
      <c r="K28" s="64">
        <f t="shared" si="3"/>
        <v>3.27</v>
      </c>
      <c r="L28" s="64">
        <f t="shared" si="3"/>
        <v>2.4</v>
      </c>
      <c r="M28" s="64">
        <f t="shared" si="3"/>
        <v>187</v>
      </c>
      <c r="N28" s="66">
        <f t="shared" si="3"/>
        <v>248</v>
      </c>
    </row>
    <row r="32" spans="1:16">
      <c r="G32" s="67"/>
      <c r="H32" s="67"/>
      <c r="I32" s="67"/>
      <c r="J32" s="67"/>
      <c r="K32" s="67"/>
      <c r="L32" s="67"/>
      <c r="M32" s="67"/>
      <c r="N32" s="67"/>
      <c r="O32" s="67"/>
    </row>
    <row r="33" spans="1:18">
      <c r="G33" s="68"/>
    </row>
    <row r="34" spans="1:18">
      <c r="A34" s="122" t="s">
        <v>51</v>
      </c>
      <c r="B34" s="123"/>
      <c r="C34" s="123"/>
      <c r="D34" s="123"/>
      <c r="E34" s="123"/>
      <c r="G34" s="68"/>
    </row>
    <row r="35" spans="1:18">
      <c r="A35" s="6"/>
      <c r="B35" s="6"/>
      <c r="C35" s="6"/>
      <c r="D35" s="6"/>
      <c r="E35" s="6"/>
    </row>
    <row r="36" spans="1:18" ht="26.25" thickBot="1">
      <c r="A36" s="6"/>
      <c r="B36" s="69" t="s">
        <v>52</v>
      </c>
      <c r="C36" s="69" t="s">
        <v>53</v>
      </c>
      <c r="D36" s="69" t="s">
        <v>54</v>
      </c>
      <c r="E36" s="69" t="s">
        <v>55</v>
      </c>
      <c r="L36" s="124"/>
      <c r="M36" s="124"/>
      <c r="N36" s="124"/>
      <c r="O36" s="124"/>
      <c r="P36" s="124"/>
      <c r="Q36" s="124"/>
      <c r="R36" s="124"/>
    </row>
    <row r="37" spans="1:18" ht="15">
      <c r="A37" s="70">
        <v>43101</v>
      </c>
      <c r="B37" s="71">
        <v>9.3354838709677451E-2</v>
      </c>
      <c r="C37" s="71">
        <v>8.7562456360843449E-2</v>
      </c>
      <c r="D37" s="72">
        <v>0</v>
      </c>
      <c r="E37" s="73">
        <v>0.10412741935483871</v>
      </c>
      <c r="F37" s="74"/>
    </row>
    <row r="38" spans="1:18">
      <c r="A38" s="75" t="s">
        <v>36</v>
      </c>
      <c r="B38" s="76">
        <v>0.12821428571428575</v>
      </c>
      <c r="C38" s="76">
        <v>8.7461807010194112E-2</v>
      </c>
      <c r="D38" s="77">
        <v>3</v>
      </c>
      <c r="E38" s="78">
        <v>0.11066282642089098</v>
      </c>
      <c r="F38">
        <v>1</v>
      </c>
      <c r="G38" s="79" t="s">
        <v>56</v>
      </c>
    </row>
    <row r="39" spans="1:18">
      <c r="A39" s="75" t="s">
        <v>37</v>
      </c>
      <c r="B39" s="76">
        <v>0.11041935483870972</v>
      </c>
      <c r="C39" s="76">
        <v>9.0139226365032812E-2</v>
      </c>
      <c r="D39" s="77">
        <v>0</v>
      </c>
      <c r="E39" s="78">
        <v>9.0800102406554048E-2</v>
      </c>
      <c r="F39">
        <v>2</v>
      </c>
      <c r="G39" t="s">
        <v>57</v>
      </c>
    </row>
    <row r="40" spans="1:18">
      <c r="A40" s="75" t="s">
        <v>38</v>
      </c>
      <c r="B40" s="76">
        <v>3.3766666666666681E-2</v>
      </c>
      <c r="C40" s="76">
        <v>8.7445286971093425E-2</v>
      </c>
      <c r="D40" s="77">
        <v>0</v>
      </c>
      <c r="E40" s="78">
        <v>5.6115770609319014E-2</v>
      </c>
    </row>
    <row r="41" spans="1:18">
      <c r="A41" s="75" t="s">
        <v>39</v>
      </c>
      <c r="B41" s="76">
        <v>2.4161290322580645E-2</v>
      </c>
      <c r="C41" s="76">
        <v>7.9976078759949734E-2</v>
      </c>
      <c r="D41" s="77">
        <v>1</v>
      </c>
      <c r="E41" s="78">
        <v>5.6115770609319014E-2</v>
      </c>
    </row>
    <row r="42" spans="1:18">
      <c r="A42" s="75" t="s">
        <v>40</v>
      </c>
      <c r="B42" s="76">
        <v>0.12235483870967742</v>
      </c>
      <c r="C42" s="76">
        <v>8.1738639854768896E-2</v>
      </c>
      <c r="D42" s="77">
        <v>1</v>
      </c>
      <c r="E42" s="78">
        <v>6.0094265232974918E-2</v>
      </c>
    </row>
    <row r="43" spans="1:18">
      <c r="A43" s="75" t="s">
        <v>41</v>
      </c>
      <c r="B43" s="76">
        <v>9.5838709677419337E-2</v>
      </c>
      <c r="C43" s="76">
        <v>8.6735707303449247E-2</v>
      </c>
      <c r="D43" s="77">
        <v>2.5</v>
      </c>
      <c r="E43" s="78">
        <v>8.0784946236559144E-2</v>
      </c>
    </row>
    <row r="44" spans="1:18">
      <c r="A44" s="75" t="s">
        <v>42</v>
      </c>
      <c r="B44" s="76">
        <v>9.2387096774193572E-2</v>
      </c>
      <c r="C44" s="76">
        <v>9.1418991760927257E-2</v>
      </c>
      <c r="D44" s="77">
        <v>1.3</v>
      </c>
      <c r="E44" s="78">
        <v>0.10352688172043012</v>
      </c>
    </row>
    <row r="45" spans="1:18">
      <c r="A45" s="75" t="s">
        <v>43</v>
      </c>
      <c r="B45" s="76">
        <v>7.7566666666666645E-2</v>
      </c>
      <c r="C45" s="80">
        <v>9.3873537215472702E-2</v>
      </c>
      <c r="D45" s="81">
        <v>2</v>
      </c>
      <c r="E45" s="82">
        <v>8.8597491039426532E-2</v>
      </c>
    </row>
    <row r="46" spans="1:18">
      <c r="A46" s="75" t="s">
        <v>44</v>
      </c>
      <c r="B46" s="76">
        <v>0.10119354838709679</v>
      </c>
      <c r="C46" s="80">
        <v>9.0377936042452187E-2</v>
      </c>
      <c r="D46" s="81">
        <v>2</v>
      </c>
      <c r="E46" s="82">
        <v>9.0382437275985675E-2</v>
      </c>
    </row>
    <row r="47" spans="1:18">
      <c r="A47" s="75" t="s">
        <v>45</v>
      </c>
      <c r="B47" s="76">
        <v>0.11126666666666667</v>
      </c>
      <c r="C47" s="80">
        <v>9.0047633012149145E-2</v>
      </c>
      <c r="D47" s="81">
        <v>0.66</v>
      </c>
      <c r="E47" s="82">
        <v>9.6675627240143377E-2</v>
      </c>
    </row>
    <row r="48" spans="1:18" ht="15" thickBot="1">
      <c r="A48" s="83" t="s">
        <v>46</v>
      </c>
      <c r="B48" s="84">
        <v>8.8032258064516131E-2</v>
      </c>
      <c r="C48" s="85">
        <v>8.9879685099846396E-2</v>
      </c>
      <c r="D48" s="86">
        <v>3</v>
      </c>
      <c r="E48" s="87">
        <v>0.1001641577060932</v>
      </c>
    </row>
    <row r="49" spans="1:5">
      <c r="A49" s="70">
        <v>43466</v>
      </c>
      <c r="B49" s="76">
        <f>C13</f>
        <v>7.3129032258064511E-2</v>
      </c>
      <c r="C49" s="76">
        <f>AVERAGE(B38:B49)</f>
        <v>8.8194201228878652E-2</v>
      </c>
      <c r="D49" s="76">
        <f>E13</f>
        <v>0</v>
      </c>
      <c r="E49" s="76">
        <f>AVERAGE(B47:B49)</f>
        <v>9.0809318996415769E-2</v>
      </c>
    </row>
    <row r="50" spans="1:5">
      <c r="A50" s="75" t="s">
        <v>36</v>
      </c>
      <c r="B50" s="76">
        <f>C14</f>
        <v>8.1892857142857142E-2</v>
      </c>
      <c r="C50" s="76">
        <f t="shared" ref="C50:C58" si="4">AVERAGE(B39:B50)</f>
        <v>8.4334082181259609E-2</v>
      </c>
      <c r="D50" s="76">
        <f t="shared" ref="D50:D60" si="5">E14</f>
        <v>2</v>
      </c>
      <c r="E50" s="76">
        <f>AVERAGE(B49:B51)</f>
        <v>8.470622119815667E-2</v>
      </c>
    </row>
    <row r="51" spans="1:5">
      <c r="A51" s="75" t="s">
        <v>37</v>
      </c>
      <c r="B51" s="76">
        <f t="shared" ref="B51:B60" si="6">C15</f>
        <v>9.909677419354837E-2</v>
      </c>
      <c r="C51" s="76">
        <f t="shared" si="4"/>
        <v>8.3390533794162822E-2</v>
      </c>
      <c r="D51" s="76">
        <f t="shared" si="5"/>
        <v>0</v>
      </c>
      <c r="E51" s="76">
        <f>AVERAGE(B50:B52)</f>
        <v>9.644815668202765E-2</v>
      </c>
    </row>
    <row r="52" spans="1:5">
      <c r="A52" s="75" t="s">
        <v>38</v>
      </c>
      <c r="B52" s="76">
        <f t="shared" si="6"/>
        <v>0.10835483870967744</v>
      </c>
      <c r="C52" s="76">
        <f t="shared" si="4"/>
        <v>8.9606214797747052E-2</v>
      </c>
      <c r="D52" s="76">
        <f t="shared" si="5"/>
        <v>1.5</v>
      </c>
      <c r="E52" s="76">
        <f>AVERAGE(B51:B53)</f>
        <v>0.10717204301075269</v>
      </c>
    </row>
    <row r="53" spans="1:5">
      <c r="A53" s="75" t="s">
        <v>39</v>
      </c>
      <c r="B53" s="76">
        <f t="shared" si="6"/>
        <v>0.11406451612903225</v>
      </c>
      <c r="C53" s="76">
        <f t="shared" si="4"/>
        <v>9.7098150281618015E-2</v>
      </c>
      <c r="D53" s="76">
        <f t="shared" si="5"/>
        <v>1</v>
      </c>
      <c r="E53" s="76">
        <f>AVERAGE(B51:B53)</f>
        <v>0.10717204301075269</v>
      </c>
    </row>
    <row r="54" spans="1:5">
      <c r="A54" s="75" t="s">
        <v>40</v>
      </c>
      <c r="B54" s="76">
        <f t="shared" si="6"/>
        <v>9.1733333333333292E-2</v>
      </c>
      <c r="C54" s="76">
        <f t="shared" si="4"/>
        <v>9.4546358166922681E-2</v>
      </c>
      <c r="D54" s="76">
        <f t="shared" si="5"/>
        <v>1.1399999999999999</v>
      </c>
      <c r="E54" s="76">
        <f>AVERAGE(B52:B54)</f>
        <v>0.10471756272401432</v>
      </c>
    </row>
    <row r="55" spans="1:5">
      <c r="A55" s="75" t="s">
        <v>41</v>
      </c>
      <c r="B55" s="76">
        <f t="shared" si="6"/>
        <v>5.4451612903225803E-2</v>
      </c>
      <c r="C55" s="76">
        <f t="shared" si="4"/>
        <v>9.109743343573988E-2</v>
      </c>
      <c r="D55" s="76">
        <f t="shared" si="5"/>
        <v>0</v>
      </c>
      <c r="E55" s="76">
        <f>AVERAGE(B53:B55)</f>
        <v>8.6749820788530441E-2</v>
      </c>
    </row>
    <row r="56" spans="1:5">
      <c r="A56" s="75" t="s">
        <v>42</v>
      </c>
      <c r="B56" s="76">
        <f t="shared" si="6"/>
        <v>4.5806451612903233E-2</v>
      </c>
      <c r="C56" s="76">
        <f t="shared" si="4"/>
        <v>8.7215713005632356E-2</v>
      </c>
      <c r="D56" s="76">
        <f t="shared" si="5"/>
        <v>0</v>
      </c>
      <c r="E56" s="76">
        <f>AVERAGE(B54:B56)</f>
        <v>6.3997132616487443E-2</v>
      </c>
    </row>
    <row r="57" spans="1:5">
      <c r="A57" s="75" t="s">
        <v>43</v>
      </c>
      <c r="B57" s="76">
        <f t="shared" si="6"/>
        <v>8.7166666666666684E-2</v>
      </c>
      <c r="C57" s="76">
        <f t="shared" si="4"/>
        <v>8.8015713005632365E-2</v>
      </c>
      <c r="D57" s="76">
        <f t="shared" si="5"/>
        <v>4</v>
      </c>
      <c r="E57" s="76">
        <f t="shared" ref="E57:E60" si="7">AVERAGE(B55:B57)</f>
        <v>6.2474910394265247E-2</v>
      </c>
    </row>
    <row r="58" spans="1:5">
      <c r="A58" s="75" t="s">
        <v>44</v>
      </c>
      <c r="B58" s="76">
        <f t="shared" si="6"/>
        <v>0.16600000000000004</v>
      </c>
      <c r="C58" s="76">
        <f t="shared" si="4"/>
        <v>9.3416250640040957E-2</v>
      </c>
      <c r="D58" s="76">
        <f t="shared" si="5"/>
        <v>1.66</v>
      </c>
      <c r="E58" s="76">
        <f t="shared" si="7"/>
        <v>9.9657706093189982E-2</v>
      </c>
    </row>
    <row r="59" spans="1:5">
      <c r="A59" s="75" t="s">
        <v>45</v>
      </c>
      <c r="B59" s="76">
        <f t="shared" si="6"/>
        <v>0.1384</v>
      </c>
      <c r="C59" s="76">
        <f>AVERAGE(B48:B59)</f>
        <v>9.5677361751152087E-2</v>
      </c>
      <c r="D59" s="76">
        <f t="shared" si="5"/>
        <v>1</v>
      </c>
      <c r="E59" s="76">
        <f t="shared" si="7"/>
        <v>0.13052222222222223</v>
      </c>
    </row>
    <row r="60" spans="1:5" ht="15" thickBot="1">
      <c r="A60" s="83" t="s">
        <v>46</v>
      </c>
      <c r="B60" s="76">
        <f t="shared" si="6"/>
        <v>8.8935483870967738E-2</v>
      </c>
      <c r="C60" s="76">
        <f>AVERAGE(B49:B60)</f>
        <v>9.5752630568356367E-2</v>
      </c>
      <c r="D60" s="76">
        <f t="shared" si="5"/>
        <v>2</v>
      </c>
      <c r="E60" s="76">
        <f t="shared" si="7"/>
        <v>0.13111182795698925</v>
      </c>
    </row>
  </sheetData>
  <mergeCells count="8">
    <mergeCell ref="A34:E34"/>
    <mergeCell ref="L36:R36"/>
    <mergeCell ref="A1:N1"/>
    <mergeCell ref="I2:J2"/>
    <mergeCell ref="B8:N8"/>
    <mergeCell ref="B9:C9"/>
    <mergeCell ref="D9:F9"/>
    <mergeCell ref="H9:I9"/>
  </mergeCells>
  <hyperlinks>
    <hyperlink ref="P3" location="Hyperlinks!A1" display="Hyperlinks!A1" xr:uid="{FB1D51FF-B0EA-4598-904A-70BFE31711CF}"/>
  </hyperlinks>
  <pageMargins left="0.7" right="0.7" top="0.75" bottom="0.75" header="0.3" footer="0.3"/>
  <pageSetup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7543656-F54F-4AFC-8ABD-8B01D5448B4A}">
  <sheetPr>
    <tabColor rgb="FF92D050"/>
  </sheetPr>
  <dimension ref="A1:AK119"/>
  <sheetViews>
    <sheetView topLeftCell="A22" zoomScale="90" zoomScaleNormal="90" workbookViewId="0">
      <selection activeCell="O41" sqref="O41"/>
    </sheetView>
  </sheetViews>
  <sheetFormatPr defaultRowHeight="14.25"/>
  <cols>
    <col min="1" max="1" width="12.375" customWidth="1"/>
    <col min="2" max="2" width="7.625" customWidth="1"/>
    <col min="3" max="3" width="10.125" customWidth="1"/>
    <col min="4" max="4" width="7.625" customWidth="1"/>
    <col min="5" max="5" width="9.25" customWidth="1"/>
    <col min="6" max="29" width="7.625" customWidth="1"/>
    <col min="30" max="30" width="7.5" customWidth="1"/>
    <col min="31" max="32" width="7.625" customWidth="1"/>
    <col min="33" max="33" width="1.125" customWidth="1"/>
    <col min="34" max="34" width="7" customWidth="1"/>
    <col min="35" max="35" width="6.25" customWidth="1"/>
    <col min="36" max="36" width="7.25" bestFit="1" customWidth="1"/>
  </cols>
  <sheetData>
    <row r="1" spans="1:37" ht="15.75">
      <c r="A1" s="7" t="s">
        <v>58</v>
      </c>
      <c r="B1" s="14"/>
      <c r="C1" s="14"/>
      <c r="D1" s="14"/>
      <c r="E1" s="14"/>
      <c r="F1" s="14"/>
      <c r="G1" s="10" t="s">
        <v>5</v>
      </c>
      <c r="H1" s="14"/>
      <c r="I1" s="14"/>
      <c r="J1" s="14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14"/>
      <c r="AG1" s="6"/>
      <c r="AH1" s="6"/>
      <c r="AI1" s="6"/>
      <c r="AJ1" s="6"/>
    </row>
    <row r="2" spans="1:37">
      <c r="A2" s="88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/>
      <c r="Q2" s="14"/>
      <c r="R2" s="14"/>
      <c r="S2" s="14"/>
      <c r="T2" s="14"/>
      <c r="U2" s="14"/>
      <c r="V2" s="14"/>
      <c r="W2" s="14"/>
      <c r="X2" s="14"/>
      <c r="Y2" s="14"/>
      <c r="Z2" s="14"/>
      <c r="AA2" s="14"/>
      <c r="AB2" s="14"/>
      <c r="AC2" s="14"/>
      <c r="AD2" s="14"/>
      <c r="AE2" s="14"/>
      <c r="AF2" s="14"/>
      <c r="AG2" s="6"/>
      <c r="AH2" s="6"/>
      <c r="AI2" s="6"/>
      <c r="AJ2" s="6"/>
    </row>
    <row r="3" spans="1:37" ht="15">
      <c r="A3" s="89" t="s">
        <v>59</v>
      </c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6"/>
      <c r="AH3" s="6"/>
      <c r="AI3" s="6"/>
      <c r="AJ3" s="6"/>
    </row>
    <row r="4" spans="1:37" ht="15" customHeight="1">
      <c r="A4" s="90" t="s">
        <v>60</v>
      </c>
      <c r="B4" s="90">
        <v>1</v>
      </c>
      <c r="C4" s="90">
        <v>2</v>
      </c>
      <c r="D4" s="90">
        <v>3</v>
      </c>
      <c r="E4" s="90">
        <v>4</v>
      </c>
      <c r="F4" s="90">
        <v>5</v>
      </c>
      <c r="G4" s="90">
        <v>6</v>
      </c>
      <c r="H4" s="90">
        <v>7</v>
      </c>
      <c r="I4" s="90">
        <v>8</v>
      </c>
      <c r="J4" s="90">
        <v>9</v>
      </c>
      <c r="K4" s="90">
        <v>10</v>
      </c>
      <c r="L4" s="90">
        <v>11</v>
      </c>
      <c r="M4" s="90">
        <v>12</v>
      </c>
      <c r="N4" s="90">
        <v>13</v>
      </c>
      <c r="O4" s="90">
        <v>14</v>
      </c>
      <c r="P4" s="90">
        <v>15</v>
      </c>
      <c r="Q4" s="90">
        <v>16</v>
      </c>
      <c r="R4" s="90">
        <v>17</v>
      </c>
      <c r="S4" s="90">
        <v>18</v>
      </c>
      <c r="T4" s="90">
        <v>19</v>
      </c>
      <c r="U4" s="90">
        <v>20</v>
      </c>
      <c r="V4" s="90">
        <v>21</v>
      </c>
      <c r="W4" s="90">
        <v>22</v>
      </c>
      <c r="X4" s="90">
        <v>23</v>
      </c>
      <c r="Y4" s="90">
        <v>24</v>
      </c>
      <c r="Z4" s="90">
        <v>25</v>
      </c>
      <c r="AA4" s="90">
        <v>26</v>
      </c>
      <c r="AB4" s="90">
        <v>27</v>
      </c>
      <c r="AC4" s="90">
        <v>28</v>
      </c>
      <c r="AD4" s="90">
        <v>29</v>
      </c>
      <c r="AE4" s="90">
        <v>30</v>
      </c>
      <c r="AF4" s="90">
        <v>31</v>
      </c>
      <c r="AG4" s="91"/>
      <c r="AH4" s="92" t="s">
        <v>61</v>
      </c>
      <c r="AI4" s="92" t="s">
        <v>62</v>
      </c>
      <c r="AJ4" s="92" t="s">
        <v>26</v>
      </c>
    </row>
    <row r="5" spans="1:37" ht="15" customHeight="1">
      <c r="A5" s="93">
        <v>43466</v>
      </c>
      <c r="B5" s="60">
        <v>7.1999999999999995E-2</v>
      </c>
      <c r="C5" s="60">
        <v>4.2999999999999997E-2</v>
      </c>
      <c r="D5" s="60">
        <v>0.112</v>
      </c>
      <c r="E5" s="60">
        <v>2.4E-2</v>
      </c>
      <c r="F5" s="60">
        <v>6.6000000000000003E-2</v>
      </c>
      <c r="G5" s="60">
        <v>0.128</v>
      </c>
      <c r="H5" s="60">
        <v>4.1000000000000002E-2</v>
      </c>
      <c r="I5" s="60">
        <v>0.13700000000000001</v>
      </c>
      <c r="J5" s="60">
        <v>2.3E-2</v>
      </c>
      <c r="K5" s="60">
        <v>8.7999999999999995E-2</v>
      </c>
      <c r="L5" s="60">
        <v>0.10100000000000001</v>
      </c>
      <c r="M5" s="60">
        <v>6.3E-2</v>
      </c>
      <c r="N5" s="60">
        <v>0.121</v>
      </c>
      <c r="O5" s="60">
        <v>5.8999999999999997E-2</v>
      </c>
      <c r="P5" s="60">
        <v>7.2999999999999995E-2</v>
      </c>
      <c r="Q5" s="60">
        <v>8.1000000000000003E-2</v>
      </c>
      <c r="R5" s="60">
        <v>6.3E-2</v>
      </c>
      <c r="S5" s="60">
        <v>0.107</v>
      </c>
      <c r="T5" s="60">
        <v>5.8999999999999997E-2</v>
      </c>
      <c r="U5" s="60">
        <v>4.2999999999999997E-2</v>
      </c>
      <c r="V5" s="60">
        <v>0.112</v>
      </c>
      <c r="W5" s="60">
        <v>0.189</v>
      </c>
      <c r="X5" s="60">
        <v>4.2000000000000003E-2</v>
      </c>
      <c r="Y5" s="60">
        <v>0.112</v>
      </c>
      <c r="Z5" s="60">
        <v>3.7999999999999999E-2</v>
      </c>
      <c r="AA5" s="60">
        <v>0.14000000000000001</v>
      </c>
      <c r="AB5" s="60">
        <v>0</v>
      </c>
      <c r="AC5" s="60">
        <v>0</v>
      </c>
      <c r="AD5" s="60">
        <v>3.5999999999999997E-2</v>
      </c>
      <c r="AE5" s="60">
        <v>1.7999999999999999E-2</v>
      </c>
      <c r="AF5" s="60">
        <v>7.5999999999999998E-2</v>
      </c>
      <c r="AG5" s="94"/>
      <c r="AH5" s="95">
        <f t="shared" ref="AH5:AH16" si="0">SUM(B5:AF5)</f>
        <v>2.2669999999999999</v>
      </c>
      <c r="AI5" s="96">
        <f t="shared" ref="AI5:AI16" si="1">IF(ISERROR(AVERAGE(B5:AF5))," ",AVERAGE(B5:AF5))</f>
        <v>7.3129032258064511E-2</v>
      </c>
      <c r="AJ5" s="97">
        <f t="shared" ref="AJ5:AJ16" si="2">MAX(B5:AF5)</f>
        <v>0.189</v>
      </c>
    </row>
    <row r="6" spans="1:37" ht="15" customHeight="1">
      <c r="A6" s="42" t="s">
        <v>36</v>
      </c>
      <c r="B6" s="60">
        <v>0.14000000000000001</v>
      </c>
      <c r="C6" s="60">
        <v>0.104</v>
      </c>
      <c r="D6" s="60">
        <v>8.6999999999999994E-2</v>
      </c>
      <c r="E6" s="60">
        <v>1.6E-2</v>
      </c>
      <c r="F6" s="60">
        <v>0.216</v>
      </c>
      <c r="G6" s="60">
        <v>8.8999999999999996E-2</v>
      </c>
      <c r="H6" s="60">
        <v>4.7E-2</v>
      </c>
      <c r="I6" s="60">
        <v>0.122</v>
      </c>
      <c r="J6" s="60">
        <v>2.9000000000000001E-2</v>
      </c>
      <c r="K6" s="60">
        <v>0.13100000000000001</v>
      </c>
      <c r="L6" s="60">
        <v>7.9000000000000001E-2</v>
      </c>
      <c r="M6" s="60">
        <v>8.6999999999999994E-2</v>
      </c>
      <c r="N6" s="60">
        <v>6.9000000000000006E-2</v>
      </c>
      <c r="O6" s="60">
        <v>0</v>
      </c>
      <c r="P6" s="60">
        <v>0</v>
      </c>
      <c r="Q6" s="60">
        <v>4.9000000000000002E-2</v>
      </c>
      <c r="R6" s="60">
        <v>0.123</v>
      </c>
      <c r="S6" s="60">
        <v>0.19600000000000001</v>
      </c>
      <c r="T6" s="60">
        <v>5.7000000000000002E-2</v>
      </c>
      <c r="U6" s="60">
        <v>0.02</v>
      </c>
      <c r="V6" s="60">
        <v>0.11799999999999999</v>
      </c>
      <c r="W6" s="60">
        <v>0.14899999999999999</v>
      </c>
      <c r="X6" s="60">
        <v>3.3000000000000002E-2</v>
      </c>
      <c r="Y6" s="60">
        <v>8.7999999999999995E-2</v>
      </c>
      <c r="Z6" s="60">
        <v>0.11600000000000001</v>
      </c>
      <c r="AA6" s="60">
        <v>0.128</v>
      </c>
      <c r="AB6" s="60">
        <v>0</v>
      </c>
      <c r="AC6" s="60">
        <v>0</v>
      </c>
      <c r="AD6" s="60"/>
      <c r="AE6" s="98"/>
      <c r="AF6" s="98"/>
      <c r="AG6" s="94"/>
      <c r="AH6" s="95">
        <f t="shared" si="0"/>
        <v>2.2930000000000001</v>
      </c>
      <c r="AI6" s="96">
        <f t="shared" si="1"/>
        <v>8.1892857142857142E-2</v>
      </c>
      <c r="AJ6" s="97">
        <f t="shared" si="2"/>
        <v>0.216</v>
      </c>
    </row>
    <row r="7" spans="1:37" ht="15" customHeight="1">
      <c r="A7" s="42" t="s">
        <v>37</v>
      </c>
      <c r="B7" s="60">
        <v>0.16300000000000001</v>
      </c>
      <c r="C7" s="60">
        <v>0.108</v>
      </c>
      <c r="D7" s="60">
        <v>4.7E-2</v>
      </c>
      <c r="E7" s="60">
        <v>6.3E-2</v>
      </c>
      <c r="F7" s="60">
        <v>0.10199999999999999</v>
      </c>
      <c r="G7" s="60">
        <v>8.7999999999999995E-2</v>
      </c>
      <c r="H7" s="60">
        <v>0.17100000000000001</v>
      </c>
      <c r="I7" s="60">
        <v>4.2999999999999997E-2</v>
      </c>
      <c r="J7" s="60">
        <v>0.01</v>
      </c>
      <c r="K7" s="60">
        <v>6.7000000000000004E-2</v>
      </c>
      <c r="L7" s="60">
        <v>0.128</v>
      </c>
      <c r="M7" s="60">
        <v>0.153</v>
      </c>
      <c r="N7" s="60">
        <v>0.161</v>
      </c>
      <c r="O7" s="60">
        <v>9.7000000000000003E-2</v>
      </c>
      <c r="P7" s="60">
        <v>2.1999999999999999E-2</v>
      </c>
      <c r="Q7" s="60">
        <v>0.159</v>
      </c>
      <c r="R7" s="60">
        <v>0.123</v>
      </c>
      <c r="S7" s="60">
        <v>7.3999999999999996E-2</v>
      </c>
      <c r="T7" s="60">
        <v>6.2E-2</v>
      </c>
      <c r="U7" s="60">
        <v>0.193</v>
      </c>
      <c r="V7" s="60">
        <v>0.187</v>
      </c>
      <c r="W7" s="60">
        <v>5.7000000000000002E-2</v>
      </c>
      <c r="X7" s="60">
        <v>1.2999999999999999E-2</v>
      </c>
      <c r="Y7" s="60">
        <v>2.1999999999999999E-2</v>
      </c>
      <c r="Z7" s="60">
        <v>9.6000000000000002E-2</v>
      </c>
      <c r="AA7" s="60">
        <v>0.108</v>
      </c>
      <c r="AB7" s="60">
        <v>0.16300000000000001</v>
      </c>
      <c r="AC7" s="60">
        <v>0.124</v>
      </c>
      <c r="AD7" s="60">
        <v>0.11799999999999999</v>
      </c>
      <c r="AE7" s="60">
        <v>9.7000000000000003E-2</v>
      </c>
      <c r="AF7" s="60">
        <v>5.2999999999999999E-2</v>
      </c>
      <c r="AG7" s="94"/>
      <c r="AH7" s="95">
        <f t="shared" si="0"/>
        <v>3.0719999999999996</v>
      </c>
      <c r="AI7" s="96">
        <f t="shared" si="1"/>
        <v>9.909677419354837E-2</v>
      </c>
      <c r="AJ7" s="97">
        <f t="shared" si="2"/>
        <v>0.193</v>
      </c>
    </row>
    <row r="8" spans="1:37" ht="15" customHeight="1">
      <c r="A8" s="42" t="s">
        <v>38</v>
      </c>
      <c r="B8" s="60">
        <v>0.126</v>
      </c>
      <c r="C8" s="60">
        <v>0.14099999999999999</v>
      </c>
      <c r="D8" s="60">
        <v>3.7999999999999999E-2</v>
      </c>
      <c r="E8" s="60">
        <v>0.01</v>
      </c>
      <c r="F8" s="60">
        <v>0.19600000000000001</v>
      </c>
      <c r="G8" s="60">
        <v>0.184</v>
      </c>
      <c r="H8" s="60">
        <v>2.7E-2</v>
      </c>
      <c r="I8" s="60">
        <v>9.4E-2</v>
      </c>
      <c r="J8" s="60">
        <v>0.16300000000000001</v>
      </c>
      <c r="K8" s="60">
        <v>7.9000000000000001E-2</v>
      </c>
      <c r="L8" s="60">
        <v>0.122</v>
      </c>
      <c r="M8" s="60">
        <v>0</v>
      </c>
      <c r="N8" s="60">
        <v>1.7999999999999999E-2</v>
      </c>
      <c r="O8" s="60">
        <v>0.127</v>
      </c>
      <c r="P8" s="60">
        <v>0.159</v>
      </c>
      <c r="Q8" s="60">
        <v>8.7999999999999995E-2</v>
      </c>
      <c r="R8" s="60">
        <v>0.13100000000000001</v>
      </c>
      <c r="S8" s="60">
        <v>0.17799999999999999</v>
      </c>
      <c r="T8" s="60">
        <v>0</v>
      </c>
      <c r="U8" s="60">
        <v>0.121</v>
      </c>
      <c r="V8" s="60">
        <v>0.16300000000000001</v>
      </c>
      <c r="W8" s="60">
        <v>0.107</v>
      </c>
      <c r="X8" s="60">
        <v>4.2999999999999997E-2</v>
      </c>
      <c r="Y8" s="60">
        <v>0.129</v>
      </c>
      <c r="Z8" s="60">
        <v>0.188</v>
      </c>
      <c r="AA8" s="60">
        <v>4.2000000000000003E-2</v>
      </c>
      <c r="AB8" s="60">
        <v>0.193</v>
      </c>
      <c r="AC8" s="60">
        <v>0.114</v>
      </c>
      <c r="AD8" s="60">
        <v>0.157</v>
      </c>
      <c r="AE8" s="60">
        <v>0.16800000000000001</v>
      </c>
      <c r="AF8" s="99">
        <v>5.2999999999999999E-2</v>
      </c>
      <c r="AG8" s="94"/>
      <c r="AH8" s="95">
        <f t="shared" si="0"/>
        <v>3.3590000000000004</v>
      </c>
      <c r="AI8" s="96">
        <f t="shared" si="1"/>
        <v>0.10835483870967744</v>
      </c>
      <c r="AJ8" s="97">
        <f t="shared" si="2"/>
        <v>0.19600000000000001</v>
      </c>
    </row>
    <row r="9" spans="1:37" ht="15" customHeight="1">
      <c r="A9" s="42" t="s">
        <v>39</v>
      </c>
      <c r="B9" s="60">
        <v>0.14299999999999999</v>
      </c>
      <c r="C9" s="60">
        <v>0.20599999999999999</v>
      </c>
      <c r="D9" s="60">
        <v>0.17799999999999999</v>
      </c>
      <c r="E9" s="60">
        <v>6.4000000000000001E-2</v>
      </c>
      <c r="F9" s="60">
        <v>0.112</v>
      </c>
      <c r="G9" s="60">
        <v>3.9E-2</v>
      </c>
      <c r="H9" s="60">
        <v>7.3999999999999996E-2</v>
      </c>
      <c r="I9" s="60">
        <v>0.129</v>
      </c>
      <c r="J9" s="60">
        <v>0.17399999999999999</v>
      </c>
      <c r="K9" s="60">
        <v>5.5E-2</v>
      </c>
      <c r="L9" s="60">
        <v>0.11799999999999999</v>
      </c>
      <c r="M9" s="60">
        <v>0.13100000000000001</v>
      </c>
      <c r="N9" s="60">
        <v>0.17899999999999999</v>
      </c>
      <c r="O9" s="60">
        <v>4.1000000000000002E-2</v>
      </c>
      <c r="P9" s="60">
        <v>0</v>
      </c>
      <c r="Q9" s="60">
        <v>0.111</v>
      </c>
      <c r="R9" s="60">
        <v>0.22700000000000001</v>
      </c>
      <c r="S9" s="60">
        <v>0.11600000000000001</v>
      </c>
      <c r="T9" s="60">
        <v>0.14299999999999999</v>
      </c>
      <c r="U9" s="60">
        <v>1.2E-2</v>
      </c>
      <c r="V9" s="60">
        <v>0.108</v>
      </c>
      <c r="W9" s="60">
        <v>0.14399999999999999</v>
      </c>
      <c r="X9" s="60">
        <v>0.193</v>
      </c>
      <c r="Y9" s="60">
        <v>7.6999999999999999E-2</v>
      </c>
      <c r="Z9" s="60">
        <v>6.4000000000000001E-2</v>
      </c>
      <c r="AA9" s="60">
        <v>0.127</v>
      </c>
      <c r="AB9" s="60">
        <v>0.183</v>
      </c>
      <c r="AC9" s="60">
        <v>0.14099999999999999</v>
      </c>
      <c r="AD9" s="60">
        <v>2.9000000000000001E-2</v>
      </c>
      <c r="AE9" s="60">
        <v>7.6999999999999999E-2</v>
      </c>
      <c r="AF9" s="60">
        <v>0.14099999999999999</v>
      </c>
      <c r="AG9" s="94"/>
      <c r="AH9" s="95">
        <f t="shared" si="0"/>
        <v>3.5359999999999996</v>
      </c>
      <c r="AI9" s="96">
        <f t="shared" si="1"/>
        <v>0.11406451612903225</v>
      </c>
      <c r="AJ9" s="97">
        <f t="shared" si="2"/>
        <v>0.22700000000000001</v>
      </c>
    </row>
    <row r="10" spans="1:37" ht="15" customHeight="1">
      <c r="A10" s="42" t="s">
        <v>40</v>
      </c>
      <c r="B10" s="60">
        <v>4.7E-2</v>
      </c>
      <c r="C10" s="60">
        <v>7.8E-2</v>
      </c>
      <c r="D10" s="60">
        <v>0.189</v>
      </c>
      <c r="E10" s="60">
        <v>0.216</v>
      </c>
      <c r="F10" s="60">
        <v>1.7999999999999999E-2</v>
      </c>
      <c r="G10" s="60">
        <v>4.1000000000000002E-2</v>
      </c>
      <c r="H10" s="60">
        <v>0.13600000000000001</v>
      </c>
      <c r="I10" s="60">
        <v>0.158</v>
      </c>
      <c r="J10" s="60">
        <v>0.20699999999999999</v>
      </c>
      <c r="K10" s="60">
        <v>0.01</v>
      </c>
      <c r="L10" s="60">
        <v>1.7000000000000001E-2</v>
      </c>
      <c r="M10" s="60">
        <v>3.7999999999999999E-2</v>
      </c>
      <c r="N10" s="60">
        <v>0.111</v>
      </c>
      <c r="O10" s="60">
        <v>1.7000000000000001E-2</v>
      </c>
      <c r="P10" s="60">
        <v>5.5E-2</v>
      </c>
      <c r="Q10" s="60">
        <v>0.122</v>
      </c>
      <c r="R10" s="60">
        <v>0.193</v>
      </c>
      <c r="S10" s="60">
        <v>6.3E-2</v>
      </c>
      <c r="T10" s="60">
        <v>1.4E-2</v>
      </c>
      <c r="U10" s="60">
        <v>2.9000000000000001E-2</v>
      </c>
      <c r="V10" s="60">
        <v>0.01</v>
      </c>
      <c r="W10" s="60">
        <v>2.7E-2</v>
      </c>
      <c r="X10" s="60">
        <v>0.11600000000000001</v>
      </c>
      <c r="Y10" s="60">
        <v>0.183</v>
      </c>
      <c r="Z10" s="60">
        <v>0.191</v>
      </c>
      <c r="AA10" s="60">
        <v>0.20599999999999999</v>
      </c>
      <c r="AB10" s="60">
        <v>1.4E-2</v>
      </c>
      <c r="AC10" s="60">
        <v>0.01</v>
      </c>
      <c r="AD10" s="60">
        <v>0.218</v>
      </c>
      <c r="AE10" s="60">
        <v>1.7999999999999999E-2</v>
      </c>
      <c r="AF10" s="98"/>
      <c r="AG10" s="94"/>
      <c r="AH10" s="95">
        <f t="shared" si="0"/>
        <v>2.7519999999999989</v>
      </c>
      <c r="AI10" s="96">
        <f t="shared" si="1"/>
        <v>9.1733333333333292E-2</v>
      </c>
      <c r="AJ10" s="97">
        <f t="shared" si="2"/>
        <v>0.218</v>
      </c>
    </row>
    <row r="11" spans="1:37" ht="15" customHeight="1">
      <c r="A11" s="42" t="s">
        <v>41</v>
      </c>
      <c r="B11" s="60">
        <v>4.8000000000000001E-2</v>
      </c>
      <c r="C11" s="60">
        <v>3.9E-2</v>
      </c>
      <c r="D11" s="60">
        <v>0.106</v>
      </c>
      <c r="E11" s="60">
        <v>0.01</v>
      </c>
      <c r="F11" s="60">
        <v>3.1E-2</v>
      </c>
      <c r="G11" s="60">
        <v>4.2000000000000003E-2</v>
      </c>
      <c r="H11" s="60">
        <v>0</v>
      </c>
      <c r="I11" s="60">
        <v>0</v>
      </c>
      <c r="J11" s="60">
        <v>0.13400000000000001</v>
      </c>
      <c r="K11" s="60">
        <v>0.112</v>
      </c>
      <c r="L11" s="60">
        <v>0.11799999999999999</v>
      </c>
      <c r="M11" s="60">
        <v>1.9E-2</v>
      </c>
      <c r="N11" s="60">
        <v>6.3E-2</v>
      </c>
      <c r="O11" s="60">
        <v>1.0999999999999999E-2</v>
      </c>
      <c r="P11" s="60">
        <v>4.1000000000000002E-2</v>
      </c>
      <c r="Q11" s="60">
        <v>0.10199999999999999</v>
      </c>
      <c r="R11" s="60">
        <v>7.2999999999999995E-2</v>
      </c>
      <c r="S11" s="60">
        <v>9.9000000000000005E-2</v>
      </c>
      <c r="T11" s="60">
        <v>1.4E-2</v>
      </c>
      <c r="U11" s="60">
        <v>2.7E-2</v>
      </c>
      <c r="V11" s="60">
        <v>8.1000000000000003E-2</v>
      </c>
      <c r="W11" s="60">
        <v>7.6999999999999999E-2</v>
      </c>
      <c r="X11" s="60">
        <v>0</v>
      </c>
      <c r="Y11" s="60">
        <v>0</v>
      </c>
      <c r="Z11" s="60">
        <v>0.01</v>
      </c>
      <c r="AA11" s="60">
        <v>3.5999999999999997E-2</v>
      </c>
      <c r="AB11" s="60">
        <v>3.9E-2</v>
      </c>
      <c r="AC11" s="60">
        <v>8.6999999999999994E-2</v>
      </c>
      <c r="AD11" s="60">
        <v>0.14099999999999999</v>
      </c>
      <c r="AE11" s="60">
        <v>0.11799999999999999</v>
      </c>
      <c r="AF11" s="60">
        <v>0.01</v>
      </c>
      <c r="AG11" s="94"/>
      <c r="AH11" s="95">
        <f t="shared" si="0"/>
        <v>1.6879999999999999</v>
      </c>
      <c r="AI11" s="96">
        <f t="shared" si="1"/>
        <v>5.4451612903225803E-2</v>
      </c>
      <c r="AJ11" s="97">
        <f t="shared" si="2"/>
        <v>0.14099999999999999</v>
      </c>
    </row>
    <row r="12" spans="1:37" ht="15" customHeight="1">
      <c r="A12" s="42" t="s">
        <v>42</v>
      </c>
      <c r="B12" s="60">
        <v>4.1000000000000002E-2</v>
      </c>
      <c r="C12" s="60">
        <v>0.13600000000000001</v>
      </c>
      <c r="D12" s="60">
        <v>8.1000000000000003E-2</v>
      </c>
      <c r="E12" s="60">
        <v>0</v>
      </c>
      <c r="F12" s="60">
        <v>0</v>
      </c>
      <c r="G12" s="60">
        <v>1.4E-2</v>
      </c>
      <c r="H12" s="60">
        <v>3.1E-2</v>
      </c>
      <c r="I12" s="60">
        <v>0.128</v>
      </c>
      <c r="J12" s="60">
        <v>0.14099999999999999</v>
      </c>
      <c r="K12" s="60">
        <v>0.161</v>
      </c>
      <c r="L12" s="60">
        <v>8.7999999999999995E-2</v>
      </c>
      <c r="M12" s="60">
        <v>0.01</v>
      </c>
      <c r="N12" s="60">
        <v>3.7999999999999999E-2</v>
      </c>
      <c r="O12" s="60">
        <v>0.104</v>
      </c>
      <c r="P12" s="60">
        <v>0</v>
      </c>
      <c r="Q12" s="60">
        <v>0.01</v>
      </c>
      <c r="R12" s="60">
        <v>0.01</v>
      </c>
      <c r="S12" s="60">
        <v>0</v>
      </c>
      <c r="T12" s="60">
        <v>2.4E-2</v>
      </c>
      <c r="U12" s="60">
        <v>0.13100000000000001</v>
      </c>
      <c r="V12" s="60">
        <v>0.108</v>
      </c>
      <c r="W12" s="60">
        <v>8.6999999999999994E-2</v>
      </c>
      <c r="X12" s="60">
        <v>5.2999999999999999E-2</v>
      </c>
      <c r="Y12" s="60">
        <v>0</v>
      </c>
      <c r="Z12" s="60">
        <v>0</v>
      </c>
      <c r="AA12" s="60">
        <v>0</v>
      </c>
      <c r="AB12" s="60">
        <v>0</v>
      </c>
      <c r="AC12" s="60">
        <v>0</v>
      </c>
      <c r="AD12" s="60">
        <v>0.01</v>
      </c>
      <c r="AE12" s="60">
        <v>1.4E-2</v>
      </c>
      <c r="AF12" s="60">
        <v>0</v>
      </c>
      <c r="AG12" s="94"/>
      <c r="AH12" s="95">
        <f t="shared" si="0"/>
        <v>1.4200000000000002</v>
      </c>
      <c r="AI12" s="96">
        <f t="shared" si="1"/>
        <v>4.5806451612903233E-2</v>
      </c>
      <c r="AJ12" s="97">
        <f t="shared" si="2"/>
        <v>0.161</v>
      </c>
      <c r="AK12" s="45"/>
    </row>
    <row r="13" spans="1:37" ht="15" customHeight="1">
      <c r="A13" s="42" t="s">
        <v>43</v>
      </c>
      <c r="B13" s="60">
        <v>5.2999999999999999E-2</v>
      </c>
      <c r="C13" s="60">
        <v>0.01</v>
      </c>
      <c r="D13" s="60">
        <v>0</v>
      </c>
      <c r="E13" s="60">
        <v>5.3999999999999999E-2</v>
      </c>
      <c r="F13" s="60">
        <v>0.13800000000000001</v>
      </c>
      <c r="G13" s="60">
        <v>7.4999999999999997E-2</v>
      </c>
      <c r="H13" s="60">
        <v>8.2000000000000003E-2</v>
      </c>
      <c r="I13" s="60">
        <v>0.10100000000000001</v>
      </c>
      <c r="J13" s="60">
        <v>9.8000000000000004E-2</v>
      </c>
      <c r="K13" s="60">
        <v>0.105</v>
      </c>
      <c r="L13" s="60">
        <v>8.6999999999999994E-2</v>
      </c>
      <c r="M13" s="60">
        <v>0.14000000000000001</v>
      </c>
      <c r="N13" s="60">
        <v>0.11</v>
      </c>
      <c r="O13" s="60">
        <v>0.125</v>
      </c>
      <c r="P13" s="60">
        <v>9.0999999999999998E-2</v>
      </c>
      <c r="Q13" s="60">
        <v>0.125</v>
      </c>
      <c r="R13" s="60">
        <v>0.11</v>
      </c>
      <c r="S13" s="60">
        <v>6.6000000000000003E-2</v>
      </c>
      <c r="T13" s="60">
        <v>0.10199999999999999</v>
      </c>
      <c r="U13" s="60">
        <v>0.115</v>
      </c>
      <c r="V13" s="60">
        <v>9.7000000000000003E-2</v>
      </c>
      <c r="W13" s="60">
        <v>8.7999999999999995E-2</v>
      </c>
      <c r="X13" s="60">
        <v>0.105</v>
      </c>
      <c r="Y13" s="60">
        <v>8.7999999999999995E-2</v>
      </c>
      <c r="Z13" s="60">
        <v>0.12</v>
      </c>
      <c r="AA13" s="60">
        <v>0.11</v>
      </c>
      <c r="AB13" s="60">
        <v>0.121</v>
      </c>
      <c r="AC13" s="60">
        <v>9.9000000000000005E-2</v>
      </c>
      <c r="AD13" s="60">
        <v>0</v>
      </c>
      <c r="AE13" s="60">
        <v>0</v>
      </c>
      <c r="AF13" s="98"/>
      <c r="AG13" s="94"/>
      <c r="AH13" s="95">
        <f t="shared" si="0"/>
        <v>2.6150000000000007</v>
      </c>
      <c r="AI13" s="96">
        <f t="shared" si="1"/>
        <v>8.7166666666666684E-2</v>
      </c>
      <c r="AJ13" s="97">
        <f t="shared" si="2"/>
        <v>0.14000000000000001</v>
      </c>
    </row>
    <row r="14" spans="1:37" ht="15" customHeight="1">
      <c r="A14" s="42" t="s">
        <v>44</v>
      </c>
      <c r="B14" s="60">
        <v>2.8000000000000001E-2</v>
      </c>
      <c r="C14" s="60">
        <v>0.107</v>
      </c>
      <c r="D14" s="60">
        <v>0.11</v>
      </c>
      <c r="E14" s="60">
        <v>0.114</v>
      </c>
      <c r="F14" s="60">
        <v>0.125</v>
      </c>
      <c r="G14" s="60">
        <v>9.6000000000000002E-2</v>
      </c>
      <c r="H14" s="60">
        <v>0</v>
      </c>
      <c r="I14" s="60">
        <v>1.347</v>
      </c>
      <c r="J14" s="60">
        <v>0</v>
      </c>
      <c r="K14" s="60">
        <v>0</v>
      </c>
      <c r="L14" s="60">
        <v>0.35899999999999999</v>
      </c>
      <c r="M14" s="60">
        <v>0.27</v>
      </c>
      <c r="N14" s="60">
        <v>0.22800000000000001</v>
      </c>
      <c r="O14" s="60">
        <v>0.10199999999999999</v>
      </c>
      <c r="P14" s="60">
        <v>0.109</v>
      </c>
      <c r="Q14" s="60">
        <v>0.24199999999999999</v>
      </c>
      <c r="R14" s="60">
        <v>0</v>
      </c>
      <c r="S14" s="60">
        <v>0.41199999999999998</v>
      </c>
      <c r="T14" s="60">
        <v>0.14499999999999999</v>
      </c>
      <c r="U14" s="60">
        <v>0</v>
      </c>
      <c r="V14" s="60">
        <v>0</v>
      </c>
      <c r="W14" s="60">
        <v>8.4000000000000005E-2</v>
      </c>
      <c r="X14" s="60">
        <v>0.155</v>
      </c>
      <c r="Y14" s="60">
        <v>8.8999999999999996E-2</v>
      </c>
      <c r="Z14" s="60">
        <v>0.29799999999999999</v>
      </c>
      <c r="AA14" s="60">
        <v>5.3999999999999999E-2</v>
      </c>
      <c r="AB14" s="60">
        <v>0.09</v>
      </c>
      <c r="AC14" s="60">
        <v>0.115</v>
      </c>
      <c r="AD14" s="60">
        <v>0.15</v>
      </c>
      <c r="AE14" s="60">
        <v>0.14799999999999999</v>
      </c>
      <c r="AF14" s="60">
        <v>0.16900000000000001</v>
      </c>
      <c r="AG14" s="94"/>
      <c r="AH14" s="95">
        <f t="shared" si="0"/>
        <v>5.1460000000000008</v>
      </c>
      <c r="AI14" s="96">
        <f t="shared" si="1"/>
        <v>0.16600000000000004</v>
      </c>
      <c r="AJ14" s="97">
        <f t="shared" si="2"/>
        <v>1.347</v>
      </c>
    </row>
    <row r="15" spans="1:37" ht="15" customHeight="1">
      <c r="A15" s="42" t="s">
        <v>45</v>
      </c>
      <c r="B15" s="60">
        <v>0.17699999999999999</v>
      </c>
      <c r="C15" s="60">
        <v>0.14899999999999999</v>
      </c>
      <c r="D15" s="60">
        <v>0.16</v>
      </c>
      <c r="E15" s="60">
        <v>0.13900000000000001</v>
      </c>
      <c r="F15" s="60">
        <v>0.159</v>
      </c>
      <c r="G15" s="60">
        <v>0.17499999999999999</v>
      </c>
      <c r="H15" s="60">
        <v>0.191</v>
      </c>
      <c r="I15" s="60">
        <v>0.13400000000000001</v>
      </c>
      <c r="J15" s="60">
        <v>0.14499999999999999</v>
      </c>
      <c r="K15" s="60">
        <v>0.127</v>
      </c>
      <c r="L15" s="60">
        <v>0.16</v>
      </c>
      <c r="M15" s="60">
        <v>0.14799999999999999</v>
      </c>
      <c r="N15" s="60">
        <v>0.155</v>
      </c>
      <c r="O15" s="60">
        <v>0.126</v>
      </c>
      <c r="P15" s="60">
        <v>0.121</v>
      </c>
      <c r="Q15" s="60">
        <v>0</v>
      </c>
      <c r="R15" s="60">
        <v>1.4E-2</v>
      </c>
      <c r="S15" s="60">
        <v>0.107</v>
      </c>
      <c r="T15" s="60">
        <v>0</v>
      </c>
      <c r="U15" s="60">
        <v>0.33200000000000002</v>
      </c>
      <c r="V15" s="60">
        <v>0</v>
      </c>
      <c r="W15" s="60">
        <v>0.28000000000000003</v>
      </c>
      <c r="X15" s="60">
        <v>0</v>
      </c>
      <c r="Y15" s="60">
        <v>0.313</v>
      </c>
      <c r="Z15" s="60">
        <v>0.13500000000000001</v>
      </c>
      <c r="AA15" s="60">
        <v>0.14699999999999999</v>
      </c>
      <c r="AB15" s="60">
        <v>0</v>
      </c>
      <c r="AC15" s="60">
        <v>0</v>
      </c>
      <c r="AD15" s="60">
        <v>0.41699999999999998</v>
      </c>
      <c r="AE15" s="60">
        <v>0.14099999999999999</v>
      </c>
      <c r="AF15" s="98"/>
      <c r="AG15" s="94"/>
      <c r="AH15" s="95">
        <f t="shared" si="0"/>
        <v>4.1520000000000001</v>
      </c>
      <c r="AI15" s="96">
        <f t="shared" si="1"/>
        <v>0.1384</v>
      </c>
      <c r="AJ15" s="97">
        <f t="shared" si="2"/>
        <v>0.41699999999999998</v>
      </c>
    </row>
    <row r="16" spans="1:37" ht="15" customHeight="1">
      <c r="A16" s="42" t="s">
        <v>46</v>
      </c>
      <c r="B16" s="60">
        <v>0.106</v>
      </c>
      <c r="C16" s="60">
        <v>0.108</v>
      </c>
      <c r="D16" s="60">
        <v>0.13300000000000001</v>
      </c>
      <c r="E16" s="60">
        <v>0</v>
      </c>
      <c r="F16" s="60">
        <v>0.25700000000000001</v>
      </c>
      <c r="G16" s="60">
        <v>0.11700000000000001</v>
      </c>
      <c r="H16" s="60">
        <v>0.16300000000000001</v>
      </c>
      <c r="I16" s="60">
        <v>0.10299999999999999</v>
      </c>
      <c r="J16" s="60">
        <v>8.8999999999999996E-2</v>
      </c>
      <c r="K16" s="60">
        <v>0</v>
      </c>
      <c r="L16" s="60">
        <v>0.38700000000000001</v>
      </c>
      <c r="M16" s="60">
        <v>0</v>
      </c>
      <c r="N16" s="60">
        <v>0</v>
      </c>
      <c r="O16" s="60">
        <v>0.218</v>
      </c>
      <c r="P16" s="60">
        <v>2.7E-2</v>
      </c>
      <c r="Q16" s="60">
        <v>5.5E-2</v>
      </c>
      <c r="R16" s="60">
        <v>0</v>
      </c>
      <c r="S16" s="60">
        <v>0.28399999999999997</v>
      </c>
      <c r="T16" s="60">
        <v>0</v>
      </c>
      <c r="U16" s="60">
        <v>0.127</v>
      </c>
      <c r="V16" s="60">
        <v>0</v>
      </c>
      <c r="W16" s="60">
        <v>0.13100000000000001</v>
      </c>
      <c r="X16" s="60">
        <v>0</v>
      </c>
      <c r="Y16" s="60">
        <v>0</v>
      </c>
      <c r="Z16" s="60">
        <v>0</v>
      </c>
      <c r="AA16" s="60">
        <v>0</v>
      </c>
      <c r="AB16" s="60">
        <v>0</v>
      </c>
      <c r="AC16" s="60">
        <v>0</v>
      </c>
      <c r="AD16" s="60">
        <v>0</v>
      </c>
      <c r="AE16" s="60">
        <v>0</v>
      </c>
      <c r="AF16" s="60">
        <v>0.45200000000000001</v>
      </c>
      <c r="AG16" s="94"/>
      <c r="AH16" s="95">
        <f t="shared" si="0"/>
        <v>2.7569999999999997</v>
      </c>
      <c r="AI16" s="96">
        <f t="shared" si="1"/>
        <v>8.8935483870967738E-2</v>
      </c>
      <c r="AJ16" s="97">
        <f t="shared" si="2"/>
        <v>0.45200000000000001</v>
      </c>
    </row>
    <row r="19" spans="1:37" ht="15">
      <c r="A19" s="89" t="s">
        <v>63</v>
      </c>
      <c r="B19" s="14"/>
      <c r="C19" s="14"/>
      <c r="D19" s="14"/>
      <c r="E19" s="14"/>
      <c r="F19" s="14"/>
      <c r="G19" s="14"/>
      <c r="H19" s="14"/>
      <c r="I19" s="14"/>
      <c r="J19" s="14"/>
      <c r="K19" s="14"/>
      <c r="L19" s="14"/>
      <c r="M19" s="14"/>
      <c r="N19" s="14"/>
      <c r="O19" s="14"/>
      <c r="P19" s="14"/>
      <c r="Q19" s="14"/>
      <c r="R19" s="14"/>
      <c r="S19" s="14"/>
      <c r="T19" s="14"/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6"/>
      <c r="AH19" s="6"/>
      <c r="AI19" s="6"/>
      <c r="AJ19" s="6"/>
    </row>
    <row r="20" spans="1:37">
      <c r="A20" s="90" t="s">
        <v>60</v>
      </c>
      <c r="B20" s="90">
        <v>1</v>
      </c>
      <c r="C20" s="90">
        <v>2</v>
      </c>
      <c r="D20" s="90">
        <v>3</v>
      </c>
      <c r="E20" s="90">
        <v>4</v>
      </c>
      <c r="F20" s="90">
        <v>5</v>
      </c>
      <c r="G20" s="90">
        <v>6</v>
      </c>
      <c r="H20" s="90">
        <v>7</v>
      </c>
      <c r="I20" s="90">
        <v>8</v>
      </c>
      <c r="J20" s="90">
        <v>9</v>
      </c>
      <c r="K20" s="90">
        <v>10</v>
      </c>
      <c r="L20" s="90">
        <v>11</v>
      </c>
      <c r="M20" s="90">
        <v>12</v>
      </c>
      <c r="N20" s="90">
        <v>13</v>
      </c>
      <c r="O20" s="90">
        <v>14</v>
      </c>
      <c r="P20" s="90">
        <v>15</v>
      </c>
      <c r="Q20" s="90">
        <v>16</v>
      </c>
      <c r="R20" s="90">
        <v>17</v>
      </c>
      <c r="S20" s="90">
        <v>18</v>
      </c>
      <c r="T20" s="90">
        <v>19</v>
      </c>
      <c r="U20" s="90">
        <v>20</v>
      </c>
      <c r="V20" s="90">
        <v>21</v>
      </c>
      <c r="W20" s="90">
        <v>22</v>
      </c>
      <c r="X20" s="90">
        <v>23</v>
      </c>
      <c r="Y20" s="90">
        <v>24</v>
      </c>
      <c r="Z20" s="90">
        <v>25</v>
      </c>
      <c r="AA20" s="90">
        <v>26</v>
      </c>
      <c r="AB20" s="90">
        <v>27</v>
      </c>
      <c r="AC20" s="90">
        <v>28</v>
      </c>
      <c r="AD20" s="90">
        <v>29</v>
      </c>
      <c r="AE20" s="90">
        <v>30</v>
      </c>
      <c r="AF20" s="90">
        <v>31</v>
      </c>
      <c r="AG20" s="91"/>
      <c r="AH20" s="92" t="s">
        <v>61</v>
      </c>
      <c r="AI20" s="92" t="s">
        <v>62</v>
      </c>
      <c r="AJ20" s="92" t="s">
        <v>26</v>
      </c>
    </row>
    <row r="21" spans="1:37" ht="15" customHeight="1">
      <c r="A21" s="93">
        <v>43466</v>
      </c>
      <c r="B21" s="60">
        <v>7.0999999999999994E-2</v>
      </c>
      <c r="C21" s="60">
        <v>6.8000000000000005E-2</v>
      </c>
      <c r="D21" s="60">
        <v>6.9000000000000006E-2</v>
      </c>
      <c r="E21" s="60">
        <v>7.0999999999999994E-2</v>
      </c>
      <c r="F21" s="60">
        <v>7.4999999999999997E-2</v>
      </c>
      <c r="G21" s="60">
        <v>7.6999999999999999E-2</v>
      </c>
      <c r="H21" s="60">
        <v>5.8999999999999997E-2</v>
      </c>
      <c r="I21" s="60">
        <v>8.5000000000000006E-2</v>
      </c>
      <c r="J21" s="60">
        <v>7.3999999999999996E-2</v>
      </c>
      <c r="K21" s="60">
        <v>7.8E-2</v>
      </c>
      <c r="L21" s="60">
        <v>7.6999999999999999E-2</v>
      </c>
      <c r="M21" s="60">
        <v>8.3000000000000004E-2</v>
      </c>
      <c r="N21" s="60">
        <v>8.2000000000000003E-2</v>
      </c>
      <c r="O21" s="60">
        <v>8.1000000000000003E-2</v>
      </c>
      <c r="P21" s="60">
        <v>7.9000000000000001E-2</v>
      </c>
      <c r="Q21" s="60">
        <v>7.9000000000000001E-2</v>
      </c>
      <c r="R21" s="60">
        <v>7.9000000000000001E-2</v>
      </c>
      <c r="S21" s="60">
        <v>8.3000000000000004E-2</v>
      </c>
      <c r="T21" s="60">
        <v>6.4000000000000001E-2</v>
      </c>
      <c r="U21" s="60">
        <v>0.09</v>
      </c>
      <c r="V21" s="60">
        <v>9.2999999999999999E-2</v>
      </c>
      <c r="W21" s="60">
        <v>7.8E-2</v>
      </c>
      <c r="X21" s="60">
        <v>8.8999999999999996E-2</v>
      </c>
      <c r="Y21" s="60">
        <v>8.2000000000000003E-2</v>
      </c>
      <c r="Z21" s="60">
        <v>0.08</v>
      </c>
      <c r="AA21" s="60">
        <v>9.0999999999999998E-2</v>
      </c>
      <c r="AB21" s="60">
        <v>9.0999999999999998E-2</v>
      </c>
      <c r="AC21" s="60">
        <v>9.1999999999999998E-2</v>
      </c>
      <c r="AD21" s="60">
        <v>9.1999999999999998E-2</v>
      </c>
      <c r="AE21" s="60">
        <v>0.09</v>
      </c>
      <c r="AF21" s="60">
        <v>8.2000000000000003E-2</v>
      </c>
      <c r="AG21" s="94"/>
      <c r="AH21" s="95">
        <f t="shared" ref="AH21:AH32" si="3">SUM(B21:AF21)</f>
        <v>2.484</v>
      </c>
      <c r="AI21" s="96">
        <f t="shared" ref="AI21:AI32" si="4">IF(ISERROR(AVERAGE(B21:AF21))," ",AVERAGE(B21:AF21))</f>
        <v>8.0129032258064517E-2</v>
      </c>
      <c r="AJ21" s="97">
        <f t="shared" ref="AJ21:AJ32" si="5">MAX(B21:AF21)</f>
        <v>9.2999999999999999E-2</v>
      </c>
    </row>
    <row r="22" spans="1:37" ht="15" customHeight="1">
      <c r="A22" s="42" t="s">
        <v>36</v>
      </c>
      <c r="B22" s="60">
        <v>8.5000000000000006E-2</v>
      </c>
      <c r="C22" s="60">
        <v>7.6999999999999999E-2</v>
      </c>
      <c r="D22" s="60">
        <v>9.4E-2</v>
      </c>
      <c r="E22" s="60">
        <v>9.5000000000000001E-2</v>
      </c>
      <c r="F22" s="60">
        <v>9.1999999999999998E-2</v>
      </c>
      <c r="G22" s="60">
        <v>0.09</v>
      </c>
      <c r="H22" s="60">
        <v>8.5000000000000006E-2</v>
      </c>
      <c r="I22" s="60">
        <v>0.09</v>
      </c>
      <c r="J22" s="60">
        <v>8.6999999999999994E-2</v>
      </c>
      <c r="K22" s="60">
        <v>8.1000000000000003E-2</v>
      </c>
      <c r="L22" s="60">
        <v>5.1999999999999998E-2</v>
      </c>
      <c r="M22" s="60">
        <v>0.13300000000000001</v>
      </c>
      <c r="N22" s="60">
        <v>7.5999999999999998E-2</v>
      </c>
      <c r="O22" s="60">
        <v>0.09</v>
      </c>
      <c r="P22" s="60">
        <v>8.8999999999999996E-2</v>
      </c>
      <c r="Q22" s="60">
        <v>9.6000000000000002E-2</v>
      </c>
      <c r="R22" s="60">
        <v>9.7000000000000003E-2</v>
      </c>
      <c r="S22" s="60">
        <v>0.1</v>
      </c>
      <c r="T22" s="60">
        <v>9.1999999999999998E-2</v>
      </c>
      <c r="U22" s="60">
        <v>0.10299999999999999</v>
      </c>
      <c r="V22" s="60">
        <v>0.105</v>
      </c>
      <c r="W22" s="60">
        <v>7.6999999999999999E-2</v>
      </c>
      <c r="X22" s="60">
        <v>7.8E-2</v>
      </c>
      <c r="Y22" s="60">
        <v>9.0999999999999998E-2</v>
      </c>
      <c r="Z22" s="60">
        <v>8.5999999999999993E-2</v>
      </c>
      <c r="AA22" s="60">
        <v>7.1999999999999995E-2</v>
      </c>
      <c r="AB22" s="60">
        <v>8.4000000000000005E-2</v>
      </c>
      <c r="AC22" s="60">
        <v>0.104</v>
      </c>
      <c r="AD22" s="98"/>
      <c r="AE22" s="98"/>
      <c r="AF22" s="98"/>
      <c r="AG22" s="94"/>
      <c r="AH22" s="95">
        <f t="shared" si="3"/>
        <v>2.5010000000000003</v>
      </c>
      <c r="AI22" s="96">
        <f t="shared" si="4"/>
        <v>8.9321428571428579E-2</v>
      </c>
      <c r="AJ22" s="97">
        <f t="shared" si="5"/>
        <v>0.13300000000000001</v>
      </c>
    </row>
    <row r="23" spans="1:37" ht="15" customHeight="1">
      <c r="A23" s="42" t="s">
        <v>37</v>
      </c>
      <c r="B23" s="60">
        <v>0.121</v>
      </c>
      <c r="C23" s="60">
        <v>9.2999999999999999E-2</v>
      </c>
      <c r="D23" s="60">
        <v>9.2999999999999999E-2</v>
      </c>
      <c r="E23" s="60">
        <v>8.5999999999999993E-2</v>
      </c>
      <c r="F23" s="60">
        <v>8.5000000000000006E-2</v>
      </c>
      <c r="G23" s="60">
        <v>8.3000000000000004E-2</v>
      </c>
      <c r="H23" s="60">
        <v>0.08</v>
      </c>
      <c r="I23" s="60">
        <v>8.5999999999999993E-2</v>
      </c>
      <c r="J23" s="60">
        <v>8.8999999999999996E-2</v>
      </c>
      <c r="K23" s="60">
        <v>8.7999999999999995E-2</v>
      </c>
      <c r="L23" s="60">
        <v>7.8E-2</v>
      </c>
      <c r="M23" s="60">
        <v>0.122</v>
      </c>
      <c r="N23" s="60">
        <v>0.11899999999999999</v>
      </c>
      <c r="O23" s="60">
        <v>0.13100000000000001</v>
      </c>
      <c r="P23" s="60">
        <v>9.8000000000000004E-2</v>
      </c>
      <c r="Q23" s="60">
        <v>9.0999999999999998E-2</v>
      </c>
      <c r="R23" s="60">
        <v>8.5999999999999993E-2</v>
      </c>
      <c r="S23" s="60">
        <v>0.155</v>
      </c>
      <c r="T23" s="60">
        <v>9.8000000000000004E-2</v>
      </c>
      <c r="U23" s="60">
        <v>7.9000000000000001E-2</v>
      </c>
      <c r="V23" s="60">
        <v>8.5000000000000006E-2</v>
      </c>
      <c r="W23" s="60">
        <v>8.4000000000000005E-2</v>
      </c>
      <c r="X23" s="60">
        <v>8.5000000000000006E-2</v>
      </c>
      <c r="Y23" s="60">
        <v>0.10299999999999999</v>
      </c>
      <c r="Z23" s="60">
        <v>8.8999999999999996E-2</v>
      </c>
      <c r="AA23" s="60">
        <v>8.3000000000000004E-2</v>
      </c>
      <c r="AB23" s="60">
        <v>8.4000000000000005E-2</v>
      </c>
      <c r="AC23" s="60">
        <v>7.8E-2</v>
      </c>
      <c r="AD23" s="60">
        <v>7.9000000000000001E-2</v>
      </c>
      <c r="AE23" s="60">
        <v>8.4000000000000005E-2</v>
      </c>
      <c r="AF23" s="60">
        <v>8.1000000000000003E-2</v>
      </c>
      <c r="AG23" s="94"/>
      <c r="AH23" s="95">
        <f t="shared" si="3"/>
        <v>2.8960000000000008</v>
      </c>
      <c r="AI23" s="96">
        <f t="shared" si="4"/>
        <v>9.3419354838709709E-2</v>
      </c>
      <c r="AJ23" s="97">
        <f t="shared" si="5"/>
        <v>0.155</v>
      </c>
    </row>
    <row r="24" spans="1:37" ht="15" customHeight="1">
      <c r="A24" s="42" t="s">
        <v>38</v>
      </c>
      <c r="B24" s="60">
        <v>8.3000000000000004E-2</v>
      </c>
      <c r="C24" s="60">
        <v>7.4999999999999997E-2</v>
      </c>
      <c r="D24" s="60">
        <v>7.5999999999999998E-2</v>
      </c>
      <c r="E24" s="60">
        <v>6.2E-2</v>
      </c>
      <c r="F24" s="60">
        <v>7.0999999999999994E-2</v>
      </c>
      <c r="G24" s="60">
        <v>7.2999999999999995E-2</v>
      </c>
      <c r="H24" s="60">
        <v>6.8000000000000005E-2</v>
      </c>
      <c r="I24" s="60">
        <v>5.8999999999999997E-2</v>
      </c>
      <c r="J24" s="60">
        <v>0.06</v>
      </c>
      <c r="K24" s="60">
        <v>7.0000000000000007E-2</v>
      </c>
      <c r="L24" s="60">
        <v>5.1999999999999998E-2</v>
      </c>
      <c r="M24" s="60">
        <v>6.0999999999999999E-2</v>
      </c>
      <c r="N24" s="60">
        <v>6.9000000000000006E-2</v>
      </c>
      <c r="O24" s="60">
        <v>6.8000000000000005E-2</v>
      </c>
      <c r="P24" s="60">
        <v>6.2E-2</v>
      </c>
      <c r="Q24" s="60">
        <v>6.0999999999999999E-2</v>
      </c>
      <c r="R24" s="60">
        <v>6.0999999999999999E-2</v>
      </c>
      <c r="S24" s="60">
        <v>7.1999999999999995E-2</v>
      </c>
      <c r="T24" s="60">
        <v>5.2999999999999999E-2</v>
      </c>
      <c r="U24" s="60">
        <v>0.06</v>
      </c>
      <c r="V24" s="60">
        <v>6.3E-2</v>
      </c>
      <c r="W24" s="60">
        <v>6.4000000000000001E-2</v>
      </c>
      <c r="X24" s="60">
        <v>6.4000000000000001E-2</v>
      </c>
      <c r="Y24" s="60">
        <v>6.0999999999999999E-2</v>
      </c>
      <c r="Z24" s="60">
        <v>0.06</v>
      </c>
      <c r="AA24" s="60">
        <v>5.0999999999999997E-2</v>
      </c>
      <c r="AB24" s="60">
        <v>5.7000000000000002E-2</v>
      </c>
      <c r="AC24" s="60">
        <v>5.3999999999999999E-2</v>
      </c>
      <c r="AD24" s="60">
        <v>5.8000000000000003E-2</v>
      </c>
      <c r="AE24" s="60">
        <v>5.1999999999999998E-2</v>
      </c>
      <c r="AF24" s="99">
        <v>8.1000000000000003E-2</v>
      </c>
      <c r="AG24" s="94"/>
      <c r="AH24" s="95">
        <f>SUM(B24:AF24)</f>
        <v>1.9810000000000001</v>
      </c>
      <c r="AI24" s="96">
        <f t="shared" si="4"/>
        <v>6.3903225806451622E-2</v>
      </c>
      <c r="AJ24" s="97">
        <f t="shared" si="5"/>
        <v>8.3000000000000004E-2</v>
      </c>
    </row>
    <row r="25" spans="1:37" ht="15" customHeight="1">
      <c r="A25" s="42" t="s">
        <v>39</v>
      </c>
      <c r="B25" s="60">
        <v>0.05</v>
      </c>
      <c r="C25" s="60">
        <v>4.3999999999999997E-2</v>
      </c>
      <c r="D25" s="60">
        <v>4.9000000000000002E-2</v>
      </c>
      <c r="E25" s="60">
        <v>4.4999999999999998E-2</v>
      </c>
      <c r="F25" s="60">
        <v>0.05</v>
      </c>
      <c r="G25" s="60">
        <v>4.3999999999999997E-2</v>
      </c>
      <c r="H25" s="60">
        <v>4.2000000000000003E-2</v>
      </c>
      <c r="I25" s="60">
        <v>4.5999999999999999E-2</v>
      </c>
      <c r="J25" s="60">
        <v>4.9000000000000002E-2</v>
      </c>
      <c r="K25" s="60">
        <v>5.3999999999999999E-2</v>
      </c>
      <c r="L25" s="60">
        <v>4.7E-2</v>
      </c>
      <c r="M25" s="60">
        <v>4.3999999999999997E-2</v>
      </c>
      <c r="N25" s="60">
        <v>4.8000000000000001E-2</v>
      </c>
      <c r="O25" s="60">
        <v>4.4999999999999998E-2</v>
      </c>
      <c r="P25" s="60">
        <v>4.3999999999999997E-2</v>
      </c>
      <c r="Q25" s="60">
        <v>3.7999999999999999E-2</v>
      </c>
      <c r="R25" s="60">
        <v>4.1000000000000002E-2</v>
      </c>
      <c r="S25" s="60">
        <v>4.2999999999999997E-2</v>
      </c>
      <c r="T25" s="60">
        <v>4.3999999999999997E-2</v>
      </c>
      <c r="U25" s="60">
        <v>3.9E-2</v>
      </c>
      <c r="V25" s="60">
        <v>3.6999999999999998E-2</v>
      </c>
      <c r="W25" s="60">
        <v>3.5999999999999997E-2</v>
      </c>
      <c r="X25" s="60">
        <v>3.3000000000000002E-2</v>
      </c>
      <c r="Y25" s="60">
        <v>3.2000000000000001E-2</v>
      </c>
      <c r="Z25" s="60">
        <v>3.5999999999999997E-2</v>
      </c>
      <c r="AA25" s="60">
        <v>3.4000000000000002E-2</v>
      </c>
      <c r="AB25" s="60">
        <v>3.5000000000000003E-2</v>
      </c>
      <c r="AC25" s="60">
        <v>3.5000000000000003E-2</v>
      </c>
      <c r="AD25" s="60">
        <v>3.6999999999999998E-2</v>
      </c>
      <c r="AE25" s="60">
        <v>3.5000000000000003E-2</v>
      </c>
      <c r="AF25" s="60">
        <v>3.6999999999999998E-2</v>
      </c>
      <c r="AG25" s="94"/>
      <c r="AH25" s="95">
        <f t="shared" si="3"/>
        <v>1.2929999999999999</v>
      </c>
      <c r="AI25" s="96">
        <f t="shared" si="4"/>
        <v>4.1709677419354836E-2</v>
      </c>
      <c r="AJ25" s="97">
        <f t="shared" si="5"/>
        <v>5.3999999999999999E-2</v>
      </c>
    </row>
    <row r="26" spans="1:37" ht="15" customHeight="1">
      <c r="A26" s="42" t="s">
        <v>40</v>
      </c>
      <c r="B26" s="60">
        <v>3.3000000000000002E-2</v>
      </c>
      <c r="C26" s="60">
        <v>3.6999999999999998E-2</v>
      </c>
      <c r="D26" s="60">
        <v>3.5999999999999997E-2</v>
      </c>
      <c r="E26" s="60">
        <v>3.2000000000000001E-2</v>
      </c>
      <c r="F26" s="60">
        <v>3.5000000000000003E-2</v>
      </c>
      <c r="G26" s="60">
        <v>0.03</v>
      </c>
      <c r="H26" s="60">
        <v>3.2000000000000001E-2</v>
      </c>
      <c r="I26" s="60">
        <v>3.2000000000000001E-2</v>
      </c>
      <c r="J26" s="60">
        <v>4.1000000000000002E-2</v>
      </c>
      <c r="K26" s="60">
        <v>3.1E-2</v>
      </c>
      <c r="L26" s="60">
        <v>3.3000000000000002E-2</v>
      </c>
      <c r="M26" s="60">
        <v>3.3000000000000002E-2</v>
      </c>
      <c r="N26" s="60">
        <v>0.11</v>
      </c>
      <c r="O26" s="60">
        <v>2.7E-2</v>
      </c>
      <c r="P26" s="60">
        <v>3.5000000000000003E-2</v>
      </c>
      <c r="Q26" s="60">
        <v>3.6999999999999998E-2</v>
      </c>
      <c r="R26" s="60">
        <v>4.3999999999999997E-2</v>
      </c>
      <c r="S26" s="60">
        <v>3.6999999999999998E-2</v>
      </c>
      <c r="T26" s="60">
        <v>3.2000000000000001E-2</v>
      </c>
      <c r="U26" s="60">
        <v>2.9000000000000001E-2</v>
      </c>
      <c r="V26" s="60">
        <v>3.2000000000000001E-2</v>
      </c>
      <c r="W26" s="60">
        <v>3.5000000000000003E-2</v>
      </c>
      <c r="X26" s="60">
        <v>3.5999999999999997E-2</v>
      </c>
      <c r="Y26" s="60">
        <v>3.1E-2</v>
      </c>
      <c r="Z26" s="60">
        <v>6.0999999999999999E-2</v>
      </c>
      <c r="AA26" s="60">
        <v>0.04</v>
      </c>
      <c r="AB26" s="60">
        <v>3.3000000000000002E-2</v>
      </c>
      <c r="AC26" s="60">
        <v>3.7999999999999999E-2</v>
      </c>
      <c r="AD26" s="60">
        <v>1.6E-2</v>
      </c>
      <c r="AE26" s="60">
        <v>7.4999999999999997E-2</v>
      </c>
      <c r="AF26" s="98"/>
      <c r="AG26" s="94"/>
      <c r="AH26" s="95">
        <f t="shared" si="3"/>
        <v>1.1530000000000002</v>
      </c>
      <c r="AI26" s="96">
        <f t="shared" si="4"/>
        <v>3.843333333333334E-2</v>
      </c>
      <c r="AJ26" s="97">
        <f t="shared" si="5"/>
        <v>0.11</v>
      </c>
    </row>
    <row r="27" spans="1:37" ht="15" customHeight="1">
      <c r="A27" s="42" t="s">
        <v>41</v>
      </c>
      <c r="B27" s="60">
        <v>0.108</v>
      </c>
      <c r="C27" s="100"/>
      <c r="D27" s="100"/>
      <c r="E27" s="100"/>
      <c r="F27" s="100"/>
      <c r="G27" s="100"/>
      <c r="H27" s="100"/>
      <c r="I27" s="100"/>
      <c r="J27" s="100"/>
      <c r="K27" s="100"/>
      <c r="L27" s="100"/>
      <c r="M27" s="100"/>
      <c r="N27" s="100"/>
      <c r="O27" s="100"/>
      <c r="P27" s="100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60">
        <v>3.7999999999999999E-2</v>
      </c>
      <c r="AF27" s="60">
        <v>3.5000000000000003E-2</v>
      </c>
      <c r="AG27" s="94"/>
      <c r="AH27" s="95">
        <f t="shared" si="3"/>
        <v>0.18099999999999999</v>
      </c>
      <c r="AI27" s="96">
        <f t="shared" si="4"/>
        <v>6.0333333333333329E-2</v>
      </c>
      <c r="AJ27" s="97">
        <f t="shared" si="5"/>
        <v>0.108</v>
      </c>
    </row>
    <row r="28" spans="1:37" ht="15" customHeight="1">
      <c r="A28" s="42" t="s">
        <v>42</v>
      </c>
      <c r="B28" s="60">
        <v>4.8000000000000001E-2</v>
      </c>
      <c r="C28" s="60">
        <v>3.4000000000000002E-2</v>
      </c>
      <c r="D28" s="60">
        <v>0.04</v>
      </c>
      <c r="E28" s="60">
        <v>4.2999999999999997E-2</v>
      </c>
      <c r="F28" s="60">
        <v>5.0999999999999997E-2</v>
      </c>
      <c r="G28" s="60">
        <v>0.05</v>
      </c>
      <c r="H28" s="60">
        <v>3.9E-2</v>
      </c>
      <c r="I28" s="60">
        <v>3.3000000000000002E-2</v>
      </c>
      <c r="J28" s="60">
        <v>3.5000000000000003E-2</v>
      </c>
      <c r="K28" s="60">
        <v>3.5999999999999997E-2</v>
      </c>
      <c r="L28" s="60">
        <v>4.1000000000000002E-2</v>
      </c>
      <c r="M28" s="60">
        <v>4.2999999999999997E-2</v>
      </c>
      <c r="N28" s="60">
        <v>3.7999999999999999E-2</v>
      </c>
      <c r="O28" s="60">
        <v>4.2000000000000003E-2</v>
      </c>
      <c r="P28" s="60">
        <v>0.04</v>
      </c>
      <c r="Q28" s="60">
        <v>3.4000000000000002E-2</v>
      </c>
      <c r="R28" s="60">
        <v>3.7999999999999999E-2</v>
      </c>
      <c r="S28" s="60">
        <v>3.5999999999999997E-2</v>
      </c>
      <c r="T28" s="60">
        <v>0.04</v>
      </c>
      <c r="U28" s="60">
        <v>0.154</v>
      </c>
      <c r="V28" s="60">
        <v>0.06</v>
      </c>
      <c r="W28" s="60">
        <v>3.4000000000000002E-2</v>
      </c>
      <c r="X28" s="60">
        <v>3.5999999999999997E-2</v>
      </c>
      <c r="Y28" s="60">
        <v>3.6999999999999998E-2</v>
      </c>
      <c r="Z28" s="60">
        <v>3.7999999999999999E-2</v>
      </c>
      <c r="AA28" s="60">
        <v>4.1000000000000002E-2</v>
      </c>
      <c r="AB28" s="60">
        <v>3.5000000000000003E-2</v>
      </c>
      <c r="AC28" s="60">
        <v>3.5999999999999997E-2</v>
      </c>
      <c r="AD28" s="60">
        <v>4.1000000000000002E-2</v>
      </c>
      <c r="AE28" s="60">
        <v>3.5000000000000003E-2</v>
      </c>
      <c r="AF28" s="60">
        <v>3.4000000000000002E-2</v>
      </c>
      <c r="AG28" s="94"/>
      <c r="AH28" s="95">
        <f t="shared" si="3"/>
        <v>1.3419999999999999</v>
      </c>
      <c r="AI28" s="96">
        <f t="shared" si="4"/>
        <v>4.3290322580645156E-2</v>
      </c>
      <c r="AJ28" s="97">
        <f t="shared" si="5"/>
        <v>0.154</v>
      </c>
      <c r="AK28" s="45"/>
    </row>
    <row r="29" spans="1:37" ht="15" customHeight="1">
      <c r="A29" s="42" t="s">
        <v>43</v>
      </c>
      <c r="B29" s="60">
        <v>3.4000000000000002E-2</v>
      </c>
      <c r="C29" s="60">
        <v>3.6999999999999998E-2</v>
      </c>
      <c r="D29" s="60">
        <v>3.5999999999999997E-2</v>
      </c>
      <c r="E29" s="60">
        <v>3.5000000000000003E-2</v>
      </c>
      <c r="F29" s="60">
        <v>2.8000000000000001E-2</v>
      </c>
      <c r="G29" s="60">
        <v>3.1E-2</v>
      </c>
      <c r="H29" s="60">
        <v>3.2000000000000001E-2</v>
      </c>
      <c r="I29" s="60">
        <v>3.4000000000000002E-2</v>
      </c>
      <c r="J29" s="60">
        <v>2.1999999999999999E-2</v>
      </c>
      <c r="K29" s="60">
        <v>4.2000000000000003E-2</v>
      </c>
      <c r="L29" s="60">
        <v>3.7999999999999999E-2</v>
      </c>
      <c r="M29" s="60">
        <v>3.6999999999999998E-2</v>
      </c>
      <c r="N29" s="60">
        <v>3.1E-2</v>
      </c>
      <c r="O29" s="60">
        <v>3.5000000000000003E-2</v>
      </c>
      <c r="P29" s="60">
        <v>4.4999999999999998E-2</v>
      </c>
      <c r="Q29" s="60">
        <v>8.2000000000000003E-2</v>
      </c>
      <c r="R29" s="60">
        <v>1E-3</v>
      </c>
      <c r="S29" s="60">
        <v>2.1000000000000001E-2</v>
      </c>
      <c r="T29" s="60">
        <v>3.5999999999999997E-2</v>
      </c>
      <c r="U29" s="60">
        <v>3.6999999999999998E-2</v>
      </c>
      <c r="V29" s="60">
        <v>3.4000000000000002E-2</v>
      </c>
      <c r="W29" s="60">
        <v>3.6999999999999998E-2</v>
      </c>
      <c r="X29" s="60">
        <v>1.7999999999999999E-2</v>
      </c>
      <c r="Y29" s="60">
        <v>3.2000000000000001E-2</v>
      </c>
      <c r="Z29" s="60">
        <v>3.3000000000000002E-2</v>
      </c>
      <c r="AA29" s="60">
        <v>3.2000000000000001E-2</v>
      </c>
      <c r="AB29" s="60">
        <v>3.2000000000000001E-2</v>
      </c>
      <c r="AC29" s="60">
        <v>5.3999999999999999E-2</v>
      </c>
      <c r="AD29" s="60">
        <v>7.0000000000000007E-2</v>
      </c>
      <c r="AE29" s="60">
        <v>0.105</v>
      </c>
      <c r="AF29" s="98"/>
      <c r="AG29" s="94"/>
      <c r="AH29" s="95">
        <f t="shared" si="3"/>
        <v>1.1410000000000002</v>
      </c>
      <c r="AI29" s="96">
        <f t="shared" si="4"/>
        <v>3.8033333333333343E-2</v>
      </c>
      <c r="AJ29" s="97">
        <f t="shared" si="5"/>
        <v>0.105</v>
      </c>
    </row>
    <row r="30" spans="1:37" ht="15" customHeight="1">
      <c r="A30" s="42" t="s">
        <v>44</v>
      </c>
      <c r="B30" s="60">
        <v>1E-3</v>
      </c>
      <c r="C30" s="60">
        <v>0</v>
      </c>
      <c r="D30" s="60">
        <v>1.7000000000000001E-2</v>
      </c>
      <c r="E30" s="60">
        <v>4.4999999999999998E-2</v>
      </c>
      <c r="F30" s="60">
        <v>4.5999999999999999E-2</v>
      </c>
      <c r="G30" s="60">
        <v>4.5999999999999999E-2</v>
      </c>
      <c r="H30" s="60">
        <v>4.9000000000000002E-2</v>
      </c>
      <c r="I30" s="60">
        <v>5.1999999999999998E-2</v>
      </c>
      <c r="J30" s="60">
        <v>4.4999999999999998E-2</v>
      </c>
      <c r="K30" s="60">
        <v>4.8000000000000001E-2</v>
      </c>
      <c r="L30" s="60">
        <v>4.7E-2</v>
      </c>
      <c r="M30" s="60">
        <v>4.7E-2</v>
      </c>
      <c r="N30" s="60">
        <v>5.0999999999999997E-2</v>
      </c>
      <c r="O30" s="60">
        <v>5.0999999999999997E-2</v>
      </c>
      <c r="P30" s="60">
        <v>4.8000000000000001E-2</v>
      </c>
      <c r="Q30" s="60">
        <v>0.05</v>
      </c>
      <c r="R30" s="60">
        <v>4.7E-2</v>
      </c>
      <c r="S30" s="60">
        <v>0.05</v>
      </c>
      <c r="T30" s="60">
        <v>5.1999999999999998E-2</v>
      </c>
      <c r="U30" s="60">
        <v>5.0999999999999997E-2</v>
      </c>
      <c r="V30" s="60">
        <v>5.1999999999999998E-2</v>
      </c>
      <c r="W30" s="60">
        <v>4.9000000000000002E-2</v>
      </c>
      <c r="X30" s="60">
        <v>4.9000000000000002E-2</v>
      </c>
      <c r="Y30" s="60">
        <v>5.3999999999999999E-2</v>
      </c>
      <c r="Z30" s="60">
        <v>5.5E-2</v>
      </c>
      <c r="AA30" s="60">
        <v>5.3999999999999999E-2</v>
      </c>
      <c r="AB30" s="60">
        <v>5.6000000000000001E-2</v>
      </c>
      <c r="AC30" s="60">
        <v>5.3999999999999999E-2</v>
      </c>
      <c r="AD30" s="60">
        <v>5.0999999999999997E-2</v>
      </c>
      <c r="AE30" s="60">
        <v>5.1999999999999998E-2</v>
      </c>
      <c r="AF30" s="60">
        <v>5.2999999999999999E-2</v>
      </c>
      <c r="AG30" s="94"/>
      <c r="AH30" s="95">
        <f t="shared" si="3"/>
        <v>1.4220000000000004</v>
      </c>
      <c r="AI30" s="96">
        <f t="shared" si="4"/>
        <v>4.5870967741935498E-2</v>
      </c>
      <c r="AJ30" s="97">
        <f t="shared" si="5"/>
        <v>5.6000000000000001E-2</v>
      </c>
    </row>
    <row r="31" spans="1:37" ht="15" customHeight="1">
      <c r="A31" s="42" t="s">
        <v>45</v>
      </c>
      <c r="B31" s="60">
        <v>5.0999999999999997E-2</v>
      </c>
      <c r="C31" s="60">
        <v>6.0999999999999999E-2</v>
      </c>
      <c r="D31" s="60">
        <v>0.06</v>
      </c>
      <c r="E31" s="60">
        <v>6.4000000000000001E-2</v>
      </c>
      <c r="F31" s="60">
        <v>5.3999999999999999E-2</v>
      </c>
      <c r="G31" s="60">
        <v>5.5E-2</v>
      </c>
      <c r="H31" s="60">
        <v>0.06</v>
      </c>
      <c r="I31" s="60">
        <v>4.7E-2</v>
      </c>
      <c r="J31" s="60">
        <v>5.8999999999999997E-2</v>
      </c>
      <c r="K31" s="60">
        <v>6.0999999999999999E-2</v>
      </c>
      <c r="L31" s="60">
        <v>6.0999999999999999E-2</v>
      </c>
      <c r="M31" s="60">
        <v>5.8000000000000003E-2</v>
      </c>
      <c r="N31" s="60">
        <v>5.8000000000000003E-2</v>
      </c>
      <c r="O31" s="60">
        <v>5.8999999999999997E-2</v>
      </c>
      <c r="P31" s="60">
        <v>6.3E-2</v>
      </c>
      <c r="Q31" s="60">
        <v>5.7000000000000002E-2</v>
      </c>
      <c r="R31" s="60">
        <v>5.8000000000000003E-2</v>
      </c>
      <c r="S31" s="60">
        <v>7.5999999999999998E-2</v>
      </c>
      <c r="T31" s="60">
        <v>4.5999999999999999E-2</v>
      </c>
      <c r="U31" s="60">
        <v>5.7000000000000002E-2</v>
      </c>
      <c r="V31" s="60">
        <v>5.8000000000000003E-2</v>
      </c>
      <c r="W31" s="60">
        <v>5.8000000000000003E-2</v>
      </c>
      <c r="X31" s="60">
        <v>6.3E-2</v>
      </c>
      <c r="Y31" s="60">
        <v>0.06</v>
      </c>
      <c r="Z31" s="60">
        <v>6.3E-2</v>
      </c>
      <c r="AA31" s="60">
        <v>5.6000000000000001E-2</v>
      </c>
      <c r="AB31" s="60">
        <v>5.7000000000000002E-2</v>
      </c>
      <c r="AC31" s="60">
        <v>5.8999999999999997E-2</v>
      </c>
      <c r="AD31" s="60">
        <v>5.6000000000000001E-2</v>
      </c>
      <c r="AE31" s="60">
        <v>5.7000000000000002E-2</v>
      </c>
      <c r="AF31" s="98"/>
      <c r="AG31" s="94"/>
      <c r="AH31" s="95">
        <f t="shared" si="3"/>
        <v>1.7519999999999998</v>
      </c>
      <c r="AI31" s="96">
        <f t="shared" si="4"/>
        <v>5.8399999999999994E-2</v>
      </c>
      <c r="AJ31" s="97">
        <f t="shared" si="5"/>
        <v>7.5999999999999998E-2</v>
      </c>
    </row>
    <row r="32" spans="1:37" ht="15" customHeight="1">
      <c r="A32" s="42" t="s">
        <v>46</v>
      </c>
      <c r="B32" s="60">
        <v>6.4000000000000001E-2</v>
      </c>
      <c r="C32" s="60">
        <v>5.8999999999999997E-2</v>
      </c>
      <c r="D32" s="60">
        <v>6.4000000000000001E-2</v>
      </c>
      <c r="E32" s="60">
        <v>5.1999999999999998E-2</v>
      </c>
      <c r="F32" s="60">
        <v>5.2999999999999999E-2</v>
      </c>
      <c r="G32" s="60">
        <v>5.1999999999999998E-2</v>
      </c>
      <c r="H32" s="60">
        <v>6.0999999999999999E-2</v>
      </c>
      <c r="I32" s="60">
        <v>5.6000000000000001E-2</v>
      </c>
      <c r="J32" s="60">
        <v>5.3999999999999999E-2</v>
      </c>
      <c r="K32" s="60">
        <v>5.8000000000000003E-2</v>
      </c>
      <c r="L32" s="60">
        <v>5.6000000000000001E-2</v>
      </c>
      <c r="M32" s="60">
        <v>5.7000000000000002E-2</v>
      </c>
      <c r="N32" s="60">
        <v>5.0999999999999997E-2</v>
      </c>
      <c r="O32" s="60">
        <v>5.5E-2</v>
      </c>
      <c r="P32" s="60">
        <v>5.3999999999999999E-2</v>
      </c>
      <c r="Q32" s="60">
        <v>6.2E-2</v>
      </c>
      <c r="R32" s="60">
        <v>5.1999999999999998E-2</v>
      </c>
      <c r="S32" s="60">
        <v>4.5999999999999999E-2</v>
      </c>
      <c r="T32" s="60">
        <v>5.8000000000000003E-2</v>
      </c>
      <c r="U32" s="60">
        <v>0.05</v>
      </c>
      <c r="V32" s="60">
        <v>5.7000000000000002E-2</v>
      </c>
      <c r="W32" s="60">
        <v>6.9000000000000006E-2</v>
      </c>
      <c r="X32" s="60">
        <v>6.4000000000000001E-2</v>
      </c>
      <c r="Y32" s="60">
        <v>6.6000000000000003E-2</v>
      </c>
      <c r="Z32" s="60">
        <v>5.8999999999999997E-2</v>
      </c>
      <c r="AA32" s="60">
        <v>6.5000000000000002E-2</v>
      </c>
      <c r="AB32" s="60">
        <v>6.7000000000000004E-2</v>
      </c>
      <c r="AC32" s="60">
        <v>6.8000000000000005E-2</v>
      </c>
      <c r="AD32" s="60">
        <v>6.7000000000000004E-2</v>
      </c>
      <c r="AE32" s="60">
        <v>6.7000000000000004E-2</v>
      </c>
      <c r="AF32" s="60">
        <v>7.1999999999999995E-2</v>
      </c>
      <c r="AG32" s="94"/>
      <c r="AH32" s="95">
        <f t="shared" si="3"/>
        <v>1.8350000000000004</v>
      </c>
      <c r="AI32" s="96">
        <f t="shared" si="4"/>
        <v>5.9193548387096791E-2</v>
      </c>
      <c r="AJ32" s="97">
        <f t="shared" si="5"/>
        <v>7.1999999999999995E-2</v>
      </c>
    </row>
    <row r="33" spans="1:37">
      <c r="B33" s="101"/>
    </row>
    <row r="34" spans="1:37">
      <c r="B34" s="101"/>
    </row>
    <row r="35" spans="1:37" ht="15">
      <c r="A35" s="89" t="s">
        <v>64</v>
      </c>
      <c r="B35" s="14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4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6"/>
      <c r="AH35" s="6"/>
      <c r="AI35" s="6"/>
      <c r="AJ35" s="6"/>
    </row>
    <row r="36" spans="1:37">
      <c r="A36" s="90" t="s">
        <v>60</v>
      </c>
      <c r="B36" s="90">
        <v>1</v>
      </c>
      <c r="C36" s="90">
        <v>2</v>
      </c>
      <c r="D36" s="90">
        <v>3</v>
      </c>
      <c r="E36" s="90">
        <v>4</v>
      </c>
      <c r="F36" s="90">
        <v>5</v>
      </c>
      <c r="G36" s="90">
        <v>6</v>
      </c>
      <c r="H36" s="90">
        <v>7</v>
      </c>
      <c r="I36" s="90">
        <v>8</v>
      </c>
      <c r="J36" s="90">
        <v>9</v>
      </c>
      <c r="K36" s="90">
        <v>10</v>
      </c>
      <c r="L36" s="90">
        <v>11</v>
      </c>
      <c r="M36" s="90">
        <v>12</v>
      </c>
      <c r="N36" s="90">
        <v>13</v>
      </c>
      <c r="O36" s="90">
        <v>14</v>
      </c>
      <c r="P36" s="90">
        <v>15</v>
      </c>
      <c r="Q36" s="90">
        <v>16</v>
      </c>
      <c r="R36" s="90">
        <v>17</v>
      </c>
      <c r="S36" s="90">
        <v>18</v>
      </c>
      <c r="T36" s="90">
        <v>19</v>
      </c>
      <c r="U36" s="90">
        <v>20</v>
      </c>
      <c r="V36" s="90">
        <v>21</v>
      </c>
      <c r="W36" s="90">
        <v>22</v>
      </c>
      <c r="X36" s="90">
        <v>23</v>
      </c>
      <c r="Y36" s="90">
        <v>24</v>
      </c>
      <c r="Z36" s="90">
        <v>25</v>
      </c>
      <c r="AA36" s="90">
        <v>26</v>
      </c>
      <c r="AB36" s="90">
        <v>27</v>
      </c>
      <c r="AC36" s="90">
        <v>28</v>
      </c>
      <c r="AD36" s="90">
        <v>29</v>
      </c>
      <c r="AE36" s="90">
        <v>30</v>
      </c>
      <c r="AF36" s="90">
        <v>31</v>
      </c>
      <c r="AG36" s="91"/>
      <c r="AH36" s="92" t="s">
        <v>61</v>
      </c>
      <c r="AI36" s="92" t="s">
        <v>62</v>
      </c>
      <c r="AJ36" s="92" t="s">
        <v>26</v>
      </c>
    </row>
    <row r="37" spans="1:37" ht="15" customHeight="1">
      <c r="A37" s="93">
        <v>43466</v>
      </c>
      <c r="B37" s="60">
        <v>7.0999999999999994E-2</v>
      </c>
      <c r="C37" s="60">
        <v>6.8000000000000005E-2</v>
      </c>
      <c r="D37" s="60">
        <v>6.9000000000000006E-2</v>
      </c>
      <c r="E37" s="60">
        <v>7.0999999999999994E-2</v>
      </c>
      <c r="F37" s="60">
        <v>7.4999999999999997E-2</v>
      </c>
      <c r="G37" s="60">
        <v>7.6999999999999999E-2</v>
      </c>
      <c r="H37" s="60">
        <v>5.8999999999999997E-2</v>
      </c>
      <c r="I37" s="60">
        <v>8.5000000000000006E-2</v>
      </c>
      <c r="J37" s="60">
        <v>7.3999999999999996E-2</v>
      </c>
      <c r="K37" s="60">
        <v>7.8E-2</v>
      </c>
      <c r="L37" s="60">
        <v>7.6999999999999999E-2</v>
      </c>
      <c r="M37" s="60">
        <v>8.3000000000000004E-2</v>
      </c>
      <c r="N37" s="60">
        <v>8.2000000000000003E-2</v>
      </c>
      <c r="O37" s="60">
        <v>8.1000000000000003E-2</v>
      </c>
      <c r="P37" s="60">
        <v>7.9000000000000001E-2</v>
      </c>
      <c r="Q37" s="60">
        <v>7.9000000000000001E-2</v>
      </c>
      <c r="R37" s="60">
        <v>7.9000000000000001E-2</v>
      </c>
      <c r="S37" s="60">
        <v>8.3000000000000004E-2</v>
      </c>
      <c r="T37" s="60">
        <v>6.4000000000000001E-2</v>
      </c>
      <c r="U37" s="60">
        <v>0.09</v>
      </c>
      <c r="V37" s="60">
        <v>9.2999999999999999E-2</v>
      </c>
      <c r="W37" s="60">
        <v>7.8E-2</v>
      </c>
      <c r="X37" s="60">
        <v>8.8999999999999996E-2</v>
      </c>
      <c r="Y37" s="60">
        <v>8.2000000000000003E-2</v>
      </c>
      <c r="Z37" s="60">
        <v>0.08</v>
      </c>
      <c r="AA37" s="60">
        <v>9.0999999999999998E-2</v>
      </c>
      <c r="AB37" s="60">
        <v>9.0999999999999998E-2</v>
      </c>
      <c r="AC37" s="60">
        <v>9.1999999999999998E-2</v>
      </c>
      <c r="AD37" s="60">
        <v>9.1999999999999998E-2</v>
      </c>
      <c r="AE37" s="60">
        <v>0.09</v>
      </c>
      <c r="AF37" s="60">
        <v>8.2000000000000003E-2</v>
      </c>
      <c r="AG37" s="94"/>
      <c r="AH37" s="95">
        <f t="shared" ref="AH37:AH48" si="6">SUM(B37:AF37)</f>
        <v>2.484</v>
      </c>
      <c r="AI37" s="96">
        <f t="shared" ref="AI37:AI48" si="7">IF(ISERROR(AVERAGE(B37:AF37))," ",AVERAGE(B37:AF37))</f>
        <v>8.0129032258064517E-2</v>
      </c>
      <c r="AJ37" s="97">
        <f t="shared" ref="AJ37:AJ48" si="8">MAX(B37:AF37)</f>
        <v>9.2999999999999999E-2</v>
      </c>
    </row>
    <row r="38" spans="1:37" ht="15" customHeight="1">
      <c r="A38" s="42" t="s">
        <v>36</v>
      </c>
      <c r="B38" s="60">
        <v>8.5000000000000006E-2</v>
      </c>
      <c r="C38" s="60">
        <v>7.6999999999999999E-2</v>
      </c>
      <c r="D38" s="60">
        <v>8.4000000000000005E-2</v>
      </c>
      <c r="E38" s="60">
        <v>8.5000000000000006E-2</v>
      </c>
      <c r="F38" s="60">
        <v>8.2000000000000003E-2</v>
      </c>
      <c r="G38" s="60">
        <v>0.09</v>
      </c>
      <c r="H38" s="60">
        <v>8.5000000000000006E-2</v>
      </c>
      <c r="I38" s="60">
        <v>0.09</v>
      </c>
      <c r="J38" s="60">
        <v>8.6999999999999994E-2</v>
      </c>
      <c r="K38" s="60">
        <v>8.1000000000000003E-2</v>
      </c>
      <c r="L38" s="60">
        <v>5.1999999999999998E-2</v>
      </c>
      <c r="M38" s="60">
        <v>0.13300000000000001</v>
      </c>
      <c r="N38" s="60">
        <v>7.5999999999999998E-2</v>
      </c>
      <c r="O38" s="60">
        <v>0.09</v>
      </c>
      <c r="P38" s="60">
        <v>8.8999999999999996E-2</v>
      </c>
      <c r="Q38" s="60">
        <v>9.6000000000000002E-2</v>
      </c>
      <c r="R38" s="60">
        <v>9.7000000000000003E-2</v>
      </c>
      <c r="S38" s="60">
        <v>0.1</v>
      </c>
      <c r="T38" s="60">
        <v>0.08</v>
      </c>
      <c r="U38" s="60">
        <v>0.10299999999999999</v>
      </c>
      <c r="V38" s="60">
        <v>9.5000000000000001E-2</v>
      </c>
      <c r="W38" s="60">
        <v>7.6999999999999999E-2</v>
      </c>
      <c r="X38" s="60">
        <v>7.8E-2</v>
      </c>
      <c r="Y38" s="60">
        <v>9.0999999999999998E-2</v>
      </c>
      <c r="Z38" s="60">
        <v>8.5999999999999993E-2</v>
      </c>
      <c r="AA38" s="60">
        <v>7.1999999999999995E-2</v>
      </c>
      <c r="AB38" s="60">
        <v>8.4000000000000005E-2</v>
      </c>
      <c r="AC38" s="60">
        <v>0.104</v>
      </c>
      <c r="AD38" s="98"/>
      <c r="AE38" s="98"/>
      <c r="AF38" s="98"/>
      <c r="AG38" s="94"/>
      <c r="AH38" s="95">
        <f t="shared" si="6"/>
        <v>2.4490000000000003</v>
      </c>
      <c r="AI38" s="96">
        <f t="shared" si="7"/>
        <v>8.7464285714285731E-2</v>
      </c>
      <c r="AJ38" s="97">
        <f t="shared" si="8"/>
        <v>0.13300000000000001</v>
      </c>
    </row>
    <row r="39" spans="1:37" ht="15" customHeight="1">
      <c r="A39" s="42" t="s">
        <v>37</v>
      </c>
      <c r="B39" s="60">
        <v>0.121</v>
      </c>
      <c r="C39" s="60">
        <v>9.2999999999999999E-2</v>
      </c>
      <c r="D39" s="60">
        <v>9.2999999999999999E-2</v>
      </c>
      <c r="E39" s="60">
        <v>8.5999999999999993E-2</v>
      </c>
      <c r="F39" s="60">
        <v>8.5000000000000006E-2</v>
      </c>
      <c r="G39" s="60">
        <v>8.3000000000000004E-2</v>
      </c>
      <c r="H39" s="60">
        <v>0.08</v>
      </c>
      <c r="I39" s="60">
        <v>8.5999999999999993E-2</v>
      </c>
      <c r="J39" s="60">
        <v>8.8999999999999996E-2</v>
      </c>
      <c r="K39" s="60">
        <v>8.7999999999999995E-2</v>
      </c>
      <c r="L39" s="60">
        <v>7.8E-2</v>
      </c>
      <c r="M39" s="60">
        <v>0.122</v>
      </c>
      <c r="N39" s="60">
        <v>0.11899999999999999</v>
      </c>
      <c r="O39" s="60">
        <v>0.13100000000000001</v>
      </c>
      <c r="P39" s="60">
        <v>9.8000000000000004E-2</v>
      </c>
      <c r="Q39" s="60">
        <v>9.0999999999999998E-2</v>
      </c>
      <c r="R39" s="60">
        <v>8.5999999999999993E-2</v>
      </c>
      <c r="S39" s="60">
        <v>0.155</v>
      </c>
      <c r="T39" s="60">
        <v>9.8000000000000004E-2</v>
      </c>
      <c r="U39" s="60">
        <v>7.9000000000000001E-2</v>
      </c>
      <c r="V39" s="60">
        <v>8.5000000000000006E-2</v>
      </c>
      <c r="W39" s="60">
        <v>8.4000000000000005E-2</v>
      </c>
      <c r="X39" s="60">
        <v>8.5000000000000006E-2</v>
      </c>
      <c r="Y39" s="60">
        <v>0.10299999999999999</v>
      </c>
      <c r="Z39" s="60">
        <v>8.8999999999999996E-2</v>
      </c>
      <c r="AA39" s="60">
        <v>8.3000000000000004E-2</v>
      </c>
      <c r="AB39" s="60">
        <v>8.4000000000000005E-2</v>
      </c>
      <c r="AC39" s="60">
        <v>7.8E-2</v>
      </c>
      <c r="AD39" s="60">
        <v>7.9000000000000001E-2</v>
      </c>
      <c r="AE39" s="60">
        <v>8.4000000000000005E-2</v>
      </c>
      <c r="AF39" s="60">
        <v>8.1000000000000003E-2</v>
      </c>
      <c r="AG39" s="94"/>
      <c r="AH39" s="95">
        <f t="shared" si="6"/>
        <v>2.8960000000000008</v>
      </c>
      <c r="AI39" s="96">
        <f t="shared" si="7"/>
        <v>9.3419354838709709E-2</v>
      </c>
      <c r="AJ39" s="97">
        <f t="shared" si="8"/>
        <v>0.155</v>
      </c>
    </row>
    <row r="40" spans="1:37" ht="15" customHeight="1">
      <c r="A40" s="42" t="s">
        <v>38</v>
      </c>
      <c r="B40" s="60">
        <v>8.3000000000000004E-2</v>
      </c>
      <c r="C40" s="60">
        <v>7.4999999999999997E-2</v>
      </c>
      <c r="D40" s="60">
        <v>7.5999999999999998E-2</v>
      </c>
      <c r="E40" s="60">
        <v>6.2E-2</v>
      </c>
      <c r="F40" s="60">
        <v>7.0999999999999994E-2</v>
      </c>
      <c r="G40" s="60">
        <v>7.2999999999999995E-2</v>
      </c>
      <c r="H40" s="60">
        <v>6.8000000000000005E-2</v>
      </c>
      <c r="I40" s="60">
        <v>5.8999999999999997E-2</v>
      </c>
      <c r="J40" s="60">
        <v>0.06</v>
      </c>
      <c r="K40" s="60">
        <v>7.0000000000000007E-2</v>
      </c>
      <c r="L40" s="60">
        <v>5.1999999999999998E-2</v>
      </c>
      <c r="M40" s="60">
        <v>6.0999999999999999E-2</v>
      </c>
      <c r="N40" s="60">
        <v>6.9000000000000006E-2</v>
      </c>
      <c r="O40" s="60">
        <v>6.8000000000000005E-2</v>
      </c>
      <c r="P40" s="60">
        <v>6.2E-2</v>
      </c>
      <c r="Q40" s="60">
        <v>6.0999999999999999E-2</v>
      </c>
      <c r="R40" s="60">
        <v>6.0999999999999999E-2</v>
      </c>
      <c r="S40" s="60">
        <v>7.1999999999999995E-2</v>
      </c>
      <c r="T40" s="60">
        <v>5.2999999999999999E-2</v>
      </c>
      <c r="U40" s="60">
        <v>0.06</v>
      </c>
      <c r="V40" s="60">
        <v>6.3E-2</v>
      </c>
      <c r="W40" s="60">
        <v>6.4000000000000001E-2</v>
      </c>
      <c r="X40" s="60">
        <v>6.4000000000000001E-2</v>
      </c>
      <c r="Y40" s="60">
        <v>6.0999999999999999E-2</v>
      </c>
      <c r="Z40" s="60">
        <v>0.06</v>
      </c>
      <c r="AA40" s="60">
        <v>5.0999999999999997E-2</v>
      </c>
      <c r="AB40" s="60">
        <v>5.7000000000000002E-2</v>
      </c>
      <c r="AC40" s="60">
        <v>5.3999999999999999E-2</v>
      </c>
      <c r="AD40" s="60">
        <v>5.8000000000000003E-2</v>
      </c>
      <c r="AE40" s="60">
        <v>5.1999999999999998E-2</v>
      </c>
      <c r="AF40" s="99">
        <v>8.1000000000000003E-2</v>
      </c>
      <c r="AG40" s="94"/>
      <c r="AH40" s="95">
        <f t="shared" si="6"/>
        <v>1.9810000000000001</v>
      </c>
      <c r="AI40" s="96">
        <f t="shared" si="7"/>
        <v>6.3903225806451622E-2</v>
      </c>
      <c r="AJ40" s="97">
        <f t="shared" si="8"/>
        <v>8.3000000000000004E-2</v>
      </c>
    </row>
    <row r="41" spans="1:37" ht="15" customHeight="1">
      <c r="A41" s="42" t="s">
        <v>39</v>
      </c>
      <c r="B41" s="60">
        <v>0.05</v>
      </c>
      <c r="C41" s="60">
        <v>4.3999999999999997E-2</v>
      </c>
      <c r="D41" s="60">
        <v>4.9000000000000002E-2</v>
      </c>
      <c r="E41" s="60">
        <v>4.4999999999999998E-2</v>
      </c>
      <c r="F41" s="60">
        <v>0.05</v>
      </c>
      <c r="G41" s="60">
        <v>4.3999999999999997E-2</v>
      </c>
      <c r="H41" s="60">
        <v>4.2000000000000003E-2</v>
      </c>
      <c r="I41" s="60">
        <v>4.5999999999999999E-2</v>
      </c>
      <c r="J41" s="60">
        <v>4.9000000000000002E-2</v>
      </c>
      <c r="K41" s="60">
        <v>5.3999999999999999E-2</v>
      </c>
      <c r="L41" s="60">
        <v>4.7E-2</v>
      </c>
      <c r="M41" s="60">
        <v>4.3999999999999997E-2</v>
      </c>
      <c r="N41" s="60">
        <v>4.8000000000000001E-2</v>
      </c>
      <c r="O41" s="60">
        <v>4.4999999999999998E-2</v>
      </c>
      <c r="P41" s="60">
        <v>4.3999999999999997E-2</v>
      </c>
      <c r="Q41" s="60">
        <v>3.7999999999999999E-2</v>
      </c>
      <c r="R41" s="60">
        <v>4.1000000000000002E-2</v>
      </c>
      <c r="S41" s="60">
        <v>4.2999999999999997E-2</v>
      </c>
      <c r="T41" s="60">
        <v>4.3999999999999997E-2</v>
      </c>
      <c r="U41" s="60">
        <v>3.9E-2</v>
      </c>
      <c r="V41" s="60">
        <v>3.6999999999999998E-2</v>
      </c>
      <c r="W41" s="60">
        <v>3.5999999999999997E-2</v>
      </c>
      <c r="X41" s="60">
        <v>3.3000000000000002E-2</v>
      </c>
      <c r="Y41" s="60">
        <v>3.2000000000000001E-2</v>
      </c>
      <c r="Z41" s="60">
        <v>3.5999999999999997E-2</v>
      </c>
      <c r="AA41" s="60">
        <v>3.4000000000000002E-2</v>
      </c>
      <c r="AB41" s="60">
        <v>3.5000000000000003E-2</v>
      </c>
      <c r="AC41" s="60">
        <v>3.5000000000000003E-2</v>
      </c>
      <c r="AD41" s="60">
        <v>3.6999999999999998E-2</v>
      </c>
      <c r="AE41" s="60">
        <v>3.5000000000000003E-2</v>
      </c>
      <c r="AF41" s="60">
        <v>3.6999999999999998E-2</v>
      </c>
      <c r="AG41" s="94"/>
      <c r="AH41" s="95">
        <f t="shared" si="6"/>
        <v>1.2929999999999999</v>
      </c>
      <c r="AI41" s="96">
        <f t="shared" si="7"/>
        <v>4.1709677419354836E-2</v>
      </c>
      <c r="AJ41" s="97">
        <f t="shared" si="8"/>
        <v>5.3999999999999999E-2</v>
      </c>
    </row>
    <row r="42" spans="1:37" ht="15" customHeight="1">
      <c r="A42" s="42" t="s">
        <v>40</v>
      </c>
      <c r="B42" s="60">
        <v>3.3000000000000002E-2</v>
      </c>
      <c r="C42" s="60">
        <v>3.6999999999999998E-2</v>
      </c>
      <c r="D42" s="60">
        <v>3.5999999999999997E-2</v>
      </c>
      <c r="E42" s="60">
        <v>3.2000000000000001E-2</v>
      </c>
      <c r="F42" s="60">
        <v>3.5000000000000003E-2</v>
      </c>
      <c r="G42" s="60">
        <v>0.03</v>
      </c>
      <c r="H42" s="60">
        <v>3.2000000000000001E-2</v>
      </c>
      <c r="I42" s="60">
        <v>3.2000000000000001E-2</v>
      </c>
      <c r="J42" s="60">
        <v>4.1000000000000002E-2</v>
      </c>
      <c r="K42" s="60">
        <v>3.1E-2</v>
      </c>
      <c r="L42" s="60">
        <v>3.3000000000000002E-2</v>
      </c>
      <c r="M42" s="60">
        <v>3.3000000000000002E-2</v>
      </c>
      <c r="N42" s="60">
        <v>0.11</v>
      </c>
      <c r="O42" s="60">
        <v>2.7E-2</v>
      </c>
      <c r="P42" s="60">
        <v>3.5000000000000003E-2</v>
      </c>
      <c r="Q42" s="60">
        <v>3.6999999999999998E-2</v>
      </c>
      <c r="R42" s="60">
        <v>4.3999999999999997E-2</v>
      </c>
      <c r="S42" s="60">
        <v>3.6999999999999998E-2</v>
      </c>
      <c r="T42" s="60">
        <v>3.2000000000000001E-2</v>
      </c>
      <c r="U42" s="60">
        <v>2.9000000000000001E-2</v>
      </c>
      <c r="V42" s="60">
        <v>3.2000000000000001E-2</v>
      </c>
      <c r="W42" s="60">
        <v>3.5000000000000003E-2</v>
      </c>
      <c r="X42" s="60">
        <v>3.5999999999999997E-2</v>
      </c>
      <c r="Y42" s="60">
        <v>3.1E-2</v>
      </c>
      <c r="Z42" s="60">
        <v>6.0999999999999999E-2</v>
      </c>
      <c r="AA42" s="60">
        <v>0.04</v>
      </c>
      <c r="AB42" s="60">
        <v>3.3000000000000002E-2</v>
      </c>
      <c r="AC42" s="60">
        <v>3.7999999999999999E-2</v>
      </c>
      <c r="AD42" s="60">
        <v>1.6E-2</v>
      </c>
      <c r="AE42" s="60">
        <v>7.4999999999999997E-2</v>
      </c>
      <c r="AF42" s="98"/>
      <c r="AG42" s="94"/>
      <c r="AH42" s="95">
        <f t="shared" si="6"/>
        <v>1.1530000000000002</v>
      </c>
      <c r="AI42" s="96">
        <f t="shared" si="7"/>
        <v>3.843333333333334E-2</v>
      </c>
      <c r="AJ42" s="97">
        <f t="shared" si="8"/>
        <v>0.11</v>
      </c>
    </row>
    <row r="43" spans="1:37" ht="15" customHeight="1">
      <c r="A43" s="42" t="s">
        <v>41</v>
      </c>
      <c r="B43" s="60">
        <v>0.108</v>
      </c>
      <c r="C43" s="100"/>
      <c r="D43" s="100"/>
      <c r="E43" s="100"/>
      <c r="F43" s="100"/>
      <c r="G43" s="100"/>
      <c r="H43" s="100"/>
      <c r="I43" s="100"/>
      <c r="J43" s="100"/>
      <c r="K43" s="100"/>
      <c r="L43" s="100"/>
      <c r="M43" s="100"/>
      <c r="N43" s="100"/>
      <c r="O43" s="100"/>
      <c r="P43" s="100"/>
      <c r="Q43" s="100"/>
      <c r="R43" s="100"/>
      <c r="S43" s="100"/>
      <c r="T43" s="100"/>
      <c r="U43" s="100"/>
      <c r="V43" s="100"/>
      <c r="W43" s="100"/>
      <c r="X43" s="100"/>
      <c r="Y43" s="100"/>
      <c r="Z43" s="100"/>
      <c r="AA43" s="100"/>
      <c r="AB43" s="100"/>
      <c r="AC43" s="100"/>
      <c r="AD43" s="100"/>
      <c r="AE43" s="60">
        <v>0</v>
      </c>
      <c r="AF43" s="60">
        <v>0</v>
      </c>
      <c r="AG43" s="94"/>
      <c r="AH43" s="95">
        <f t="shared" si="6"/>
        <v>0.108</v>
      </c>
      <c r="AI43" s="96">
        <f t="shared" si="7"/>
        <v>3.5999999999999997E-2</v>
      </c>
      <c r="AJ43" s="97">
        <f t="shared" si="8"/>
        <v>0.108</v>
      </c>
    </row>
    <row r="44" spans="1:37" ht="15" customHeight="1">
      <c r="A44" s="42" t="s">
        <v>42</v>
      </c>
      <c r="B44" s="60">
        <v>0</v>
      </c>
      <c r="C44" s="60">
        <v>0</v>
      </c>
      <c r="D44" s="60">
        <v>0.04</v>
      </c>
      <c r="E44" s="60">
        <v>4.2999999999999997E-2</v>
      </c>
      <c r="F44" s="60">
        <v>5.0999999999999997E-2</v>
      </c>
      <c r="G44" s="60">
        <v>0.05</v>
      </c>
      <c r="H44" s="60">
        <v>3.9E-2</v>
      </c>
      <c r="I44" s="60">
        <v>3.3000000000000002E-2</v>
      </c>
      <c r="J44" s="60">
        <v>3.5000000000000003E-2</v>
      </c>
      <c r="K44" s="60">
        <v>3.5999999999999997E-2</v>
      </c>
      <c r="L44" s="60">
        <v>4.1000000000000002E-2</v>
      </c>
      <c r="M44" s="60">
        <v>4.2999999999999997E-2</v>
      </c>
      <c r="N44" s="60">
        <v>3.7999999999999999E-2</v>
      </c>
      <c r="O44" s="60">
        <v>4.2000000000000003E-2</v>
      </c>
      <c r="P44" s="60">
        <v>0.04</v>
      </c>
      <c r="Q44" s="60">
        <v>3.4000000000000002E-2</v>
      </c>
      <c r="R44" s="60">
        <v>3.7999999999999999E-2</v>
      </c>
      <c r="S44" s="60">
        <v>3.5999999999999997E-2</v>
      </c>
      <c r="T44" s="60">
        <v>0.03</v>
      </c>
      <c r="U44" s="60">
        <v>0.154</v>
      </c>
      <c r="V44" s="60">
        <v>5.5E-2</v>
      </c>
      <c r="W44" s="60">
        <v>2.9000000000000001E-2</v>
      </c>
      <c r="X44" s="60">
        <v>3.5999999999999997E-2</v>
      </c>
      <c r="Y44" s="60">
        <v>3.6999999999999998E-2</v>
      </c>
      <c r="Z44" s="60">
        <v>3.7999999999999999E-2</v>
      </c>
      <c r="AA44" s="60">
        <v>4.1000000000000002E-2</v>
      </c>
      <c r="AB44" s="60">
        <v>3.5000000000000003E-2</v>
      </c>
      <c r="AC44" s="60">
        <v>3.5000000000000003E-2</v>
      </c>
      <c r="AD44" s="60">
        <v>4.1000000000000002E-2</v>
      </c>
      <c r="AE44" s="60">
        <v>3.4000000000000002E-2</v>
      </c>
      <c r="AF44" s="60">
        <v>3.4000000000000002E-2</v>
      </c>
      <c r="AG44" s="94"/>
      <c r="AH44" s="95">
        <f t="shared" si="6"/>
        <v>1.238</v>
      </c>
      <c r="AI44" s="96">
        <f t="shared" si="7"/>
        <v>3.9935483870967743E-2</v>
      </c>
      <c r="AJ44" s="97">
        <f t="shared" si="8"/>
        <v>0.154</v>
      </c>
      <c r="AK44" s="45"/>
    </row>
    <row r="45" spans="1:37" ht="15" customHeight="1">
      <c r="A45" s="42" t="s">
        <v>43</v>
      </c>
      <c r="B45" s="60">
        <v>3.4000000000000002E-2</v>
      </c>
      <c r="C45" s="60">
        <v>3.6999999999999998E-2</v>
      </c>
      <c r="D45" s="60">
        <v>3.5999999999999997E-2</v>
      </c>
      <c r="E45" s="60">
        <v>3.5000000000000003E-2</v>
      </c>
      <c r="F45" s="60">
        <v>2.8000000000000001E-2</v>
      </c>
      <c r="G45" s="60">
        <v>3.1E-2</v>
      </c>
      <c r="H45" s="60">
        <v>3.2000000000000001E-2</v>
      </c>
      <c r="I45" s="60">
        <v>3.4000000000000002E-2</v>
      </c>
      <c r="J45" s="60">
        <v>2.1999999999999999E-2</v>
      </c>
      <c r="K45" s="60">
        <v>4.2000000000000003E-2</v>
      </c>
      <c r="L45" s="60">
        <v>3.7999999999999999E-2</v>
      </c>
      <c r="M45" s="60">
        <v>3.6999999999999998E-2</v>
      </c>
      <c r="N45" s="60">
        <v>3.1E-2</v>
      </c>
      <c r="O45" s="60">
        <v>3.5000000000000003E-2</v>
      </c>
      <c r="P45" s="60">
        <v>4.4999999999999998E-2</v>
      </c>
      <c r="Q45" s="60">
        <v>8.2000000000000003E-2</v>
      </c>
      <c r="R45" s="60">
        <v>1E-3</v>
      </c>
      <c r="S45" s="60">
        <v>2.1000000000000001E-2</v>
      </c>
      <c r="T45" s="60">
        <v>3.5999999999999997E-2</v>
      </c>
      <c r="U45" s="60">
        <v>3.6999999999999998E-2</v>
      </c>
      <c r="V45" s="60">
        <v>3.4000000000000002E-2</v>
      </c>
      <c r="W45" s="60">
        <v>3.6999999999999998E-2</v>
      </c>
      <c r="X45" s="60">
        <v>1.7999999999999999E-2</v>
      </c>
      <c r="Y45" s="60">
        <v>3.2000000000000001E-2</v>
      </c>
      <c r="Z45" s="60">
        <v>3.3000000000000002E-2</v>
      </c>
      <c r="AA45" s="60">
        <v>3.2000000000000001E-2</v>
      </c>
      <c r="AB45" s="60">
        <v>3.2000000000000001E-2</v>
      </c>
      <c r="AC45" s="60">
        <v>5.3999999999999999E-2</v>
      </c>
      <c r="AD45" s="60">
        <v>7.0000000000000007E-2</v>
      </c>
      <c r="AE45" s="60">
        <v>0.105</v>
      </c>
      <c r="AF45" s="98"/>
      <c r="AG45" s="94"/>
      <c r="AH45" s="95">
        <f t="shared" si="6"/>
        <v>1.1410000000000002</v>
      </c>
      <c r="AI45" s="96">
        <f t="shared" si="7"/>
        <v>3.8033333333333343E-2</v>
      </c>
      <c r="AJ45" s="97">
        <f t="shared" si="8"/>
        <v>0.105</v>
      </c>
    </row>
    <row r="46" spans="1:37" ht="15" customHeight="1">
      <c r="A46" s="42" t="s">
        <v>44</v>
      </c>
      <c r="B46" s="60">
        <v>1E-3</v>
      </c>
      <c r="C46" s="60">
        <v>0</v>
      </c>
      <c r="D46" s="60">
        <v>1.7000000000000001E-2</v>
      </c>
      <c r="E46" s="60">
        <v>4.4999999999999998E-2</v>
      </c>
      <c r="F46" s="60">
        <v>4.5999999999999999E-2</v>
      </c>
      <c r="G46" s="60">
        <v>4.5999999999999999E-2</v>
      </c>
      <c r="H46" s="60">
        <v>4.9000000000000002E-2</v>
      </c>
      <c r="I46" s="60">
        <v>5.1999999999999998E-2</v>
      </c>
      <c r="J46" s="60">
        <v>4.4999999999999998E-2</v>
      </c>
      <c r="K46" s="60">
        <v>4.8000000000000001E-2</v>
      </c>
      <c r="L46" s="60">
        <v>4.7E-2</v>
      </c>
      <c r="M46" s="60">
        <v>4.7E-2</v>
      </c>
      <c r="N46" s="60">
        <v>5.0999999999999997E-2</v>
      </c>
      <c r="O46" s="60">
        <v>5.0999999999999997E-2</v>
      </c>
      <c r="P46" s="60">
        <v>4.8000000000000001E-2</v>
      </c>
      <c r="Q46" s="60">
        <v>0.05</v>
      </c>
      <c r="R46" s="60">
        <v>4.7E-2</v>
      </c>
      <c r="S46" s="60">
        <v>0.05</v>
      </c>
      <c r="T46" s="60">
        <v>5.1999999999999998E-2</v>
      </c>
      <c r="U46" s="60">
        <v>5.0999999999999997E-2</v>
      </c>
      <c r="V46" s="60">
        <v>5.1999999999999998E-2</v>
      </c>
      <c r="W46" s="60">
        <v>4.9000000000000002E-2</v>
      </c>
      <c r="X46" s="60">
        <v>4.9000000000000002E-2</v>
      </c>
      <c r="Y46" s="60">
        <v>5.3999999999999999E-2</v>
      </c>
      <c r="Z46" s="60">
        <v>5.5E-2</v>
      </c>
      <c r="AA46" s="60">
        <v>5.3999999999999999E-2</v>
      </c>
      <c r="AB46" s="60">
        <v>5.6000000000000001E-2</v>
      </c>
      <c r="AC46" s="60">
        <v>5.3999999999999999E-2</v>
      </c>
      <c r="AD46" s="60">
        <v>5.0999999999999997E-2</v>
      </c>
      <c r="AE46" s="60">
        <v>5.1999999999999998E-2</v>
      </c>
      <c r="AF46" s="60">
        <v>5.2999999999999999E-2</v>
      </c>
      <c r="AG46" s="94"/>
      <c r="AH46" s="95">
        <f t="shared" si="6"/>
        <v>1.4220000000000004</v>
      </c>
      <c r="AI46" s="96">
        <f t="shared" si="7"/>
        <v>4.5870967741935498E-2</v>
      </c>
      <c r="AJ46" s="97">
        <f t="shared" si="8"/>
        <v>5.6000000000000001E-2</v>
      </c>
    </row>
    <row r="47" spans="1:37" ht="15" customHeight="1">
      <c r="A47" s="42" t="s">
        <v>45</v>
      </c>
      <c r="B47" s="60">
        <v>5.0999999999999997E-2</v>
      </c>
      <c r="C47" s="60">
        <v>6.0999999999999999E-2</v>
      </c>
      <c r="D47" s="60">
        <v>0.06</v>
      </c>
      <c r="E47" s="60">
        <v>6.4000000000000001E-2</v>
      </c>
      <c r="F47" s="60">
        <v>5.3999999999999999E-2</v>
      </c>
      <c r="G47" s="60">
        <v>5.5E-2</v>
      </c>
      <c r="H47" s="60">
        <v>0.06</v>
      </c>
      <c r="I47" s="60">
        <v>4.7E-2</v>
      </c>
      <c r="J47" s="60">
        <v>5.8999999999999997E-2</v>
      </c>
      <c r="K47" s="60">
        <v>6.0999999999999999E-2</v>
      </c>
      <c r="L47" s="60">
        <v>6.0999999999999999E-2</v>
      </c>
      <c r="M47" s="60">
        <v>5.8000000000000003E-2</v>
      </c>
      <c r="N47" s="60">
        <v>5.8000000000000003E-2</v>
      </c>
      <c r="O47" s="60">
        <v>5.8999999999999997E-2</v>
      </c>
      <c r="P47" s="60">
        <v>6.3E-2</v>
      </c>
      <c r="Q47" s="60">
        <v>5.7000000000000002E-2</v>
      </c>
      <c r="R47" s="60">
        <v>5.8000000000000003E-2</v>
      </c>
      <c r="S47" s="60">
        <v>7.5999999999999998E-2</v>
      </c>
      <c r="T47" s="60">
        <v>4.5999999999999999E-2</v>
      </c>
      <c r="U47" s="60">
        <v>5.7000000000000002E-2</v>
      </c>
      <c r="V47" s="60">
        <v>5.8000000000000003E-2</v>
      </c>
      <c r="W47" s="60">
        <v>5.8000000000000003E-2</v>
      </c>
      <c r="X47" s="60">
        <v>6.3E-2</v>
      </c>
      <c r="Y47" s="60">
        <v>0.06</v>
      </c>
      <c r="Z47" s="60">
        <v>6.3E-2</v>
      </c>
      <c r="AA47" s="60">
        <v>5.6000000000000001E-2</v>
      </c>
      <c r="AB47" s="60">
        <v>5.7000000000000002E-2</v>
      </c>
      <c r="AC47" s="60">
        <v>5.8999999999999997E-2</v>
      </c>
      <c r="AD47" s="60">
        <v>5.6000000000000001E-2</v>
      </c>
      <c r="AE47" s="60">
        <v>5.7000000000000002E-2</v>
      </c>
      <c r="AF47" s="98"/>
      <c r="AG47" s="94"/>
      <c r="AH47" s="95">
        <f t="shared" si="6"/>
        <v>1.7519999999999998</v>
      </c>
      <c r="AI47" s="96">
        <f t="shared" si="7"/>
        <v>5.8399999999999994E-2</v>
      </c>
      <c r="AJ47" s="97">
        <f t="shared" si="8"/>
        <v>7.5999999999999998E-2</v>
      </c>
    </row>
    <row r="48" spans="1:37" ht="15" customHeight="1">
      <c r="A48" s="42" t="s">
        <v>46</v>
      </c>
      <c r="B48" s="60">
        <v>6.4000000000000001E-2</v>
      </c>
      <c r="C48" s="60">
        <v>5.8999999999999997E-2</v>
      </c>
      <c r="D48" s="60">
        <v>6.4000000000000001E-2</v>
      </c>
      <c r="E48" s="60">
        <v>5.1999999999999998E-2</v>
      </c>
      <c r="F48" s="60">
        <v>5.2999999999999999E-2</v>
      </c>
      <c r="G48" s="60">
        <v>5.1999999999999998E-2</v>
      </c>
      <c r="H48" s="60">
        <v>6.0999999999999999E-2</v>
      </c>
      <c r="I48" s="60">
        <v>5.6000000000000001E-2</v>
      </c>
      <c r="J48" s="60">
        <v>5.3999999999999999E-2</v>
      </c>
      <c r="K48" s="60">
        <v>5.8000000000000003E-2</v>
      </c>
      <c r="L48" s="60">
        <v>5.6000000000000001E-2</v>
      </c>
      <c r="M48" s="60">
        <v>5.7000000000000002E-2</v>
      </c>
      <c r="N48" s="60">
        <v>5.0999999999999997E-2</v>
      </c>
      <c r="O48" s="60">
        <v>5.5E-2</v>
      </c>
      <c r="P48" s="60">
        <v>5.3999999999999999E-2</v>
      </c>
      <c r="Q48" s="60">
        <v>6.2E-2</v>
      </c>
      <c r="R48" s="60">
        <v>5.1999999999999998E-2</v>
      </c>
      <c r="S48" s="60">
        <v>4.5999999999999999E-2</v>
      </c>
      <c r="T48" s="60">
        <v>5.8000000000000003E-2</v>
      </c>
      <c r="U48" s="60">
        <v>0.05</v>
      </c>
      <c r="V48" s="60">
        <v>5.7000000000000002E-2</v>
      </c>
      <c r="W48" s="60">
        <v>6.9000000000000006E-2</v>
      </c>
      <c r="X48" s="60">
        <v>6.4000000000000001E-2</v>
      </c>
      <c r="Y48" s="60">
        <v>6.6000000000000003E-2</v>
      </c>
      <c r="Z48" s="60">
        <v>5.8999999999999997E-2</v>
      </c>
      <c r="AA48" s="60">
        <v>6.5000000000000002E-2</v>
      </c>
      <c r="AB48" s="60">
        <v>6.7000000000000004E-2</v>
      </c>
      <c r="AC48" s="60">
        <v>6.8000000000000005E-2</v>
      </c>
      <c r="AD48" s="60">
        <v>6.7000000000000004E-2</v>
      </c>
      <c r="AE48" s="60">
        <v>6.7000000000000004E-2</v>
      </c>
      <c r="AF48" s="60">
        <v>7.1999999999999995E-2</v>
      </c>
      <c r="AG48" s="94"/>
      <c r="AH48" s="95">
        <f t="shared" si="6"/>
        <v>1.8350000000000004</v>
      </c>
      <c r="AI48" s="96">
        <f t="shared" si="7"/>
        <v>5.9193548387096791E-2</v>
      </c>
      <c r="AJ48" s="97">
        <f t="shared" si="8"/>
        <v>7.1999999999999995E-2</v>
      </c>
    </row>
    <row r="51" spans="1:37" ht="15">
      <c r="A51" s="89" t="s">
        <v>65</v>
      </c>
      <c r="B51" s="14"/>
      <c r="C51" s="14"/>
      <c r="D51" s="14"/>
      <c r="E51" s="14"/>
      <c r="F51" s="14"/>
      <c r="G51" s="14"/>
      <c r="H51" s="14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6"/>
      <c r="AH51" s="6"/>
      <c r="AI51" s="6"/>
      <c r="AJ51" s="6"/>
    </row>
    <row r="52" spans="1:37">
      <c r="A52" s="90" t="s">
        <v>60</v>
      </c>
      <c r="B52" s="90">
        <v>1</v>
      </c>
      <c r="C52" s="90">
        <v>2</v>
      </c>
      <c r="D52" s="90">
        <v>3</v>
      </c>
      <c r="E52" s="90">
        <v>4</v>
      </c>
      <c r="F52" s="90">
        <v>5</v>
      </c>
      <c r="G52" s="90">
        <v>6</v>
      </c>
      <c r="H52" s="90">
        <v>7</v>
      </c>
      <c r="I52" s="90">
        <v>8</v>
      </c>
      <c r="J52" s="90">
        <v>9</v>
      </c>
      <c r="K52" s="90">
        <v>10</v>
      </c>
      <c r="L52" s="90">
        <v>11</v>
      </c>
      <c r="M52" s="90">
        <v>12</v>
      </c>
      <c r="N52" s="90">
        <v>13</v>
      </c>
      <c r="O52" s="90">
        <v>14</v>
      </c>
      <c r="P52" s="90">
        <v>15</v>
      </c>
      <c r="Q52" s="90">
        <v>16</v>
      </c>
      <c r="R52" s="90">
        <v>17</v>
      </c>
      <c r="S52" s="90">
        <v>18</v>
      </c>
      <c r="T52" s="90">
        <v>19</v>
      </c>
      <c r="U52" s="90">
        <v>20</v>
      </c>
      <c r="V52" s="90">
        <v>21</v>
      </c>
      <c r="W52" s="90">
        <v>22</v>
      </c>
      <c r="X52" s="90">
        <v>23</v>
      </c>
      <c r="Y52" s="90">
        <v>24</v>
      </c>
      <c r="Z52" s="90">
        <v>25</v>
      </c>
      <c r="AA52" s="90">
        <v>26</v>
      </c>
      <c r="AB52" s="90">
        <v>27</v>
      </c>
      <c r="AC52" s="90">
        <v>28</v>
      </c>
      <c r="AD52" s="90">
        <v>29</v>
      </c>
      <c r="AE52" s="90">
        <v>30</v>
      </c>
      <c r="AF52" s="90">
        <v>31</v>
      </c>
      <c r="AG52" s="91"/>
      <c r="AH52" s="92" t="s">
        <v>61</v>
      </c>
      <c r="AI52" s="92" t="s">
        <v>62</v>
      </c>
      <c r="AJ52" s="92" t="s">
        <v>26</v>
      </c>
    </row>
    <row r="53" spans="1:37" ht="15" customHeight="1">
      <c r="A53" s="93">
        <v>43466</v>
      </c>
      <c r="B53" s="60">
        <v>7.0999999999999994E-2</v>
      </c>
      <c r="C53" s="60">
        <v>6.8000000000000005E-2</v>
      </c>
      <c r="D53" s="60">
        <v>6.9000000000000006E-2</v>
      </c>
      <c r="E53" s="60">
        <v>7.0999999999999994E-2</v>
      </c>
      <c r="F53" s="60">
        <v>7.4999999999999997E-2</v>
      </c>
      <c r="G53" s="60">
        <v>7.6999999999999999E-2</v>
      </c>
      <c r="H53" s="60">
        <v>5.8999999999999997E-2</v>
      </c>
      <c r="I53" s="60">
        <v>8.5000000000000006E-2</v>
      </c>
      <c r="J53" s="60">
        <v>7.3999999999999996E-2</v>
      </c>
      <c r="K53" s="60">
        <v>7.8E-2</v>
      </c>
      <c r="L53" s="60">
        <v>7.6999999999999999E-2</v>
      </c>
      <c r="M53" s="60">
        <v>8.3000000000000004E-2</v>
      </c>
      <c r="N53" s="60">
        <v>8.2000000000000003E-2</v>
      </c>
      <c r="O53" s="60">
        <v>8.1000000000000003E-2</v>
      </c>
      <c r="P53" s="60">
        <v>7.9000000000000001E-2</v>
      </c>
      <c r="Q53" s="60">
        <v>7.9000000000000001E-2</v>
      </c>
      <c r="R53" s="60">
        <v>7.9000000000000001E-2</v>
      </c>
      <c r="S53" s="60">
        <v>8.3000000000000004E-2</v>
      </c>
      <c r="T53" s="60">
        <v>6.4000000000000001E-2</v>
      </c>
      <c r="U53" s="60">
        <v>0.09</v>
      </c>
      <c r="V53" s="60">
        <v>9.2999999999999999E-2</v>
      </c>
      <c r="W53" s="60">
        <v>7.8E-2</v>
      </c>
      <c r="X53" s="60">
        <v>8.8999999999999996E-2</v>
      </c>
      <c r="Y53" s="60">
        <v>8.2000000000000003E-2</v>
      </c>
      <c r="Z53" s="60">
        <v>0.08</v>
      </c>
      <c r="AA53" s="60">
        <v>9.0999999999999998E-2</v>
      </c>
      <c r="AB53" s="60">
        <v>9.0999999999999998E-2</v>
      </c>
      <c r="AC53" s="60">
        <v>9.1999999999999998E-2</v>
      </c>
      <c r="AD53" s="60">
        <v>9.1999999999999998E-2</v>
      </c>
      <c r="AE53" s="60">
        <v>0.09</v>
      </c>
      <c r="AF53" s="60">
        <v>8.2000000000000003E-2</v>
      </c>
      <c r="AG53" s="94"/>
      <c r="AH53" s="95">
        <f t="shared" ref="AH53:AH64" si="9">SUM(B53:AF53)</f>
        <v>2.484</v>
      </c>
      <c r="AI53" s="96">
        <f t="shared" ref="AI53:AI64" si="10">IF(ISERROR(AVERAGE(B53:AF53))," ",AVERAGE(B53:AF53))</f>
        <v>8.0129032258064517E-2</v>
      </c>
      <c r="AJ53" s="97">
        <f t="shared" ref="AJ53:AJ64" si="11">MAX(B53:AF53)</f>
        <v>9.2999999999999999E-2</v>
      </c>
    </row>
    <row r="54" spans="1:37" ht="15" customHeight="1">
      <c r="A54" s="42" t="s">
        <v>36</v>
      </c>
      <c r="B54" s="102">
        <v>8.5000000000000006E-2</v>
      </c>
      <c r="C54" s="102">
        <v>7.6999999999999999E-2</v>
      </c>
      <c r="D54" s="102">
        <v>8.4000000000000005E-2</v>
      </c>
      <c r="E54" s="102">
        <v>8.5000000000000006E-2</v>
      </c>
      <c r="F54" s="102">
        <v>8.2000000000000003E-2</v>
      </c>
      <c r="G54" s="102">
        <v>0.09</v>
      </c>
      <c r="H54" s="102">
        <v>8.5000000000000006E-2</v>
      </c>
      <c r="I54" s="102">
        <v>0.09</v>
      </c>
      <c r="J54" s="102">
        <v>8.6999999999999994E-2</v>
      </c>
      <c r="K54" s="102">
        <v>8.1000000000000003E-2</v>
      </c>
      <c r="L54" s="102">
        <v>5.1999999999999998E-2</v>
      </c>
      <c r="M54" s="102">
        <v>0.13300000000000001</v>
      </c>
      <c r="N54" s="102">
        <v>7.5999999999999998E-2</v>
      </c>
      <c r="O54" s="102">
        <v>0.09</v>
      </c>
      <c r="P54" s="102">
        <v>8.8999999999999996E-2</v>
      </c>
      <c r="Q54" s="102">
        <v>9.6000000000000002E-2</v>
      </c>
      <c r="R54" s="102">
        <v>9.7000000000000003E-2</v>
      </c>
      <c r="S54" s="102">
        <v>0.1</v>
      </c>
      <c r="T54" s="102">
        <v>0.08</v>
      </c>
      <c r="U54" s="102">
        <v>0.10299999999999999</v>
      </c>
      <c r="V54" s="102">
        <v>9.5000000000000001E-2</v>
      </c>
      <c r="W54" s="102">
        <v>7.6999999999999999E-2</v>
      </c>
      <c r="X54" s="102">
        <v>7.8E-2</v>
      </c>
      <c r="Y54" s="102">
        <v>9.0999999999999998E-2</v>
      </c>
      <c r="Z54" s="102">
        <v>8.5999999999999993E-2</v>
      </c>
      <c r="AA54" s="102">
        <v>7.1999999999999995E-2</v>
      </c>
      <c r="AB54" s="102">
        <v>8.4000000000000005E-2</v>
      </c>
      <c r="AC54" s="102">
        <v>0.104</v>
      </c>
      <c r="AD54" s="98"/>
      <c r="AE54" s="98"/>
      <c r="AF54" s="103"/>
      <c r="AG54" s="94"/>
      <c r="AH54" s="95">
        <f t="shared" si="9"/>
        <v>2.4490000000000003</v>
      </c>
      <c r="AI54" s="96">
        <f t="shared" si="10"/>
        <v>8.7464285714285731E-2</v>
      </c>
      <c r="AJ54" s="97">
        <f t="shared" si="11"/>
        <v>0.13300000000000001</v>
      </c>
    </row>
    <row r="55" spans="1:37" ht="15" customHeight="1">
      <c r="A55" s="42" t="s">
        <v>37</v>
      </c>
      <c r="B55" s="60">
        <v>0.121</v>
      </c>
      <c r="C55" s="60">
        <v>9.2999999999999999E-2</v>
      </c>
      <c r="D55" s="60">
        <v>9.2999999999999999E-2</v>
      </c>
      <c r="E55" s="60">
        <v>8.5999999999999993E-2</v>
      </c>
      <c r="F55" s="60">
        <v>8.5000000000000006E-2</v>
      </c>
      <c r="G55" s="60">
        <v>8.3000000000000004E-2</v>
      </c>
      <c r="H55" s="60">
        <v>0.08</v>
      </c>
      <c r="I55" s="60">
        <v>8.5999999999999993E-2</v>
      </c>
      <c r="J55" s="60">
        <v>8.8999999999999996E-2</v>
      </c>
      <c r="K55" s="60">
        <v>8.7999999999999995E-2</v>
      </c>
      <c r="L55" s="60">
        <v>7.8E-2</v>
      </c>
      <c r="M55" s="60">
        <v>0.122</v>
      </c>
      <c r="N55" s="60">
        <v>0.11899999999999999</v>
      </c>
      <c r="O55" s="60">
        <v>0.13100000000000001</v>
      </c>
      <c r="P55" s="60">
        <v>9.8000000000000004E-2</v>
      </c>
      <c r="Q55" s="60">
        <v>9.0999999999999998E-2</v>
      </c>
      <c r="R55" s="60">
        <v>8.5999999999999993E-2</v>
      </c>
      <c r="S55" s="60">
        <v>0.155</v>
      </c>
      <c r="T55" s="60">
        <v>9.8000000000000004E-2</v>
      </c>
      <c r="U55" s="60">
        <v>7.9000000000000001E-2</v>
      </c>
      <c r="V55" s="60">
        <v>8.5000000000000006E-2</v>
      </c>
      <c r="W55" s="60">
        <v>8.4000000000000005E-2</v>
      </c>
      <c r="X55" s="60">
        <v>8.5000000000000006E-2</v>
      </c>
      <c r="Y55" s="60">
        <v>0.10299999999999999</v>
      </c>
      <c r="Z55" s="60">
        <v>8.8999999999999996E-2</v>
      </c>
      <c r="AA55" s="60">
        <v>8.3000000000000004E-2</v>
      </c>
      <c r="AB55" s="60">
        <v>8.4000000000000005E-2</v>
      </c>
      <c r="AC55" s="60">
        <v>7.8E-2</v>
      </c>
      <c r="AD55" s="60">
        <v>7.9000000000000001E-2</v>
      </c>
      <c r="AE55" s="60">
        <v>8.4000000000000005E-2</v>
      </c>
      <c r="AF55" s="104">
        <v>8.1000000000000003E-2</v>
      </c>
      <c r="AG55" s="94"/>
      <c r="AH55" s="95">
        <f t="shared" si="9"/>
        <v>2.8960000000000008</v>
      </c>
      <c r="AI55" s="96">
        <f t="shared" si="10"/>
        <v>9.3419354838709709E-2</v>
      </c>
      <c r="AJ55" s="97">
        <f t="shared" si="11"/>
        <v>0.155</v>
      </c>
    </row>
    <row r="56" spans="1:37" ht="15" customHeight="1">
      <c r="A56" s="42" t="s">
        <v>38</v>
      </c>
      <c r="B56" s="102">
        <v>8.3000000000000004E-2</v>
      </c>
      <c r="C56" s="102">
        <v>7.4999999999999997E-2</v>
      </c>
      <c r="D56" s="102">
        <v>7.5999999999999998E-2</v>
      </c>
      <c r="E56" s="102">
        <v>6.2E-2</v>
      </c>
      <c r="F56" s="102">
        <v>7.0999999999999994E-2</v>
      </c>
      <c r="G56" s="102">
        <v>7.2999999999999995E-2</v>
      </c>
      <c r="H56" s="102">
        <v>6.8000000000000005E-2</v>
      </c>
      <c r="I56" s="102">
        <v>5.8999999999999997E-2</v>
      </c>
      <c r="J56" s="102">
        <v>0.06</v>
      </c>
      <c r="K56" s="102">
        <v>7.0000000000000007E-2</v>
      </c>
      <c r="L56" s="102">
        <v>5.1999999999999998E-2</v>
      </c>
      <c r="M56" s="102">
        <v>6.0999999999999999E-2</v>
      </c>
      <c r="N56" s="102">
        <v>6.9000000000000006E-2</v>
      </c>
      <c r="O56" s="102">
        <v>68</v>
      </c>
      <c r="P56" s="102">
        <v>6.2E-2</v>
      </c>
      <c r="Q56" s="102">
        <v>6.0999999999999999E-2</v>
      </c>
      <c r="R56" s="102">
        <v>6.0999999999999999E-2</v>
      </c>
      <c r="S56" s="102">
        <v>7.1999999999999995E-2</v>
      </c>
      <c r="T56" s="102">
        <v>5.2999999999999999E-2</v>
      </c>
      <c r="U56" s="102">
        <v>0.06</v>
      </c>
      <c r="V56" s="102">
        <v>6.3E-2</v>
      </c>
      <c r="W56" s="102">
        <v>6.4000000000000001E-2</v>
      </c>
      <c r="X56" s="102">
        <v>6.4000000000000001E-2</v>
      </c>
      <c r="Y56" s="102">
        <v>6.0999999999999999E-2</v>
      </c>
      <c r="Z56" s="102">
        <v>0.06</v>
      </c>
      <c r="AA56" s="102">
        <v>5.0999999999999997E-2</v>
      </c>
      <c r="AB56" s="102">
        <v>5.7000000000000002E-2</v>
      </c>
      <c r="AC56" s="102">
        <v>5.3999999999999999E-2</v>
      </c>
      <c r="AD56" s="102">
        <v>5.8000000000000003E-2</v>
      </c>
      <c r="AE56" s="102">
        <v>5.1999999999999998E-2</v>
      </c>
      <c r="AF56" s="99">
        <v>8.1000000000000003E-2</v>
      </c>
      <c r="AG56" s="94"/>
      <c r="AH56" s="95">
        <f t="shared" si="9"/>
        <v>69.913000000000039</v>
      </c>
      <c r="AI56" s="96">
        <f t="shared" si="10"/>
        <v>2.2552580645161302</v>
      </c>
      <c r="AJ56" s="97">
        <f t="shared" si="11"/>
        <v>68</v>
      </c>
    </row>
    <row r="57" spans="1:37" ht="15" customHeight="1">
      <c r="A57" s="42" t="s">
        <v>39</v>
      </c>
      <c r="B57" s="60">
        <v>0.05</v>
      </c>
      <c r="C57" s="60">
        <v>4.3999999999999997E-2</v>
      </c>
      <c r="D57" s="60">
        <v>4.9000000000000002E-2</v>
      </c>
      <c r="E57" s="60">
        <v>4.4999999999999998E-2</v>
      </c>
      <c r="F57" s="60">
        <v>0.05</v>
      </c>
      <c r="G57" s="60">
        <v>4.3999999999999997E-2</v>
      </c>
      <c r="H57" s="60">
        <v>4.2000000000000003E-2</v>
      </c>
      <c r="I57" s="60">
        <v>4.5999999999999999E-2</v>
      </c>
      <c r="J57" s="60">
        <v>4.9000000000000002E-2</v>
      </c>
      <c r="K57" s="60">
        <v>5.3999999999999999E-2</v>
      </c>
      <c r="L57" s="60">
        <v>4.7E-2</v>
      </c>
      <c r="M57" s="60">
        <v>4.3999999999999997E-2</v>
      </c>
      <c r="N57" s="60">
        <v>4.8000000000000001E-2</v>
      </c>
      <c r="O57" s="60">
        <v>4.4999999999999998E-2</v>
      </c>
      <c r="P57" s="60">
        <v>4.3999999999999997E-2</v>
      </c>
      <c r="Q57" s="60">
        <v>3.7999999999999999E-2</v>
      </c>
      <c r="R57" s="60">
        <v>4.1000000000000002E-2</v>
      </c>
      <c r="S57" s="60">
        <v>4.2999999999999997E-2</v>
      </c>
      <c r="T57" s="60">
        <v>4.3999999999999997E-2</v>
      </c>
      <c r="U57" s="60">
        <v>3.9E-2</v>
      </c>
      <c r="V57" s="60">
        <v>3.6999999999999998E-2</v>
      </c>
      <c r="W57" s="60">
        <v>3.5999999999999997E-2</v>
      </c>
      <c r="X57" s="60">
        <v>3.3000000000000002E-2</v>
      </c>
      <c r="Y57" s="60">
        <v>3.2000000000000001E-2</v>
      </c>
      <c r="Z57" s="60">
        <v>3.5999999999999997E-2</v>
      </c>
      <c r="AA57" s="60">
        <v>3.4000000000000002E-2</v>
      </c>
      <c r="AB57" s="60">
        <v>3.5000000000000003E-2</v>
      </c>
      <c r="AC57" s="60">
        <v>3.5000000000000003E-2</v>
      </c>
      <c r="AD57" s="60">
        <v>3.6999999999999998E-2</v>
      </c>
      <c r="AE57" s="60">
        <v>3.5000000000000003E-2</v>
      </c>
      <c r="AF57" s="104">
        <v>3.6999999999999998E-2</v>
      </c>
      <c r="AG57" s="94"/>
      <c r="AH57" s="95">
        <f t="shared" si="9"/>
        <v>1.2929999999999999</v>
      </c>
      <c r="AI57" s="96">
        <f t="shared" si="10"/>
        <v>4.1709677419354836E-2</v>
      </c>
      <c r="AJ57" s="97">
        <f t="shared" si="11"/>
        <v>5.3999999999999999E-2</v>
      </c>
    </row>
    <row r="58" spans="1:37" ht="15" customHeight="1">
      <c r="A58" s="42" t="s">
        <v>40</v>
      </c>
      <c r="B58" s="60">
        <v>3.3000000000000002E-2</v>
      </c>
      <c r="C58" s="60">
        <v>3.6999999999999998E-2</v>
      </c>
      <c r="D58" s="60">
        <v>3.5999999999999997E-2</v>
      </c>
      <c r="E58" s="60">
        <v>3.2000000000000001E-2</v>
      </c>
      <c r="F58" s="60">
        <v>3.5000000000000003E-2</v>
      </c>
      <c r="G58" s="60">
        <v>0.03</v>
      </c>
      <c r="H58" s="60">
        <v>3.2000000000000001E-2</v>
      </c>
      <c r="I58" s="60">
        <v>3.2000000000000001E-2</v>
      </c>
      <c r="J58" s="60">
        <v>4.1000000000000002E-2</v>
      </c>
      <c r="K58" s="60">
        <v>3.1E-2</v>
      </c>
      <c r="L58" s="60">
        <v>3.3000000000000002E-2</v>
      </c>
      <c r="M58" s="60">
        <v>3.3000000000000002E-2</v>
      </c>
      <c r="N58" s="60">
        <v>0.11</v>
      </c>
      <c r="O58" s="60">
        <v>2.7E-2</v>
      </c>
      <c r="P58" s="60">
        <v>3.5000000000000003E-2</v>
      </c>
      <c r="Q58" s="60">
        <v>3.6999999999999998E-2</v>
      </c>
      <c r="R58" s="60">
        <v>4.3999999999999997E-2</v>
      </c>
      <c r="S58" s="60">
        <v>3.6999999999999998E-2</v>
      </c>
      <c r="T58" s="60">
        <v>3.2000000000000001E-2</v>
      </c>
      <c r="U58" s="60">
        <v>2.9000000000000001E-2</v>
      </c>
      <c r="V58" s="60">
        <v>3.2000000000000001E-2</v>
      </c>
      <c r="W58" s="60">
        <v>3.5000000000000003E-2</v>
      </c>
      <c r="X58" s="60">
        <v>3.5999999999999997E-2</v>
      </c>
      <c r="Y58" s="60">
        <v>3.1E-2</v>
      </c>
      <c r="Z58" s="60">
        <v>6.0999999999999999E-2</v>
      </c>
      <c r="AA58" s="60">
        <v>0.04</v>
      </c>
      <c r="AB58" s="60">
        <v>3.3000000000000002E-2</v>
      </c>
      <c r="AC58" s="60">
        <v>3.7999999999999999E-2</v>
      </c>
      <c r="AD58" s="60">
        <v>1.6E-2</v>
      </c>
      <c r="AE58" s="60">
        <v>7.4999999999999997E-2</v>
      </c>
      <c r="AF58" s="98"/>
      <c r="AG58" s="94"/>
      <c r="AH58" s="95">
        <f t="shared" si="9"/>
        <v>1.1530000000000002</v>
      </c>
      <c r="AI58" s="96">
        <f t="shared" si="10"/>
        <v>3.843333333333334E-2</v>
      </c>
      <c r="AJ58" s="97">
        <f t="shared" si="11"/>
        <v>0.11</v>
      </c>
    </row>
    <row r="59" spans="1:37" ht="15" customHeight="1">
      <c r="A59" s="42" t="s">
        <v>41</v>
      </c>
      <c r="B59" s="60">
        <v>0.108</v>
      </c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  <c r="N59" s="100"/>
      <c r="O59" s="100"/>
      <c r="P59" s="100"/>
      <c r="Q59" s="100"/>
      <c r="R59" s="100"/>
      <c r="S59" s="100"/>
      <c r="T59" s="100"/>
      <c r="U59" s="100"/>
      <c r="V59" s="100"/>
      <c r="W59" s="100"/>
      <c r="X59" s="100"/>
      <c r="Y59" s="100"/>
      <c r="Z59" s="100"/>
      <c r="AA59" s="100"/>
      <c r="AB59" s="100"/>
      <c r="AC59" s="100"/>
      <c r="AD59" s="100"/>
      <c r="AE59" s="60">
        <v>0</v>
      </c>
      <c r="AF59" s="60">
        <v>0</v>
      </c>
      <c r="AG59" s="94"/>
      <c r="AH59" s="95">
        <f t="shared" si="9"/>
        <v>0.108</v>
      </c>
      <c r="AI59" s="96">
        <f t="shared" si="10"/>
        <v>3.5999999999999997E-2</v>
      </c>
      <c r="AJ59" s="97">
        <f t="shared" si="11"/>
        <v>0.108</v>
      </c>
    </row>
    <row r="60" spans="1:37" ht="15" customHeight="1">
      <c r="A60" s="42" t="s">
        <v>42</v>
      </c>
      <c r="B60" s="60">
        <v>0</v>
      </c>
      <c r="C60" s="60">
        <v>0</v>
      </c>
      <c r="D60" s="60">
        <v>0.04</v>
      </c>
      <c r="E60" s="60">
        <v>4.2999999999999997E-2</v>
      </c>
      <c r="F60" s="60">
        <v>5.0999999999999997E-2</v>
      </c>
      <c r="G60" s="60">
        <v>0.05</v>
      </c>
      <c r="H60" s="60">
        <v>3.9E-2</v>
      </c>
      <c r="I60" s="60">
        <v>3.3000000000000002E-2</v>
      </c>
      <c r="J60" s="60">
        <v>3.5000000000000003E-2</v>
      </c>
      <c r="K60" s="60">
        <v>3.5999999999999997E-2</v>
      </c>
      <c r="L60" s="60">
        <v>4.1000000000000002E-2</v>
      </c>
      <c r="M60" s="60">
        <v>4.2999999999999997E-2</v>
      </c>
      <c r="N60" s="60">
        <v>3.7999999999999999E-2</v>
      </c>
      <c r="O60" s="60">
        <v>4.2000000000000003E-2</v>
      </c>
      <c r="P60" s="60">
        <v>0.04</v>
      </c>
      <c r="Q60" s="60">
        <v>3.4000000000000002E-2</v>
      </c>
      <c r="R60" s="60">
        <v>3.7999999999999999E-2</v>
      </c>
      <c r="S60" s="60">
        <v>3.5999999999999997E-2</v>
      </c>
      <c r="T60" s="60">
        <v>0.03</v>
      </c>
      <c r="U60" s="60">
        <v>0.154</v>
      </c>
      <c r="V60" s="60">
        <v>5.5E-2</v>
      </c>
      <c r="W60" s="60">
        <v>2.9000000000000001E-2</v>
      </c>
      <c r="X60" s="60">
        <v>3.5999999999999997E-2</v>
      </c>
      <c r="Y60" s="60">
        <v>3.6999999999999998E-2</v>
      </c>
      <c r="Z60" s="60">
        <v>3.7999999999999999E-2</v>
      </c>
      <c r="AA60" s="60">
        <v>4.1000000000000002E-2</v>
      </c>
      <c r="AB60" s="60">
        <v>3.5000000000000003E-2</v>
      </c>
      <c r="AC60" s="60">
        <v>3.5000000000000003E-2</v>
      </c>
      <c r="AD60" s="60">
        <v>4.1000000000000002E-2</v>
      </c>
      <c r="AE60" s="60">
        <v>3.4000000000000002E-2</v>
      </c>
      <c r="AF60" s="60">
        <v>3.4000000000000002E-2</v>
      </c>
      <c r="AG60" s="94"/>
      <c r="AH60" s="95">
        <f t="shared" si="9"/>
        <v>1.238</v>
      </c>
      <c r="AI60" s="96">
        <f t="shared" si="10"/>
        <v>3.9935483870967743E-2</v>
      </c>
      <c r="AJ60" s="97">
        <f t="shared" si="11"/>
        <v>0.154</v>
      </c>
      <c r="AK60" s="45"/>
    </row>
    <row r="61" spans="1:37" ht="15" customHeight="1">
      <c r="A61" s="42" t="s">
        <v>43</v>
      </c>
      <c r="B61" s="60">
        <v>3.4000000000000002E-2</v>
      </c>
      <c r="C61" s="60">
        <v>3.6999999999999998E-2</v>
      </c>
      <c r="D61" s="60">
        <v>3.5000000000000003E-2</v>
      </c>
      <c r="E61" s="60">
        <v>3.2000000000000001E-2</v>
      </c>
      <c r="F61" s="60">
        <v>2.7E-2</v>
      </c>
      <c r="G61" s="60">
        <v>3.1E-2</v>
      </c>
      <c r="H61" s="60">
        <v>3.2000000000000001E-2</v>
      </c>
      <c r="I61" s="60">
        <v>3.4000000000000002E-2</v>
      </c>
      <c r="J61" s="60">
        <v>2.1999999999999999E-2</v>
      </c>
      <c r="K61" s="60">
        <v>4.2000000000000003E-2</v>
      </c>
      <c r="L61" s="60">
        <v>3.7999999999999999E-2</v>
      </c>
      <c r="M61" s="60">
        <v>3.6999999999999998E-2</v>
      </c>
      <c r="N61" s="60">
        <v>3.1E-2</v>
      </c>
      <c r="O61" s="60">
        <v>3.5000000000000003E-2</v>
      </c>
      <c r="P61" s="60">
        <v>4.4999999999999998E-2</v>
      </c>
      <c r="Q61" s="60">
        <v>8.2000000000000003E-2</v>
      </c>
      <c r="R61" s="60">
        <v>1E-3</v>
      </c>
      <c r="S61" s="60">
        <v>2.1000000000000001E-2</v>
      </c>
      <c r="T61" s="60">
        <v>3.5999999999999997E-2</v>
      </c>
      <c r="U61" s="60">
        <v>3.6999999999999998E-2</v>
      </c>
      <c r="V61" s="60">
        <v>3.4000000000000002E-2</v>
      </c>
      <c r="W61" s="60">
        <v>3.6999999999999998E-2</v>
      </c>
      <c r="X61" s="60">
        <v>1.7999999999999999E-2</v>
      </c>
      <c r="Y61" s="60">
        <v>3.2000000000000001E-2</v>
      </c>
      <c r="Z61" s="60">
        <v>3.3000000000000002E-2</v>
      </c>
      <c r="AA61" s="60">
        <v>3.2000000000000001E-2</v>
      </c>
      <c r="AB61" s="60">
        <v>3.2000000000000001E-2</v>
      </c>
      <c r="AC61" s="60">
        <v>5.3999999999999999E-2</v>
      </c>
      <c r="AD61" s="60">
        <v>7.0000000000000007E-2</v>
      </c>
      <c r="AE61" s="60">
        <v>0.105</v>
      </c>
      <c r="AF61" s="98"/>
      <c r="AG61" s="94"/>
      <c r="AH61" s="95">
        <f t="shared" si="9"/>
        <v>1.1360000000000003</v>
      </c>
      <c r="AI61" s="96">
        <f t="shared" si="10"/>
        <v>3.786666666666668E-2</v>
      </c>
      <c r="AJ61" s="97">
        <f t="shared" si="11"/>
        <v>0.105</v>
      </c>
    </row>
    <row r="62" spans="1:37" ht="15" customHeight="1">
      <c r="A62" s="42" t="s">
        <v>44</v>
      </c>
      <c r="B62" s="60">
        <v>1E-3</v>
      </c>
      <c r="C62" s="60">
        <v>0</v>
      </c>
      <c r="D62" s="60">
        <v>1.7000000000000001E-2</v>
      </c>
      <c r="E62" s="60">
        <v>4.4999999999999998E-2</v>
      </c>
      <c r="F62" s="60">
        <v>4.5999999999999999E-2</v>
      </c>
      <c r="G62" s="60">
        <v>4.5999999999999999E-2</v>
      </c>
      <c r="H62" s="60">
        <v>4.9000000000000002E-2</v>
      </c>
      <c r="I62" s="60">
        <v>5.1999999999999998E-2</v>
      </c>
      <c r="J62" s="60">
        <v>4.4999999999999998E-2</v>
      </c>
      <c r="K62" s="60">
        <v>4.8000000000000001E-2</v>
      </c>
      <c r="L62" s="60">
        <v>4.7E-2</v>
      </c>
      <c r="M62" s="60">
        <v>4.7E-2</v>
      </c>
      <c r="N62" s="60">
        <v>5.0999999999999997E-2</v>
      </c>
      <c r="O62" s="60">
        <v>5.0999999999999997E-2</v>
      </c>
      <c r="P62" s="60">
        <v>4.8000000000000001E-2</v>
      </c>
      <c r="Q62" s="60">
        <v>0.05</v>
      </c>
      <c r="R62" s="60">
        <v>4.7E-2</v>
      </c>
      <c r="S62" s="60">
        <v>0.05</v>
      </c>
      <c r="T62" s="60">
        <v>5.1999999999999998E-2</v>
      </c>
      <c r="U62" s="60">
        <v>5.0999999999999997E-2</v>
      </c>
      <c r="V62" s="60">
        <v>5.1999999999999998E-2</v>
      </c>
      <c r="W62" s="60">
        <v>4.9000000000000002E-2</v>
      </c>
      <c r="X62" s="60">
        <v>4.9000000000000002E-2</v>
      </c>
      <c r="Y62" s="60">
        <v>5.3999999999999999E-2</v>
      </c>
      <c r="Z62" s="60">
        <v>5.5E-2</v>
      </c>
      <c r="AA62" s="60">
        <v>5.3999999999999999E-2</v>
      </c>
      <c r="AB62" s="60">
        <v>5.6000000000000001E-2</v>
      </c>
      <c r="AC62" s="60">
        <v>5.3999999999999999E-2</v>
      </c>
      <c r="AD62" s="60">
        <v>5.0999999999999997E-2</v>
      </c>
      <c r="AE62" s="60">
        <v>5.1999999999999998E-2</v>
      </c>
      <c r="AF62" s="60">
        <v>5.2999999999999999E-2</v>
      </c>
      <c r="AG62" s="94"/>
      <c r="AH62" s="95">
        <f t="shared" si="9"/>
        <v>1.4220000000000004</v>
      </c>
      <c r="AI62" s="96">
        <f t="shared" si="10"/>
        <v>4.5870967741935498E-2</v>
      </c>
      <c r="AJ62" s="97">
        <f t="shared" si="11"/>
        <v>5.6000000000000001E-2</v>
      </c>
    </row>
    <row r="63" spans="1:37" ht="15" customHeight="1">
      <c r="A63" s="42" t="s">
        <v>45</v>
      </c>
      <c r="B63" s="60">
        <v>5.0999999999999997E-2</v>
      </c>
      <c r="C63" s="60">
        <v>6.0999999999999999E-2</v>
      </c>
      <c r="D63" s="60">
        <v>0.06</v>
      </c>
      <c r="E63" s="60">
        <v>6.4000000000000001E-2</v>
      </c>
      <c r="F63" s="60">
        <v>5.3999999999999999E-2</v>
      </c>
      <c r="G63" s="60">
        <v>5.5E-2</v>
      </c>
      <c r="H63" s="60">
        <v>0.06</v>
      </c>
      <c r="I63" s="60">
        <v>4.7E-2</v>
      </c>
      <c r="J63" s="60">
        <v>5.8999999999999997E-2</v>
      </c>
      <c r="K63" s="60">
        <v>6.0999999999999999E-2</v>
      </c>
      <c r="L63" s="60">
        <v>6.0999999999999999E-2</v>
      </c>
      <c r="M63" s="60">
        <v>5.8000000000000003E-2</v>
      </c>
      <c r="N63" s="60">
        <v>5.8000000000000003E-2</v>
      </c>
      <c r="O63" s="60">
        <v>5.8999999999999997E-2</v>
      </c>
      <c r="P63" s="60">
        <v>6.3E-2</v>
      </c>
      <c r="Q63" s="60">
        <v>5.7000000000000002E-2</v>
      </c>
      <c r="R63" s="60">
        <v>5.8000000000000003E-2</v>
      </c>
      <c r="S63" s="60">
        <v>7.5999999999999998E-2</v>
      </c>
      <c r="T63" s="60">
        <v>4.5999999999999999E-2</v>
      </c>
      <c r="U63" s="60">
        <v>5.7000000000000002E-2</v>
      </c>
      <c r="V63" s="60">
        <v>5.8000000000000003E-2</v>
      </c>
      <c r="W63" s="60">
        <v>5.8000000000000003E-2</v>
      </c>
      <c r="X63" s="60">
        <v>6.3E-2</v>
      </c>
      <c r="Y63" s="60">
        <v>0.06</v>
      </c>
      <c r="Z63" s="60">
        <v>6.3E-2</v>
      </c>
      <c r="AA63" s="60">
        <v>5.6000000000000001E-2</v>
      </c>
      <c r="AB63" s="60">
        <v>5.7000000000000002E-2</v>
      </c>
      <c r="AC63" s="60">
        <v>5.8999999999999997E-2</v>
      </c>
      <c r="AD63" s="60">
        <v>5.6000000000000001E-2</v>
      </c>
      <c r="AE63" s="60">
        <v>5.7000000000000002E-2</v>
      </c>
      <c r="AF63" s="98"/>
      <c r="AG63" s="94"/>
      <c r="AH63" s="95">
        <f t="shared" si="9"/>
        <v>1.7519999999999998</v>
      </c>
      <c r="AI63" s="96">
        <f t="shared" si="10"/>
        <v>5.8399999999999994E-2</v>
      </c>
      <c r="AJ63" s="97">
        <f t="shared" si="11"/>
        <v>7.5999999999999998E-2</v>
      </c>
    </row>
    <row r="64" spans="1:37" ht="15" customHeight="1">
      <c r="A64" s="42" t="s">
        <v>46</v>
      </c>
      <c r="B64" s="60">
        <v>6.4000000000000001E-2</v>
      </c>
      <c r="C64" s="60">
        <v>5.8999999999999997E-2</v>
      </c>
      <c r="D64" s="60">
        <v>6.4000000000000001E-2</v>
      </c>
      <c r="E64" s="60">
        <v>5.1999999999999998E-2</v>
      </c>
      <c r="F64" s="60">
        <v>5.2999999999999999E-2</v>
      </c>
      <c r="G64" s="60">
        <v>5.1999999999999998E-2</v>
      </c>
      <c r="H64" s="60">
        <v>6.0999999999999999E-2</v>
      </c>
      <c r="I64" s="60">
        <v>5.6000000000000001E-2</v>
      </c>
      <c r="J64" s="60">
        <v>5.3999999999999999E-2</v>
      </c>
      <c r="K64" s="60">
        <v>5.8000000000000003E-2</v>
      </c>
      <c r="L64" s="60">
        <v>5.6000000000000001E-2</v>
      </c>
      <c r="M64" s="60">
        <v>5.7000000000000002E-2</v>
      </c>
      <c r="N64" s="60">
        <v>5.0999999999999997E-2</v>
      </c>
      <c r="O64" s="60">
        <v>5.5E-2</v>
      </c>
      <c r="P64" s="60">
        <v>4.5999999999999999E-2</v>
      </c>
      <c r="Q64" s="60">
        <v>6.2E-2</v>
      </c>
      <c r="R64" s="60">
        <v>5.1999999999999998E-2</v>
      </c>
      <c r="S64" s="60">
        <v>4.5999999999999999E-2</v>
      </c>
      <c r="T64" s="60">
        <v>5.8000000000000003E-2</v>
      </c>
      <c r="U64" s="60">
        <v>0.05</v>
      </c>
      <c r="V64" s="60">
        <v>5.7000000000000002E-2</v>
      </c>
      <c r="W64" s="60">
        <v>6.9000000000000006E-2</v>
      </c>
      <c r="X64" s="60">
        <v>6.4000000000000001E-2</v>
      </c>
      <c r="Y64" s="60">
        <v>6.6000000000000003E-2</v>
      </c>
      <c r="Z64" s="60">
        <v>4.9000000000000002E-2</v>
      </c>
      <c r="AA64" s="60">
        <v>6.5000000000000002E-2</v>
      </c>
      <c r="AB64" s="60">
        <v>6.7000000000000004E-2</v>
      </c>
      <c r="AC64" s="60">
        <v>6.8000000000000005E-2</v>
      </c>
      <c r="AD64" s="60">
        <v>6.7000000000000004E-2</v>
      </c>
      <c r="AE64" s="60">
        <v>6.7000000000000004E-2</v>
      </c>
      <c r="AF64" s="60">
        <v>7.1999999999999995E-2</v>
      </c>
      <c r="AG64" s="94"/>
      <c r="AH64" s="95">
        <f t="shared" si="9"/>
        <v>1.8170000000000004</v>
      </c>
      <c r="AI64" s="96">
        <f t="shared" si="10"/>
        <v>5.8612903225806465E-2</v>
      </c>
      <c r="AJ64" s="97">
        <f t="shared" si="11"/>
        <v>7.1999999999999995E-2</v>
      </c>
    </row>
    <row r="67" spans="1:37" ht="15">
      <c r="A67" s="89" t="s">
        <v>66</v>
      </c>
      <c r="B67" s="14"/>
      <c r="C67" s="14"/>
      <c r="D67" s="14"/>
      <c r="E67" s="14"/>
      <c r="F67" s="14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4"/>
      <c r="R67" s="14"/>
      <c r="S67" s="14"/>
      <c r="T67" s="14"/>
      <c r="U67" s="14"/>
      <c r="V67" s="14"/>
      <c r="W67" s="14"/>
      <c r="X67" s="14"/>
      <c r="Y67" s="14"/>
      <c r="Z67" s="14"/>
      <c r="AA67" s="14"/>
      <c r="AB67" s="14"/>
      <c r="AC67" s="14"/>
      <c r="AD67" s="14"/>
      <c r="AE67" s="14"/>
      <c r="AF67" s="14"/>
      <c r="AG67" s="6"/>
      <c r="AH67" s="6"/>
      <c r="AI67" s="6"/>
      <c r="AJ67" s="6"/>
    </row>
    <row r="68" spans="1:37">
      <c r="A68" s="90" t="s">
        <v>60</v>
      </c>
      <c r="B68" s="90">
        <v>1</v>
      </c>
      <c r="C68" s="90">
        <v>2</v>
      </c>
      <c r="D68" s="90">
        <v>3</v>
      </c>
      <c r="E68" s="90">
        <v>4</v>
      </c>
      <c r="F68" s="90">
        <v>5</v>
      </c>
      <c r="G68" s="90">
        <v>6</v>
      </c>
      <c r="H68" s="90">
        <v>7</v>
      </c>
      <c r="I68" s="90">
        <v>8</v>
      </c>
      <c r="J68" s="90">
        <v>9</v>
      </c>
      <c r="K68" s="90">
        <v>10</v>
      </c>
      <c r="L68" s="90">
        <v>11</v>
      </c>
      <c r="M68" s="90">
        <v>12</v>
      </c>
      <c r="N68" s="90">
        <v>13</v>
      </c>
      <c r="O68" s="90">
        <v>14</v>
      </c>
      <c r="P68" s="90">
        <v>15</v>
      </c>
      <c r="Q68" s="90">
        <v>16</v>
      </c>
      <c r="R68" s="90">
        <v>17</v>
      </c>
      <c r="S68" s="90">
        <v>18</v>
      </c>
      <c r="T68" s="90">
        <v>19</v>
      </c>
      <c r="U68" s="90">
        <v>20</v>
      </c>
      <c r="V68" s="90">
        <v>21</v>
      </c>
      <c r="W68" s="90">
        <v>22</v>
      </c>
      <c r="X68" s="90">
        <v>23</v>
      </c>
      <c r="Y68" s="90">
        <v>24</v>
      </c>
      <c r="Z68" s="90">
        <v>25</v>
      </c>
      <c r="AA68" s="90">
        <v>26</v>
      </c>
      <c r="AB68" s="90">
        <v>27</v>
      </c>
      <c r="AC68" s="90">
        <v>28</v>
      </c>
      <c r="AD68" s="90">
        <v>29</v>
      </c>
      <c r="AE68" s="90">
        <v>30</v>
      </c>
      <c r="AF68" s="90">
        <v>31</v>
      </c>
      <c r="AG68" s="91"/>
      <c r="AH68" s="92" t="s">
        <v>61</v>
      </c>
      <c r="AI68" s="92" t="s">
        <v>62</v>
      </c>
      <c r="AJ68" s="92" t="s">
        <v>26</v>
      </c>
    </row>
    <row r="69" spans="1:37" ht="15" customHeight="1">
      <c r="A69" s="93">
        <v>43466</v>
      </c>
      <c r="B69" s="60">
        <v>0</v>
      </c>
      <c r="C69" s="60">
        <v>0</v>
      </c>
      <c r="D69" s="60">
        <v>0</v>
      </c>
      <c r="E69" s="60">
        <v>0</v>
      </c>
      <c r="F69" s="60">
        <v>0</v>
      </c>
      <c r="G69" s="60">
        <v>0</v>
      </c>
      <c r="H69" s="60">
        <v>0</v>
      </c>
      <c r="I69" s="60">
        <v>0</v>
      </c>
      <c r="J69" s="60">
        <v>0</v>
      </c>
      <c r="K69" s="60">
        <v>0</v>
      </c>
      <c r="L69" s="60">
        <v>0</v>
      </c>
      <c r="M69" s="60">
        <v>0</v>
      </c>
      <c r="N69" s="60">
        <v>0</v>
      </c>
      <c r="O69" s="60">
        <v>0</v>
      </c>
      <c r="P69" s="60">
        <v>0</v>
      </c>
      <c r="Q69" s="60">
        <v>0</v>
      </c>
      <c r="R69" s="60">
        <v>0</v>
      </c>
      <c r="S69" s="60">
        <v>0</v>
      </c>
      <c r="T69" s="60">
        <v>0</v>
      </c>
      <c r="U69" s="60">
        <v>0</v>
      </c>
      <c r="V69" s="60">
        <v>0</v>
      </c>
      <c r="W69" s="60">
        <v>0</v>
      </c>
      <c r="X69" s="60">
        <v>0</v>
      </c>
      <c r="Y69" s="60">
        <v>0</v>
      </c>
      <c r="Z69" s="60">
        <v>0</v>
      </c>
      <c r="AA69" s="60">
        <v>0</v>
      </c>
      <c r="AB69" s="60">
        <v>0</v>
      </c>
      <c r="AC69" s="60">
        <v>0</v>
      </c>
      <c r="AD69" s="60">
        <v>0</v>
      </c>
      <c r="AE69" s="60">
        <v>0</v>
      </c>
      <c r="AF69" s="60">
        <v>0</v>
      </c>
      <c r="AG69" s="94"/>
      <c r="AH69" s="95">
        <f>SUM(B69:AF69)</f>
        <v>0</v>
      </c>
      <c r="AI69" s="96">
        <f t="shared" ref="AI69:AI80" si="12">IF(ISERROR(AVERAGE(B69:AF69))," ",AVERAGE(B69:AF69))</f>
        <v>0</v>
      </c>
      <c r="AJ69" s="97">
        <f t="shared" ref="AJ69:AJ80" si="13">MAX(B69:AF69)</f>
        <v>0</v>
      </c>
    </row>
    <row r="70" spans="1:37" ht="15" customHeight="1">
      <c r="A70" s="42" t="s">
        <v>36</v>
      </c>
      <c r="B70" s="60">
        <v>0</v>
      </c>
      <c r="C70" s="60">
        <v>0</v>
      </c>
      <c r="D70" s="60">
        <v>0.01</v>
      </c>
      <c r="E70" s="60">
        <v>0.01</v>
      </c>
      <c r="F70" s="60">
        <v>0.01</v>
      </c>
      <c r="G70" s="60">
        <v>0</v>
      </c>
      <c r="H70" s="60">
        <v>0</v>
      </c>
      <c r="I70" s="60">
        <v>0</v>
      </c>
      <c r="J70" s="60">
        <v>0</v>
      </c>
      <c r="K70" s="60">
        <v>0</v>
      </c>
      <c r="L70" s="60">
        <v>0</v>
      </c>
      <c r="M70" s="60">
        <v>0</v>
      </c>
      <c r="N70" s="60">
        <v>0</v>
      </c>
      <c r="O70" s="60">
        <v>0</v>
      </c>
      <c r="P70" s="60">
        <v>0</v>
      </c>
      <c r="Q70" s="60">
        <v>0</v>
      </c>
      <c r="R70" s="60">
        <v>0</v>
      </c>
      <c r="S70" s="60">
        <v>0</v>
      </c>
      <c r="T70" s="60">
        <v>1.2E-2</v>
      </c>
      <c r="U70" s="60">
        <v>0</v>
      </c>
      <c r="V70" s="60">
        <v>0.01</v>
      </c>
      <c r="W70" s="60">
        <v>0</v>
      </c>
      <c r="X70" s="60">
        <v>0</v>
      </c>
      <c r="Y70" s="60">
        <v>0</v>
      </c>
      <c r="Z70" s="60">
        <v>0</v>
      </c>
      <c r="AA70" s="60">
        <v>0</v>
      </c>
      <c r="AB70" s="60">
        <v>0</v>
      </c>
      <c r="AC70" s="60">
        <v>0</v>
      </c>
      <c r="AD70" s="98"/>
      <c r="AE70" s="98"/>
      <c r="AF70" s="98"/>
      <c r="AG70" s="94"/>
      <c r="AH70" s="95">
        <f>SUM(B70:AF70)</f>
        <v>5.1999999999999998E-2</v>
      </c>
      <c r="AI70" s="96">
        <f t="shared" si="12"/>
        <v>1.8571428571428571E-3</v>
      </c>
      <c r="AJ70" s="97">
        <f t="shared" si="13"/>
        <v>1.2E-2</v>
      </c>
    </row>
    <row r="71" spans="1:37" ht="15" customHeight="1">
      <c r="A71" s="42" t="s">
        <v>37</v>
      </c>
      <c r="B71" s="60">
        <v>0</v>
      </c>
      <c r="C71" s="60">
        <v>0</v>
      </c>
      <c r="D71" s="60">
        <v>0</v>
      </c>
      <c r="E71" s="60">
        <v>0</v>
      </c>
      <c r="F71" s="60">
        <v>0</v>
      </c>
      <c r="G71" s="60">
        <v>0</v>
      </c>
      <c r="H71" s="60">
        <v>0</v>
      </c>
      <c r="I71" s="60">
        <v>0</v>
      </c>
      <c r="J71" s="60">
        <v>0</v>
      </c>
      <c r="K71" s="60">
        <v>0</v>
      </c>
      <c r="L71" s="60">
        <v>0</v>
      </c>
      <c r="M71" s="60">
        <v>0</v>
      </c>
      <c r="N71" s="60">
        <v>0</v>
      </c>
      <c r="O71" s="60">
        <v>0</v>
      </c>
      <c r="P71" s="60">
        <v>0</v>
      </c>
      <c r="Q71" s="60">
        <v>0</v>
      </c>
      <c r="R71" s="60">
        <v>0</v>
      </c>
      <c r="S71" s="60">
        <v>0</v>
      </c>
      <c r="T71" s="60">
        <v>0</v>
      </c>
      <c r="U71" s="60">
        <v>0</v>
      </c>
      <c r="V71" s="60">
        <v>0</v>
      </c>
      <c r="W71" s="60">
        <v>0</v>
      </c>
      <c r="X71" s="60">
        <v>0</v>
      </c>
      <c r="Y71" s="60">
        <v>0</v>
      </c>
      <c r="Z71" s="60">
        <v>0</v>
      </c>
      <c r="AA71" s="60">
        <v>0</v>
      </c>
      <c r="AB71" s="60">
        <v>0</v>
      </c>
      <c r="AC71" s="60">
        <v>0</v>
      </c>
      <c r="AD71" s="60">
        <v>0</v>
      </c>
      <c r="AE71" s="60">
        <v>0</v>
      </c>
      <c r="AF71" s="60">
        <v>0</v>
      </c>
      <c r="AG71" s="94"/>
      <c r="AH71" s="95">
        <f>SUM(B71:AF71)</f>
        <v>0</v>
      </c>
      <c r="AI71" s="96">
        <f t="shared" si="12"/>
        <v>0</v>
      </c>
      <c r="AJ71" s="97">
        <f t="shared" si="13"/>
        <v>0</v>
      </c>
    </row>
    <row r="72" spans="1:37" ht="15" customHeight="1">
      <c r="A72" s="42" t="s">
        <v>38</v>
      </c>
      <c r="B72" s="60">
        <v>0</v>
      </c>
      <c r="C72" s="60">
        <v>0</v>
      </c>
      <c r="D72" s="60">
        <v>0</v>
      </c>
      <c r="E72" s="60">
        <v>0</v>
      </c>
      <c r="F72" s="60">
        <v>0</v>
      </c>
      <c r="G72" s="60">
        <v>0</v>
      </c>
      <c r="H72" s="60">
        <v>0</v>
      </c>
      <c r="I72" s="60">
        <v>0</v>
      </c>
      <c r="J72" s="60">
        <v>0</v>
      </c>
      <c r="K72" s="60">
        <v>0</v>
      </c>
      <c r="L72" s="60">
        <v>0</v>
      </c>
      <c r="M72" s="60">
        <v>0</v>
      </c>
      <c r="N72" s="60">
        <v>0</v>
      </c>
      <c r="O72" s="60">
        <v>0</v>
      </c>
      <c r="P72" s="60">
        <v>0</v>
      </c>
      <c r="Q72" s="60">
        <v>0</v>
      </c>
      <c r="R72" s="60">
        <v>0</v>
      </c>
      <c r="S72" s="60">
        <v>0</v>
      </c>
      <c r="T72" s="60">
        <v>0</v>
      </c>
      <c r="U72" s="60">
        <v>0</v>
      </c>
      <c r="V72" s="60">
        <v>0</v>
      </c>
      <c r="W72" s="60">
        <v>0</v>
      </c>
      <c r="X72" s="60">
        <v>0</v>
      </c>
      <c r="Y72" s="60">
        <v>0</v>
      </c>
      <c r="Z72" s="60">
        <v>0</v>
      </c>
      <c r="AA72" s="60">
        <v>0</v>
      </c>
      <c r="AB72" s="60">
        <v>0</v>
      </c>
      <c r="AC72" s="60">
        <v>0</v>
      </c>
      <c r="AD72" s="60">
        <v>0</v>
      </c>
      <c r="AE72" s="60">
        <v>0</v>
      </c>
      <c r="AF72" s="99">
        <v>0</v>
      </c>
      <c r="AG72" s="94"/>
      <c r="AH72" s="95">
        <f>SUM(B72:AF72)</f>
        <v>0</v>
      </c>
      <c r="AI72" s="96">
        <f t="shared" si="12"/>
        <v>0</v>
      </c>
      <c r="AJ72" s="97">
        <f t="shared" si="13"/>
        <v>0</v>
      </c>
    </row>
    <row r="73" spans="1:37" ht="15" customHeight="1">
      <c r="A73" s="42" t="s">
        <v>39</v>
      </c>
      <c r="B73" s="60">
        <v>0</v>
      </c>
      <c r="C73" s="60">
        <v>0</v>
      </c>
      <c r="D73" s="60">
        <v>0</v>
      </c>
      <c r="E73" s="60">
        <v>0</v>
      </c>
      <c r="F73" s="60">
        <v>0</v>
      </c>
      <c r="G73" s="60">
        <v>0</v>
      </c>
      <c r="H73" s="60">
        <v>0</v>
      </c>
      <c r="I73" s="60">
        <v>0</v>
      </c>
      <c r="J73" s="60">
        <v>0</v>
      </c>
      <c r="K73" s="60">
        <v>0</v>
      </c>
      <c r="L73" s="60">
        <v>0</v>
      </c>
      <c r="M73" s="60">
        <v>0</v>
      </c>
      <c r="N73" s="60">
        <v>0</v>
      </c>
      <c r="O73" s="60">
        <v>0</v>
      </c>
      <c r="P73" s="60">
        <v>0</v>
      </c>
      <c r="Q73" s="60">
        <v>0</v>
      </c>
      <c r="R73" s="60">
        <v>0</v>
      </c>
      <c r="S73" s="60">
        <v>0</v>
      </c>
      <c r="T73" s="60">
        <v>0</v>
      </c>
      <c r="U73" s="60">
        <v>0</v>
      </c>
      <c r="V73" s="60">
        <v>0</v>
      </c>
      <c r="W73" s="60">
        <v>0</v>
      </c>
      <c r="X73" s="60">
        <v>0</v>
      </c>
      <c r="Y73" s="60">
        <v>0</v>
      </c>
      <c r="Z73" s="60">
        <v>0</v>
      </c>
      <c r="AA73" s="60">
        <v>0</v>
      </c>
      <c r="AB73" s="60">
        <v>0</v>
      </c>
      <c r="AC73" s="60">
        <v>0</v>
      </c>
      <c r="AD73" s="60">
        <v>0</v>
      </c>
      <c r="AE73" s="60">
        <v>0</v>
      </c>
      <c r="AF73" s="60">
        <v>0</v>
      </c>
      <c r="AG73" s="94"/>
      <c r="AH73" s="95">
        <f>SUM(B73:AF73)</f>
        <v>0</v>
      </c>
      <c r="AI73" s="96">
        <f t="shared" si="12"/>
        <v>0</v>
      </c>
      <c r="AJ73" s="97">
        <f t="shared" si="13"/>
        <v>0</v>
      </c>
    </row>
    <row r="74" spans="1:37" ht="15" customHeight="1">
      <c r="A74" s="42" t="s">
        <v>40</v>
      </c>
      <c r="B74" s="60">
        <v>0</v>
      </c>
      <c r="C74" s="60">
        <v>0</v>
      </c>
      <c r="D74" s="60">
        <v>0</v>
      </c>
      <c r="E74" s="60">
        <v>0</v>
      </c>
      <c r="F74" s="60">
        <v>0</v>
      </c>
      <c r="G74" s="60">
        <v>0</v>
      </c>
      <c r="H74" s="60">
        <v>0</v>
      </c>
      <c r="I74" s="60">
        <v>0</v>
      </c>
      <c r="J74" s="60">
        <v>0</v>
      </c>
      <c r="K74" s="60">
        <v>0</v>
      </c>
      <c r="L74" s="60">
        <v>0</v>
      </c>
      <c r="M74" s="60">
        <v>0</v>
      </c>
      <c r="N74" s="60">
        <v>0</v>
      </c>
      <c r="O74" s="60">
        <v>0</v>
      </c>
      <c r="P74" s="60">
        <v>0</v>
      </c>
      <c r="Q74" s="60">
        <v>0</v>
      </c>
      <c r="R74" s="60">
        <v>0</v>
      </c>
      <c r="S74" s="60">
        <v>0</v>
      </c>
      <c r="T74" s="60">
        <v>0</v>
      </c>
      <c r="U74" s="60">
        <v>0</v>
      </c>
      <c r="V74" s="60">
        <v>0</v>
      </c>
      <c r="W74" s="60">
        <v>0</v>
      </c>
      <c r="X74" s="60">
        <v>0</v>
      </c>
      <c r="Y74" s="60">
        <v>0</v>
      </c>
      <c r="Z74" s="60">
        <v>0</v>
      </c>
      <c r="AA74" s="60">
        <v>0</v>
      </c>
      <c r="AB74" s="60">
        <v>0</v>
      </c>
      <c r="AC74" s="60">
        <v>0</v>
      </c>
      <c r="AD74" s="60">
        <v>0</v>
      </c>
      <c r="AE74" s="60">
        <v>0</v>
      </c>
      <c r="AF74" s="98"/>
      <c r="AG74" s="94"/>
      <c r="AH74" s="95">
        <f t="shared" ref="AH74:AH80" si="14">SUM(B74:AF74)</f>
        <v>0</v>
      </c>
      <c r="AI74" s="96">
        <f t="shared" si="12"/>
        <v>0</v>
      </c>
      <c r="AJ74" s="97">
        <f t="shared" si="13"/>
        <v>0</v>
      </c>
    </row>
    <row r="75" spans="1:37" ht="15" customHeight="1">
      <c r="A75" s="42" t="s">
        <v>41</v>
      </c>
      <c r="B75" s="60">
        <v>0</v>
      </c>
      <c r="C75" s="60">
        <v>0</v>
      </c>
      <c r="D75" s="60">
        <v>0</v>
      </c>
      <c r="E75" s="60">
        <v>0</v>
      </c>
      <c r="F75" s="60">
        <v>0</v>
      </c>
      <c r="G75" s="60">
        <v>0</v>
      </c>
      <c r="H75" s="60">
        <v>0</v>
      </c>
      <c r="I75" s="60">
        <v>0</v>
      </c>
      <c r="J75" s="60">
        <v>0</v>
      </c>
      <c r="K75" s="60">
        <v>0</v>
      </c>
      <c r="L75" s="60">
        <v>0</v>
      </c>
      <c r="M75" s="60">
        <v>0</v>
      </c>
      <c r="N75" s="60">
        <v>0</v>
      </c>
      <c r="O75" s="60">
        <v>0</v>
      </c>
      <c r="P75" s="60">
        <v>0</v>
      </c>
      <c r="Q75" s="60">
        <v>0</v>
      </c>
      <c r="R75" s="60">
        <v>0</v>
      </c>
      <c r="S75" s="60">
        <v>0</v>
      </c>
      <c r="T75" s="60">
        <v>0</v>
      </c>
      <c r="U75" s="60">
        <v>0</v>
      </c>
      <c r="V75" s="60">
        <v>0</v>
      </c>
      <c r="W75" s="60">
        <v>0</v>
      </c>
      <c r="X75" s="60">
        <v>0</v>
      </c>
      <c r="Y75" s="60">
        <v>0</v>
      </c>
      <c r="Z75" s="60">
        <v>0</v>
      </c>
      <c r="AA75" s="60">
        <v>0</v>
      </c>
      <c r="AB75" s="60">
        <v>0</v>
      </c>
      <c r="AC75" s="60">
        <v>3.0000000000000001E-3</v>
      </c>
      <c r="AD75" s="60">
        <v>4.7E-2</v>
      </c>
      <c r="AE75" s="60">
        <v>3.7999999999999999E-2</v>
      </c>
      <c r="AF75" s="60">
        <v>3.5000000000000003E-2</v>
      </c>
      <c r="AG75" s="94"/>
      <c r="AH75" s="95">
        <f t="shared" si="14"/>
        <v>0.123</v>
      </c>
      <c r="AI75" s="96">
        <f t="shared" si="12"/>
        <v>3.9677419354838712E-3</v>
      </c>
      <c r="AJ75" s="97">
        <f t="shared" si="13"/>
        <v>4.7E-2</v>
      </c>
    </row>
    <row r="76" spans="1:37" ht="15" customHeight="1">
      <c r="A76" s="42" t="s">
        <v>42</v>
      </c>
      <c r="B76" s="60">
        <v>4.8000000000000001E-2</v>
      </c>
      <c r="C76" s="60">
        <v>3.4000000000000002E-2</v>
      </c>
      <c r="D76" s="60">
        <v>0</v>
      </c>
      <c r="E76" s="60">
        <v>0</v>
      </c>
      <c r="F76" s="60">
        <v>0</v>
      </c>
      <c r="G76" s="60">
        <v>0</v>
      </c>
      <c r="H76" s="60">
        <v>0</v>
      </c>
      <c r="I76" s="60">
        <v>0</v>
      </c>
      <c r="J76" s="60">
        <v>0</v>
      </c>
      <c r="K76" s="60">
        <v>0</v>
      </c>
      <c r="L76" s="60">
        <v>0</v>
      </c>
      <c r="M76" s="60">
        <v>0</v>
      </c>
      <c r="N76" s="60">
        <v>0</v>
      </c>
      <c r="O76" s="60">
        <v>0</v>
      </c>
      <c r="P76" s="60">
        <v>0</v>
      </c>
      <c r="Q76" s="60">
        <v>0</v>
      </c>
      <c r="R76" s="60">
        <v>0</v>
      </c>
      <c r="S76" s="60">
        <v>0</v>
      </c>
      <c r="T76" s="60">
        <v>0.01</v>
      </c>
      <c r="U76" s="60">
        <v>0</v>
      </c>
      <c r="V76" s="60">
        <v>5.0000000000000001E-3</v>
      </c>
      <c r="W76" s="60">
        <v>5.0000000000000001E-3</v>
      </c>
      <c r="X76" s="60">
        <v>0</v>
      </c>
      <c r="Y76" s="60">
        <v>0</v>
      </c>
      <c r="Z76" s="60">
        <v>0</v>
      </c>
      <c r="AA76" s="60">
        <v>0</v>
      </c>
      <c r="AB76" s="60">
        <v>0</v>
      </c>
      <c r="AC76" s="60">
        <v>1E-3</v>
      </c>
      <c r="AD76" s="60">
        <v>0</v>
      </c>
      <c r="AE76" s="60">
        <v>1E-3</v>
      </c>
      <c r="AF76" s="60">
        <v>0</v>
      </c>
      <c r="AG76" s="94"/>
      <c r="AH76" s="95">
        <f t="shared" si="14"/>
        <v>0.10400000000000001</v>
      </c>
      <c r="AI76" s="96">
        <f t="shared" si="12"/>
        <v>3.3548387096774194E-3</v>
      </c>
      <c r="AJ76" s="97">
        <f t="shared" si="13"/>
        <v>4.8000000000000001E-2</v>
      </c>
      <c r="AK76" s="45"/>
    </row>
    <row r="77" spans="1:37" ht="15" customHeight="1">
      <c r="A77" s="42" t="s">
        <v>43</v>
      </c>
      <c r="B77" s="60">
        <v>0</v>
      </c>
      <c r="C77" s="60">
        <v>0</v>
      </c>
      <c r="D77" s="60">
        <v>1E-3</v>
      </c>
      <c r="E77" s="60">
        <v>3.0000000000000001E-3</v>
      </c>
      <c r="F77" s="60">
        <v>1E-3</v>
      </c>
      <c r="G77" s="60">
        <v>0</v>
      </c>
      <c r="H77" s="60">
        <v>0</v>
      </c>
      <c r="I77" s="60">
        <v>0</v>
      </c>
      <c r="J77" s="60">
        <v>0</v>
      </c>
      <c r="K77" s="60">
        <v>0</v>
      </c>
      <c r="L77" s="60">
        <v>0</v>
      </c>
      <c r="M77" s="60">
        <v>0</v>
      </c>
      <c r="N77" s="60">
        <v>0</v>
      </c>
      <c r="O77" s="60">
        <v>0</v>
      </c>
      <c r="P77" s="60">
        <v>0</v>
      </c>
      <c r="Q77" s="60">
        <v>0</v>
      </c>
      <c r="R77" s="60">
        <v>0</v>
      </c>
      <c r="S77" s="60">
        <v>0</v>
      </c>
      <c r="T77" s="60">
        <v>0</v>
      </c>
      <c r="U77" s="60">
        <v>0</v>
      </c>
      <c r="V77" s="60">
        <v>0</v>
      </c>
      <c r="W77" s="60">
        <v>0</v>
      </c>
      <c r="X77" s="60">
        <v>0</v>
      </c>
      <c r="Y77" s="60">
        <v>0</v>
      </c>
      <c r="Z77" s="60">
        <v>0</v>
      </c>
      <c r="AA77" s="60">
        <v>0</v>
      </c>
      <c r="AB77" s="60">
        <v>0</v>
      </c>
      <c r="AC77" s="60">
        <v>0</v>
      </c>
      <c r="AD77" s="60">
        <v>0</v>
      </c>
      <c r="AE77" s="60">
        <v>0</v>
      </c>
      <c r="AF77" s="98"/>
      <c r="AG77" s="94"/>
      <c r="AH77" s="95">
        <f t="shared" si="14"/>
        <v>5.0000000000000001E-3</v>
      </c>
      <c r="AI77" s="96">
        <f t="shared" si="12"/>
        <v>1.6666666666666666E-4</v>
      </c>
      <c r="AJ77" s="97">
        <f t="shared" si="13"/>
        <v>3.0000000000000001E-3</v>
      </c>
    </row>
    <row r="78" spans="1:37" ht="15" customHeight="1">
      <c r="A78" s="42" t="s">
        <v>44</v>
      </c>
      <c r="B78" s="60">
        <v>0</v>
      </c>
      <c r="C78" s="60">
        <v>0</v>
      </c>
      <c r="D78" s="60">
        <v>0</v>
      </c>
      <c r="E78" s="60">
        <v>0</v>
      </c>
      <c r="F78" s="60">
        <v>0</v>
      </c>
      <c r="G78" s="60">
        <v>0</v>
      </c>
      <c r="H78" s="60">
        <v>0.01</v>
      </c>
      <c r="I78" s="60">
        <v>0.01</v>
      </c>
      <c r="J78" s="60">
        <v>0</v>
      </c>
      <c r="K78" s="60">
        <v>0</v>
      </c>
      <c r="L78" s="60">
        <v>0</v>
      </c>
      <c r="M78" s="60">
        <v>0</v>
      </c>
      <c r="N78" s="60">
        <v>0</v>
      </c>
      <c r="O78" s="60">
        <v>0</v>
      </c>
      <c r="P78" s="60">
        <v>0</v>
      </c>
      <c r="Q78" s="60">
        <v>0</v>
      </c>
      <c r="R78" s="60">
        <v>0</v>
      </c>
      <c r="S78" s="60">
        <v>0</v>
      </c>
      <c r="T78" s="60">
        <v>0</v>
      </c>
      <c r="U78" s="60">
        <v>0</v>
      </c>
      <c r="V78" s="60">
        <v>0</v>
      </c>
      <c r="W78" s="60">
        <v>0</v>
      </c>
      <c r="X78" s="60">
        <v>0</v>
      </c>
      <c r="Y78" s="60">
        <v>0</v>
      </c>
      <c r="Z78" s="60">
        <v>0</v>
      </c>
      <c r="AA78" s="60">
        <v>0</v>
      </c>
      <c r="AB78" s="60">
        <v>0</v>
      </c>
      <c r="AC78" s="60">
        <v>0</v>
      </c>
      <c r="AD78" s="60">
        <v>0</v>
      </c>
      <c r="AE78" s="60">
        <v>0</v>
      </c>
      <c r="AF78" s="60">
        <v>0</v>
      </c>
      <c r="AG78" s="94"/>
      <c r="AH78" s="95">
        <f t="shared" si="14"/>
        <v>0.02</v>
      </c>
      <c r="AI78" s="96">
        <f t="shared" si="12"/>
        <v>6.4516129032258064E-4</v>
      </c>
      <c r="AJ78" s="97">
        <f t="shared" si="13"/>
        <v>0.01</v>
      </c>
    </row>
    <row r="79" spans="1:37" ht="15" customHeight="1">
      <c r="A79" s="42" t="s">
        <v>45</v>
      </c>
      <c r="B79" s="60">
        <v>0</v>
      </c>
      <c r="C79" s="60">
        <v>0</v>
      </c>
      <c r="D79" s="60">
        <v>0</v>
      </c>
      <c r="E79" s="60">
        <v>0</v>
      </c>
      <c r="F79" s="60">
        <v>0</v>
      </c>
      <c r="G79" s="60">
        <v>0</v>
      </c>
      <c r="H79" s="60">
        <v>0</v>
      </c>
      <c r="I79" s="60">
        <v>0</v>
      </c>
      <c r="J79" s="60">
        <v>0</v>
      </c>
      <c r="K79" s="60">
        <v>0</v>
      </c>
      <c r="L79" s="60">
        <v>0</v>
      </c>
      <c r="M79" s="60">
        <v>0</v>
      </c>
      <c r="N79" s="60">
        <v>0</v>
      </c>
      <c r="O79" s="60">
        <v>0</v>
      </c>
      <c r="P79" s="60">
        <v>0</v>
      </c>
      <c r="Q79" s="60">
        <v>0</v>
      </c>
      <c r="R79" s="60">
        <v>0</v>
      </c>
      <c r="S79" s="60">
        <v>0</v>
      </c>
      <c r="T79" s="60">
        <v>0</v>
      </c>
      <c r="U79" s="60">
        <v>0</v>
      </c>
      <c r="V79" s="60">
        <v>0</v>
      </c>
      <c r="W79" s="60">
        <v>0</v>
      </c>
      <c r="X79" s="60">
        <v>0</v>
      </c>
      <c r="Y79" s="60">
        <v>0</v>
      </c>
      <c r="Z79" s="60">
        <v>0</v>
      </c>
      <c r="AA79" s="60">
        <v>0</v>
      </c>
      <c r="AB79" s="60">
        <v>0</v>
      </c>
      <c r="AC79" s="60">
        <v>0</v>
      </c>
      <c r="AD79" s="60">
        <v>0</v>
      </c>
      <c r="AE79" s="60">
        <v>0</v>
      </c>
      <c r="AF79" s="98"/>
      <c r="AG79" s="94"/>
      <c r="AH79" s="95">
        <f t="shared" si="14"/>
        <v>0</v>
      </c>
      <c r="AI79" s="96">
        <f t="shared" si="12"/>
        <v>0</v>
      </c>
      <c r="AJ79" s="97">
        <f t="shared" si="13"/>
        <v>0</v>
      </c>
    </row>
    <row r="80" spans="1:37" ht="15" customHeight="1">
      <c r="A80" s="42" t="s">
        <v>46</v>
      </c>
      <c r="B80" s="60">
        <v>0</v>
      </c>
      <c r="C80" s="60">
        <v>0</v>
      </c>
      <c r="D80" s="60">
        <v>0</v>
      </c>
      <c r="E80" s="60">
        <v>0</v>
      </c>
      <c r="F80" s="60">
        <v>0</v>
      </c>
      <c r="G80" s="60">
        <v>0</v>
      </c>
      <c r="H80" s="60">
        <v>0</v>
      </c>
      <c r="I80" s="60">
        <v>0</v>
      </c>
      <c r="J80" s="60">
        <v>0</v>
      </c>
      <c r="K80" s="60">
        <v>0</v>
      </c>
      <c r="L80" s="60">
        <v>0</v>
      </c>
      <c r="M80" s="60">
        <v>0</v>
      </c>
      <c r="N80" s="60">
        <v>0</v>
      </c>
      <c r="O80" s="60">
        <v>0</v>
      </c>
      <c r="P80" s="60">
        <v>0.01</v>
      </c>
      <c r="Q80" s="60">
        <v>0</v>
      </c>
      <c r="R80" s="60">
        <v>0</v>
      </c>
      <c r="S80" s="60">
        <v>0</v>
      </c>
      <c r="T80" s="60">
        <v>0</v>
      </c>
      <c r="U80" s="60">
        <v>0</v>
      </c>
      <c r="V80" s="60">
        <v>0</v>
      </c>
      <c r="W80" s="60">
        <v>0</v>
      </c>
      <c r="X80" s="60">
        <v>0</v>
      </c>
      <c r="Y80" s="60">
        <v>0</v>
      </c>
      <c r="Z80" s="60">
        <v>0.01</v>
      </c>
      <c r="AA80" s="60">
        <v>0</v>
      </c>
      <c r="AB80" s="60">
        <v>0</v>
      </c>
      <c r="AC80" s="60">
        <v>0</v>
      </c>
      <c r="AD80" s="60">
        <v>0</v>
      </c>
      <c r="AE80" s="60">
        <v>0</v>
      </c>
      <c r="AF80" s="60">
        <v>0</v>
      </c>
      <c r="AG80" s="94"/>
      <c r="AH80" s="95">
        <f t="shared" si="14"/>
        <v>0.02</v>
      </c>
      <c r="AI80" s="96">
        <f t="shared" si="12"/>
        <v>6.4516129032258064E-4</v>
      </c>
      <c r="AJ80" s="97">
        <f t="shared" si="13"/>
        <v>0.01</v>
      </c>
    </row>
    <row r="83" spans="1:18" ht="15" thickBot="1">
      <c r="N83">
        <v>1</v>
      </c>
      <c r="O83">
        <v>2</v>
      </c>
      <c r="P83">
        <v>3</v>
      </c>
      <c r="Q83">
        <v>4</v>
      </c>
      <c r="R83">
        <v>5</v>
      </c>
    </row>
    <row r="84" spans="1:18" ht="15" thickBot="1">
      <c r="B84" s="105"/>
      <c r="C84" s="106" t="s">
        <v>14</v>
      </c>
      <c r="D84" s="105"/>
      <c r="E84" s="106" t="s">
        <v>64</v>
      </c>
      <c r="F84" s="105"/>
      <c r="G84" s="106" t="s">
        <v>65</v>
      </c>
      <c r="H84" s="105"/>
      <c r="I84" s="106" t="s">
        <v>66</v>
      </c>
      <c r="J84" s="105"/>
      <c r="K84" s="106" t="s">
        <v>67</v>
      </c>
      <c r="N84" s="107">
        <v>6.4000000000000001E-2</v>
      </c>
      <c r="O84" s="108">
        <v>6.4000000000000001E-2</v>
      </c>
      <c r="P84" s="108">
        <v>6.4000000000000001E-2</v>
      </c>
      <c r="Q84" s="108">
        <v>0</v>
      </c>
      <c r="R84" s="109">
        <v>0.106</v>
      </c>
    </row>
    <row r="85" spans="1:18" ht="15" thickBot="1">
      <c r="A85">
        <v>1</v>
      </c>
      <c r="B85" s="110">
        <v>51</v>
      </c>
      <c r="C85" s="111">
        <f>B85/1000</f>
        <v>5.0999999999999997E-2</v>
      </c>
      <c r="D85" s="110">
        <v>51</v>
      </c>
      <c r="E85" s="111">
        <f>D85/1000</f>
        <v>5.0999999999999997E-2</v>
      </c>
      <c r="F85" s="110">
        <v>51</v>
      </c>
      <c r="G85" s="111">
        <f>F85/1000</f>
        <v>5.0999999999999997E-2</v>
      </c>
      <c r="H85" s="110">
        <v>0</v>
      </c>
      <c r="I85" s="111">
        <f>H85/1000</f>
        <v>0</v>
      </c>
      <c r="J85" s="110">
        <v>177</v>
      </c>
      <c r="K85" s="111">
        <f>J85/1000</f>
        <v>0.17699999999999999</v>
      </c>
      <c r="N85" s="107">
        <v>5.8999999999999997E-2</v>
      </c>
      <c r="O85" s="108">
        <v>5.8999999999999997E-2</v>
      </c>
      <c r="P85" s="108">
        <v>5.8999999999999997E-2</v>
      </c>
      <c r="Q85" s="108">
        <v>0</v>
      </c>
      <c r="R85" s="109">
        <v>0.108</v>
      </c>
    </row>
    <row r="86" spans="1:18" ht="15" thickBot="1">
      <c r="A86">
        <v>2</v>
      </c>
      <c r="B86" s="110">
        <v>61</v>
      </c>
      <c r="C86" s="111">
        <f t="shared" ref="C86:C115" si="15">B86/1000</f>
        <v>6.0999999999999999E-2</v>
      </c>
      <c r="D86" s="110">
        <v>61</v>
      </c>
      <c r="E86" s="111">
        <f t="shared" ref="E86:E115" si="16">D86/1000</f>
        <v>6.0999999999999999E-2</v>
      </c>
      <c r="F86" s="110">
        <v>61</v>
      </c>
      <c r="G86" s="111">
        <f t="shared" ref="G86:G115" si="17">F86/1000</f>
        <v>6.0999999999999999E-2</v>
      </c>
      <c r="H86" s="110">
        <v>0</v>
      </c>
      <c r="I86" s="111">
        <f t="shared" ref="I86:I115" si="18">H86/1000</f>
        <v>0</v>
      </c>
      <c r="J86" s="110">
        <v>149</v>
      </c>
      <c r="K86" s="111">
        <f t="shared" ref="K86:K115" si="19">J86/1000</f>
        <v>0.14899999999999999</v>
      </c>
      <c r="N86" s="107">
        <v>6.4000000000000001E-2</v>
      </c>
      <c r="O86" s="108">
        <v>6.4000000000000001E-2</v>
      </c>
      <c r="P86" s="108">
        <v>6.4000000000000001E-2</v>
      </c>
      <c r="Q86" s="108">
        <v>0</v>
      </c>
      <c r="R86" s="109">
        <v>0.13300000000000001</v>
      </c>
    </row>
    <row r="87" spans="1:18" ht="15" thickBot="1">
      <c r="A87">
        <v>3</v>
      </c>
      <c r="B87" s="110">
        <v>60</v>
      </c>
      <c r="C87" s="111">
        <f t="shared" si="15"/>
        <v>0.06</v>
      </c>
      <c r="D87" s="110">
        <v>60</v>
      </c>
      <c r="E87" s="111">
        <f t="shared" si="16"/>
        <v>0.06</v>
      </c>
      <c r="F87" s="110">
        <v>60</v>
      </c>
      <c r="G87" s="111">
        <f t="shared" si="17"/>
        <v>0.06</v>
      </c>
      <c r="H87" s="110">
        <v>0</v>
      </c>
      <c r="I87" s="111">
        <f t="shared" si="18"/>
        <v>0</v>
      </c>
      <c r="J87" s="110">
        <v>160</v>
      </c>
      <c r="K87" s="111">
        <f t="shared" si="19"/>
        <v>0.16</v>
      </c>
      <c r="N87" s="107">
        <v>5.1999999999999998E-2</v>
      </c>
      <c r="O87" s="108">
        <v>5.1999999999999998E-2</v>
      </c>
      <c r="P87" s="108">
        <v>5.1999999999999998E-2</v>
      </c>
      <c r="Q87" s="108">
        <v>0</v>
      </c>
      <c r="R87" s="109">
        <v>0</v>
      </c>
    </row>
    <row r="88" spans="1:18" ht="15" thickBot="1">
      <c r="A88">
        <v>4</v>
      </c>
      <c r="B88" s="110">
        <v>64</v>
      </c>
      <c r="C88" s="111">
        <f t="shared" si="15"/>
        <v>6.4000000000000001E-2</v>
      </c>
      <c r="D88" s="110">
        <v>64</v>
      </c>
      <c r="E88" s="111">
        <f t="shared" si="16"/>
        <v>6.4000000000000001E-2</v>
      </c>
      <c r="F88" s="110">
        <v>64</v>
      </c>
      <c r="G88" s="111">
        <f t="shared" si="17"/>
        <v>6.4000000000000001E-2</v>
      </c>
      <c r="H88" s="110">
        <v>0</v>
      </c>
      <c r="I88" s="111">
        <f t="shared" si="18"/>
        <v>0</v>
      </c>
      <c r="J88" s="110">
        <v>139</v>
      </c>
      <c r="K88" s="111">
        <f t="shared" si="19"/>
        <v>0.13900000000000001</v>
      </c>
      <c r="N88" s="107">
        <v>5.2999999999999999E-2</v>
      </c>
      <c r="O88" s="108">
        <v>5.2999999999999999E-2</v>
      </c>
      <c r="P88" s="108">
        <v>5.2999999999999999E-2</v>
      </c>
      <c r="Q88" s="108">
        <v>0</v>
      </c>
      <c r="R88" s="109">
        <v>0.25700000000000001</v>
      </c>
    </row>
    <row r="89" spans="1:18" ht="15" thickBot="1">
      <c r="A89">
        <v>5</v>
      </c>
      <c r="B89" s="110">
        <v>54</v>
      </c>
      <c r="C89" s="111">
        <f t="shared" si="15"/>
        <v>5.3999999999999999E-2</v>
      </c>
      <c r="D89" s="110">
        <v>54</v>
      </c>
      <c r="E89" s="111">
        <f t="shared" si="16"/>
        <v>5.3999999999999999E-2</v>
      </c>
      <c r="F89" s="110">
        <v>54</v>
      </c>
      <c r="G89" s="111">
        <f t="shared" si="17"/>
        <v>5.3999999999999999E-2</v>
      </c>
      <c r="H89" s="110">
        <v>0</v>
      </c>
      <c r="I89" s="111">
        <f t="shared" si="18"/>
        <v>0</v>
      </c>
      <c r="J89" s="110">
        <v>159</v>
      </c>
      <c r="K89" s="111">
        <f t="shared" si="19"/>
        <v>0.159</v>
      </c>
      <c r="N89" s="107">
        <v>5.1999999999999998E-2</v>
      </c>
      <c r="O89" s="108">
        <v>5.1999999999999998E-2</v>
      </c>
      <c r="P89" s="108">
        <v>5.1999999999999998E-2</v>
      </c>
      <c r="Q89" s="108">
        <v>0</v>
      </c>
      <c r="R89" s="109">
        <v>0.11700000000000001</v>
      </c>
    </row>
    <row r="90" spans="1:18" ht="15" thickBot="1">
      <c r="A90">
        <v>6</v>
      </c>
      <c r="B90" s="110">
        <v>55</v>
      </c>
      <c r="C90" s="111">
        <f t="shared" si="15"/>
        <v>5.5E-2</v>
      </c>
      <c r="D90" s="110">
        <v>55</v>
      </c>
      <c r="E90" s="111">
        <f t="shared" si="16"/>
        <v>5.5E-2</v>
      </c>
      <c r="F90" s="110">
        <v>55</v>
      </c>
      <c r="G90" s="111">
        <f t="shared" si="17"/>
        <v>5.5E-2</v>
      </c>
      <c r="H90" s="110">
        <v>0</v>
      </c>
      <c r="I90" s="111">
        <f t="shared" si="18"/>
        <v>0</v>
      </c>
      <c r="J90" s="110">
        <v>175</v>
      </c>
      <c r="K90" s="111">
        <f t="shared" si="19"/>
        <v>0.17499999999999999</v>
      </c>
      <c r="N90" s="107">
        <v>6.0999999999999999E-2</v>
      </c>
      <c r="O90" s="108">
        <v>6.0999999999999999E-2</v>
      </c>
      <c r="P90" s="108">
        <v>6.0999999999999999E-2</v>
      </c>
      <c r="Q90" s="108">
        <v>0</v>
      </c>
      <c r="R90" s="109">
        <v>0.16300000000000001</v>
      </c>
    </row>
    <row r="91" spans="1:18" ht="15" thickBot="1">
      <c r="A91">
        <v>7</v>
      </c>
      <c r="B91" s="110">
        <v>60</v>
      </c>
      <c r="C91" s="111">
        <f t="shared" si="15"/>
        <v>0.06</v>
      </c>
      <c r="D91" s="110">
        <v>60</v>
      </c>
      <c r="E91" s="111">
        <f t="shared" si="16"/>
        <v>0.06</v>
      </c>
      <c r="F91" s="110">
        <v>60</v>
      </c>
      <c r="G91" s="111">
        <f t="shared" si="17"/>
        <v>0.06</v>
      </c>
      <c r="H91" s="110">
        <v>0</v>
      </c>
      <c r="I91" s="111">
        <f>H91/100</f>
        <v>0</v>
      </c>
      <c r="J91" s="110">
        <v>191</v>
      </c>
      <c r="K91" s="111">
        <f t="shared" si="19"/>
        <v>0.191</v>
      </c>
      <c r="N91" s="107">
        <v>5.6000000000000001E-2</v>
      </c>
      <c r="O91" s="108">
        <v>5.6000000000000001E-2</v>
      </c>
      <c r="P91" s="108">
        <v>5.6000000000000001E-2</v>
      </c>
      <c r="Q91" s="108">
        <v>0</v>
      </c>
      <c r="R91" s="109">
        <v>0.10299999999999999</v>
      </c>
    </row>
    <row r="92" spans="1:18" ht="15" thickBot="1">
      <c r="A92">
        <v>8</v>
      </c>
      <c r="B92" s="110">
        <v>47</v>
      </c>
      <c r="C92" s="111">
        <f t="shared" si="15"/>
        <v>4.7E-2</v>
      </c>
      <c r="D92" s="110">
        <v>47</v>
      </c>
      <c r="E92" s="111">
        <f t="shared" si="16"/>
        <v>4.7E-2</v>
      </c>
      <c r="F92" s="110">
        <v>47</v>
      </c>
      <c r="G92" s="111">
        <f t="shared" si="17"/>
        <v>4.7E-2</v>
      </c>
      <c r="H92" s="110">
        <v>0</v>
      </c>
      <c r="I92" s="111">
        <f>H92/100</f>
        <v>0</v>
      </c>
      <c r="J92" s="110">
        <v>134</v>
      </c>
      <c r="K92" s="111">
        <f t="shared" si="19"/>
        <v>0.13400000000000001</v>
      </c>
      <c r="N92" s="107">
        <v>5.3999999999999999E-2</v>
      </c>
      <c r="O92" s="108">
        <v>5.3999999999999999E-2</v>
      </c>
      <c r="P92" s="108">
        <v>5.3999999999999999E-2</v>
      </c>
      <c r="Q92" s="108">
        <v>0</v>
      </c>
      <c r="R92" s="109">
        <v>8.8999999999999996E-2</v>
      </c>
    </row>
    <row r="93" spans="1:18" ht="15" thickBot="1">
      <c r="A93">
        <v>9</v>
      </c>
      <c r="B93" s="110">
        <v>59</v>
      </c>
      <c r="C93" s="111">
        <f t="shared" si="15"/>
        <v>5.8999999999999997E-2</v>
      </c>
      <c r="D93" s="110">
        <v>59</v>
      </c>
      <c r="E93" s="111">
        <f t="shared" si="16"/>
        <v>5.8999999999999997E-2</v>
      </c>
      <c r="F93" s="110">
        <v>59</v>
      </c>
      <c r="G93" s="111">
        <f t="shared" si="17"/>
        <v>5.8999999999999997E-2</v>
      </c>
      <c r="H93" s="110">
        <v>0</v>
      </c>
      <c r="I93" s="111">
        <f t="shared" si="18"/>
        <v>0</v>
      </c>
      <c r="J93" s="110">
        <v>145</v>
      </c>
      <c r="K93" s="111">
        <f t="shared" si="19"/>
        <v>0.14499999999999999</v>
      </c>
      <c r="N93" s="107">
        <v>5.8000000000000003E-2</v>
      </c>
      <c r="O93" s="108">
        <v>5.8000000000000003E-2</v>
      </c>
      <c r="P93" s="108">
        <v>5.8000000000000003E-2</v>
      </c>
      <c r="Q93" s="108">
        <v>0</v>
      </c>
      <c r="R93" s="109">
        <v>0</v>
      </c>
    </row>
    <row r="94" spans="1:18" ht="15" thickBot="1">
      <c r="A94">
        <v>10</v>
      </c>
      <c r="B94" s="110">
        <v>61</v>
      </c>
      <c r="C94" s="111">
        <f t="shared" si="15"/>
        <v>6.0999999999999999E-2</v>
      </c>
      <c r="D94" s="110">
        <v>61</v>
      </c>
      <c r="E94" s="111">
        <f t="shared" si="16"/>
        <v>6.0999999999999999E-2</v>
      </c>
      <c r="F94" s="110">
        <v>61</v>
      </c>
      <c r="G94" s="111">
        <f t="shared" si="17"/>
        <v>6.0999999999999999E-2</v>
      </c>
      <c r="H94" s="110">
        <v>0</v>
      </c>
      <c r="I94" s="111">
        <f t="shared" si="18"/>
        <v>0</v>
      </c>
      <c r="J94" s="110">
        <v>127</v>
      </c>
      <c r="K94" s="111">
        <f t="shared" si="19"/>
        <v>0.127</v>
      </c>
      <c r="N94" s="107">
        <v>5.6000000000000001E-2</v>
      </c>
      <c r="O94" s="108">
        <v>5.6000000000000001E-2</v>
      </c>
      <c r="P94" s="108">
        <v>5.6000000000000001E-2</v>
      </c>
      <c r="Q94" s="108">
        <v>0</v>
      </c>
      <c r="R94" s="109">
        <v>0.38700000000000001</v>
      </c>
    </row>
    <row r="95" spans="1:18" ht="15" thickBot="1">
      <c r="A95">
        <v>11</v>
      </c>
      <c r="B95" s="110">
        <v>61</v>
      </c>
      <c r="C95" s="111">
        <f t="shared" si="15"/>
        <v>6.0999999999999999E-2</v>
      </c>
      <c r="D95" s="110">
        <v>61</v>
      </c>
      <c r="E95" s="111">
        <f t="shared" si="16"/>
        <v>6.0999999999999999E-2</v>
      </c>
      <c r="F95" s="110">
        <v>61</v>
      </c>
      <c r="G95" s="111">
        <f t="shared" si="17"/>
        <v>6.0999999999999999E-2</v>
      </c>
      <c r="H95" s="110">
        <v>0</v>
      </c>
      <c r="I95" s="111">
        <f t="shared" si="18"/>
        <v>0</v>
      </c>
      <c r="J95" s="110">
        <v>160</v>
      </c>
      <c r="K95" s="111">
        <f t="shared" si="19"/>
        <v>0.16</v>
      </c>
      <c r="N95" s="107">
        <v>5.7000000000000002E-2</v>
      </c>
      <c r="O95" s="108">
        <v>5.7000000000000002E-2</v>
      </c>
      <c r="P95" s="108">
        <v>5.7000000000000002E-2</v>
      </c>
      <c r="Q95" s="108">
        <v>0</v>
      </c>
      <c r="R95" s="109">
        <v>0</v>
      </c>
    </row>
    <row r="96" spans="1:18" ht="15" thickBot="1">
      <c r="A96">
        <v>12</v>
      </c>
      <c r="B96" s="110">
        <v>58</v>
      </c>
      <c r="C96" s="111">
        <f t="shared" si="15"/>
        <v>5.8000000000000003E-2</v>
      </c>
      <c r="D96" s="110">
        <v>58</v>
      </c>
      <c r="E96" s="111">
        <f t="shared" si="16"/>
        <v>5.8000000000000003E-2</v>
      </c>
      <c r="F96" s="110">
        <v>58</v>
      </c>
      <c r="G96" s="111">
        <f t="shared" si="17"/>
        <v>5.8000000000000003E-2</v>
      </c>
      <c r="H96" s="110">
        <v>0</v>
      </c>
      <c r="I96" s="111">
        <f t="shared" si="18"/>
        <v>0</v>
      </c>
      <c r="J96" s="110">
        <v>148</v>
      </c>
      <c r="K96" s="111">
        <f t="shared" si="19"/>
        <v>0.14799999999999999</v>
      </c>
      <c r="N96" s="107">
        <v>5.0999999999999997E-2</v>
      </c>
      <c r="O96" s="108">
        <v>5.0999999999999997E-2</v>
      </c>
      <c r="P96" s="108">
        <v>5.0999999999999997E-2</v>
      </c>
      <c r="Q96" s="108">
        <v>0</v>
      </c>
      <c r="R96" s="109">
        <v>0</v>
      </c>
    </row>
    <row r="97" spans="1:18" ht="15" thickBot="1">
      <c r="A97">
        <v>13</v>
      </c>
      <c r="B97" s="110">
        <v>58</v>
      </c>
      <c r="C97" s="111">
        <f t="shared" si="15"/>
        <v>5.8000000000000003E-2</v>
      </c>
      <c r="D97" s="110">
        <v>58</v>
      </c>
      <c r="E97" s="111">
        <f t="shared" si="16"/>
        <v>5.8000000000000003E-2</v>
      </c>
      <c r="F97" s="110">
        <v>58</v>
      </c>
      <c r="G97" s="111">
        <f t="shared" si="17"/>
        <v>5.8000000000000003E-2</v>
      </c>
      <c r="H97" s="110">
        <v>0</v>
      </c>
      <c r="I97" s="111">
        <f t="shared" si="18"/>
        <v>0</v>
      </c>
      <c r="J97" s="110">
        <v>155</v>
      </c>
      <c r="K97" s="111">
        <f t="shared" si="19"/>
        <v>0.155</v>
      </c>
      <c r="N97" s="107">
        <v>5.5E-2</v>
      </c>
      <c r="O97" s="108">
        <v>5.5E-2</v>
      </c>
      <c r="P97" s="108">
        <v>5.5E-2</v>
      </c>
      <c r="Q97" s="108">
        <v>0</v>
      </c>
      <c r="R97" s="109">
        <v>0.218</v>
      </c>
    </row>
    <row r="98" spans="1:18" ht="15" thickBot="1">
      <c r="A98">
        <v>14</v>
      </c>
      <c r="B98" s="110">
        <v>59</v>
      </c>
      <c r="C98" s="111">
        <f t="shared" si="15"/>
        <v>5.8999999999999997E-2</v>
      </c>
      <c r="D98" s="110">
        <v>59</v>
      </c>
      <c r="E98" s="111">
        <f t="shared" si="16"/>
        <v>5.8999999999999997E-2</v>
      </c>
      <c r="F98" s="110">
        <v>59</v>
      </c>
      <c r="G98" s="111">
        <f t="shared" si="17"/>
        <v>5.8999999999999997E-2</v>
      </c>
      <c r="H98" s="110">
        <v>0</v>
      </c>
      <c r="I98" s="111">
        <f t="shared" si="18"/>
        <v>0</v>
      </c>
      <c r="J98" s="110">
        <v>126</v>
      </c>
      <c r="K98" s="111">
        <f t="shared" si="19"/>
        <v>0.126</v>
      </c>
      <c r="N98" s="107">
        <v>5.3999999999999999E-2</v>
      </c>
      <c r="O98" s="108">
        <v>5.3999999999999999E-2</v>
      </c>
      <c r="P98" s="108">
        <v>4.5999999999999999E-2</v>
      </c>
      <c r="Q98" s="108">
        <v>0.01</v>
      </c>
      <c r="R98" s="109">
        <v>2.7E-2</v>
      </c>
    </row>
    <row r="99" spans="1:18" ht="15" thickBot="1">
      <c r="A99">
        <v>15</v>
      </c>
      <c r="B99" s="110">
        <v>63</v>
      </c>
      <c r="C99" s="111">
        <f t="shared" si="15"/>
        <v>6.3E-2</v>
      </c>
      <c r="D99" s="110">
        <v>63</v>
      </c>
      <c r="E99" s="111">
        <f t="shared" si="16"/>
        <v>6.3E-2</v>
      </c>
      <c r="F99" s="110">
        <v>63</v>
      </c>
      <c r="G99" s="111">
        <f t="shared" si="17"/>
        <v>6.3E-2</v>
      </c>
      <c r="H99" s="110">
        <v>0</v>
      </c>
      <c r="I99" s="111">
        <f t="shared" si="18"/>
        <v>0</v>
      </c>
      <c r="J99" s="110">
        <v>121</v>
      </c>
      <c r="K99" s="111">
        <f t="shared" si="19"/>
        <v>0.121</v>
      </c>
      <c r="N99" s="107">
        <v>6.2E-2</v>
      </c>
      <c r="O99" s="108">
        <v>6.2E-2</v>
      </c>
      <c r="P99" s="108">
        <v>6.2E-2</v>
      </c>
      <c r="Q99" s="108">
        <v>0</v>
      </c>
      <c r="R99" s="109">
        <v>5.5E-2</v>
      </c>
    </row>
    <row r="100" spans="1:18" ht="15" thickBot="1">
      <c r="A100">
        <v>16</v>
      </c>
      <c r="B100" s="110">
        <v>57</v>
      </c>
      <c r="C100" s="111">
        <f t="shared" si="15"/>
        <v>5.7000000000000002E-2</v>
      </c>
      <c r="D100" s="110">
        <v>57</v>
      </c>
      <c r="E100" s="111">
        <f t="shared" si="16"/>
        <v>5.7000000000000002E-2</v>
      </c>
      <c r="F100" s="110">
        <v>57</v>
      </c>
      <c r="G100" s="111">
        <f t="shared" si="17"/>
        <v>5.7000000000000002E-2</v>
      </c>
      <c r="H100" s="110">
        <v>0</v>
      </c>
      <c r="I100" s="111">
        <f t="shared" si="18"/>
        <v>0</v>
      </c>
      <c r="J100" s="110">
        <v>0</v>
      </c>
      <c r="K100" s="111">
        <f t="shared" si="19"/>
        <v>0</v>
      </c>
      <c r="N100" s="107">
        <v>5.1999999999999998E-2</v>
      </c>
      <c r="O100" s="108">
        <v>5.1999999999999998E-2</v>
      </c>
      <c r="P100" s="108">
        <v>5.1999999999999998E-2</v>
      </c>
      <c r="Q100" s="108">
        <v>0</v>
      </c>
      <c r="R100" s="109">
        <v>0</v>
      </c>
    </row>
    <row r="101" spans="1:18" ht="15" thickBot="1">
      <c r="A101">
        <v>17</v>
      </c>
      <c r="B101" s="110">
        <v>58</v>
      </c>
      <c r="C101" s="111">
        <f t="shared" si="15"/>
        <v>5.8000000000000003E-2</v>
      </c>
      <c r="D101" s="110">
        <v>58</v>
      </c>
      <c r="E101" s="111">
        <f t="shared" si="16"/>
        <v>5.8000000000000003E-2</v>
      </c>
      <c r="F101" s="110">
        <v>58</v>
      </c>
      <c r="G101" s="111">
        <f t="shared" si="17"/>
        <v>5.8000000000000003E-2</v>
      </c>
      <c r="H101" s="110">
        <v>0</v>
      </c>
      <c r="I101" s="111">
        <f t="shared" si="18"/>
        <v>0</v>
      </c>
      <c r="J101" s="110">
        <v>14</v>
      </c>
      <c r="K101" s="111">
        <f t="shared" si="19"/>
        <v>1.4E-2</v>
      </c>
      <c r="N101" s="107">
        <v>4.5999999999999999E-2</v>
      </c>
      <c r="O101" s="108">
        <v>4.5999999999999999E-2</v>
      </c>
      <c r="P101" s="108">
        <v>4.5999999999999999E-2</v>
      </c>
      <c r="Q101" s="108">
        <v>0</v>
      </c>
      <c r="R101" s="109">
        <v>0.28399999999999997</v>
      </c>
    </row>
    <row r="102" spans="1:18" ht="15" thickBot="1">
      <c r="A102">
        <v>18</v>
      </c>
      <c r="B102" s="110">
        <v>76</v>
      </c>
      <c r="C102" s="111">
        <f t="shared" si="15"/>
        <v>7.5999999999999998E-2</v>
      </c>
      <c r="D102" s="110">
        <v>76</v>
      </c>
      <c r="E102" s="111">
        <f t="shared" si="16"/>
        <v>7.5999999999999998E-2</v>
      </c>
      <c r="F102" s="110">
        <v>76</v>
      </c>
      <c r="G102" s="111">
        <f t="shared" si="17"/>
        <v>7.5999999999999998E-2</v>
      </c>
      <c r="H102" s="110">
        <v>0</v>
      </c>
      <c r="I102" s="111">
        <f t="shared" si="18"/>
        <v>0</v>
      </c>
      <c r="J102" s="110">
        <v>107</v>
      </c>
      <c r="K102" s="111">
        <f t="shared" si="19"/>
        <v>0.107</v>
      </c>
      <c r="N102" s="107">
        <v>5.8000000000000003E-2</v>
      </c>
      <c r="O102" s="108">
        <v>5.8000000000000003E-2</v>
      </c>
      <c r="P102" s="108">
        <v>5.8000000000000003E-2</v>
      </c>
      <c r="Q102" s="108">
        <v>0</v>
      </c>
      <c r="R102" s="109">
        <v>0</v>
      </c>
    </row>
    <row r="103" spans="1:18" ht="15" thickBot="1">
      <c r="A103">
        <v>19</v>
      </c>
      <c r="B103" s="110">
        <v>46</v>
      </c>
      <c r="C103" s="111">
        <f t="shared" si="15"/>
        <v>4.5999999999999999E-2</v>
      </c>
      <c r="D103" s="110">
        <v>46</v>
      </c>
      <c r="E103" s="111">
        <f t="shared" si="16"/>
        <v>4.5999999999999999E-2</v>
      </c>
      <c r="F103" s="110">
        <v>46</v>
      </c>
      <c r="G103" s="111">
        <f t="shared" si="17"/>
        <v>4.5999999999999999E-2</v>
      </c>
      <c r="H103" s="110">
        <v>0</v>
      </c>
      <c r="I103" s="111">
        <f t="shared" si="18"/>
        <v>0</v>
      </c>
      <c r="J103" s="110">
        <v>0</v>
      </c>
      <c r="K103" s="111">
        <f t="shared" si="19"/>
        <v>0</v>
      </c>
      <c r="N103" s="107">
        <v>0.05</v>
      </c>
      <c r="O103" s="108">
        <v>0.05</v>
      </c>
      <c r="P103" s="108">
        <v>0.05</v>
      </c>
      <c r="Q103" s="108">
        <v>0</v>
      </c>
      <c r="R103" s="109">
        <v>0.127</v>
      </c>
    </row>
    <row r="104" spans="1:18" ht="15" thickBot="1">
      <c r="A104">
        <v>20</v>
      </c>
      <c r="B104" s="110">
        <v>57</v>
      </c>
      <c r="C104" s="111">
        <f t="shared" si="15"/>
        <v>5.7000000000000002E-2</v>
      </c>
      <c r="D104" s="110">
        <v>57</v>
      </c>
      <c r="E104" s="111">
        <f t="shared" si="16"/>
        <v>5.7000000000000002E-2</v>
      </c>
      <c r="F104" s="110">
        <v>57</v>
      </c>
      <c r="G104" s="111">
        <f t="shared" si="17"/>
        <v>5.7000000000000002E-2</v>
      </c>
      <c r="H104" s="110">
        <v>0</v>
      </c>
      <c r="I104" s="111">
        <f t="shared" si="18"/>
        <v>0</v>
      </c>
      <c r="J104" s="110">
        <v>332</v>
      </c>
      <c r="K104" s="111">
        <f t="shared" si="19"/>
        <v>0.33200000000000002</v>
      </c>
      <c r="N104" s="107">
        <v>5.7000000000000002E-2</v>
      </c>
      <c r="O104" s="108">
        <v>5.7000000000000002E-2</v>
      </c>
      <c r="P104" s="108">
        <v>5.7000000000000002E-2</v>
      </c>
      <c r="Q104" s="108">
        <v>0</v>
      </c>
      <c r="R104" s="109">
        <v>0</v>
      </c>
    </row>
    <row r="105" spans="1:18" ht="15" thickBot="1">
      <c r="A105">
        <v>21</v>
      </c>
      <c r="B105" s="110">
        <v>58</v>
      </c>
      <c r="C105" s="111">
        <f t="shared" si="15"/>
        <v>5.8000000000000003E-2</v>
      </c>
      <c r="D105" s="110">
        <v>58</v>
      </c>
      <c r="E105" s="111">
        <f t="shared" si="16"/>
        <v>5.8000000000000003E-2</v>
      </c>
      <c r="F105" s="110">
        <v>58</v>
      </c>
      <c r="G105" s="111">
        <f t="shared" si="17"/>
        <v>5.8000000000000003E-2</v>
      </c>
      <c r="H105" s="110">
        <v>0</v>
      </c>
      <c r="I105" s="111">
        <f t="shared" si="18"/>
        <v>0</v>
      </c>
      <c r="J105" s="110">
        <v>0</v>
      </c>
      <c r="K105" s="111">
        <f t="shared" si="19"/>
        <v>0</v>
      </c>
      <c r="N105" s="107">
        <v>6.9000000000000006E-2</v>
      </c>
      <c r="O105" s="108">
        <v>6.9000000000000006E-2</v>
      </c>
      <c r="P105" s="108">
        <v>6.9000000000000006E-2</v>
      </c>
      <c r="Q105" s="108">
        <v>0</v>
      </c>
      <c r="R105" s="109">
        <v>0.13100000000000001</v>
      </c>
    </row>
    <row r="106" spans="1:18" ht="15" thickBot="1">
      <c r="A106">
        <v>22</v>
      </c>
      <c r="B106" s="110">
        <v>58</v>
      </c>
      <c r="C106" s="111">
        <f t="shared" si="15"/>
        <v>5.8000000000000003E-2</v>
      </c>
      <c r="D106" s="110">
        <v>58</v>
      </c>
      <c r="E106" s="111">
        <f t="shared" si="16"/>
        <v>5.8000000000000003E-2</v>
      </c>
      <c r="F106" s="110">
        <v>58</v>
      </c>
      <c r="G106" s="111">
        <f t="shared" si="17"/>
        <v>5.8000000000000003E-2</v>
      </c>
      <c r="H106" s="110">
        <v>0</v>
      </c>
      <c r="I106" s="111">
        <f t="shared" si="18"/>
        <v>0</v>
      </c>
      <c r="J106" s="110">
        <v>280</v>
      </c>
      <c r="K106" s="111">
        <f t="shared" si="19"/>
        <v>0.28000000000000003</v>
      </c>
      <c r="N106" s="107">
        <v>6.4000000000000001E-2</v>
      </c>
      <c r="O106" s="108">
        <v>6.4000000000000001E-2</v>
      </c>
      <c r="P106" s="108">
        <v>6.4000000000000001E-2</v>
      </c>
      <c r="Q106" s="108">
        <v>0</v>
      </c>
      <c r="R106" s="109">
        <v>0</v>
      </c>
    </row>
    <row r="107" spans="1:18" ht="15" thickBot="1">
      <c r="A107">
        <v>23</v>
      </c>
      <c r="B107" s="110">
        <v>63</v>
      </c>
      <c r="C107" s="111">
        <f t="shared" si="15"/>
        <v>6.3E-2</v>
      </c>
      <c r="D107" s="110">
        <v>63</v>
      </c>
      <c r="E107" s="111">
        <f t="shared" si="16"/>
        <v>6.3E-2</v>
      </c>
      <c r="F107" s="110">
        <v>63</v>
      </c>
      <c r="G107" s="111">
        <f t="shared" si="17"/>
        <v>6.3E-2</v>
      </c>
      <c r="H107" s="110">
        <v>0</v>
      </c>
      <c r="I107" s="111">
        <f t="shared" si="18"/>
        <v>0</v>
      </c>
      <c r="J107" s="110">
        <v>0</v>
      </c>
      <c r="K107" s="111">
        <f t="shared" si="19"/>
        <v>0</v>
      </c>
      <c r="N107" s="107">
        <v>6.6000000000000003E-2</v>
      </c>
      <c r="O107" s="108">
        <v>6.6000000000000003E-2</v>
      </c>
      <c r="P107" s="108">
        <v>6.6000000000000003E-2</v>
      </c>
      <c r="Q107" s="108">
        <v>0</v>
      </c>
      <c r="R107" s="109">
        <v>0</v>
      </c>
    </row>
    <row r="108" spans="1:18" ht="15" thickBot="1">
      <c r="A108">
        <v>24</v>
      </c>
      <c r="B108" s="110">
        <v>60</v>
      </c>
      <c r="C108" s="111">
        <f t="shared" si="15"/>
        <v>0.06</v>
      </c>
      <c r="D108" s="110">
        <v>60</v>
      </c>
      <c r="E108" s="111">
        <f t="shared" si="16"/>
        <v>0.06</v>
      </c>
      <c r="F108" s="110">
        <v>60</v>
      </c>
      <c r="G108" s="111">
        <f t="shared" si="17"/>
        <v>0.06</v>
      </c>
      <c r="H108" s="110">
        <v>0</v>
      </c>
      <c r="I108" s="111">
        <f t="shared" si="18"/>
        <v>0</v>
      </c>
      <c r="J108" s="110">
        <v>313</v>
      </c>
      <c r="K108" s="111">
        <f t="shared" si="19"/>
        <v>0.313</v>
      </c>
      <c r="N108" s="107">
        <v>5.8999999999999997E-2</v>
      </c>
      <c r="O108" s="108">
        <v>5.8999999999999997E-2</v>
      </c>
      <c r="P108" s="108">
        <v>4.9000000000000002E-2</v>
      </c>
      <c r="Q108" s="108">
        <v>0.01</v>
      </c>
      <c r="R108" s="109">
        <v>0</v>
      </c>
    </row>
    <row r="109" spans="1:18" ht="15" thickBot="1">
      <c r="A109">
        <v>25</v>
      </c>
      <c r="B109" s="110">
        <v>63</v>
      </c>
      <c r="C109" s="111">
        <f t="shared" si="15"/>
        <v>6.3E-2</v>
      </c>
      <c r="D109" s="110">
        <v>63</v>
      </c>
      <c r="E109" s="111">
        <f t="shared" si="16"/>
        <v>6.3E-2</v>
      </c>
      <c r="F109" s="110">
        <v>63</v>
      </c>
      <c r="G109" s="111">
        <f t="shared" si="17"/>
        <v>6.3E-2</v>
      </c>
      <c r="H109" s="110">
        <v>0</v>
      </c>
      <c r="I109" s="111">
        <f t="shared" si="18"/>
        <v>0</v>
      </c>
      <c r="J109" s="110">
        <v>135</v>
      </c>
      <c r="K109" s="111">
        <f t="shared" si="19"/>
        <v>0.13500000000000001</v>
      </c>
      <c r="N109" s="107">
        <v>6.5000000000000002E-2</v>
      </c>
      <c r="O109" s="108">
        <v>6.5000000000000002E-2</v>
      </c>
      <c r="P109" s="108">
        <v>6.5000000000000002E-2</v>
      </c>
      <c r="Q109" s="108">
        <v>0</v>
      </c>
      <c r="R109" s="109">
        <v>0</v>
      </c>
    </row>
    <row r="110" spans="1:18" ht="15" thickBot="1">
      <c r="A110">
        <v>26</v>
      </c>
      <c r="B110" s="110">
        <v>56</v>
      </c>
      <c r="C110" s="111">
        <f t="shared" si="15"/>
        <v>5.6000000000000001E-2</v>
      </c>
      <c r="D110" s="110">
        <v>56</v>
      </c>
      <c r="E110" s="111">
        <f t="shared" si="16"/>
        <v>5.6000000000000001E-2</v>
      </c>
      <c r="F110" s="110">
        <v>56</v>
      </c>
      <c r="G110" s="111">
        <f t="shared" si="17"/>
        <v>5.6000000000000001E-2</v>
      </c>
      <c r="H110" s="110">
        <v>0</v>
      </c>
      <c r="I110" s="111">
        <f t="shared" si="18"/>
        <v>0</v>
      </c>
      <c r="J110" s="110">
        <v>147</v>
      </c>
      <c r="K110" s="111">
        <f t="shared" si="19"/>
        <v>0.14699999999999999</v>
      </c>
      <c r="N110" s="107">
        <v>6.7000000000000004E-2</v>
      </c>
      <c r="O110" s="108">
        <v>6.7000000000000004E-2</v>
      </c>
      <c r="P110" s="108">
        <v>6.7000000000000004E-2</v>
      </c>
      <c r="Q110" s="108">
        <v>0</v>
      </c>
      <c r="R110" s="109">
        <v>0</v>
      </c>
    </row>
    <row r="111" spans="1:18" ht="15" thickBot="1">
      <c r="A111">
        <v>27</v>
      </c>
      <c r="B111" s="110">
        <v>57</v>
      </c>
      <c r="C111" s="111">
        <f t="shared" si="15"/>
        <v>5.7000000000000002E-2</v>
      </c>
      <c r="D111" s="110">
        <v>57</v>
      </c>
      <c r="E111" s="111">
        <f t="shared" si="16"/>
        <v>5.7000000000000002E-2</v>
      </c>
      <c r="F111" s="110">
        <v>57</v>
      </c>
      <c r="G111" s="111">
        <f t="shared" si="17"/>
        <v>5.7000000000000002E-2</v>
      </c>
      <c r="H111" s="110">
        <v>0</v>
      </c>
      <c r="I111" s="111">
        <f t="shared" si="18"/>
        <v>0</v>
      </c>
      <c r="J111" s="110">
        <v>0</v>
      </c>
      <c r="K111" s="111">
        <f t="shared" si="19"/>
        <v>0</v>
      </c>
      <c r="N111" s="107">
        <v>6.8000000000000005E-2</v>
      </c>
      <c r="O111" s="108">
        <v>6.8000000000000005E-2</v>
      </c>
      <c r="P111" s="108">
        <v>6.8000000000000005E-2</v>
      </c>
      <c r="Q111" s="108">
        <v>0</v>
      </c>
      <c r="R111" s="109">
        <v>0</v>
      </c>
    </row>
    <row r="112" spans="1:18" ht="15" thickBot="1">
      <c r="A112">
        <v>28</v>
      </c>
      <c r="B112" s="110">
        <v>59</v>
      </c>
      <c r="C112" s="111">
        <f t="shared" si="15"/>
        <v>5.8999999999999997E-2</v>
      </c>
      <c r="D112" s="110">
        <v>59</v>
      </c>
      <c r="E112" s="111">
        <f t="shared" si="16"/>
        <v>5.8999999999999997E-2</v>
      </c>
      <c r="F112" s="110">
        <v>59</v>
      </c>
      <c r="G112" s="111">
        <f t="shared" si="17"/>
        <v>5.8999999999999997E-2</v>
      </c>
      <c r="H112" s="110">
        <v>0</v>
      </c>
      <c r="I112" s="111">
        <f t="shared" si="18"/>
        <v>0</v>
      </c>
      <c r="J112" s="110">
        <v>0</v>
      </c>
      <c r="K112" s="111">
        <f t="shared" si="19"/>
        <v>0</v>
      </c>
      <c r="N112" s="107">
        <v>6.7000000000000004E-2</v>
      </c>
      <c r="O112" s="108">
        <v>6.7000000000000004E-2</v>
      </c>
      <c r="P112" s="108">
        <v>6.7000000000000004E-2</v>
      </c>
      <c r="Q112" s="108">
        <v>0</v>
      </c>
      <c r="R112" s="109">
        <v>0</v>
      </c>
    </row>
    <row r="113" spans="1:18" ht="15" thickBot="1">
      <c r="A113">
        <v>29</v>
      </c>
      <c r="B113" s="110">
        <v>56</v>
      </c>
      <c r="C113" s="111">
        <f t="shared" si="15"/>
        <v>5.6000000000000001E-2</v>
      </c>
      <c r="D113" s="110">
        <v>56</v>
      </c>
      <c r="E113" s="111">
        <f t="shared" si="16"/>
        <v>5.6000000000000001E-2</v>
      </c>
      <c r="F113" s="110">
        <v>56</v>
      </c>
      <c r="G113" s="111">
        <f t="shared" si="17"/>
        <v>5.6000000000000001E-2</v>
      </c>
      <c r="H113" s="110">
        <v>0</v>
      </c>
      <c r="I113" s="111">
        <f t="shared" si="18"/>
        <v>0</v>
      </c>
      <c r="J113" s="110">
        <v>417</v>
      </c>
      <c r="K113" s="111">
        <f t="shared" si="19"/>
        <v>0.41699999999999998</v>
      </c>
      <c r="N113" s="107">
        <v>6.7000000000000004E-2</v>
      </c>
      <c r="O113" s="108">
        <v>6.7000000000000004E-2</v>
      </c>
      <c r="P113" s="108">
        <v>6.7000000000000004E-2</v>
      </c>
      <c r="Q113" s="108">
        <v>0</v>
      </c>
      <c r="R113" s="109">
        <v>0</v>
      </c>
    </row>
    <row r="114" spans="1:18" ht="15" thickBot="1">
      <c r="A114">
        <v>30</v>
      </c>
      <c r="B114" s="110">
        <v>57</v>
      </c>
      <c r="C114" s="111">
        <f t="shared" si="15"/>
        <v>5.7000000000000002E-2</v>
      </c>
      <c r="D114" s="110">
        <v>57</v>
      </c>
      <c r="E114" s="111">
        <f t="shared" si="16"/>
        <v>5.7000000000000002E-2</v>
      </c>
      <c r="F114" s="110">
        <v>57</v>
      </c>
      <c r="G114" s="111">
        <f t="shared" si="17"/>
        <v>5.7000000000000002E-2</v>
      </c>
      <c r="H114" s="110">
        <v>0</v>
      </c>
      <c r="I114" s="111">
        <f t="shared" si="18"/>
        <v>0</v>
      </c>
      <c r="J114" s="110">
        <v>141</v>
      </c>
      <c r="K114" s="111">
        <f t="shared" si="19"/>
        <v>0.14099999999999999</v>
      </c>
      <c r="N114" s="112">
        <v>7.1999999999999995E-2</v>
      </c>
      <c r="O114" s="113">
        <v>7.1999999999999995E-2</v>
      </c>
      <c r="P114" s="113">
        <v>7.1999999999999995E-2</v>
      </c>
      <c r="Q114" s="113">
        <v>0</v>
      </c>
      <c r="R114" s="114">
        <v>0.45200000000000001</v>
      </c>
    </row>
    <row r="115" spans="1:18" ht="15.75" thickTop="1" thickBot="1">
      <c r="A115">
        <v>31</v>
      </c>
      <c r="B115" s="115">
        <v>0</v>
      </c>
      <c r="C115" s="116">
        <f t="shared" si="15"/>
        <v>0</v>
      </c>
      <c r="D115" s="115">
        <v>0</v>
      </c>
      <c r="E115" s="116">
        <f t="shared" si="16"/>
        <v>0</v>
      </c>
      <c r="F115" s="115">
        <v>0</v>
      </c>
      <c r="G115" s="116">
        <f t="shared" si="17"/>
        <v>0</v>
      </c>
      <c r="H115" s="110">
        <v>0</v>
      </c>
      <c r="I115" s="116">
        <f t="shared" si="18"/>
        <v>0</v>
      </c>
      <c r="J115" s="115">
        <v>0</v>
      </c>
      <c r="K115" s="116">
        <f t="shared" si="19"/>
        <v>0</v>
      </c>
      <c r="N115">
        <f>SUM(N84:N114)</f>
        <v>1.8350000000000004</v>
      </c>
      <c r="O115">
        <f t="shared" ref="O115:R115" si="20">SUM(O84:O114)</f>
        <v>1.8350000000000004</v>
      </c>
      <c r="P115">
        <f t="shared" si="20"/>
        <v>1.8170000000000004</v>
      </c>
      <c r="Q115">
        <f t="shared" si="20"/>
        <v>0.02</v>
      </c>
      <c r="R115">
        <f t="shared" si="20"/>
        <v>2.7569999999999997</v>
      </c>
    </row>
    <row r="116" spans="1:18">
      <c r="A116" s="117" t="s">
        <v>68</v>
      </c>
      <c r="C116" s="118">
        <f>SUM(C85:C115)</f>
        <v>1.7519999999999998</v>
      </c>
      <c r="E116" s="118">
        <f>SUM(E85:E115)</f>
        <v>1.7519999999999998</v>
      </c>
      <c r="G116" s="118">
        <f>SUM(G85:G115)</f>
        <v>1.7519999999999998</v>
      </c>
      <c r="I116" s="118">
        <f>SUM(I85:I115)</f>
        <v>0</v>
      </c>
      <c r="K116" s="118">
        <f>SUM(K85:K115)</f>
        <v>4.1520000000000001</v>
      </c>
    </row>
    <row r="117" spans="1:18">
      <c r="A117" s="117"/>
      <c r="B117" s="119"/>
      <c r="C117" s="119"/>
      <c r="D117" s="119"/>
      <c r="E117" s="119"/>
      <c r="F117" s="119"/>
    </row>
    <row r="118" spans="1:18">
      <c r="H118" s="120"/>
    </row>
    <row r="119" spans="1:18">
      <c r="B119" s="121"/>
      <c r="C119" s="121">
        <f>C116-1.748</f>
        <v>3.9999999999997815E-3</v>
      </c>
      <c r="D119" s="121"/>
      <c r="E119" s="121"/>
      <c r="F119" s="121"/>
      <c r="G119" t="s">
        <v>69</v>
      </c>
    </row>
  </sheetData>
  <hyperlinks>
    <hyperlink ref="G1" location="Hyperlinks!A1" display="Hyperlinks!A1" xr:uid="{37091770-D5DA-4AA2-8E82-84DC7504E6BA}"/>
  </hyperlinks>
  <pageMargins left="0.7" right="0.7" top="0.75" bottom="0.75" header="0.3" footer="0.3"/>
  <pageSetup scale="40" fitToWidth="0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5D9CE331-DACC-421F-9E06-F1386EADCD37}"/>
</file>

<file path=customXml/itemProps2.xml><?xml version="1.0" encoding="utf-8"?>
<ds:datastoreItem xmlns:ds="http://schemas.openxmlformats.org/officeDocument/2006/customXml" ds:itemID="{927EBE8C-386B-405F-956F-D0CBA9C67B57}"/>
</file>

<file path=customXml/itemProps3.xml><?xml version="1.0" encoding="utf-8"?>
<ds:datastoreItem xmlns:ds="http://schemas.openxmlformats.org/officeDocument/2006/customXml" ds:itemID="{B5F6D44C-792E-4AC5-96BF-406B087F156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Cross Creek</vt:lpstr>
      <vt:lpstr>Cross Creek Flow Summary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Jacquee Chandler</dc:creator>
  <cp:lastModifiedBy>Jacquee Chandler</cp:lastModifiedBy>
  <dcterms:created xsi:type="dcterms:W3CDTF">2020-02-10T13:30:09Z</dcterms:created>
  <dcterms:modified xsi:type="dcterms:W3CDTF">2020-02-13T21:49:24Z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