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e.chandler\OneDrive - CORIX Group of Companies\Desktop\teams files\"/>
    </mc:Choice>
  </mc:AlternateContent>
  <xr:revisionPtr revIDLastSave="0" documentId="8_{93524285-162D-49BE-B180-096B57570191}" xr6:coauthVersionLast="44" xr6:coauthVersionMax="44" xr10:uidLastSave="{00000000-0000-0000-0000-000000000000}"/>
  <bookViews>
    <workbookView xWindow="-120" yWindow="-120" windowWidth="29040" windowHeight="15840" xr2:uid="{F6122999-8AC0-4435-9178-362DA9F64D2B}"/>
  </bookViews>
  <sheets>
    <sheet name="Mid County" sheetId="1" r:id="rId1"/>
    <sheet name="Mid County Flow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3" i="2" l="1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53" i="2" s="1"/>
  <c r="AJ19" i="2"/>
  <c r="AI19" i="2"/>
  <c r="AH19" i="2"/>
  <c r="AJ18" i="2"/>
  <c r="AI18" i="2"/>
  <c r="AH18" i="2"/>
  <c r="AJ17" i="2"/>
  <c r="AI17" i="2"/>
  <c r="AH17" i="2"/>
  <c r="AJ16" i="2"/>
  <c r="AI16" i="2"/>
  <c r="AH16" i="2"/>
  <c r="AJ15" i="2"/>
  <c r="AI15" i="2"/>
  <c r="AH15" i="2"/>
  <c r="AJ14" i="2"/>
  <c r="AI14" i="2"/>
  <c r="AH14" i="2"/>
  <c r="AJ13" i="2"/>
  <c r="AI13" i="2"/>
  <c r="AH13" i="2"/>
  <c r="AJ12" i="2"/>
  <c r="AI12" i="2"/>
  <c r="AH12" i="2"/>
  <c r="AJ11" i="2"/>
  <c r="AI11" i="2"/>
  <c r="AH11" i="2"/>
  <c r="AJ10" i="2"/>
  <c r="AI10" i="2"/>
  <c r="AH10" i="2"/>
  <c r="AJ9" i="2"/>
  <c r="AI9" i="2"/>
  <c r="AH9" i="2"/>
  <c r="AJ8" i="2"/>
  <c r="AI8" i="2"/>
  <c r="AH8" i="2"/>
  <c r="I62" i="1"/>
  <c r="G62" i="1"/>
  <c r="F62" i="1"/>
  <c r="E62" i="1"/>
  <c r="I61" i="1"/>
  <c r="G61" i="1"/>
  <c r="F61" i="1"/>
  <c r="E61" i="1"/>
  <c r="I60" i="1"/>
  <c r="G60" i="1"/>
  <c r="F60" i="1"/>
  <c r="E60" i="1"/>
  <c r="I59" i="1"/>
  <c r="G59" i="1"/>
  <c r="F59" i="1"/>
  <c r="E59" i="1"/>
  <c r="I58" i="1"/>
  <c r="G58" i="1"/>
  <c r="F58" i="1"/>
  <c r="E58" i="1"/>
  <c r="I57" i="1"/>
  <c r="G57" i="1"/>
  <c r="F57" i="1"/>
  <c r="E57" i="1"/>
  <c r="I56" i="1"/>
  <c r="G56" i="1"/>
  <c r="F56" i="1"/>
  <c r="E56" i="1"/>
  <c r="I55" i="1"/>
  <c r="G55" i="1"/>
  <c r="F55" i="1"/>
  <c r="E55" i="1"/>
  <c r="I54" i="1"/>
  <c r="G54" i="1"/>
  <c r="F54" i="1"/>
  <c r="E54" i="1"/>
  <c r="I53" i="1"/>
  <c r="G53" i="1"/>
  <c r="F53" i="1"/>
  <c r="E53" i="1"/>
  <c r="I52" i="1"/>
  <c r="G52" i="1"/>
  <c r="F52" i="1"/>
  <c r="E52" i="1"/>
  <c r="I51" i="1"/>
  <c r="J59" i="1" s="1"/>
  <c r="U21" i="1" s="1"/>
  <c r="H51" i="1"/>
  <c r="G51" i="1"/>
  <c r="H61" i="1" s="1"/>
  <c r="F51" i="1"/>
  <c r="E51" i="1"/>
  <c r="Y27" i="1"/>
  <c r="X27" i="1"/>
  <c r="T27" i="1"/>
  <c r="S27" i="1"/>
  <c r="R27" i="1"/>
  <c r="P27" i="1"/>
  <c r="O27" i="1"/>
  <c r="M27" i="1"/>
  <c r="K27" i="1"/>
  <c r="J27" i="1"/>
  <c r="I27" i="1"/>
  <c r="G27" i="1"/>
  <c r="F27" i="1"/>
  <c r="D27" i="1"/>
  <c r="C27" i="1"/>
  <c r="Y26" i="1"/>
  <c r="X26" i="1"/>
  <c r="T26" i="1"/>
  <c r="L26" i="1"/>
  <c r="J26" i="1"/>
  <c r="H26" i="1"/>
  <c r="Y25" i="1"/>
  <c r="X25" i="1"/>
  <c r="T25" i="1"/>
  <c r="S25" i="1"/>
  <c r="R25" i="1"/>
  <c r="O25" i="1"/>
  <c r="I25" i="1"/>
  <c r="H25" i="1"/>
  <c r="G25" i="1"/>
  <c r="F25" i="1"/>
  <c r="D25" i="1"/>
  <c r="C25" i="1"/>
  <c r="W24" i="1"/>
  <c r="V24" i="1"/>
  <c r="B62" i="1" s="1"/>
  <c r="Q24" i="1"/>
  <c r="N24" i="1"/>
  <c r="E24" i="1"/>
  <c r="B24" i="1"/>
  <c r="W23" i="1"/>
  <c r="V23" i="1"/>
  <c r="B61" i="1" s="1"/>
  <c r="Q23" i="1"/>
  <c r="N23" i="1"/>
  <c r="E23" i="1"/>
  <c r="B23" i="1"/>
  <c r="W22" i="1"/>
  <c r="V22" i="1"/>
  <c r="B60" i="1" s="1"/>
  <c r="D62" i="1" s="1"/>
  <c r="Q22" i="1"/>
  <c r="N22" i="1"/>
  <c r="E22" i="1"/>
  <c r="B22" i="1"/>
  <c r="W21" i="1"/>
  <c r="V21" i="1"/>
  <c r="B59" i="1" s="1"/>
  <c r="Q21" i="1"/>
  <c r="N21" i="1"/>
  <c r="E21" i="1"/>
  <c r="B21" i="1"/>
  <c r="W20" i="1"/>
  <c r="V20" i="1"/>
  <c r="B58" i="1" s="1"/>
  <c r="D60" i="1" s="1"/>
  <c r="Q20" i="1"/>
  <c r="N20" i="1"/>
  <c r="E20" i="1"/>
  <c r="B20" i="1"/>
  <c r="W19" i="1"/>
  <c r="V19" i="1"/>
  <c r="B57" i="1" s="1"/>
  <c r="Q19" i="1"/>
  <c r="N19" i="1"/>
  <c r="E19" i="1"/>
  <c r="B19" i="1"/>
  <c r="W18" i="1"/>
  <c r="V18" i="1"/>
  <c r="B56" i="1" s="1"/>
  <c r="D58" i="1" s="1"/>
  <c r="Q18" i="1"/>
  <c r="N18" i="1"/>
  <c r="E18" i="1"/>
  <c r="B18" i="1"/>
  <c r="W17" i="1"/>
  <c r="V17" i="1"/>
  <c r="B55" i="1" s="1"/>
  <c r="Q17" i="1"/>
  <c r="N17" i="1"/>
  <c r="E17" i="1"/>
  <c r="B17" i="1"/>
  <c r="W16" i="1"/>
  <c r="V16" i="1"/>
  <c r="B54" i="1" s="1"/>
  <c r="D56" i="1" s="1"/>
  <c r="Q16" i="1"/>
  <c r="N16" i="1"/>
  <c r="E16" i="1"/>
  <c r="B16" i="1"/>
  <c r="W15" i="1"/>
  <c r="V15" i="1"/>
  <c r="B53" i="1" s="1"/>
  <c r="Q15" i="1"/>
  <c r="N15" i="1"/>
  <c r="E15" i="1"/>
  <c r="B15" i="1"/>
  <c r="W14" i="1"/>
  <c r="V14" i="1"/>
  <c r="B52" i="1" s="1"/>
  <c r="D54" i="1" s="1"/>
  <c r="Q14" i="1"/>
  <c r="N14" i="1"/>
  <c r="E14" i="1"/>
  <c r="B14" i="1"/>
  <c r="W13" i="1"/>
  <c r="W27" i="1" s="1"/>
  <c r="V13" i="1"/>
  <c r="B51" i="1" s="1"/>
  <c r="Q13" i="1"/>
  <c r="Q27" i="1" s="1"/>
  <c r="N13" i="1"/>
  <c r="N27" i="1" s="1"/>
  <c r="E13" i="1"/>
  <c r="E25" i="1" s="1"/>
  <c r="B13" i="1"/>
  <c r="B27" i="1" s="1"/>
  <c r="C62" i="1" l="1"/>
  <c r="C58" i="1"/>
  <c r="C54" i="1"/>
  <c r="D53" i="1"/>
  <c r="C61" i="1"/>
  <c r="C57" i="1"/>
  <c r="C53" i="1"/>
  <c r="D52" i="1"/>
  <c r="C60" i="1"/>
  <c r="C56" i="1"/>
  <c r="C52" i="1"/>
  <c r="D51" i="1"/>
  <c r="C59" i="1"/>
  <c r="C55" i="1"/>
  <c r="C51" i="1"/>
  <c r="D55" i="1"/>
  <c r="D57" i="1"/>
  <c r="D59" i="1"/>
  <c r="D61" i="1"/>
  <c r="B25" i="1"/>
  <c r="N25" i="1"/>
  <c r="W25" i="1"/>
  <c r="E27" i="1"/>
  <c r="J52" i="1"/>
  <c r="U14" i="1" s="1"/>
  <c r="H54" i="1"/>
  <c r="J56" i="1"/>
  <c r="U18" i="1" s="1"/>
  <c r="H58" i="1"/>
  <c r="J60" i="1"/>
  <c r="U22" i="1" s="1"/>
  <c r="H62" i="1"/>
  <c r="J53" i="1"/>
  <c r="U15" i="1" s="1"/>
  <c r="H55" i="1"/>
  <c r="J57" i="1"/>
  <c r="U19" i="1" s="1"/>
  <c r="H59" i="1"/>
  <c r="J61" i="1"/>
  <c r="U23" i="1" s="1"/>
  <c r="Q25" i="1"/>
  <c r="H52" i="1"/>
  <c r="J54" i="1"/>
  <c r="U16" i="1" s="1"/>
  <c r="H56" i="1"/>
  <c r="J58" i="1"/>
  <c r="U20" i="1" s="1"/>
  <c r="H60" i="1"/>
  <c r="J62" i="1"/>
  <c r="U24" i="1" s="1"/>
  <c r="V25" i="1"/>
  <c r="V27" i="1"/>
  <c r="J51" i="1"/>
  <c r="U13" i="1" s="1"/>
  <c r="H53" i="1"/>
  <c r="J55" i="1"/>
  <c r="U17" i="1" s="1"/>
  <c r="H57" i="1"/>
  <c r="U27" i="1" l="1"/>
  <c r="U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pjhanks</author>
    <author>jtappan</author>
    <author>ph</author>
    <author>Jacquee Chandler</author>
  </authors>
  <commentList>
    <comment ref="C10" authorId="0" shapeId="0" xr:uid="{806074E3-D320-4A61-AD53-4478201A0579}">
      <text>
        <r>
          <rPr>
            <sz val="8"/>
            <color indexed="81"/>
            <rFont val="Tahoma"/>
            <family val="2"/>
          </rPr>
          <t xml:space="preserve">From page 1 of DMR </t>
        </r>
        <r>
          <rPr>
            <i/>
            <sz val="8"/>
            <color indexed="81"/>
            <rFont val="Tahoma"/>
            <family val="2"/>
          </rPr>
          <t>'BOD, Carbonaceous 5 day, 20C PARM Code 80082 EFD-01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C88FD2B3-54BA-4A59-B7BD-6DA9712533E4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'pH PARM Code 00400 EFD-01'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60308249-ACFD-479D-9505-49FA8E39759C}">
      <text>
        <r>
          <rPr>
            <sz val="8"/>
            <color indexed="81"/>
            <rFont val="Tahoma"/>
            <family val="2"/>
          </rPr>
          <t xml:space="preserve">From page 2 of the DMR </t>
        </r>
        <r>
          <rPr>
            <i/>
            <sz val="8"/>
            <color indexed="81"/>
            <rFont val="Tahoma"/>
            <family val="2"/>
          </rPr>
          <t>'Total Residual Chlorine (For disinfection) PARM Code 50060 EFA-01'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773A0E5D-B003-4F91-A123-5F4D7B9C85E4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'Nitrogen, Total PARM Code 00600 EFD-01'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 xr:uid="{DC1555A3-0A2F-4FCA-9CA7-D12C7AFFE236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'Phosphorus, Total (as P) PARMCode 00665 EFD-01'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0" authorId="1" shapeId="0" xr:uid="{F389325F-300F-4ECE-A185-526CBF4CE442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Oxygen, Dissolved (DO) PARM Code 00300 EFD-01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 xr:uid="{DADBBA11-DBD9-4E49-9923-CE3397E6072C}">
      <text>
        <r>
          <rPr>
            <sz val="8"/>
            <color indexed="81"/>
            <rFont val="Tahoma"/>
            <family val="2"/>
          </rPr>
          <t xml:space="preserve">From page 1 of DMR </t>
        </r>
        <r>
          <rPr>
            <i/>
            <sz val="8"/>
            <color indexed="81"/>
            <rFont val="Tahoma"/>
            <family val="2"/>
          </rPr>
          <t>'Solids, Total Suspended PARM Code 00530 EFD-01'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2" shapeId="0" xr:uid="{27838ADE-EC02-48A8-959B-773A84C2673A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'Solids, Total Suspended PARM Code 00530 EFB-01'</t>
        </r>
      </text>
    </comment>
    <comment ref="J11" authorId="2" shapeId="0" xr:uid="{1740D7DE-778A-4C23-8D7A-BA48AE3FB782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'Coliform, Fecal % less than detection PARM Code 51005  EFD-01'</t>
        </r>
      </text>
    </comment>
    <comment ref="K11" authorId="0" shapeId="0" xr:uid="{4DDA7AA5-1FE0-4A0C-B0F9-438CE6220124}">
      <text>
        <r>
          <rPr>
            <sz val="8"/>
            <color indexed="81"/>
            <rFont val="Tahoma"/>
            <family val="2"/>
          </rPr>
          <t xml:space="preserve">From page 2 of DMR </t>
        </r>
        <r>
          <rPr>
            <i/>
            <sz val="8"/>
            <color indexed="81"/>
            <rFont val="Tahoma"/>
            <family val="2"/>
          </rPr>
          <t>Coliform, Fecal PARM Code 74055 EFD-01'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1" shapeId="0" xr:uid="{15244CF5-6A18-4A84-8116-7458090BDE31}">
      <text>
        <r>
          <rPr>
            <sz val="8"/>
            <color indexed="81"/>
            <rFont val="Tahoma"/>
            <family val="2"/>
          </rPr>
          <t xml:space="preserve">From page 2 of the DMR 'Total Residual Chlorine (For disinfection) PARM Code 50060 EFA-01'
</t>
        </r>
      </text>
    </comment>
    <comment ref="M11" authorId="1" shapeId="0" xr:uid="{A017DEA8-E72F-4D9A-83E8-5F12BED01A76}">
      <text>
        <r>
          <rPr>
            <sz val="8"/>
            <color indexed="81"/>
            <rFont val="Tahoma"/>
            <family val="2"/>
          </rPr>
          <t>From page 2 of DMR 'T</t>
        </r>
        <r>
          <rPr>
            <i/>
            <sz val="8"/>
            <color indexed="81"/>
            <rFont val="Tahoma"/>
            <family val="2"/>
          </rPr>
          <t>otal Residual Chlorine (for Dechlorination) PARM Code 50060 EFD-01'</t>
        </r>
      </text>
    </comment>
    <comment ref="C19" authorId="3" shapeId="0" xr:uid="{DF08C8CD-F670-49F8-95A1-8F9EA4CA64E9}">
      <text>
        <r>
          <rPr>
            <b/>
            <sz val="9"/>
            <color indexed="81"/>
            <rFont val="Tahoma"/>
            <family val="2"/>
          </rPr>
          <t>Jacquee Chandler:</t>
        </r>
        <r>
          <rPr>
            <sz val="9"/>
            <color indexed="81"/>
            <rFont val="Tahoma"/>
            <family val="2"/>
          </rPr>
          <t xml:space="preserve">
Lee said this is fine</t>
        </r>
      </text>
    </comment>
    <comment ref="D19" authorId="3" shapeId="0" xr:uid="{E334CD9B-FF0C-4AC6-B71C-9B368CB4EE20}">
      <text>
        <r>
          <rPr>
            <b/>
            <sz val="9"/>
            <color indexed="81"/>
            <rFont val="Tahoma"/>
            <family val="2"/>
          </rPr>
          <t>Jacquee Chandler:</t>
        </r>
        <r>
          <rPr>
            <sz val="9"/>
            <color indexed="81"/>
            <rFont val="Tahoma"/>
            <family val="2"/>
          </rPr>
          <t xml:space="preserve">
Lee said  this is fine.</t>
        </r>
      </text>
    </comment>
  </commentList>
</comments>
</file>

<file path=xl/sharedStrings.xml><?xml version="1.0" encoding="utf-8"?>
<sst xmlns="http://schemas.openxmlformats.org/spreadsheetml/2006/main" count="169" uniqueCount="77">
  <si>
    <t>250/261 (645) - Mid County  2019</t>
  </si>
  <si>
    <t xml:space="preserve">Operating Permit No.: </t>
  </si>
  <si>
    <t>FL0034789-008-DW1</t>
  </si>
  <si>
    <t>Expires:</t>
  </si>
  <si>
    <t xml:space="preserve">Plant Permitted Capacity: </t>
  </si>
  <si>
    <t>0.900 mgd AADF</t>
  </si>
  <si>
    <t>From Historical Data</t>
  </si>
  <si>
    <t xml:space="preserve">Surface Discharge: </t>
  </si>
  <si>
    <t>0.900 mgd</t>
  </si>
  <si>
    <t>From Daily Flow Worksheet</t>
  </si>
  <si>
    <t xml:space="preserve">Reuse/Public Access: </t>
  </si>
  <si>
    <t>N/A</t>
  </si>
  <si>
    <t>Manual data entry from DMR</t>
  </si>
  <si>
    <t>Hyperlinks!A1</t>
  </si>
  <si>
    <t>FLW-01</t>
  </si>
  <si>
    <t>CBOD5</t>
  </si>
  <si>
    <t>TSS</t>
  </si>
  <si>
    <t>pH</t>
  </si>
  <si>
    <t>Fecal Coliform</t>
  </si>
  <si>
    <t>TRC</t>
  </si>
  <si>
    <t>Nitrogen</t>
  </si>
  <si>
    <t>Phosphor-
ous</t>
  </si>
  <si>
    <t>Phosphorous</t>
  </si>
  <si>
    <t>D.O.</t>
  </si>
  <si>
    <t>Total Flow</t>
  </si>
  <si>
    <t>CBOD</t>
  </si>
  <si>
    <t>R12MA</t>
  </si>
  <si>
    <t>Mo Avg</t>
  </si>
  <si>
    <t>Max</t>
  </si>
  <si>
    <t>AnAvg</t>
  </si>
  <si>
    <t>MoAvg</t>
  </si>
  <si>
    <t>Min</t>
  </si>
  <si>
    <t>Chl (Min)</t>
  </si>
  <si>
    <t>Dechl (Max)</t>
  </si>
  <si>
    <t>Peak</t>
  </si>
  <si>
    <t>mg/L</t>
  </si>
  <si>
    <t>Limit</t>
  </si>
  <si>
    <t>75% ND</t>
  </si>
  <si>
    <t>Report</t>
  </si>
  <si>
    <t>Flow</t>
  </si>
  <si>
    <t>INF-01</t>
  </si>
  <si>
    <t>&lt;1</t>
  </si>
  <si>
    <t>&lt;0.01</t>
  </si>
  <si>
    <t>February</t>
  </si>
  <si>
    <t>March</t>
  </si>
  <si>
    <t>April</t>
  </si>
  <si>
    <t>May</t>
  </si>
  <si>
    <t>June</t>
  </si>
  <si>
    <t>July</t>
  </si>
  <si>
    <t>&lt;2</t>
  </si>
  <si>
    <t>August</t>
  </si>
  <si>
    <t>September</t>
  </si>
  <si>
    <t>October</t>
  </si>
  <si>
    <t>November</t>
  </si>
  <si>
    <t>December</t>
  </si>
  <si>
    <t>Average</t>
  </si>
  <si>
    <t>Minimum</t>
  </si>
  <si>
    <t>Maximum</t>
  </si>
  <si>
    <t>Historical Data</t>
  </si>
  <si>
    <t>12 Mo Avg</t>
  </si>
  <si>
    <t>3MoAvg</t>
  </si>
  <si>
    <t>TN</t>
  </si>
  <si>
    <t>N12Mo</t>
  </si>
  <si>
    <t>TP</t>
  </si>
  <si>
    <t>P12Mo</t>
  </si>
  <si>
    <t>January, 2018</t>
  </si>
  <si>
    <t>January, 2019</t>
  </si>
  <si>
    <t>Jacquee</t>
  </si>
  <si>
    <t>Copy/Paste Value' the 2018 Historical Data from the 2018 DMR Summaries workbook.</t>
  </si>
  <si>
    <t>Enter in the formulas/links into the 2019 Table below and also the formulas in row 36</t>
  </si>
  <si>
    <t>2019 Mid County DMR Flow Summary</t>
  </si>
  <si>
    <t>Note: David  Worell to provide plant flow summary every month.  (WWTP Log workbook - Excel) Copy, paste special,-value-transpose to this worksheet.</t>
  </si>
  <si>
    <t>Day</t>
  </si>
  <si>
    <t>Total</t>
  </si>
  <si>
    <t>Avg</t>
  </si>
  <si>
    <t>RF</t>
  </si>
  <si>
    <t>FLW-1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</si>
</sst>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0.0"/>
    <numFmt numFmtId="166" formatCode="0.000"/>
    <numFmt numFmtId="167" formatCode="0.0000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9"/>
      <name val="Geneva"/>
      <family val="2"/>
    </font>
    <font>
      <b/>
      <sz val="11"/>
      <color rgb="FFFF0000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1"/>
      <name val="Geneva"/>
      <family val="2"/>
    </font>
    <font>
      <b/>
      <sz val="9"/>
      <name val="Arial"/>
      <family val="2"/>
    </font>
    <font>
      <sz val="10"/>
      <name val="Geneva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6" fillId="0" borderId="0" xfId="2" applyAlignment="1" applyProtection="1"/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9" fontId="3" fillId="5" borderId="8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/>
    </xf>
    <xf numFmtId="166" fontId="3" fillId="3" borderId="8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7" fillId="5" borderId="8" xfId="0" applyFont="1" applyFill="1" applyBorder="1" applyAlignment="1">
      <alignment horizontal="center"/>
    </xf>
    <xf numFmtId="17" fontId="5" fillId="0" borderId="4" xfId="0" applyNumberFormat="1" applyFont="1" applyBorder="1" applyAlignment="1">
      <alignment horizontal="left" wrapText="1"/>
    </xf>
    <xf numFmtId="2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2" fontId="3" fillId="0" borderId="12" xfId="3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66" fontId="3" fillId="0" borderId="12" xfId="3" applyNumberFormat="1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2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2" fontId="3" fillId="0" borderId="16" xfId="0" applyNumberFormat="1" applyFont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/>
    <xf numFmtId="166" fontId="3" fillId="0" borderId="19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166" fontId="3" fillId="0" borderId="21" xfId="0" applyNumberFormat="1" applyFont="1" applyBorder="1" applyAlignment="1">
      <alignment horizontal="center"/>
    </xf>
    <xf numFmtId="0" fontId="8" fillId="0" borderId="0" xfId="0" applyFont="1"/>
    <xf numFmtId="0" fontId="3" fillId="0" borderId="13" xfId="0" applyFont="1" applyBorder="1"/>
    <xf numFmtId="166" fontId="3" fillId="0" borderId="1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15" xfId="0" applyFont="1" applyBorder="1"/>
    <xf numFmtId="166" fontId="3" fillId="0" borderId="16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166" fontId="3" fillId="0" borderId="17" xfId="0" applyNumberFormat="1" applyFont="1" applyBorder="1" applyAlignment="1">
      <alignment horizontal="center"/>
    </xf>
    <xf numFmtId="0" fontId="11" fillId="0" borderId="0" xfId="0" applyFont="1"/>
    <xf numFmtId="0" fontId="0" fillId="0" borderId="0" xfId="0" quotePrefix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2" quotePrefix="1" applyAlignment="1" applyProtection="1"/>
    <xf numFmtId="0" fontId="17" fillId="0" borderId="0" xfId="0" applyFont="1"/>
    <xf numFmtId="0" fontId="5" fillId="2" borderId="4" xfId="0" applyFont="1" applyFill="1" applyBorder="1" applyAlignment="1">
      <alignment horizontal="center"/>
    </xf>
    <xf numFmtId="0" fontId="18" fillId="7" borderId="4" xfId="0" applyFont="1" applyFill="1" applyBorder="1"/>
    <xf numFmtId="166" fontId="3" fillId="7" borderId="4" xfId="0" applyNumberFormat="1" applyFont="1" applyFill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7" fontId="19" fillId="0" borderId="4" xfId="3" applyNumberFormat="1" applyFont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0" applyNumberFormat="1"/>
    <xf numFmtId="0" fontId="20" fillId="0" borderId="23" xfId="0" applyFont="1" applyBorder="1" applyAlignment="1">
      <alignment vertical="center" wrapText="1"/>
    </xf>
    <xf numFmtId="166" fontId="0" fillId="0" borderId="24" xfId="0" applyNumberFormat="1" applyBorder="1" applyAlignment="1">
      <alignment vertical="center" wrapText="1"/>
    </xf>
    <xf numFmtId="166" fontId="3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166" fontId="0" fillId="0" borderId="23" xfId="0" applyNumberFormat="1" applyBorder="1" applyAlignment="1">
      <alignment vertical="center" wrapText="1"/>
    </xf>
  </cellXfs>
  <cellStyles count="4">
    <cellStyle name="Hyperlink" xfId="2" builtinId="8"/>
    <cellStyle name="Normal" xfId="0" builtinId="0"/>
    <cellStyle name="Normal_Crnwd Daily Flow" xfId="3" xr:uid="{4763B96B-8CE0-45FA-B7A5-43F5846D0752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07D4-460A-4470-833F-2187CD6BEDF8}">
  <sheetPr>
    <tabColor rgb="FF92D050"/>
  </sheetPr>
  <dimension ref="A1:Z62"/>
  <sheetViews>
    <sheetView tabSelected="1" zoomScaleNormal="100" workbookViewId="0">
      <selection activeCell="B9" sqref="B9:Q9"/>
    </sheetView>
  </sheetViews>
  <sheetFormatPr defaultRowHeight="14.25"/>
  <cols>
    <col min="1" max="1" width="12.25" customWidth="1"/>
    <col min="2" max="3" width="8.625" customWidth="1"/>
    <col min="4" max="4" width="8.375" customWidth="1"/>
    <col min="5" max="5" width="7.25" customWidth="1"/>
    <col min="6" max="6" width="7.5" customWidth="1"/>
    <col min="7" max="7" width="7.375" customWidth="1"/>
    <col min="8" max="8" width="7.625" customWidth="1"/>
    <col min="9" max="9" width="6.5" customWidth="1"/>
    <col min="10" max="11" width="6.875" customWidth="1"/>
    <col min="12" max="12" width="7.125" customWidth="1"/>
    <col min="13" max="13" width="9.125" customWidth="1"/>
    <col min="14" max="14" width="8.125" customWidth="1"/>
    <col min="15" max="15" width="6.25" customWidth="1"/>
    <col min="16" max="16" width="6.125" bestFit="1" customWidth="1"/>
    <col min="17" max="17" width="8.625" customWidth="1"/>
    <col min="18" max="18" width="7.25" customWidth="1"/>
    <col min="19" max="19" width="6.25" bestFit="1" customWidth="1"/>
    <col min="20" max="20" width="6.375" customWidth="1"/>
  </cols>
  <sheetData>
    <row r="1" spans="1:2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"/>
      <c r="B2" s="3" t="s">
        <v>1</v>
      </c>
      <c r="C2" s="2" t="s">
        <v>2</v>
      </c>
      <c r="D2" s="4"/>
      <c r="E2" s="4"/>
      <c r="F2" s="4"/>
      <c r="G2" s="4" t="s">
        <v>3</v>
      </c>
      <c r="H2" s="5">
        <v>44412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2"/>
      <c r="B3" s="6" t="s">
        <v>4</v>
      </c>
      <c r="C3" s="2" t="s">
        <v>5</v>
      </c>
      <c r="D3" s="2"/>
      <c r="E3" s="2"/>
      <c r="F3" s="2"/>
      <c r="G3" s="2"/>
      <c r="H3" s="2"/>
      <c r="I3" s="7"/>
      <c r="J3" s="2"/>
      <c r="K3" s="2"/>
      <c r="L3" s="8"/>
      <c r="M3" s="2" t="s">
        <v>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>
      <c r="A4" s="2"/>
      <c r="B4" s="6" t="s">
        <v>7</v>
      </c>
      <c r="C4" s="2" t="s">
        <v>8</v>
      </c>
      <c r="D4" s="2"/>
      <c r="E4" s="2"/>
      <c r="F4" s="2"/>
      <c r="G4" s="2"/>
      <c r="H4" s="2"/>
      <c r="I4" s="2"/>
      <c r="J4" s="2"/>
      <c r="K4" s="2"/>
      <c r="L4" s="9"/>
      <c r="M4" s="2" t="s">
        <v>9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>
      <c r="A5" s="2"/>
      <c r="B5" s="6" t="s">
        <v>10</v>
      </c>
      <c r="C5" s="2" t="s">
        <v>11</v>
      </c>
      <c r="D5" s="2"/>
      <c r="E5" s="2"/>
      <c r="F5" s="2"/>
      <c r="G5" s="2"/>
      <c r="H5" s="2"/>
      <c r="I5" s="2"/>
      <c r="J5" s="2"/>
      <c r="K5" s="2"/>
      <c r="L5" s="10"/>
      <c r="M5" s="2" t="s">
        <v>12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>
      <c r="A7" s="11" t="s">
        <v>13</v>
      </c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idden="1">
      <c r="A8" s="2"/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B9" s="12" t="s">
        <v>14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  <c r="S9" s="13"/>
      <c r="T9" s="13"/>
      <c r="U9" s="13"/>
      <c r="V9" s="13"/>
      <c r="W9" s="13"/>
      <c r="X9" s="13"/>
      <c r="Y9" s="13"/>
    </row>
    <row r="10" spans="1:25" ht="25.5">
      <c r="A10" s="13"/>
      <c r="B10" s="14" t="s">
        <v>15</v>
      </c>
      <c r="C10" s="15" t="s">
        <v>15</v>
      </c>
      <c r="D10" s="16"/>
      <c r="E10" s="14" t="s">
        <v>16</v>
      </c>
      <c r="F10" s="15" t="s">
        <v>16</v>
      </c>
      <c r="G10" s="16"/>
      <c r="H10" s="15" t="s">
        <v>17</v>
      </c>
      <c r="I10" s="16"/>
      <c r="J10" s="15" t="s">
        <v>18</v>
      </c>
      <c r="K10" s="16"/>
      <c r="L10" s="15" t="s">
        <v>19</v>
      </c>
      <c r="M10" s="16"/>
      <c r="N10" s="17" t="s">
        <v>20</v>
      </c>
      <c r="O10" s="15" t="s">
        <v>20</v>
      </c>
      <c r="P10" s="16"/>
      <c r="Q10" s="18" t="s">
        <v>21</v>
      </c>
      <c r="R10" s="15" t="s">
        <v>22</v>
      </c>
      <c r="S10" s="16"/>
      <c r="T10" s="19" t="s">
        <v>23</v>
      </c>
      <c r="U10" s="17" t="s">
        <v>24</v>
      </c>
      <c r="V10" s="20" t="s">
        <v>24</v>
      </c>
      <c r="W10" s="21"/>
      <c r="X10" s="19" t="s">
        <v>25</v>
      </c>
      <c r="Y10" s="19" t="s">
        <v>16</v>
      </c>
    </row>
    <row r="11" spans="1:25">
      <c r="A11" s="13"/>
      <c r="B11" s="22" t="s">
        <v>26</v>
      </c>
      <c r="C11" s="23" t="s">
        <v>27</v>
      </c>
      <c r="D11" s="24" t="s">
        <v>28</v>
      </c>
      <c r="E11" s="22" t="s">
        <v>29</v>
      </c>
      <c r="F11" s="25" t="s">
        <v>30</v>
      </c>
      <c r="G11" s="23" t="s">
        <v>28</v>
      </c>
      <c r="H11" s="23" t="s">
        <v>31</v>
      </c>
      <c r="I11" s="24" t="s">
        <v>28</v>
      </c>
      <c r="J11" s="26" t="s">
        <v>31</v>
      </c>
      <c r="K11" s="23" t="s">
        <v>28</v>
      </c>
      <c r="L11" s="23" t="s">
        <v>32</v>
      </c>
      <c r="M11" s="24" t="s">
        <v>33</v>
      </c>
      <c r="N11" s="22" t="s">
        <v>26</v>
      </c>
      <c r="O11" s="25" t="s">
        <v>30</v>
      </c>
      <c r="P11" s="23" t="s">
        <v>28</v>
      </c>
      <c r="Q11" s="27" t="s">
        <v>26</v>
      </c>
      <c r="R11" s="25" t="s">
        <v>30</v>
      </c>
      <c r="S11" s="24" t="s">
        <v>28</v>
      </c>
      <c r="T11" s="25" t="s">
        <v>31</v>
      </c>
      <c r="U11" s="22" t="s">
        <v>26</v>
      </c>
      <c r="V11" s="28" t="s">
        <v>27</v>
      </c>
      <c r="W11" s="29" t="s">
        <v>34</v>
      </c>
      <c r="X11" s="25" t="s">
        <v>35</v>
      </c>
      <c r="Y11" s="25" t="s">
        <v>35</v>
      </c>
    </row>
    <row r="12" spans="1:25">
      <c r="A12" s="30" t="s">
        <v>36</v>
      </c>
      <c r="B12" s="31">
        <v>5</v>
      </c>
      <c r="C12" s="32">
        <v>6.25</v>
      </c>
      <c r="D12" s="33">
        <v>10</v>
      </c>
      <c r="E12" s="31">
        <v>5</v>
      </c>
      <c r="F12" s="34">
        <v>6.25</v>
      </c>
      <c r="G12" s="35">
        <v>10</v>
      </c>
      <c r="H12" s="35">
        <v>6</v>
      </c>
      <c r="I12" s="36">
        <v>8.5</v>
      </c>
      <c r="J12" s="37" t="s">
        <v>37</v>
      </c>
      <c r="K12" s="32">
        <v>25</v>
      </c>
      <c r="L12" s="35">
        <v>1</v>
      </c>
      <c r="M12" s="36">
        <v>0.01</v>
      </c>
      <c r="N12" s="31">
        <v>3</v>
      </c>
      <c r="O12" s="34">
        <v>3.75</v>
      </c>
      <c r="P12" s="35">
        <v>6</v>
      </c>
      <c r="Q12" s="38">
        <v>1</v>
      </c>
      <c r="R12" s="39">
        <v>1.25</v>
      </c>
      <c r="S12" s="40">
        <v>2</v>
      </c>
      <c r="T12" s="41">
        <v>5</v>
      </c>
      <c r="U12" s="42" t="s">
        <v>38</v>
      </c>
      <c r="V12" s="43" t="s">
        <v>38</v>
      </c>
      <c r="W12" s="44" t="s">
        <v>39</v>
      </c>
      <c r="X12" s="45" t="s">
        <v>40</v>
      </c>
      <c r="Y12" s="45" t="s">
        <v>40</v>
      </c>
    </row>
    <row r="13" spans="1:25" ht="24" customHeight="1">
      <c r="A13" s="46">
        <v>43466</v>
      </c>
      <c r="B13" s="47">
        <f>IF(ISERROR(AVERAGE(E40:E51))," ",AVERAGE(E40:E51))</f>
        <v>3.7616666666666667</v>
      </c>
      <c r="C13" s="47">
        <v>4.72</v>
      </c>
      <c r="D13" s="47">
        <v>9.6999999999999993</v>
      </c>
      <c r="E13" s="47">
        <f t="shared" ref="E13:E24" si="0">IF(ISERROR(AVERAGE(F40:F51))," ",AVERAGE(F40:F51))</f>
        <v>0.96363636363636362</v>
      </c>
      <c r="F13" s="48">
        <v>0.36</v>
      </c>
      <c r="G13" s="48">
        <v>1.8</v>
      </c>
      <c r="H13" s="47">
        <v>6</v>
      </c>
      <c r="I13" s="47">
        <v>8.0500000000000007</v>
      </c>
      <c r="J13" s="49">
        <v>1</v>
      </c>
      <c r="K13" s="48" t="s">
        <v>41</v>
      </c>
      <c r="L13" s="47">
        <v>1.5</v>
      </c>
      <c r="M13" s="47" t="s">
        <v>42</v>
      </c>
      <c r="N13" s="47">
        <f t="shared" ref="N13:N24" si="1">IF(ISERROR(AVERAGE(G40:G51))," ",AVERAGE(G40:G51))</f>
        <v>1.6299999999999997</v>
      </c>
      <c r="O13" s="47">
        <v>1.77</v>
      </c>
      <c r="P13" s="47">
        <v>2.7</v>
      </c>
      <c r="Q13" s="47">
        <f t="shared" ref="Q13:Q24" si="2">IF(ISERROR(AVERAGE(I40:I51))," ",AVERAGE(I40:I51))</f>
        <v>0.37916666666666665</v>
      </c>
      <c r="R13" s="47">
        <v>0.6</v>
      </c>
      <c r="S13" s="47">
        <v>0.84</v>
      </c>
      <c r="T13" s="47">
        <v>6.7</v>
      </c>
      <c r="U13" s="50">
        <f>J51</f>
        <v>0.37916666666666665</v>
      </c>
      <c r="V13" s="50">
        <f>'Mid County Flow Summary'!AI8</f>
        <v>0.7562580645161292</v>
      </c>
      <c r="W13" s="50">
        <f>'Mid County Flow Summary'!AJ8</f>
        <v>0.89700000000000002</v>
      </c>
      <c r="X13" s="30">
        <v>200</v>
      </c>
      <c r="Y13" s="30">
        <v>200</v>
      </c>
    </row>
    <row r="14" spans="1:25" ht="24" customHeight="1">
      <c r="A14" s="51" t="s">
        <v>43</v>
      </c>
      <c r="B14" s="47">
        <f>IF(ISERROR(AVERAGE(E41:E52))," ",AVERAGE(E41:E52))</f>
        <v>3.5866666666666664</v>
      </c>
      <c r="C14" s="47">
        <v>2.78</v>
      </c>
      <c r="D14" s="47">
        <v>4.5</v>
      </c>
      <c r="E14" s="47">
        <f t="shared" si="0"/>
        <v>0.88636363636363624</v>
      </c>
      <c r="F14" s="47">
        <v>0.75</v>
      </c>
      <c r="G14" s="47">
        <v>3</v>
      </c>
      <c r="H14" s="47">
        <v>6.7</v>
      </c>
      <c r="I14" s="47">
        <v>7.77</v>
      </c>
      <c r="J14" s="49">
        <v>1</v>
      </c>
      <c r="K14" s="48" t="s">
        <v>41</v>
      </c>
      <c r="L14" s="47">
        <v>1.5</v>
      </c>
      <c r="M14" s="47" t="s">
        <v>42</v>
      </c>
      <c r="N14" s="47">
        <f t="shared" si="1"/>
        <v>1.6233333333333329</v>
      </c>
      <c r="O14" s="47">
        <v>0.83</v>
      </c>
      <c r="P14" s="47">
        <v>2</v>
      </c>
      <c r="Q14" s="47">
        <f t="shared" si="2"/>
        <v>0.37333333333333329</v>
      </c>
      <c r="R14" s="47">
        <v>0.34</v>
      </c>
      <c r="S14" s="47">
        <v>0.92</v>
      </c>
      <c r="T14" s="47">
        <v>6.1</v>
      </c>
      <c r="U14" s="50">
        <f t="shared" ref="U14:U24" si="3">J52</f>
        <v>0.37333333333333329</v>
      </c>
      <c r="V14" s="50">
        <f>'Mid County Flow Summary'!AI9</f>
        <v>0.8580714285714286</v>
      </c>
      <c r="W14" s="50">
        <f>'Mid County Flow Summary'!AJ9</f>
        <v>1.2549999999999999</v>
      </c>
      <c r="X14" s="30">
        <v>180</v>
      </c>
      <c r="Y14" s="30">
        <v>150</v>
      </c>
    </row>
    <row r="15" spans="1:25" ht="24" customHeight="1">
      <c r="A15" s="51" t="s">
        <v>44</v>
      </c>
      <c r="B15" s="47">
        <f t="shared" ref="B15:B20" si="4">IF(ISERROR(AVERAGE(E42:E53))," ",AVERAGE(E42:E53))</f>
        <v>2.9658333333333329</v>
      </c>
      <c r="C15" s="47">
        <v>1.08</v>
      </c>
      <c r="D15" s="47">
        <v>4.3</v>
      </c>
      <c r="E15" s="47">
        <f t="shared" si="0"/>
        <v>0.82909090909090921</v>
      </c>
      <c r="F15" s="47">
        <v>0.56999999999999995</v>
      </c>
      <c r="G15" s="47">
        <v>1.6</v>
      </c>
      <c r="H15" s="47">
        <v>6.24</v>
      </c>
      <c r="I15" s="47">
        <v>7.92</v>
      </c>
      <c r="J15" s="49">
        <v>1</v>
      </c>
      <c r="K15" s="48" t="s">
        <v>41</v>
      </c>
      <c r="L15" s="47">
        <v>1</v>
      </c>
      <c r="M15" s="47">
        <v>0.01</v>
      </c>
      <c r="N15" s="47">
        <f t="shared" si="1"/>
        <v>1.6241666666666665</v>
      </c>
      <c r="O15" s="47">
        <v>0.93</v>
      </c>
      <c r="P15" s="47">
        <v>2</v>
      </c>
      <c r="Q15" s="47">
        <f t="shared" si="2"/>
        <v>0.33916666666666667</v>
      </c>
      <c r="R15" s="47">
        <v>0.1</v>
      </c>
      <c r="S15" s="47">
        <v>0.17</v>
      </c>
      <c r="T15" s="47">
        <v>6.5</v>
      </c>
      <c r="U15" s="50">
        <f t="shared" si="3"/>
        <v>0.33916666666666667</v>
      </c>
      <c r="V15" s="50">
        <f>'Mid County Flow Summary'!AI10</f>
        <v>0.8741612903225805</v>
      </c>
      <c r="W15" s="50">
        <f>'Mid County Flow Summary'!AJ10</f>
        <v>1.1759999999999999</v>
      </c>
      <c r="X15" s="30">
        <v>92</v>
      </c>
      <c r="Y15" s="30">
        <v>180</v>
      </c>
    </row>
    <row r="16" spans="1:25" ht="24" customHeight="1">
      <c r="A16" s="51" t="s">
        <v>45</v>
      </c>
      <c r="B16" s="47">
        <f t="shared" si="4"/>
        <v>2.9599999999999995</v>
      </c>
      <c r="C16" s="47">
        <v>1.68</v>
      </c>
      <c r="D16" s="47">
        <v>4.9000000000000004</v>
      </c>
      <c r="E16" s="47">
        <f t="shared" si="0"/>
        <v>0.80181818181818187</v>
      </c>
      <c r="F16" s="47">
        <v>0.2</v>
      </c>
      <c r="G16" s="47">
        <v>1</v>
      </c>
      <c r="H16" s="47">
        <v>6</v>
      </c>
      <c r="I16" s="47">
        <v>7.66</v>
      </c>
      <c r="J16" s="49">
        <v>1</v>
      </c>
      <c r="K16" s="48" t="s">
        <v>41</v>
      </c>
      <c r="L16" s="47">
        <v>1</v>
      </c>
      <c r="M16" s="47">
        <v>0.01</v>
      </c>
      <c r="N16" s="47">
        <f t="shared" si="1"/>
        <v>1.530833333333333</v>
      </c>
      <c r="O16" s="47">
        <v>0.86</v>
      </c>
      <c r="P16" s="47">
        <v>1.4</v>
      </c>
      <c r="Q16" s="47">
        <f t="shared" si="2"/>
        <v>0.33916666666666667</v>
      </c>
      <c r="R16" s="47">
        <v>0.33</v>
      </c>
      <c r="S16" s="47">
        <v>0.27</v>
      </c>
      <c r="T16" s="47">
        <v>6.8</v>
      </c>
      <c r="U16" s="50">
        <f t="shared" si="3"/>
        <v>0.33916666666666667</v>
      </c>
      <c r="V16" s="50">
        <f>'Mid County Flow Summary'!AI11</f>
        <v>0.78763333333333341</v>
      </c>
      <c r="W16" s="50">
        <f>'Mid County Flow Summary'!AJ11</f>
        <v>0.90900000000000003</v>
      </c>
      <c r="X16" s="30">
        <v>140</v>
      </c>
      <c r="Y16" s="30">
        <v>190</v>
      </c>
    </row>
    <row r="17" spans="1:26" ht="24" customHeight="1">
      <c r="A17" s="51" t="s">
        <v>46</v>
      </c>
      <c r="B17" s="47">
        <f t="shared" si="4"/>
        <v>2.7083333333333335</v>
      </c>
      <c r="C17" s="47">
        <v>1.8</v>
      </c>
      <c r="D17" s="47">
        <v>5.5</v>
      </c>
      <c r="E17" s="47">
        <f t="shared" si="0"/>
        <v>0.68545454545454565</v>
      </c>
      <c r="F17" s="47">
        <v>0.2</v>
      </c>
      <c r="G17" s="48">
        <v>1</v>
      </c>
      <c r="H17" s="47">
        <v>6.02</v>
      </c>
      <c r="I17" s="47">
        <v>7.86</v>
      </c>
      <c r="J17" s="49">
        <v>1</v>
      </c>
      <c r="K17" s="48" t="s">
        <v>41</v>
      </c>
      <c r="L17" s="47">
        <v>1.1000000000000001</v>
      </c>
      <c r="M17" s="47">
        <v>0.01</v>
      </c>
      <c r="N17" s="47">
        <f t="shared" si="1"/>
        <v>1.3225</v>
      </c>
      <c r="O17" s="47">
        <v>0.98</v>
      </c>
      <c r="P17" s="47">
        <v>1.2</v>
      </c>
      <c r="Q17" s="47">
        <f t="shared" si="2"/>
        <v>0.35499999999999998</v>
      </c>
      <c r="R17" s="47">
        <v>0.28999999999999998</v>
      </c>
      <c r="S17" s="47">
        <v>0.71</v>
      </c>
      <c r="T17" s="47">
        <v>7</v>
      </c>
      <c r="U17" s="50">
        <f t="shared" si="3"/>
        <v>0.35499999999999998</v>
      </c>
      <c r="V17" s="50">
        <f>'Mid County Flow Summary'!AI12</f>
        <v>0.76483870967741951</v>
      </c>
      <c r="W17" s="50">
        <f>'Mid County Flow Summary'!AJ12</f>
        <v>0.89</v>
      </c>
      <c r="X17" s="30">
        <v>150</v>
      </c>
      <c r="Y17" s="30">
        <v>230</v>
      </c>
      <c r="Z17" s="52"/>
    </row>
    <row r="18" spans="1:26" ht="24" customHeight="1">
      <c r="A18" s="51" t="s">
        <v>47</v>
      </c>
      <c r="B18" s="47">
        <f t="shared" si="4"/>
        <v>2.4808333333333334</v>
      </c>
      <c r="C18" s="47">
        <v>0.5</v>
      </c>
      <c r="D18" s="47">
        <v>2</v>
      </c>
      <c r="E18" s="47">
        <f t="shared" si="0"/>
        <v>0.61727272727272731</v>
      </c>
      <c r="F18" s="47">
        <v>0.25</v>
      </c>
      <c r="G18" s="48">
        <v>1</v>
      </c>
      <c r="H18" s="47">
        <v>6.1</v>
      </c>
      <c r="I18" s="47">
        <v>7.84</v>
      </c>
      <c r="J18" s="49">
        <v>1</v>
      </c>
      <c r="K18" s="48" t="s">
        <v>41</v>
      </c>
      <c r="L18" s="47">
        <v>1.1000000000000001</v>
      </c>
      <c r="M18" s="47">
        <v>0.01</v>
      </c>
      <c r="N18" s="47">
        <f t="shared" si="1"/>
        <v>1.2375</v>
      </c>
      <c r="O18" s="47">
        <v>0.54</v>
      </c>
      <c r="P18" s="47">
        <v>0.94</v>
      </c>
      <c r="Q18" s="47">
        <f t="shared" si="2"/>
        <v>0.31416666666666665</v>
      </c>
      <c r="R18" s="47">
        <v>0.13</v>
      </c>
      <c r="S18" s="47">
        <v>0.31</v>
      </c>
      <c r="T18" s="47">
        <v>6.9</v>
      </c>
      <c r="U18" s="50">
        <f t="shared" si="3"/>
        <v>0.31416666666666665</v>
      </c>
      <c r="V18" s="50">
        <f>'Mid County Flow Summary'!AI13</f>
        <v>1.042</v>
      </c>
      <c r="W18" s="50">
        <f>'Mid County Flow Summary'!AJ13</f>
        <v>1.9359999999999999</v>
      </c>
      <c r="X18" s="30">
        <v>150</v>
      </c>
      <c r="Y18" s="30">
        <v>260</v>
      </c>
    </row>
    <row r="19" spans="1:26" ht="24" customHeight="1">
      <c r="A19" s="51" t="s">
        <v>48</v>
      </c>
      <c r="B19" s="47">
        <f t="shared" si="4"/>
        <v>2.3863636363636362</v>
      </c>
      <c r="C19" s="47" t="s">
        <v>49</v>
      </c>
      <c r="D19" s="47" t="s">
        <v>49</v>
      </c>
      <c r="E19" s="47">
        <f t="shared" si="0"/>
        <v>0.61099999999999999</v>
      </c>
      <c r="F19" s="47" t="s">
        <v>41</v>
      </c>
      <c r="G19" s="47" t="s">
        <v>41</v>
      </c>
      <c r="H19" s="47">
        <v>6.34</v>
      </c>
      <c r="I19" s="47">
        <v>7.83</v>
      </c>
      <c r="J19" s="49">
        <v>1</v>
      </c>
      <c r="K19" s="48" t="s">
        <v>41</v>
      </c>
      <c r="L19" s="47">
        <v>1.2</v>
      </c>
      <c r="M19" s="47">
        <v>0.01</v>
      </c>
      <c r="N19" s="47">
        <f t="shared" si="1"/>
        <v>1.1458333333333333</v>
      </c>
      <c r="O19" s="47">
        <v>0.68</v>
      </c>
      <c r="P19" s="47">
        <v>1.1000000000000001</v>
      </c>
      <c r="Q19" s="47">
        <f t="shared" si="2"/>
        <v>0.32583333333333331</v>
      </c>
      <c r="R19" s="47">
        <v>0.48</v>
      </c>
      <c r="S19" s="47">
        <v>1</v>
      </c>
      <c r="T19" s="47">
        <v>6.9</v>
      </c>
      <c r="U19" s="50">
        <f t="shared" si="3"/>
        <v>0.32583333333333331</v>
      </c>
      <c r="V19" s="50">
        <f>'Mid County Flow Summary'!AI14</f>
        <v>1.2622258064516125</v>
      </c>
      <c r="W19" s="50">
        <f>'Mid County Flow Summary'!AJ14</f>
        <v>1.861</v>
      </c>
      <c r="X19" s="30">
        <v>210</v>
      </c>
      <c r="Y19" s="30">
        <v>250</v>
      </c>
      <c r="Z19" s="53"/>
    </row>
    <row r="20" spans="1:26" ht="24" customHeight="1">
      <c r="A20" s="51" t="s">
        <v>50</v>
      </c>
      <c r="B20" s="47">
        <f t="shared" si="4"/>
        <v>2.5419999999999998</v>
      </c>
      <c r="C20" s="47" t="s">
        <v>49</v>
      </c>
      <c r="D20" s="47" t="s">
        <v>49</v>
      </c>
      <c r="E20" s="47">
        <f t="shared" si="0"/>
        <v>0.61099999999999999</v>
      </c>
      <c r="F20" s="47" t="s">
        <v>41</v>
      </c>
      <c r="G20" s="47" t="s">
        <v>41</v>
      </c>
      <c r="H20" s="47">
        <v>6.1</v>
      </c>
      <c r="I20" s="47">
        <v>7.5</v>
      </c>
      <c r="J20" s="49">
        <v>1</v>
      </c>
      <c r="K20" s="48" t="s">
        <v>41</v>
      </c>
      <c r="L20" s="47">
        <v>1.4</v>
      </c>
      <c r="M20" s="47">
        <v>0.01</v>
      </c>
      <c r="N20" s="47">
        <f t="shared" si="1"/>
        <v>1.0166666666666668</v>
      </c>
      <c r="O20" s="47">
        <v>0.31</v>
      </c>
      <c r="P20" s="47">
        <v>0.52</v>
      </c>
      <c r="Q20" s="47">
        <f t="shared" si="2"/>
        <v>0.32658333333333334</v>
      </c>
      <c r="R20" s="47">
        <v>6.9000000000000006E-2</v>
      </c>
      <c r="S20" s="47">
        <v>0.14000000000000001</v>
      </c>
      <c r="T20" s="47">
        <v>7</v>
      </c>
      <c r="U20" s="50">
        <f t="shared" si="3"/>
        <v>0.32658333333333334</v>
      </c>
      <c r="V20" s="50">
        <f>'Mid County Flow Summary'!AI15</f>
        <v>1.2062903225806452</v>
      </c>
      <c r="W20" s="50">
        <f>'Mid County Flow Summary'!AJ15</f>
        <v>1.944</v>
      </c>
      <c r="X20" s="30">
        <v>140</v>
      </c>
      <c r="Y20" s="30">
        <v>120</v>
      </c>
    </row>
    <row r="21" spans="1:26" ht="24" customHeight="1">
      <c r="A21" s="51" t="s">
        <v>51</v>
      </c>
      <c r="B21" s="47">
        <f>IF(ISERROR(AVERAGE(E48:E59))," ",AVERAGE(E48:E59))</f>
        <v>2.544</v>
      </c>
      <c r="C21" s="47">
        <v>1</v>
      </c>
      <c r="D21" s="47">
        <v>1</v>
      </c>
      <c r="E21" s="47">
        <f t="shared" si="0"/>
        <v>0.63600000000000001</v>
      </c>
      <c r="F21" s="47">
        <v>0.5</v>
      </c>
      <c r="G21" s="47">
        <v>0.5</v>
      </c>
      <c r="H21" s="47">
        <v>6</v>
      </c>
      <c r="I21" s="47">
        <v>8.4</v>
      </c>
      <c r="J21" s="49">
        <v>1</v>
      </c>
      <c r="K21" s="48" t="s">
        <v>41</v>
      </c>
      <c r="L21" s="47">
        <v>1.3</v>
      </c>
      <c r="M21" s="47">
        <v>0.01</v>
      </c>
      <c r="N21" s="47">
        <f t="shared" si="1"/>
        <v>0.92166666666666675</v>
      </c>
      <c r="O21" s="47">
        <v>0.34</v>
      </c>
      <c r="P21" s="47">
        <v>0.38</v>
      </c>
      <c r="Q21" s="47">
        <f t="shared" si="2"/>
        <v>0.32066666666666666</v>
      </c>
      <c r="R21" s="47">
        <v>4.9000000000000002E-2</v>
      </c>
      <c r="S21" s="47">
        <v>0.05</v>
      </c>
      <c r="T21" s="47">
        <v>6.3</v>
      </c>
      <c r="U21" s="50">
        <f t="shared" si="3"/>
        <v>0.32066666666666666</v>
      </c>
      <c r="V21" s="50">
        <f>'Mid County Flow Summary'!AI16</f>
        <v>0.89983333333333337</v>
      </c>
      <c r="W21" s="50">
        <f>'Mid County Flow Summary'!AJ16</f>
        <v>1.151</v>
      </c>
      <c r="X21" s="30">
        <v>110</v>
      </c>
      <c r="Y21" s="30">
        <v>220</v>
      </c>
    </row>
    <row r="22" spans="1:26" ht="24" customHeight="1">
      <c r="A22" s="51" t="s">
        <v>52</v>
      </c>
      <c r="B22" s="47">
        <f>IF(ISERROR(AVERAGE(E49:E60))," ",AVERAGE(E49:E60))</f>
        <v>2.5622222222222222</v>
      </c>
      <c r="C22" s="47" t="s">
        <v>49</v>
      </c>
      <c r="D22" s="47" t="s">
        <v>49</v>
      </c>
      <c r="E22" s="47">
        <f t="shared" si="0"/>
        <v>0.44222222222222224</v>
      </c>
      <c r="F22" s="47" t="s">
        <v>41</v>
      </c>
      <c r="G22" s="47" t="s">
        <v>41</v>
      </c>
      <c r="H22" s="47">
        <v>6.4</v>
      </c>
      <c r="I22" s="47">
        <v>8</v>
      </c>
      <c r="J22" s="49">
        <v>1</v>
      </c>
      <c r="K22" s="48" t="s">
        <v>41</v>
      </c>
      <c r="L22" s="47">
        <v>1</v>
      </c>
      <c r="M22" s="47">
        <v>0.01</v>
      </c>
      <c r="N22" s="47">
        <f t="shared" si="1"/>
        <v>0.87666666666666659</v>
      </c>
      <c r="O22" s="47">
        <v>0.9</v>
      </c>
      <c r="P22" s="47">
        <v>3.6</v>
      </c>
      <c r="Q22" s="47">
        <f t="shared" si="2"/>
        <v>0.26566666666666666</v>
      </c>
      <c r="R22" s="47">
        <v>0.05</v>
      </c>
      <c r="S22" s="47">
        <v>0.05</v>
      </c>
      <c r="T22" s="47">
        <v>6.7</v>
      </c>
      <c r="U22" s="50">
        <f t="shared" si="3"/>
        <v>0.26566666666666666</v>
      </c>
      <c r="V22" s="50">
        <f>'Mid County Flow Summary'!AI17</f>
        <v>0.85922580645161273</v>
      </c>
      <c r="W22" s="50">
        <f>'Mid County Flow Summary'!AJ17</f>
        <v>1.38</v>
      </c>
      <c r="X22" s="30">
        <v>170</v>
      </c>
      <c r="Y22" s="30">
        <v>130</v>
      </c>
    </row>
    <row r="23" spans="1:26" ht="24" customHeight="1">
      <c r="A23" s="51" t="s">
        <v>53</v>
      </c>
      <c r="B23" s="47">
        <f>IF(ISERROR(AVERAGE(E50:E61))," ",AVERAGE(E50:E61))</f>
        <v>1.97</v>
      </c>
      <c r="C23" s="47" t="s">
        <v>49</v>
      </c>
      <c r="D23" s="47" t="s">
        <v>49</v>
      </c>
      <c r="E23" s="47">
        <f t="shared" si="0"/>
        <v>0.46625</v>
      </c>
      <c r="F23" s="47" t="s">
        <v>41</v>
      </c>
      <c r="G23" s="47">
        <v>0.5</v>
      </c>
      <c r="H23" s="47">
        <v>6</v>
      </c>
      <c r="I23" s="47">
        <v>8.1999999999999993</v>
      </c>
      <c r="J23" s="49">
        <v>1</v>
      </c>
      <c r="K23" s="48" t="s">
        <v>41</v>
      </c>
      <c r="L23" s="47">
        <v>1.1000000000000001</v>
      </c>
      <c r="M23" s="47">
        <v>0.01</v>
      </c>
      <c r="N23" s="47">
        <f t="shared" si="1"/>
        <v>0.75499999999999989</v>
      </c>
      <c r="O23" s="47">
        <v>0.2</v>
      </c>
      <c r="P23" s="47">
        <v>0.27</v>
      </c>
      <c r="Q23" s="47">
        <f t="shared" si="2"/>
        <v>0.2165</v>
      </c>
      <c r="R23" s="47">
        <v>0.05</v>
      </c>
      <c r="S23" s="47">
        <v>0.05</v>
      </c>
      <c r="T23" s="47">
        <v>7.48</v>
      </c>
      <c r="U23" s="50">
        <f t="shared" si="3"/>
        <v>0.2165</v>
      </c>
      <c r="V23" s="50">
        <f>'Mid County Flow Summary'!AI18</f>
        <v>0.73436666666666661</v>
      </c>
      <c r="W23" s="50">
        <f>'Mid County Flow Summary'!AJ18</f>
        <v>0.95699999999999996</v>
      </c>
      <c r="X23" s="30">
        <v>250</v>
      </c>
      <c r="Y23" s="30">
        <v>230</v>
      </c>
    </row>
    <row r="24" spans="1:26" ht="24" customHeight="1" thickBot="1">
      <c r="A24" s="54" t="s">
        <v>54</v>
      </c>
      <c r="B24" s="47">
        <f>IF(ISERROR(AVERAGE(E51:E62))," ",AVERAGE(E51:E62))</f>
        <v>1.9371428571428573</v>
      </c>
      <c r="C24" s="55" t="s">
        <v>49</v>
      </c>
      <c r="D24" s="55" t="s">
        <v>49</v>
      </c>
      <c r="E24" s="47">
        <f t="shared" si="0"/>
        <v>0.40428571428571425</v>
      </c>
      <c r="F24" s="55" t="s">
        <v>41</v>
      </c>
      <c r="G24" s="55" t="s">
        <v>41</v>
      </c>
      <c r="H24" s="55">
        <v>6.9</v>
      </c>
      <c r="I24" s="55">
        <v>7.7</v>
      </c>
      <c r="J24" s="56">
        <v>1</v>
      </c>
      <c r="K24" s="57" t="s">
        <v>41</v>
      </c>
      <c r="L24" s="55">
        <v>1</v>
      </c>
      <c r="M24" s="55">
        <v>0.01</v>
      </c>
      <c r="N24" s="47">
        <f t="shared" si="1"/>
        <v>0.71666666666666667</v>
      </c>
      <c r="O24" s="55">
        <v>0.26</v>
      </c>
      <c r="P24" s="55">
        <v>0.27</v>
      </c>
      <c r="Q24" s="47">
        <f t="shared" si="2"/>
        <v>0.21149999999999994</v>
      </c>
      <c r="R24" s="55">
        <v>0.05</v>
      </c>
      <c r="S24" s="55">
        <v>0.05</v>
      </c>
      <c r="T24" s="55">
        <v>6.7</v>
      </c>
      <c r="U24" s="50">
        <f t="shared" si="3"/>
        <v>0.21149999999999994</v>
      </c>
      <c r="V24" s="50">
        <f>'Mid County Flow Summary'!AI19</f>
        <v>0.77003225806451647</v>
      </c>
      <c r="W24" s="50">
        <f>'Mid County Flow Summary'!AJ19</f>
        <v>1.2130000000000001</v>
      </c>
      <c r="X24" s="58">
        <v>300</v>
      </c>
      <c r="Y24" s="58">
        <v>230</v>
      </c>
    </row>
    <row r="25" spans="1:26" ht="24" customHeight="1">
      <c r="A25" s="59" t="s">
        <v>55</v>
      </c>
      <c r="B25" s="60">
        <f>IF(ISERROR(AVERAGE(B13:B24))," ",AVERAGE(B13:B24))</f>
        <v>2.7004218374218372</v>
      </c>
      <c r="C25" s="60">
        <f t="shared" ref="C25:I25" si="5">IF(ISERROR(AVERAGE(C13:C24))," ",AVERAGE(C13:C24))</f>
        <v>1.9371428571428573</v>
      </c>
      <c r="D25" s="60">
        <f t="shared" si="5"/>
        <v>4.5571428571428569</v>
      </c>
      <c r="E25" s="60">
        <f t="shared" si="5"/>
        <v>0.66286619167869165</v>
      </c>
      <c r="F25" s="60">
        <f t="shared" si="5"/>
        <v>0.40428571428571425</v>
      </c>
      <c r="G25" s="60">
        <f t="shared" si="5"/>
        <v>1.3</v>
      </c>
      <c r="H25" s="60">
        <f t="shared" si="5"/>
        <v>6.2333333333333334</v>
      </c>
      <c r="I25" s="60">
        <f t="shared" si="5"/>
        <v>7.8941666666666679</v>
      </c>
      <c r="J25" s="61"/>
      <c r="K25" s="62"/>
      <c r="L25" s="61"/>
      <c r="M25" s="61"/>
      <c r="N25" s="60">
        <f t="shared" ref="N25:O25" si="6">IF(ISERROR(AVERAGE(N13:N24))," ",AVERAGE(N13:N24))</f>
        <v>1.2000694444444444</v>
      </c>
      <c r="O25" s="60">
        <f t="shared" si="6"/>
        <v>0.71666666666666667</v>
      </c>
      <c r="P25" s="61"/>
      <c r="Q25" s="60">
        <f t="shared" ref="Q25:Y25" si="7">IF(ISERROR(AVERAGE(Q13:Q24))," ",AVERAGE(Q13:Q24))</f>
        <v>0.31389583333333332</v>
      </c>
      <c r="R25" s="60">
        <f t="shared" si="7"/>
        <v>0.21149999999999994</v>
      </c>
      <c r="S25" s="60">
        <f t="shared" si="7"/>
        <v>0.37999999999999995</v>
      </c>
      <c r="T25" s="60">
        <f t="shared" si="7"/>
        <v>6.7566666666666668</v>
      </c>
      <c r="U25" s="63">
        <f t="shared" si="7"/>
        <v>0.31389583333333332</v>
      </c>
      <c r="V25" s="63">
        <f t="shared" si="7"/>
        <v>0.90124475166410634</v>
      </c>
      <c r="W25" s="63">
        <f t="shared" si="7"/>
        <v>1.2974166666666667</v>
      </c>
      <c r="X25" s="64">
        <f t="shared" si="7"/>
        <v>174.33333333333334</v>
      </c>
      <c r="Y25" s="64">
        <f t="shared" si="7"/>
        <v>199.16666666666666</v>
      </c>
    </row>
    <row r="26" spans="1:26" ht="24" customHeight="1">
      <c r="A26" s="65" t="s">
        <v>56</v>
      </c>
      <c r="B26" s="66"/>
      <c r="C26" s="66"/>
      <c r="D26" s="66"/>
      <c r="E26" s="66"/>
      <c r="F26" s="66"/>
      <c r="G26" s="66"/>
      <c r="H26" s="47">
        <f>MIN(H13:H24)</f>
        <v>6</v>
      </c>
      <c r="I26" s="66"/>
      <c r="J26" s="47">
        <f>MIN(J13:J24)</f>
        <v>1</v>
      </c>
      <c r="K26" s="67"/>
      <c r="L26" s="47">
        <f>MIN(L13:L24)</f>
        <v>1</v>
      </c>
      <c r="M26" s="66"/>
      <c r="N26" s="66"/>
      <c r="O26" s="66"/>
      <c r="P26" s="66"/>
      <c r="Q26" s="66"/>
      <c r="R26" s="66"/>
      <c r="S26" s="66"/>
      <c r="T26" s="47">
        <f>MIN(T13:T24)</f>
        <v>6.1</v>
      </c>
      <c r="U26" s="68"/>
      <c r="V26" s="68"/>
      <c r="W26" s="68"/>
      <c r="X26" s="69">
        <f>MIN(X13:X24)</f>
        <v>92</v>
      </c>
      <c r="Y26" s="70">
        <f>MIN(Y13:Y24)</f>
        <v>120</v>
      </c>
    </row>
    <row r="27" spans="1:26" ht="24" customHeight="1" thickBot="1">
      <c r="A27" s="71" t="s">
        <v>57</v>
      </c>
      <c r="B27" s="72">
        <f>MAX(B13:B24)</f>
        <v>3.7616666666666667</v>
      </c>
      <c r="C27" s="72">
        <f t="shared" ref="C27:G27" si="8">MAX(C13:C24)</f>
        <v>4.72</v>
      </c>
      <c r="D27" s="72">
        <f t="shared" si="8"/>
        <v>9.6999999999999993</v>
      </c>
      <c r="E27" s="72">
        <f t="shared" si="8"/>
        <v>0.96363636363636362</v>
      </c>
      <c r="F27" s="72">
        <f t="shared" si="8"/>
        <v>0.75</v>
      </c>
      <c r="G27" s="72">
        <f t="shared" si="8"/>
        <v>3</v>
      </c>
      <c r="H27" s="73"/>
      <c r="I27" s="72">
        <f t="shared" ref="I27:K27" si="9">MAX(I13:I24)</f>
        <v>8.4</v>
      </c>
      <c r="J27" s="72">
        <f t="shared" si="9"/>
        <v>1</v>
      </c>
      <c r="K27" s="72">
        <f t="shared" si="9"/>
        <v>0</v>
      </c>
      <c r="L27" s="73"/>
      <c r="M27" s="72">
        <f t="shared" ref="M27:Y27" si="10">MAX(M13:M24)</f>
        <v>0.01</v>
      </c>
      <c r="N27" s="72">
        <f t="shared" si="10"/>
        <v>1.6299999999999997</v>
      </c>
      <c r="O27" s="72">
        <f t="shared" si="10"/>
        <v>1.77</v>
      </c>
      <c r="P27" s="72">
        <f t="shared" si="10"/>
        <v>3.6</v>
      </c>
      <c r="Q27" s="72">
        <f t="shared" si="10"/>
        <v>0.37916666666666665</v>
      </c>
      <c r="R27" s="72">
        <f t="shared" si="10"/>
        <v>0.6</v>
      </c>
      <c r="S27" s="72">
        <f t="shared" si="10"/>
        <v>1</v>
      </c>
      <c r="T27" s="72">
        <f t="shared" si="10"/>
        <v>7.48</v>
      </c>
      <c r="U27" s="72">
        <f t="shared" si="10"/>
        <v>0.37916666666666665</v>
      </c>
      <c r="V27" s="72">
        <f t="shared" si="10"/>
        <v>1.2622258064516125</v>
      </c>
      <c r="W27" s="72">
        <f t="shared" si="10"/>
        <v>1.944</v>
      </c>
      <c r="X27" s="74">
        <f t="shared" si="10"/>
        <v>300</v>
      </c>
      <c r="Y27" s="75">
        <f t="shared" si="10"/>
        <v>260</v>
      </c>
    </row>
    <row r="35" spans="1:13">
      <c r="A35" s="76" t="s">
        <v>58</v>
      </c>
      <c r="B35" s="76"/>
      <c r="C35" s="76"/>
      <c r="D35" s="76"/>
      <c r="E35" s="76"/>
      <c r="F35" s="76"/>
      <c r="G35" s="76"/>
      <c r="H35" s="76"/>
      <c r="I35" s="76"/>
    </row>
    <row r="36" spans="1:13">
      <c r="A36" s="2"/>
      <c r="B36" s="2"/>
      <c r="C36" s="2"/>
      <c r="D36" s="2"/>
      <c r="E36" s="2"/>
      <c r="F36" s="2"/>
      <c r="G36" s="2"/>
      <c r="H36" s="2"/>
      <c r="I36" s="2"/>
    </row>
    <row r="37" spans="1:13">
      <c r="A37" s="2"/>
      <c r="B37" s="77" t="s">
        <v>39</v>
      </c>
      <c r="C37" s="78"/>
      <c r="D37" s="79"/>
      <c r="E37" s="80"/>
      <c r="F37" s="80"/>
      <c r="G37" s="7"/>
      <c r="H37" s="7"/>
      <c r="I37" s="7"/>
    </row>
    <row r="38" spans="1:13" ht="15" thickBot="1">
      <c r="A38" s="2"/>
      <c r="B38" s="81" t="s">
        <v>30</v>
      </c>
      <c r="C38" s="81" t="s">
        <v>59</v>
      </c>
      <c r="D38" s="81" t="s">
        <v>60</v>
      </c>
      <c r="E38" s="81" t="s">
        <v>25</v>
      </c>
      <c r="F38" s="81" t="s">
        <v>16</v>
      </c>
      <c r="G38" s="81" t="s">
        <v>61</v>
      </c>
      <c r="H38" s="81" t="s">
        <v>62</v>
      </c>
      <c r="I38" s="81" t="s">
        <v>63</v>
      </c>
      <c r="J38" s="81" t="s">
        <v>64</v>
      </c>
    </row>
    <row r="39" spans="1:13">
      <c r="A39" s="82" t="s">
        <v>65</v>
      </c>
      <c r="B39" s="83">
        <v>0.68825806451612914</v>
      </c>
      <c r="C39" s="83">
        <v>0.76157861623143885</v>
      </c>
      <c r="D39" s="83">
        <v>0.75845161290322594</v>
      </c>
      <c r="E39" s="84">
        <v>6.34</v>
      </c>
      <c r="F39" s="84">
        <v>1.1599999999999999</v>
      </c>
      <c r="G39" s="83">
        <v>1.79</v>
      </c>
      <c r="H39" s="83">
        <v>1.411</v>
      </c>
      <c r="I39" s="85">
        <v>0.28000000000000003</v>
      </c>
      <c r="J39" s="86">
        <v>0.38</v>
      </c>
      <c r="M39" s="87"/>
    </row>
    <row r="40" spans="1:13">
      <c r="A40" s="88" t="s">
        <v>43</v>
      </c>
      <c r="B40" s="50">
        <v>0.79350000000000009</v>
      </c>
      <c r="C40" s="50">
        <v>0.77154587813620079</v>
      </c>
      <c r="D40" s="50">
        <v>0.75843548387096771</v>
      </c>
      <c r="E40" s="47">
        <v>4.88</v>
      </c>
      <c r="F40" s="47">
        <v>1.6</v>
      </c>
      <c r="G40" s="50">
        <v>0.91</v>
      </c>
      <c r="H40" s="50">
        <v>1.391</v>
      </c>
      <c r="I40" s="47">
        <v>0.41</v>
      </c>
      <c r="J40" s="89">
        <v>0.38700000000000001</v>
      </c>
    </row>
    <row r="41" spans="1:13">
      <c r="A41" s="88" t="s">
        <v>44</v>
      </c>
      <c r="B41" s="50">
        <v>0.69180645161290333</v>
      </c>
      <c r="C41" s="50">
        <v>0.77392759856630844</v>
      </c>
      <c r="D41" s="50">
        <v>0.72452150537634419</v>
      </c>
      <c r="E41" s="47">
        <v>8.5299999999999994</v>
      </c>
      <c r="F41" s="47">
        <v>1.2</v>
      </c>
      <c r="G41" s="50">
        <v>0.92</v>
      </c>
      <c r="H41" s="50">
        <v>1.3119999999999998</v>
      </c>
      <c r="I41" s="47">
        <v>0.51</v>
      </c>
      <c r="J41" s="89">
        <v>0.39299999999999996</v>
      </c>
    </row>
    <row r="42" spans="1:13">
      <c r="A42" s="88" t="s">
        <v>45</v>
      </c>
      <c r="B42" s="50">
        <v>0.71836666666666649</v>
      </c>
      <c r="C42" s="50">
        <v>0.77768870967741943</v>
      </c>
      <c r="D42" s="50">
        <v>0.73455770609318993</v>
      </c>
      <c r="E42" s="47">
        <v>1.75</v>
      </c>
      <c r="F42" s="47">
        <v>0.5</v>
      </c>
      <c r="G42" s="50">
        <v>1.98</v>
      </c>
      <c r="H42" s="50">
        <v>1.43</v>
      </c>
      <c r="I42" s="47">
        <v>0.33</v>
      </c>
      <c r="J42" s="89">
        <v>0.37</v>
      </c>
    </row>
    <row r="43" spans="1:13">
      <c r="A43" s="88" t="s">
        <v>46</v>
      </c>
      <c r="B43" s="50">
        <v>0.74038709677419368</v>
      </c>
      <c r="C43" s="50">
        <v>0.78282311827957007</v>
      </c>
      <c r="D43" s="50">
        <v>0.71685340501792127</v>
      </c>
      <c r="E43" s="47">
        <v>4.82</v>
      </c>
      <c r="F43" s="47">
        <v>1.48</v>
      </c>
      <c r="G43" s="50">
        <v>3.48</v>
      </c>
      <c r="H43" s="50">
        <v>1.6920000000000002</v>
      </c>
      <c r="I43" s="47">
        <v>0.1</v>
      </c>
      <c r="J43" s="89">
        <v>0.33700000000000008</v>
      </c>
    </row>
    <row r="44" spans="1:13">
      <c r="A44" s="88" t="s">
        <v>47</v>
      </c>
      <c r="B44" s="50">
        <v>0.74696666666666678</v>
      </c>
      <c r="C44" s="50">
        <v>0.78140089605734786</v>
      </c>
      <c r="D44" s="50">
        <v>0.73524014336917565</v>
      </c>
      <c r="E44" s="47">
        <v>3.23</v>
      </c>
      <c r="F44" s="47">
        <v>1</v>
      </c>
      <c r="G44" s="50">
        <v>1.56</v>
      </c>
      <c r="H44" s="50">
        <v>1.7579999999999998</v>
      </c>
      <c r="I44" s="47">
        <v>0.62</v>
      </c>
      <c r="J44" s="89">
        <v>0.34100000000000008</v>
      </c>
    </row>
    <row r="45" spans="1:13">
      <c r="A45" s="88" t="s">
        <v>48</v>
      </c>
      <c r="B45" s="50">
        <v>0.776935483870968</v>
      </c>
      <c r="C45" s="50">
        <v>0.77874229390681016</v>
      </c>
      <c r="D45" s="50">
        <v>0.75476308243727619</v>
      </c>
      <c r="E45" s="47">
        <v>3.52</v>
      </c>
      <c r="F45" s="47">
        <v>0.68</v>
      </c>
      <c r="G45" s="50">
        <v>1.78</v>
      </c>
      <c r="H45" s="50">
        <v>1.7970000000000002</v>
      </c>
      <c r="I45" s="47">
        <v>0.34</v>
      </c>
      <c r="J45" s="89">
        <v>0.34100000000000003</v>
      </c>
    </row>
    <row r="46" spans="1:13">
      <c r="A46" s="88" t="s">
        <v>50</v>
      </c>
      <c r="B46" s="50">
        <v>0.99496774193548365</v>
      </c>
      <c r="C46" s="50">
        <v>0.79159444444444438</v>
      </c>
      <c r="D46" s="50">
        <v>0.83962329749103948</v>
      </c>
      <c r="E46" s="47">
        <v>0.83</v>
      </c>
      <c r="F46" s="47" t="s">
        <v>41</v>
      </c>
      <c r="G46" s="50">
        <v>1.86</v>
      </c>
      <c r="H46" s="50">
        <v>1.8310000000000002</v>
      </c>
      <c r="I46" s="47">
        <v>0.06</v>
      </c>
      <c r="J46" s="89">
        <v>0.32300000000000001</v>
      </c>
    </row>
    <row r="47" spans="1:13">
      <c r="A47" s="88" t="s">
        <v>51</v>
      </c>
      <c r="B47" s="50">
        <v>1.0438333333333332</v>
      </c>
      <c r="C47" s="50">
        <v>0.79797222222222242</v>
      </c>
      <c r="D47" s="50">
        <v>0.93857885304659494</v>
      </c>
      <c r="E47" s="47">
        <v>0.98</v>
      </c>
      <c r="F47" s="47">
        <v>0.25</v>
      </c>
      <c r="G47" s="50">
        <v>1.48</v>
      </c>
      <c r="H47" s="50">
        <v>1.871</v>
      </c>
      <c r="I47" s="90">
        <v>0.12</v>
      </c>
      <c r="J47" s="89">
        <v>0.308</v>
      </c>
    </row>
    <row r="48" spans="1:13">
      <c r="A48" s="88" t="s">
        <v>52</v>
      </c>
      <c r="B48" s="50">
        <v>0.7939354838709678</v>
      </c>
      <c r="C48" s="50">
        <v>0.79800448028673843</v>
      </c>
      <c r="D48" s="50">
        <v>0.94424551971326165</v>
      </c>
      <c r="E48" s="47">
        <v>2.38</v>
      </c>
      <c r="F48" s="47">
        <v>2.38</v>
      </c>
      <c r="G48" s="50">
        <v>1.44</v>
      </c>
      <c r="H48" s="50">
        <v>1.72</v>
      </c>
      <c r="I48" s="90">
        <v>0.71</v>
      </c>
      <c r="J48" s="89">
        <v>0.34799999999999998</v>
      </c>
    </row>
    <row r="49" spans="1:13">
      <c r="A49" s="88" t="s">
        <v>53</v>
      </c>
      <c r="B49" s="50">
        <v>0.69400000000000006</v>
      </c>
      <c r="C49" s="50">
        <v>0.78970878136200717</v>
      </c>
      <c r="D49" s="50">
        <v>0.84392293906810034</v>
      </c>
      <c r="E49" s="47">
        <v>7.3</v>
      </c>
      <c r="F49" s="47">
        <v>0.25</v>
      </c>
      <c r="G49" s="50">
        <v>1.66</v>
      </c>
      <c r="H49" s="50">
        <v>1.7145454545454546</v>
      </c>
      <c r="I49" s="90">
        <v>0.64</v>
      </c>
      <c r="J49" s="89">
        <v>0.37454545454545457</v>
      </c>
    </row>
    <row r="50" spans="1:13" ht="15" thickBot="1">
      <c r="A50" s="91" t="s">
        <v>54</v>
      </c>
      <c r="B50" s="92">
        <v>0.85200000000000009</v>
      </c>
      <c r="C50" s="92">
        <v>0.79457974910394269</v>
      </c>
      <c r="D50" s="92">
        <v>0.77997849462365598</v>
      </c>
      <c r="E50" s="72">
        <v>2.2000000000000002</v>
      </c>
      <c r="F50" s="72">
        <v>0.9</v>
      </c>
      <c r="G50" s="92">
        <v>0.72</v>
      </c>
      <c r="H50" s="92">
        <v>1.6316666666666666</v>
      </c>
      <c r="I50" s="93">
        <v>0.11</v>
      </c>
      <c r="J50" s="94">
        <v>0.35250000000000004</v>
      </c>
    </row>
    <row r="51" spans="1:13" ht="15">
      <c r="A51" s="82" t="s">
        <v>66</v>
      </c>
      <c r="B51" s="83">
        <f>V13</f>
        <v>0.7562580645161292</v>
      </c>
      <c r="C51" s="83">
        <f>AVERAGE(B40:B51)</f>
        <v>0.80024641577060918</v>
      </c>
      <c r="D51" s="83">
        <f>AVERAGE(B49:B51)</f>
        <v>0.76741935483870982</v>
      </c>
      <c r="E51" s="84">
        <f>C13</f>
        <v>4.72</v>
      </c>
      <c r="F51" s="84">
        <f>F13</f>
        <v>0.36</v>
      </c>
      <c r="G51" s="83">
        <f>O13</f>
        <v>1.77</v>
      </c>
      <c r="H51" s="83">
        <f>AVERAGE(G40:G51)</f>
        <v>1.6299999999999997</v>
      </c>
      <c r="I51" s="85">
        <f>R13</f>
        <v>0.6</v>
      </c>
      <c r="J51" s="86">
        <f>AVERAGE(I40:I51)</f>
        <v>0.37916666666666665</v>
      </c>
      <c r="L51" s="95" t="s">
        <v>67</v>
      </c>
    </row>
    <row r="52" spans="1:13">
      <c r="A52" s="88" t="s">
        <v>43</v>
      </c>
      <c r="B52" s="50">
        <f>V14</f>
        <v>0.8580714285714286</v>
      </c>
      <c r="C52" s="50">
        <f t="shared" ref="C52:C62" si="11">AVERAGE(B41:B52)</f>
        <v>0.80562736815156166</v>
      </c>
      <c r="D52" s="50">
        <f t="shared" ref="D52:D62" si="12">AVERAGE(B50:B52)</f>
        <v>0.822109831029186</v>
      </c>
      <c r="E52" s="47">
        <f t="shared" ref="E52:E62" si="13">C14</f>
        <v>2.78</v>
      </c>
      <c r="F52" s="47">
        <f t="shared" ref="F52:F62" si="14">F14</f>
        <v>0.75</v>
      </c>
      <c r="G52" s="50">
        <f t="shared" ref="G52:G62" si="15">O14</f>
        <v>0.83</v>
      </c>
      <c r="H52" s="50">
        <f t="shared" ref="H52:H62" si="16">AVERAGE(G41:G52)</f>
        <v>1.6233333333333329</v>
      </c>
      <c r="I52" s="47">
        <f t="shared" ref="I52:I62" si="17">R14</f>
        <v>0.34</v>
      </c>
      <c r="J52" s="89">
        <f t="shared" ref="J52:J62" si="18">AVERAGE(I41:I52)</f>
        <v>0.37333333333333329</v>
      </c>
      <c r="L52">
        <v>1</v>
      </c>
      <c r="M52" s="96" t="s">
        <v>68</v>
      </c>
    </row>
    <row r="53" spans="1:13">
      <c r="A53" s="88" t="s">
        <v>44</v>
      </c>
      <c r="B53" s="50">
        <f t="shared" ref="B53:B62" si="19">V15</f>
        <v>0.8741612903225805</v>
      </c>
      <c r="C53" s="50">
        <f t="shared" si="11"/>
        <v>0.82082360471070148</v>
      </c>
      <c r="D53" s="50">
        <f t="shared" si="12"/>
        <v>0.82949692780337936</v>
      </c>
      <c r="E53" s="47">
        <f t="shared" si="13"/>
        <v>1.08</v>
      </c>
      <c r="F53" s="47">
        <f t="shared" si="14"/>
        <v>0.56999999999999995</v>
      </c>
      <c r="G53" s="50">
        <f t="shared" si="15"/>
        <v>0.93</v>
      </c>
      <c r="H53" s="50">
        <f t="shared" si="16"/>
        <v>1.6241666666666665</v>
      </c>
      <c r="I53" s="47">
        <f t="shared" si="17"/>
        <v>0.1</v>
      </c>
      <c r="J53" s="89">
        <f t="shared" si="18"/>
        <v>0.33916666666666667</v>
      </c>
      <c r="M53" t="s">
        <v>69</v>
      </c>
    </row>
    <row r="54" spans="1:13">
      <c r="A54" s="88" t="s">
        <v>45</v>
      </c>
      <c r="B54" s="50">
        <f t="shared" si="19"/>
        <v>0.78763333333333341</v>
      </c>
      <c r="C54" s="50">
        <f t="shared" si="11"/>
        <v>0.82659582693292377</v>
      </c>
      <c r="D54" s="50">
        <f t="shared" si="12"/>
        <v>0.83995535074244743</v>
      </c>
      <c r="E54" s="47">
        <f t="shared" si="13"/>
        <v>1.68</v>
      </c>
      <c r="F54" s="47">
        <f t="shared" si="14"/>
        <v>0.2</v>
      </c>
      <c r="G54" s="50">
        <f t="shared" si="15"/>
        <v>0.86</v>
      </c>
      <c r="H54" s="50">
        <f t="shared" si="16"/>
        <v>1.530833333333333</v>
      </c>
      <c r="I54" s="47">
        <f t="shared" si="17"/>
        <v>0.33</v>
      </c>
      <c r="J54" s="89">
        <f t="shared" si="18"/>
        <v>0.33916666666666667</v>
      </c>
    </row>
    <row r="55" spans="1:13">
      <c r="A55" s="88" t="s">
        <v>46</v>
      </c>
      <c r="B55" s="50">
        <f t="shared" si="19"/>
        <v>0.76483870967741951</v>
      </c>
      <c r="C55" s="50">
        <f t="shared" si="11"/>
        <v>0.82863346134152593</v>
      </c>
      <c r="D55" s="50">
        <f t="shared" si="12"/>
        <v>0.80887777777777792</v>
      </c>
      <c r="E55" s="47">
        <f t="shared" si="13"/>
        <v>1.8</v>
      </c>
      <c r="F55" s="47">
        <f t="shared" si="14"/>
        <v>0.2</v>
      </c>
      <c r="G55" s="50">
        <f t="shared" si="15"/>
        <v>0.98</v>
      </c>
      <c r="H55" s="50">
        <f t="shared" si="16"/>
        <v>1.3225</v>
      </c>
      <c r="I55" s="47">
        <f t="shared" si="17"/>
        <v>0.28999999999999998</v>
      </c>
      <c r="J55" s="89">
        <f t="shared" si="18"/>
        <v>0.35499999999999998</v>
      </c>
    </row>
    <row r="56" spans="1:13">
      <c r="A56" s="88" t="s">
        <v>47</v>
      </c>
      <c r="B56" s="50">
        <f t="shared" si="19"/>
        <v>1.042</v>
      </c>
      <c r="C56" s="50">
        <f t="shared" si="11"/>
        <v>0.85321957245263702</v>
      </c>
      <c r="D56" s="50">
        <f t="shared" si="12"/>
        <v>0.86482401433691758</v>
      </c>
      <c r="E56" s="47">
        <f t="shared" si="13"/>
        <v>0.5</v>
      </c>
      <c r="F56" s="47">
        <f t="shared" si="14"/>
        <v>0.25</v>
      </c>
      <c r="G56" s="50">
        <f t="shared" si="15"/>
        <v>0.54</v>
      </c>
      <c r="H56" s="50">
        <f t="shared" si="16"/>
        <v>1.2375</v>
      </c>
      <c r="I56" s="47">
        <f t="shared" si="17"/>
        <v>0.13</v>
      </c>
      <c r="J56" s="89">
        <f t="shared" si="18"/>
        <v>0.31416666666666665</v>
      </c>
    </row>
    <row r="57" spans="1:13">
      <c r="A57" s="88" t="s">
        <v>48</v>
      </c>
      <c r="B57" s="50">
        <f t="shared" si="19"/>
        <v>1.2622258064516125</v>
      </c>
      <c r="C57" s="50">
        <f t="shared" si="11"/>
        <v>0.89366043266769069</v>
      </c>
      <c r="D57" s="50">
        <f t="shared" si="12"/>
        <v>1.0230215053763441</v>
      </c>
      <c r="E57" s="47" t="str">
        <f t="shared" si="13"/>
        <v>&lt;2</v>
      </c>
      <c r="F57" s="47" t="str">
        <f t="shared" si="14"/>
        <v>&lt;1</v>
      </c>
      <c r="G57" s="50">
        <f t="shared" si="15"/>
        <v>0.68</v>
      </c>
      <c r="H57" s="50">
        <f t="shared" si="16"/>
        <v>1.1458333333333333</v>
      </c>
      <c r="I57" s="47">
        <f t="shared" si="17"/>
        <v>0.48</v>
      </c>
      <c r="J57" s="89">
        <f t="shared" si="18"/>
        <v>0.32583333333333331</v>
      </c>
    </row>
    <row r="58" spans="1:13">
      <c r="A58" s="88" t="s">
        <v>50</v>
      </c>
      <c r="B58" s="50">
        <f t="shared" si="19"/>
        <v>1.2062903225806452</v>
      </c>
      <c r="C58" s="50">
        <f t="shared" si="11"/>
        <v>0.91127064772145427</v>
      </c>
      <c r="D58" s="50">
        <f t="shared" si="12"/>
        <v>1.1701720430107525</v>
      </c>
      <c r="E58" s="47" t="str">
        <f t="shared" si="13"/>
        <v>&lt;2</v>
      </c>
      <c r="F58" s="47" t="str">
        <f t="shared" si="14"/>
        <v>&lt;1</v>
      </c>
      <c r="G58" s="50">
        <f t="shared" si="15"/>
        <v>0.31</v>
      </c>
      <c r="H58" s="50">
        <f t="shared" si="16"/>
        <v>1.0166666666666668</v>
      </c>
      <c r="I58" s="47">
        <f t="shared" si="17"/>
        <v>6.9000000000000006E-2</v>
      </c>
      <c r="J58" s="89">
        <f t="shared" si="18"/>
        <v>0.32658333333333334</v>
      </c>
    </row>
    <row r="59" spans="1:13">
      <c r="A59" s="88" t="s">
        <v>51</v>
      </c>
      <c r="B59" s="50">
        <f t="shared" si="19"/>
        <v>0.89983333333333337</v>
      </c>
      <c r="C59" s="50">
        <f t="shared" si="11"/>
        <v>0.89927064772145426</v>
      </c>
      <c r="D59" s="50">
        <f t="shared" si="12"/>
        <v>1.1227831541218638</v>
      </c>
      <c r="E59" s="47">
        <f t="shared" si="13"/>
        <v>1</v>
      </c>
      <c r="F59" s="47">
        <f t="shared" si="14"/>
        <v>0.5</v>
      </c>
      <c r="G59" s="50">
        <f t="shared" si="15"/>
        <v>0.34</v>
      </c>
      <c r="H59" s="50">
        <f t="shared" si="16"/>
        <v>0.92166666666666675</v>
      </c>
      <c r="I59" s="90">
        <f t="shared" si="17"/>
        <v>4.9000000000000002E-2</v>
      </c>
      <c r="J59" s="89">
        <f t="shared" si="18"/>
        <v>0.32066666666666666</v>
      </c>
    </row>
    <row r="60" spans="1:13">
      <c r="A60" s="88" t="s">
        <v>52</v>
      </c>
      <c r="B60" s="50">
        <f t="shared" si="19"/>
        <v>0.85922580645161273</v>
      </c>
      <c r="C60" s="50">
        <f t="shared" si="11"/>
        <v>0.90471150793650812</v>
      </c>
      <c r="D60" s="50">
        <f t="shared" si="12"/>
        <v>0.98844982078853028</v>
      </c>
      <c r="E60" s="47" t="str">
        <f t="shared" si="13"/>
        <v>&lt;2</v>
      </c>
      <c r="F60" s="47" t="str">
        <f t="shared" si="14"/>
        <v>&lt;1</v>
      </c>
      <c r="G60" s="50">
        <f t="shared" si="15"/>
        <v>0.9</v>
      </c>
      <c r="H60" s="50">
        <f t="shared" si="16"/>
        <v>0.87666666666666659</v>
      </c>
      <c r="I60" s="90">
        <f t="shared" si="17"/>
        <v>0.05</v>
      </c>
      <c r="J60" s="89">
        <f t="shared" si="18"/>
        <v>0.26566666666666666</v>
      </c>
    </row>
    <row r="61" spans="1:13">
      <c r="A61" s="88" t="s">
        <v>53</v>
      </c>
      <c r="B61" s="50">
        <f t="shared" si="19"/>
        <v>0.73436666666666661</v>
      </c>
      <c r="C61" s="50">
        <f t="shared" si="11"/>
        <v>0.90807539682539684</v>
      </c>
      <c r="D61" s="50">
        <f t="shared" si="12"/>
        <v>0.83114193548387083</v>
      </c>
      <c r="E61" s="47" t="str">
        <f t="shared" si="13"/>
        <v>&lt;2</v>
      </c>
      <c r="F61" s="47" t="str">
        <f t="shared" si="14"/>
        <v>&lt;1</v>
      </c>
      <c r="G61" s="50">
        <f t="shared" si="15"/>
        <v>0.2</v>
      </c>
      <c r="H61" s="50">
        <f t="shared" si="16"/>
        <v>0.75499999999999989</v>
      </c>
      <c r="I61" s="90">
        <f t="shared" si="17"/>
        <v>0.05</v>
      </c>
      <c r="J61" s="89">
        <f t="shared" si="18"/>
        <v>0.2165</v>
      </c>
    </row>
    <row r="62" spans="1:13" ht="15" thickBot="1">
      <c r="A62" s="91" t="s">
        <v>54</v>
      </c>
      <c r="B62" s="92">
        <f t="shared" si="19"/>
        <v>0.77003225806451647</v>
      </c>
      <c r="C62" s="92">
        <f t="shared" si="11"/>
        <v>0.90124475166410634</v>
      </c>
      <c r="D62" s="92">
        <f t="shared" si="12"/>
        <v>0.78787491039426527</v>
      </c>
      <c r="E62" s="72" t="str">
        <f t="shared" si="13"/>
        <v>&lt;2</v>
      </c>
      <c r="F62" s="72" t="str">
        <f t="shared" si="14"/>
        <v>&lt;1</v>
      </c>
      <c r="G62" s="92">
        <f t="shared" si="15"/>
        <v>0.26</v>
      </c>
      <c r="H62" s="92">
        <f t="shared" si="16"/>
        <v>0.71666666666666667</v>
      </c>
      <c r="I62" s="93">
        <f t="shared" si="17"/>
        <v>0.05</v>
      </c>
      <c r="J62" s="94">
        <f t="shared" si="18"/>
        <v>0.21149999999999994</v>
      </c>
    </row>
  </sheetData>
  <mergeCells count="12">
    <mergeCell ref="A35:I35"/>
    <mergeCell ref="B37:D37"/>
    <mergeCell ref="A1:Y1"/>
    <mergeCell ref="B9:Q9"/>
    <mergeCell ref="C10:D10"/>
    <mergeCell ref="F10:G10"/>
    <mergeCell ref="H10:I10"/>
    <mergeCell ref="J10:K10"/>
    <mergeCell ref="L10:M10"/>
    <mergeCell ref="O10:P10"/>
    <mergeCell ref="R10:S10"/>
    <mergeCell ref="V10:W10"/>
  </mergeCells>
  <conditionalFormatting sqref="D13:D19 C19 D22:D24 C20:D21">
    <cfRule type="cellIs" dxfId="0" priority="1" operator="greaterThan">
      <formula>10</formula>
    </cfRule>
  </conditionalFormatting>
  <hyperlinks>
    <hyperlink ref="A7" location="Hyperlinks!A1" display="Hyperlinks!A1" xr:uid="{BB014E65-02C4-4321-81F8-E41E457E0D74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10D8-1E60-4B9F-8E3D-3A0E9340F679}">
  <sheetPr>
    <tabColor rgb="FF92D050"/>
  </sheetPr>
  <dimension ref="A1:AK53"/>
  <sheetViews>
    <sheetView topLeftCell="G1" zoomScaleNormal="100" workbookViewId="0">
      <selection activeCell="B9" sqref="B9:Q9"/>
    </sheetView>
  </sheetViews>
  <sheetFormatPr defaultRowHeight="14.25"/>
  <cols>
    <col min="1" max="1" width="11.625" customWidth="1"/>
    <col min="2" max="2" width="9.375" bestFit="1" customWidth="1"/>
    <col min="3" max="32" width="7.625" customWidth="1"/>
    <col min="33" max="33" width="1.125" customWidth="1"/>
    <col min="34" max="34" width="7.375" bestFit="1" customWidth="1"/>
    <col min="35" max="36" width="8.25" customWidth="1"/>
    <col min="37" max="37" width="6.25" style="98" customWidth="1"/>
  </cols>
  <sheetData>
    <row r="1" spans="1:37" ht="15">
      <c r="A1" s="97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2"/>
      <c r="AH1" s="2"/>
      <c r="AI1" s="2"/>
      <c r="AJ1" s="2"/>
    </row>
    <row r="2" spans="1:37" ht="15">
      <c r="A2" s="9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2"/>
      <c r="AH2" s="2"/>
      <c r="AI2" s="2"/>
      <c r="AJ2" s="2"/>
    </row>
    <row r="3" spans="1:37">
      <c r="A3" s="11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2"/>
      <c r="AH3" s="2"/>
      <c r="AI3" s="2"/>
      <c r="AJ3" s="2"/>
    </row>
    <row r="4" spans="1:37">
      <c r="A4" s="99"/>
      <c r="B4" s="13"/>
      <c r="C4" s="13"/>
      <c r="D4" s="13"/>
      <c r="E4" s="52" t="s">
        <v>71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2"/>
      <c r="AH4" s="2"/>
      <c r="AI4" s="2"/>
      <c r="AJ4" s="2"/>
    </row>
    <row r="5" spans="1:37">
      <c r="A5" s="9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2"/>
      <c r="AH5" s="2"/>
      <c r="AI5" s="2"/>
      <c r="AJ5" s="2"/>
    </row>
    <row r="6" spans="1:37" ht="15">
      <c r="A6" s="100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2"/>
      <c r="AH6" s="2"/>
      <c r="AI6" s="2"/>
      <c r="AJ6" s="2"/>
    </row>
    <row r="7" spans="1:37">
      <c r="A7" s="101" t="s">
        <v>72</v>
      </c>
      <c r="B7" s="101">
        <v>1</v>
      </c>
      <c r="C7" s="101">
        <v>2</v>
      </c>
      <c r="D7" s="101">
        <v>3</v>
      </c>
      <c r="E7" s="101">
        <v>4</v>
      </c>
      <c r="F7" s="101">
        <v>5</v>
      </c>
      <c r="G7" s="101">
        <v>6</v>
      </c>
      <c r="H7" s="101">
        <v>7</v>
      </c>
      <c r="I7" s="101">
        <v>8</v>
      </c>
      <c r="J7" s="101">
        <v>9</v>
      </c>
      <c r="K7" s="101">
        <v>10</v>
      </c>
      <c r="L7" s="101">
        <v>11</v>
      </c>
      <c r="M7" s="101">
        <v>12</v>
      </c>
      <c r="N7" s="101">
        <v>13</v>
      </c>
      <c r="O7" s="101">
        <v>14</v>
      </c>
      <c r="P7" s="101">
        <v>15</v>
      </c>
      <c r="Q7" s="101">
        <v>16</v>
      </c>
      <c r="R7" s="101">
        <v>17</v>
      </c>
      <c r="S7" s="101">
        <v>18</v>
      </c>
      <c r="T7" s="101">
        <v>19</v>
      </c>
      <c r="U7" s="101">
        <v>20</v>
      </c>
      <c r="V7" s="101">
        <v>21</v>
      </c>
      <c r="W7" s="101">
        <v>22</v>
      </c>
      <c r="X7" s="101">
        <v>23</v>
      </c>
      <c r="Y7" s="101">
        <v>24</v>
      </c>
      <c r="Z7" s="101">
        <v>25</v>
      </c>
      <c r="AA7" s="101">
        <v>26</v>
      </c>
      <c r="AB7" s="101">
        <v>27</v>
      </c>
      <c r="AC7" s="101">
        <v>28</v>
      </c>
      <c r="AD7" s="101">
        <v>29</v>
      </c>
      <c r="AE7" s="101">
        <v>30</v>
      </c>
      <c r="AF7" s="101">
        <v>31</v>
      </c>
      <c r="AG7" s="102"/>
      <c r="AH7" s="101" t="s">
        <v>73</v>
      </c>
      <c r="AI7" s="101" t="s">
        <v>74</v>
      </c>
      <c r="AJ7" s="101" t="s">
        <v>28</v>
      </c>
      <c r="AK7" s="101" t="s">
        <v>75</v>
      </c>
    </row>
    <row r="8" spans="1:37" ht="23.25" customHeight="1">
      <c r="A8" s="46">
        <v>43466</v>
      </c>
      <c r="B8" s="50">
        <v>0.81799999999999995</v>
      </c>
      <c r="C8" s="50">
        <v>0.84699999999999998</v>
      </c>
      <c r="D8" s="50">
        <v>0.86499999999999999</v>
      </c>
      <c r="E8" s="50">
        <v>0.876</v>
      </c>
      <c r="F8" s="50">
        <v>0.83799999999999997</v>
      </c>
      <c r="G8" s="50">
        <v>0.78100000000000003</v>
      </c>
      <c r="H8" s="50">
        <v>0.89700000000000002</v>
      </c>
      <c r="I8" s="50">
        <v>0.67400000000000004</v>
      </c>
      <c r="J8" s="50">
        <v>0.76</v>
      </c>
      <c r="K8" s="50">
        <v>0.67800000000000005</v>
      </c>
      <c r="L8" s="50">
        <v>0.73</v>
      </c>
      <c r="M8" s="50">
        <v>0.79400000000000004</v>
      </c>
      <c r="N8" s="50">
        <v>0.77800000000000002</v>
      </c>
      <c r="O8" s="50">
        <v>0.71399999999999997</v>
      </c>
      <c r="P8" s="50">
        <v>0.65700000000000003</v>
      </c>
      <c r="Q8" s="50">
        <v>0.65200000000000002</v>
      </c>
      <c r="R8" s="50">
        <v>0.65900000000000003</v>
      </c>
      <c r="S8" s="50">
        <v>0.73</v>
      </c>
      <c r="T8" s="50">
        <v>0.77</v>
      </c>
      <c r="U8" s="50">
        <v>0.67500000000000004</v>
      </c>
      <c r="V8" s="50">
        <v>0.68400000000000005</v>
      </c>
      <c r="W8" s="50">
        <v>0.69</v>
      </c>
      <c r="X8" s="50">
        <v>0.76</v>
      </c>
      <c r="Y8" s="50">
        <v>0.72699999999999998</v>
      </c>
      <c r="Z8" s="50">
        <v>0.67500000000000004</v>
      </c>
      <c r="AA8" s="50">
        <v>0.69499999999999995</v>
      </c>
      <c r="AB8" s="50">
        <v>0.84199999999999997</v>
      </c>
      <c r="AC8" s="50">
        <v>0.879</v>
      </c>
      <c r="AD8" s="50">
        <v>0.79100000000000004</v>
      </c>
      <c r="AE8" s="50">
        <v>0.75</v>
      </c>
      <c r="AF8" s="50">
        <v>0.75800000000000001</v>
      </c>
      <c r="AG8" s="103"/>
      <c r="AH8" s="104">
        <f>SUM(B8:AF8)</f>
        <v>23.444000000000006</v>
      </c>
      <c r="AI8" s="105">
        <f t="shared" ref="AI8:AI19" si="0">IF(ISERROR(AVERAGE(B8:AF8))," ",AVERAGE(B8:AF8))</f>
        <v>0.7562580645161292</v>
      </c>
      <c r="AJ8" s="106">
        <f>MAX(B8:AF8)</f>
        <v>0.89700000000000002</v>
      </c>
      <c r="AK8" s="107">
        <v>3.53</v>
      </c>
    </row>
    <row r="9" spans="1:37" ht="23.25" customHeight="1">
      <c r="A9" s="51" t="s">
        <v>43</v>
      </c>
      <c r="B9" s="50">
        <v>0.76500000000000001</v>
      </c>
      <c r="C9" s="50">
        <v>0.82799999999999996</v>
      </c>
      <c r="D9" s="50">
        <v>0.81599999999999995</v>
      </c>
      <c r="E9" s="50">
        <v>0.78800000000000003</v>
      </c>
      <c r="F9" s="50">
        <v>0.746</v>
      </c>
      <c r="G9" s="50">
        <v>0.76700000000000002</v>
      </c>
      <c r="H9" s="50">
        <v>0.745</v>
      </c>
      <c r="I9" s="50">
        <v>0.82699999999999996</v>
      </c>
      <c r="J9" s="50">
        <v>0.83099999999999996</v>
      </c>
      <c r="K9" s="50">
        <v>0.85499999999999998</v>
      </c>
      <c r="L9" s="50">
        <v>0.82399999999999995</v>
      </c>
      <c r="M9" s="50">
        <v>0.78300000000000003</v>
      </c>
      <c r="N9" s="50">
        <v>0.84399999999999997</v>
      </c>
      <c r="O9" s="50">
        <v>0.80900000000000005</v>
      </c>
      <c r="P9" s="50">
        <v>0.80100000000000005</v>
      </c>
      <c r="Q9" s="50">
        <v>0.88400000000000001</v>
      </c>
      <c r="R9" s="50">
        <v>0.83499999999999996</v>
      </c>
      <c r="S9" s="50">
        <v>0.90300000000000002</v>
      </c>
      <c r="T9" s="50">
        <v>0.82299999999999995</v>
      </c>
      <c r="U9" s="50">
        <v>0.871</v>
      </c>
      <c r="V9" s="50">
        <v>0.86899999999999999</v>
      </c>
      <c r="W9" s="50">
        <v>0.85699999999999998</v>
      </c>
      <c r="X9" s="50">
        <v>0.89600000000000002</v>
      </c>
      <c r="Y9" s="50">
        <v>0.86399999999999999</v>
      </c>
      <c r="Z9" s="50">
        <v>0.82899999999999996</v>
      </c>
      <c r="AA9" s="50">
        <v>1.2549999999999999</v>
      </c>
      <c r="AB9" s="50">
        <v>1.0529999999999999</v>
      </c>
      <c r="AC9" s="50">
        <v>1.0580000000000001</v>
      </c>
      <c r="AD9" s="68"/>
      <c r="AE9" s="68"/>
      <c r="AF9" s="68"/>
      <c r="AG9" s="103"/>
      <c r="AH9" s="104">
        <f>SUM(B9:AF9)</f>
        <v>24.026</v>
      </c>
      <c r="AI9" s="105">
        <f t="shared" si="0"/>
        <v>0.8580714285714286</v>
      </c>
      <c r="AJ9" s="106">
        <f t="shared" ref="AJ9:AJ19" si="1">MAX(B9:AF9)</f>
        <v>1.2549999999999999</v>
      </c>
      <c r="AK9" s="107">
        <v>4.5199999999999996</v>
      </c>
    </row>
    <row r="10" spans="1:37" ht="23.25" customHeight="1">
      <c r="A10" s="51" t="s">
        <v>44</v>
      </c>
      <c r="B10" s="50">
        <v>0.999</v>
      </c>
      <c r="C10" s="50">
        <v>1.004</v>
      </c>
      <c r="D10" s="50">
        <v>0.97499999999999998</v>
      </c>
      <c r="E10" s="50">
        <v>1.1759999999999999</v>
      </c>
      <c r="F10" s="50">
        <v>0.99399999999999999</v>
      </c>
      <c r="G10" s="50">
        <v>0.92400000000000004</v>
      </c>
      <c r="H10" s="50">
        <v>0.89500000000000002</v>
      </c>
      <c r="I10" s="50">
        <v>0.89800000000000002</v>
      </c>
      <c r="J10" s="50">
        <v>1.008</v>
      </c>
      <c r="K10" s="50">
        <v>0.93100000000000005</v>
      </c>
      <c r="L10" s="50">
        <v>0.90600000000000003</v>
      </c>
      <c r="M10" s="50">
        <v>0.88900000000000001</v>
      </c>
      <c r="N10" s="50">
        <v>0.879</v>
      </c>
      <c r="O10" s="50">
        <v>0.89800000000000002</v>
      </c>
      <c r="P10" s="50">
        <v>0.871</v>
      </c>
      <c r="Q10" s="50">
        <v>0.84199999999999997</v>
      </c>
      <c r="R10" s="50">
        <v>0.81599999999999995</v>
      </c>
      <c r="S10" s="50">
        <v>0.78500000000000003</v>
      </c>
      <c r="T10" s="50">
        <v>0.76700000000000002</v>
      </c>
      <c r="U10" s="50">
        <v>0.78800000000000003</v>
      </c>
      <c r="V10" s="50">
        <v>0.80700000000000005</v>
      </c>
      <c r="W10" s="50">
        <v>0.80200000000000005</v>
      </c>
      <c r="X10" s="50">
        <v>0.79300000000000004</v>
      </c>
      <c r="Y10" s="50">
        <v>0.82399999999999995</v>
      </c>
      <c r="Z10" s="50">
        <v>0.84499999999999997</v>
      </c>
      <c r="AA10" s="50">
        <v>0.80700000000000005</v>
      </c>
      <c r="AB10" s="50">
        <v>0.77900000000000003</v>
      </c>
      <c r="AC10" s="50">
        <v>0.79900000000000004</v>
      </c>
      <c r="AD10" s="50">
        <v>0.77900000000000003</v>
      </c>
      <c r="AE10" s="50">
        <v>0.80800000000000005</v>
      </c>
      <c r="AF10" s="50">
        <v>0.81100000000000005</v>
      </c>
      <c r="AG10" s="103"/>
      <c r="AH10" s="104">
        <f t="shared" ref="AH10:AH18" si="2">SUM(B10:AF10)</f>
        <v>27.098999999999997</v>
      </c>
      <c r="AI10" s="105">
        <f t="shared" si="0"/>
        <v>0.8741612903225805</v>
      </c>
      <c r="AJ10" s="106">
        <f t="shared" si="1"/>
        <v>1.1759999999999999</v>
      </c>
      <c r="AK10" s="107">
        <v>1.61</v>
      </c>
    </row>
    <row r="11" spans="1:37" ht="23.25" customHeight="1">
      <c r="A11" s="51" t="s">
        <v>45</v>
      </c>
      <c r="B11" s="50">
        <v>0.76300000000000001</v>
      </c>
      <c r="C11" s="50">
        <v>0.77600000000000002</v>
      </c>
      <c r="D11" s="50">
        <v>0.748</v>
      </c>
      <c r="E11" s="50">
        <v>0.80700000000000005</v>
      </c>
      <c r="F11" s="50">
        <v>0.84499999999999997</v>
      </c>
      <c r="G11" s="50">
        <v>0.86899999999999999</v>
      </c>
      <c r="H11" s="50">
        <v>0.86799999999999999</v>
      </c>
      <c r="I11" s="50">
        <v>0.81</v>
      </c>
      <c r="J11" s="50">
        <v>0.80200000000000005</v>
      </c>
      <c r="K11" s="50">
        <v>0.79100000000000004</v>
      </c>
      <c r="L11" s="50">
        <v>0.79500000000000004</v>
      </c>
      <c r="M11" s="50">
        <v>0.78700000000000003</v>
      </c>
      <c r="N11" s="50">
        <v>0.83299999999999996</v>
      </c>
      <c r="O11" s="50">
        <v>0.877</v>
      </c>
      <c r="P11" s="50">
        <v>0.71699999999999997</v>
      </c>
      <c r="Q11" s="50">
        <v>0.77</v>
      </c>
      <c r="R11" s="50">
        <v>0.80200000000000005</v>
      </c>
      <c r="S11" s="50">
        <v>0.76300000000000001</v>
      </c>
      <c r="T11" s="50">
        <v>0.83299999999999996</v>
      </c>
      <c r="U11" s="50">
        <v>0.80400000000000005</v>
      </c>
      <c r="V11" s="50">
        <v>0.749</v>
      </c>
      <c r="W11" s="50">
        <v>0.75800000000000001</v>
      </c>
      <c r="X11" s="50">
        <v>0.77100000000000002</v>
      </c>
      <c r="Y11" s="50">
        <v>0.90900000000000003</v>
      </c>
      <c r="Z11" s="50">
        <v>0.60299999999999998</v>
      </c>
      <c r="AA11" s="50">
        <v>0.76</v>
      </c>
      <c r="AB11" s="50">
        <v>0.747</v>
      </c>
      <c r="AC11" s="50">
        <v>0.75800000000000001</v>
      </c>
      <c r="AD11" s="50">
        <v>0.74199999999999999</v>
      </c>
      <c r="AE11" s="50">
        <v>0.77200000000000002</v>
      </c>
      <c r="AF11" s="108"/>
      <c r="AG11" s="103"/>
      <c r="AH11" s="104">
        <f t="shared" si="2"/>
        <v>23.629000000000001</v>
      </c>
      <c r="AI11" s="105">
        <f t="shared" si="0"/>
        <v>0.78763333333333341</v>
      </c>
      <c r="AJ11" s="106">
        <f t="shared" si="1"/>
        <v>0.90900000000000003</v>
      </c>
      <c r="AK11" s="107">
        <v>3.47</v>
      </c>
    </row>
    <row r="12" spans="1:37" ht="23.25" customHeight="1">
      <c r="A12" s="51" t="s">
        <v>46</v>
      </c>
      <c r="B12" s="50">
        <v>0.752</v>
      </c>
      <c r="C12" s="50">
        <v>0.76900000000000002</v>
      </c>
      <c r="D12" s="50">
        <v>0.747</v>
      </c>
      <c r="E12" s="50">
        <v>0.77700000000000002</v>
      </c>
      <c r="F12" s="50">
        <v>0.75700000000000001</v>
      </c>
      <c r="G12" s="50">
        <v>0.755</v>
      </c>
      <c r="H12" s="50">
        <v>0.71499999999999997</v>
      </c>
      <c r="I12" s="50">
        <v>0.748</v>
      </c>
      <c r="J12" s="50">
        <v>0.745</v>
      </c>
      <c r="K12" s="50">
        <v>0.74299999999999999</v>
      </c>
      <c r="L12" s="50">
        <v>0.77700000000000002</v>
      </c>
      <c r="M12" s="50">
        <v>0.78400000000000003</v>
      </c>
      <c r="N12" s="50">
        <v>0.80100000000000005</v>
      </c>
      <c r="O12" s="50">
        <v>0.89</v>
      </c>
      <c r="P12" s="50">
        <v>0.746</v>
      </c>
      <c r="Q12" s="50">
        <v>0.77800000000000002</v>
      </c>
      <c r="R12" s="50">
        <v>0.746</v>
      </c>
      <c r="S12" s="50">
        <v>0.79500000000000004</v>
      </c>
      <c r="T12" s="50">
        <v>0.78200000000000003</v>
      </c>
      <c r="U12" s="50">
        <v>0.76800000000000002</v>
      </c>
      <c r="V12" s="50">
        <v>0.75900000000000001</v>
      </c>
      <c r="W12" s="50">
        <v>0.74399999999999999</v>
      </c>
      <c r="X12" s="50">
        <v>0.73399999999999999</v>
      </c>
      <c r="Y12" s="50">
        <v>0.76</v>
      </c>
      <c r="Z12" s="50">
        <v>0.78800000000000003</v>
      </c>
      <c r="AA12" s="50">
        <v>0.71799999999999997</v>
      </c>
      <c r="AB12" s="50">
        <v>0.79500000000000004</v>
      </c>
      <c r="AC12" s="50">
        <v>0.76900000000000002</v>
      </c>
      <c r="AD12" s="50">
        <v>0.78</v>
      </c>
      <c r="AE12" s="50">
        <v>0.747</v>
      </c>
      <c r="AF12" s="50">
        <v>0.74099999999999999</v>
      </c>
      <c r="AG12" s="103"/>
      <c r="AH12" s="104">
        <f t="shared" si="2"/>
        <v>23.710000000000004</v>
      </c>
      <c r="AI12" s="105">
        <f t="shared" si="0"/>
        <v>0.76483870967741951</v>
      </c>
      <c r="AJ12" s="106">
        <f t="shared" si="1"/>
        <v>0.89</v>
      </c>
      <c r="AK12" s="107">
        <v>2.27</v>
      </c>
    </row>
    <row r="13" spans="1:37" ht="23.25" customHeight="1">
      <c r="A13" s="51" t="s">
        <v>47</v>
      </c>
      <c r="B13" s="50">
        <v>0.745</v>
      </c>
      <c r="C13" s="50">
        <v>0.74199999999999999</v>
      </c>
      <c r="D13" s="50">
        <v>0.80900000000000005</v>
      </c>
      <c r="E13" s="50">
        <v>0.68200000000000005</v>
      </c>
      <c r="F13" s="50">
        <v>0.73399999999999999</v>
      </c>
      <c r="G13" s="50">
        <v>0.70899999999999996</v>
      </c>
      <c r="H13" s="50">
        <v>0.73899999999999999</v>
      </c>
      <c r="I13" s="50">
        <v>0.83599999999999997</v>
      </c>
      <c r="J13" s="50">
        <v>0.875</v>
      </c>
      <c r="K13" s="50">
        <v>1.0920000000000001</v>
      </c>
      <c r="L13" s="50">
        <v>1.0089999999999999</v>
      </c>
      <c r="M13" s="50">
        <v>0.97599999999999998</v>
      </c>
      <c r="N13" s="50">
        <v>1.1020000000000001</v>
      </c>
      <c r="O13" s="50">
        <v>1.091</v>
      </c>
      <c r="P13" s="50">
        <v>1.145</v>
      </c>
      <c r="Q13" s="50">
        <v>1.1140000000000001</v>
      </c>
      <c r="R13" s="50">
        <v>1.151</v>
      </c>
      <c r="S13" s="50">
        <v>1.252</v>
      </c>
      <c r="T13" s="50">
        <v>1.9079999999999999</v>
      </c>
      <c r="U13" s="50">
        <v>1.9359999999999999</v>
      </c>
      <c r="V13" s="50">
        <v>1.3080000000000001</v>
      </c>
      <c r="W13" s="50">
        <v>1.1819999999999999</v>
      </c>
      <c r="X13" s="50">
        <v>1.133</v>
      </c>
      <c r="Y13" s="50">
        <v>1.0289999999999999</v>
      </c>
      <c r="Z13" s="50">
        <v>0.98</v>
      </c>
      <c r="AA13" s="50">
        <v>1.018</v>
      </c>
      <c r="AB13" s="50">
        <v>1.006</v>
      </c>
      <c r="AC13" s="50">
        <v>1.0029999999999999</v>
      </c>
      <c r="AD13" s="50">
        <v>0.995</v>
      </c>
      <c r="AE13" s="50">
        <v>0.95899999999999996</v>
      </c>
      <c r="AF13" s="68"/>
      <c r="AG13" s="103"/>
      <c r="AH13" s="104">
        <f t="shared" si="2"/>
        <v>31.26</v>
      </c>
      <c r="AI13" s="105">
        <f t="shared" si="0"/>
        <v>1.042</v>
      </c>
      <c r="AJ13" s="106">
        <f t="shared" si="1"/>
        <v>1.9359999999999999</v>
      </c>
      <c r="AK13" s="107">
        <v>12.66</v>
      </c>
    </row>
    <row r="14" spans="1:37" ht="23.25" customHeight="1">
      <c r="A14" s="51" t="s">
        <v>48</v>
      </c>
      <c r="B14" s="50">
        <v>0.95099999999999996</v>
      </c>
      <c r="C14" s="50">
        <v>0.88400000000000001</v>
      </c>
      <c r="D14" s="50">
        <v>0.879</v>
      </c>
      <c r="E14" s="50">
        <v>0.94699999999999995</v>
      </c>
      <c r="F14" s="50">
        <v>0.95199999999999996</v>
      </c>
      <c r="G14" s="50">
        <v>0.98599999999999999</v>
      </c>
      <c r="H14" s="50">
        <v>0.98799999999999999</v>
      </c>
      <c r="I14" s="50">
        <v>1.4159999999999999</v>
      </c>
      <c r="J14" s="50">
        <v>1.571</v>
      </c>
      <c r="K14" s="50">
        <v>1.6319999999999999</v>
      </c>
      <c r="L14" s="50">
        <v>1.375</v>
      </c>
      <c r="M14" s="50">
        <v>1.508</v>
      </c>
      <c r="N14" s="50">
        <v>1.5009999999999999</v>
      </c>
      <c r="O14" s="50">
        <v>1.3380000000000001</v>
      </c>
      <c r="P14" s="50">
        <v>1.1439999999999999</v>
      </c>
      <c r="Q14" s="50">
        <v>1.1879999999999999</v>
      </c>
      <c r="R14" s="50">
        <v>1.1259999999999999</v>
      </c>
      <c r="S14" s="50">
        <v>1.103</v>
      </c>
      <c r="T14" s="50">
        <v>1.1619999999999999</v>
      </c>
      <c r="U14" s="50">
        <v>1.325</v>
      </c>
      <c r="V14" s="50">
        <v>1.18</v>
      </c>
      <c r="W14" s="50">
        <v>1.109</v>
      </c>
      <c r="X14" s="50">
        <v>1.0669999999999999</v>
      </c>
      <c r="Y14" s="50">
        <v>1.2769999999999999</v>
      </c>
      <c r="Z14" s="50">
        <v>1.861</v>
      </c>
      <c r="AA14" s="50">
        <v>1.7649999999999999</v>
      </c>
      <c r="AB14" s="50">
        <v>1.6040000000000001</v>
      </c>
      <c r="AC14" s="50">
        <v>1.409</v>
      </c>
      <c r="AD14" s="50">
        <v>1.323</v>
      </c>
      <c r="AE14" s="50">
        <v>1.2689999999999999</v>
      </c>
      <c r="AF14" s="50">
        <v>1.2889999999999999</v>
      </c>
      <c r="AG14" s="103"/>
      <c r="AH14" s="104">
        <f t="shared" si="2"/>
        <v>39.128999999999991</v>
      </c>
      <c r="AI14" s="105">
        <f t="shared" si="0"/>
        <v>1.2622258064516125</v>
      </c>
      <c r="AJ14" s="106">
        <f t="shared" si="1"/>
        <v>1.861</v>
      </c>
      <c r="AK14" s="107">
        <v>14.68</v>
      </c>
    </row>
    <row r="15" spans="1:37" ht="23.25" customHeight="1">
      <c r="A15" s="51" t="s">
        <v>50</v>
      </c>
      <c r="B15" s="50">
        <v>1.2769999999999999</v>
      </c>
      <c r="C15" s="50">
        <v>1.1970000000000001</v>
      </c>
      <c r="D15" s="50">
        <v>1.163</v>
      </c>
      <c r="E15" s="50">
        <v>1.115</v>
      </c>
      <c r="F15" s="50">
        <v>1.17</v>
      </c>
      <c r="G15" s="50">
        <v>1.079</v>
      </c>
      <c r="H15" s="50">
        <v>1.0189999999999999</v>
      </c>
      <c r="I15" s="50">
        <v>1.042</v>
      </c>
      <c r="J15" s="50">
        <v>0.99399999999999999</v>
      </c>
      <c r="K15" s="50">
        <v>1.006</v>
      </c>
      <c r="L15" s="50">
        <v>0.96099999999999997</v>
      </c>
      <c r="M15" s="50">
        <v>0.92800000000000005</v>
      </c>
      <c r="N15" s="50">
        <v>0.94</v>
      </c>
      <c r="O15" s="50">
        <v>1.5189999999999999</v>
      </c>
      <c r="P15" s="50">
        <v>1.756</v>
      </c>
      <c r="Q15" s="50">
        <v>1.944</v>
      </c>
      <c r="R15" s="50">
        <v>1.873</v>
      </c>
      <c r="S15" s="50">
        <v>1.58</v>
      </c>
      <c r="T15" s="50">
        <v>1.395</v>
      </c>
      <c r="U15" s="50">
        <v>1.335</v>
      </c>
      <c r="V15" s="50">
        <v>1.3180000000000001</v>
      </c>
      <c r="W15" s="50">
        <v>1.228</v>
      </c>
      <c r="X15" s="50">
        <v>1.1950000000000001</v>
      </c>
      <c r="Y15" s="50">
        <v>1.1439999999999999</v>
      </c>
      <c r="Z15" s="50">
        <v>1.0960000000000001</v>
      </c>
      <c r="AA15" s="50">
        <v>1.0289999999999999</v>
      </c>
      <c r="AB15" s="50">
        <v>1.0089999999999999</v>
      </c>
      <c r="AC15" s="50">
        <v>1.0109999999999999</v>
      </c>
      <c r="AD15" s="50">
        <v>0.93899999999999995</v>
      </c>
      <c r="AE15" s="50">
        <v>1.028</v>
      </c>
      <c r="AF15" s="50">
        <v>1.105</v>
      </c>
      <c r="AG15" s="103"/>
      <c r="AH15" s="104">
        <f t="shared" si="2"/>
        <v>37.395000000000003</v>
      </c>
      <c r="AI15" s="105">
        <f t="shared" si="0"/>
        <v>1.2062903225806452</v>
      </c>
      <c r="AJ15" s="106">
        <f t="shared" si="1"/>
        <v>1.944</v>
      </c>
      <c r="AK15" s="107">
        <v>8.57</v>
      </c>
    </row>
    <row r="16" spans="1:37" ht="23.25" customHeight="1">
      <c r="A16" s="51" t="s">
        <v>51</v>
      </c>
      <c r="B16" s="50">
        <v>1.016</v>
      </c>
      <c r="C16" s="50">
        <v>1.095</v>
      </c>
      <c r="D16" s="50">
        <v>1.151</v>
      </c>
      <c r="E16" s="50">
        <v>1.0840000000000001</v>
      </c>
      <c r="F16" s="50">
        <v>1.0329999999999999</v>
      </c>
      <c r="G16" s="50">
        <v>0.98799999999999999</v>
      </c>
      <c r="H16" s="50">
        <v>0.95899999999999996</v>
      </c>
      <c r="I16" s="50">
        <v>0.94</v>
      </c>
      <c r="J16" s="50">
        <v>0.94599999999999995</v>
      </c>
      <c r="K16" s="50">
        <v>0.92400000000000004</v>
      </c>
      <c r="L16" s="50">
        <v>0.9</v>
      </c>
      <c r="M16" s="50">
        <v>0.86799999999999999</v>
      </c>
      <c r="N16" s="50">
        <v>0.84599999999999997</v>
      </c>
      <c r="O16" s="50">
        <v>0.90500000000000003</v>
      </c>
      <c r="P16" s="50">
        <v>0.999</v>
      </c>
      <c r="Q16" s="50">
        <v>0.96699999999999997</v>
      </c>
      <c r="R16" s="50">
        <v>0.94499999999999995</v>
      </c>
      <c r="S16" s="50">
        <v>0.86</v>
      </c>
      <c r="T16" s="50">
        <v>0.83499999999999996</v>
      </c>
      <c r="U16" s="50">
        <v>0.84599999999999997</v>
      </c>
      <c r="V16" s="50">
        <v>0.84599999999999997</v>
      </c>
      <c r="W16" s="50">
        <v>0.80200000000000005</v>
      </c>
      <c r="X16" s="50">
        <v>0.76800000000000002</v>
      </c>
      <c r="Y16" s="50">
        <v>0.78600000000000003</v>
      </c>
      <c r="Z16" s="50">
        <v>0.77800000000000002</v>
      </c>
      <c r="AA16" s="50">
        <v>0.77600000000000002</v>
      </c>
      <c r="AB16" s="50">
        <v>0.77100000000000002</v>
      </c>
      <c r="AC16" s="50">
        <v>0.78200000000000003</v>
      </c>
      <c r="AD16" s="50">
        <v>0.8</v>
      </c>
      <c r="AE16" s="50">
        <v>0.77900000000000003</v>
      </c>
      <c r="AF16" s="68"/>
      <c r="AG16" s="103"/>
      <c r="AH16" s="104">
        <f t="shared" si="2"/>
        <v>26.995000000000001</v>
      </c>
      <c r="AI16" s="105">
        <f t="shared" si="0"/>
        <v>0.89983333333333337</v>
      </c>
      <c r="AJ16" s="106">
        <f t="shared" si="1"/>
        <v>1.151</v>
      </c>
      <c r="AK16" s="107">
        <v>2.34</v>
      </c>
    </row>
    <row r="17" spans="1:37" ht="23.25" customHeight="1">
      <c r="A17" s="51" t="s">
        <v>52</v>
      </c>
      <c r="B17" s="50">
        <v>0.76700000000000002</v>
      </c>
      <c r="C17" s="50">
        <v>0.76100000000000001</v>
      </c>
      <c r="D17" s="50">
        <v>0.77100000000000002</v>
      </c>
      <c r="E17" s="50">
        <v>0.74099999999999999</v>
      </c>
      <c r="F17" s="50">
        <v>0.76600000000000001</v>
      </c>
      <c r="G17" s="50">
        <v>0.75800000000000001</v>
      </c>
      <c r="H17" s="50">
        <v>0.745</v>
      </c>
      <c r="I17" s="50">
        <v>0.79800000000000004</v>
      </c>
      <c r="J17" s="50">
        <v>0.78900000000000003</v>
      </c>
      <c r="K17" s="50">
        <v>0.746</v>
      </c>
      <c r="L17" s="50">
        <v>0.73399999999999999</v>
      </c>
      <c r="M17" s="50">
        <v>0.74</v>
      </c>
      <c r="N17" s="50">
        <v>0.71399999999999997</v>
      </c>
      <c r="O17" s="50">
        <v>0.71199999999999997</v>
      </c>
      <c r="P17" s="50">
        <v>0.71899999999999997</v>
      </c>
      <c r="Q17" s="50">
        <v>0.71699999999999997</v>
      </c>
      <c r="R17" s="50">
        <v>0.68600000000000005</v>
      </c>
      <c r="S17" s="50">
        <v>0.96299999999999997</v>
      </c>
      <c r="T17" s="50">
        <v>1.38</v>
      </c>
      <c r="U17" s="50">
        <v>1.107</v>
      </c>
      <c r="V17" s="50">
        <v>1.0169999999999999</v>
      </c>
      <c r="W17" s="50">
        <v>0.97299999999999998</v>
      </c>
      <c r="X17" s="50">
        <v>0.84899999999999998</v>
      </c>
      <c r="Y17" s="50">
        <v>0.99399999999999999</v>
      </c>
      <c r="Z17" s="50">
        <v>1.0660000000000001</v>
      </c>
      <c r="AA17" s="50">
        <v>1.03</v>
      </c>
      <c r="AB17" s="50">
        <v>1.0029999999999999</v>
      </c>
      <c r="AC17" s="50">
        <v>0.96299999999999997</v>
      </c>
      <c r="AD17" s="50">
        <v>0.88600000000000001</v>
      </c>
      <c r="AE17" s="50">
        <v>0.88300000000000001</v>
      </c>
      <c r="AF17" s="50">
        <v>0.85799999999999998</v>
      </c>
      <c r="AG17" s="103"/>
      <c r="AH17" s="104">
        <f t="shared" si="2"/>
        <v>26.635999999999996</v>
      </c>
      <c r="AI17" s="105">
        <f t="shared" si="0"/>
        <v>0.85922580645161273</v>
      </c>
      <c r="AJ17" s="106">
        <f t="shared" si="1"/>
        <v>1.38</v>
      </c>
      <c r="AK17" s="109"/>
    </row>
    <row r="18" spans="1:37" ht="23.25" customHeight="1">
      <c r="A18" s="51" t="s">
        <v>53</v>
      </c>
      <c r="B18" s="50">
        <v>0.82599999999999996</v>
      </c>
      <c r="C18" s="50">
        <v>0.80900000000000005</v>
      </c>
      <c r="D18" s="50">
        <v>0.81399999999999995</v>
      </c>
      <c r="E18" s="50">
        <v>0.78300000000000003</v>
      </c>
      <c r="F18" s="50">
        <v>0.80800000000000005</v>
      </c>
      <c r="G18" s="50">
        <v>0.77500000000000002</v>
      </c>
      <c r="H18" s="50">
        <v>0.83499999999999996</v>
      </c>
      <c r="I18" s="50">
        <v>0.82899999999999996</v>
      </c>
      <c r="J18" s="50">
        <v>0.95699999999999996</v>
      </c>
      <c r="K18" s="50">
        <v>0.71899999999999997</v>
      </c>
      <c r="L18" s="50">
        <v>0.77700000000000002</v>
      </c>
      <c r="M18" s="50">
        <v>0.71699999999999997</v>
      </c>
      <c r="N18" s="50">
        <v>0.71299999999999997</v>
      </c>
      <c r="O18" s="50">
        <v>0.73799999999999999</v>
      </c>
      <c r="P18" s="50">
        <v>0.69099999999999995</v>
      </c>
      <c r="Q18" s="50">
        <v>0.65400000000000003</v>
      </c>
      <c r="R18" s="50">
        <v>0.70499999999999996</v>
      </c>
      <c r="S18" s="50">
        <v>0.68200000000000005</v>
      </c>
      <c r="T18" s="50">
        <v>0.66900000000000004</v>
      </c>
      <c r="U18" s="50">
        <v>0.67700000000000005</v>
      </c>
      <c r="V18" s="50">
        <v>0.67300000000000004</v>
      </c>
      <c r="W18" s="50">
        <v>0.69099999999999995</v>
      </c>
      <c r="X18" s="50">
        <v>0.73899999999999999</v>
      </c>
      <c r="Y18" s="50">
        <v>0.66500000000000004</v>
      </c>
      <c r="Z18" s="50">
        <v>0.64200000000000002</v>
      </c>
      <c r="AA18" s="50">
        <v>0.69</v>
      </c>
      <c r="AB18" s="50">
        <v>0.73399999999999999</v>
      </c>
      <c r="AC18" s="50">
        <v>0.66200000000000003</v>
      </c>
      <c r="AD18" s="50">
        <v>0.64600000000000002</v>
      </c>
      <c r="AE18" s="50">
        <v>0.71099999999999997</v>
      </c>
      <c r="AF18" s="68"/>
      <c r="AG18" s="103"/>
      <c r="AH18" s="104">
        <f t="shared" si="2"/>
        <v>22.030999999999999</v>
      </c>
      <c r="AI18" s="105">
        <f t="shared" si="0"/>
        <v>0.73436666666666661</v>
      </c>
      <c r="AJ18" s="106">
        <f t="shared" si="1"/>
        <v>0.95699999999999996</v>
      </c>
      <c r="AK18" s="109">
        <v>0.84</v>
      </c>
    </row>
    <row r="19" spans="1:37" ht="23.25" customHeight="1">
      <c r="A19" s="51" t="s">
        <v>54</v>
      </c>
      <c r="B19" s="50">
        <v>0.73499999999999999</v>
      </c>
      <c r="C19" s="50">
        <v>0.63300000000000001</v>
      </c>
      <c r="D19" s="50">
        <v>0.60599999999999998</v>
      </c>
      <c r="E19" s="50">
        <v>0.628</v>
      </c>
      <c r="F19" s="50">
        <v>0.64400000000000002</v>
      </c>
      <c r="G19" s="50">
        <v>0.627</v>
      </c>
      <c r="H19" s="50">
        <v>0.71</v>
      </c>
      <c r="I19" s="50">
        <v>0.70799999999999996</v>
      </c>
      <c r="J19" s="50">
        <v>0.71099999999999997</v>
      </c>
      <c r="K19" s="50">
        <v>0.71899999999999997</v>
      </c>
      <c r="L19" s="50">
        <v>0.69099999999999995</v>
      </c>
      <c r="M19" s="50">
        <v>0.85099999999999998</v>
      </c>
      <c r="N19" s="50">
        <v>0.57899999999999996</v>
      </c>
      <c r="O19" s="50">
        <v>0.67800000000000005</v>
      </c>
      <c r="P19" s="50">
        <v>0.71699999999999997</v>
      </c>
      <c r="Q19" s="50">
        <v>0.71399999999999997</v>
      </c>
      <c r="R19" s="50">
        <v>0.81399999999999995</v>
      </c>
      <c r="S19" s="50">
        <v>0.68899999999999995</v>
      </c>
      <c r="T19" s="50">
        <v>0.68200000000000005</v>
      </c>
      <c r="U19" s="50">
        <v>0.73399999999999999</v>
      </c>
      <c r="V19" s="50">
        <v>0.753</v>
      </c>
      <c r="W19" s="50">
        <v>0.91200000000000003</v>
      </c>
      <c r="X19" s="50">
        <v>1.2130000000000001</v>
      </c>
      <c r="Y19" s="50">
        <v>0.99099999999999999</v>
      </c>
      <c r="Z19" s="50">
        <v>0.88100000000000001</v>
      </c>
      <c r="AA19" s="50">
        <v>0.91700000000000004</v>
      </c>
      <c r="AB19" s="50">
        <v>0.873</v>
      </c>
      <c r="AC19" s="50">
        <v>0.91900000000000004</v>
      </c>
      <c r="AD19" s="50">
        <v>0.91100000000000003</v>
      </c>
      <c r="AE19" s="50">
        <v>0.83499999999999996</v>
      </c>
      <c r="AF19" s="50">
        <v>0.79600000000000004</v>
      </c>
      <c r="AG19" s="103"/>
      <c r="AH19" s="104">
        <f>SUM(B19:AF19)</f>
        <v>23.871000000000009</v>
      </c>
      <c r="AI19" s="105">
        <f t="shared" si="0"/>
        <v>0.77003225806451647</v>
      </c>
      <c r="AJ19" s="106">
        <f t="shared" si="1"/>
        <v>1.2130000000000001</v>
      </c>
      <c r="AK19" s="109">
        <v>4.8600000000000003</v>
      </c>
    </row>
    <row r="20" spans="1:37">
      <c r="AH20" s="110"/>
    </row>
    <row r="21" spans="1:37" ht="15" thickBot="1">
      <c r="B21" s="111" t="s">
        <v>76</v>
      </c>
    </row>
    <row r="22" spans="1:37" ht="15.75" thickTop="1" thickBot="1">
      <c r="A22" s="101">
        <v>1</v>
      </c>
      <c r="B22" s="112"/>
      <c r="C22">
        <f>B22/1000</f>
        <v>0</v>
      </c>
      <c r="E22" s="113"/>
    </row>
    <row r="23" spans="1:37" ht="15" thickBot="1">
      <c r="A23" s="101">
        <v>2</v>
      </c>
      <c r="B23" s="112"/>
      <c r="C23">
        <f t="shared" ref="C23:C52" si="3">B23/1000</f>
        <v>0</v>
      </c>
      <c r="E23" s="113"/>
    </row>
    <row r="24" spans="1:37" ht="15" thickBot="1">
      <c r="A24" s="101">
        <v>3</v>
      </c>
      <c r="B24" s="112"/>
      <c r="C24">
        <f t="shared" si="3"/>
        <v>0</v>
      </c>
      <c r="E24" s="113"/>
    </row>
    <row r="25" spans="1:37" ht="15" thickBot="1">
      <c r="A25" s="101">
        <v>4</v>
      </c>
      <c r="B25" s="112"/>
      <c r="C25">
        <f t="shared" si="3"/>
        <v>0</v>
      </c>
      <c r="E25" s="113"/>
    </row>
    <row r="26" spans="1:37" ht="15" thickBot="1">
      <c r="A26" s="101">
        <v>5</v>
      </c>
      <c r="B26" s="112"/>
      <c r="C26">
        <f t="shared" si="3"/>
        <v>0</v>
      </c>
      <c r="E26" s="113"/>
    </row>
    <row r="27" spans="1:37" ht="15" thickBot="1">
      <c r="A27" s="101">
        <v>6</v>
      </c>
      <c r="B27" s="112"/>
      <c r="C27">
        <f t="shared" si="3"/>
        <v>0</v>
      </c>
      <c r="E27" s="113"/>
    </row>
    <row r="28" spans="1:37" ht="15" thickBot="1">
      <c r="A28" s="101">
        <v>7</v>
      </c>
      <c r="B28" s="112"/>
      <c r="C28">
        <f t="shared" si="3"/>
        <v>0</v>
      </c>
      <c r="E28" s="113"/>
    </row>
    <row r="29" spans="1:37" ht="15" thickBot="1">
      <c r="A29" s="101">
        <v>8</v>
      </c>
      <c r="B29" s="112"/>
      <c r="C29">
        <f t="shared" si="3"/>
        <v>0</v>
      </c>
      <c r="E29" s="113"/>
    </row>
    <row r="30" spans="1:37" ht="15" thickBot="1">
      <c r="A30" s="101">
        <v>9</v>
      </c>
      <c r="B30" s="112"/>
      <c r="C30">
        <f t="shared" si="3"/>
        <v>0</v>
      </c>
      <c r="E30" s="113"/>
    </row>
    <row r="31" spans="1:37" ht="15" thickBot="1">
      <c r="A31" s="101">
        <v>10</v>
      </c>
      <c r="B31" s="112"/>
      <c r="C31">
        <f t="shared" si="3"/>
        <v>0</v>
      </c>
      <c r="E31" s="113"/>
    </row>
    <row r="32" spans="1:37" ht="15" thickBot="1">
      <c r="A32" s="101">
        <v>11</v>
      </c>
      <c r="B32" s="112"/>
      <c r="C32">
        <f t="shared" si="3"/>
        <v>0</v>
      </c>
      <c r="E32" s="113"/>
    </row>
    <row r="33" spans="1:5" ht="15" thickBot="1">
      <c r="A33" s="101">
        <v>12</v>
      </c>
      <c r="B33" s="112"/>
      <c r="C33">
        <f t="shared" si="3"/>
        <v>0</v>
      </c>
      <c r="E33" s="113"/>
    </row>
    <row r="34" spans="1:5" ht="15" thickBot="1">
      <c r="A34" s="101">
        <v>13</v>
      </c>
      <c r="B34" s="112"/>
      <c r="C34">
        <f t="shared" si="3"/>
        <v>0</v>
      </c>
      <c r="E34" s="113"/>
    </row>
    <row r="35" spans="1:5" ht="15" thickBot="1">
      <c r="A35" s="101">
        <v>14</v>
      </c>
      <c r="B35" s="112"/>
      <c r="C35">
        <f t="shared" si="3"/>
        <v>0</v>
      </c>
      <c r="E35" s="113"/>
    </row>
    <row r="36" spans="1:5" ht="15" thickBot="1">
      <c r="A36" s="101">
        <v>15</v>
      </c>
      <c r="B36" s="112"/>
      <c r="C36">
        <f t="shared" si="3"/>
        <v>0</v>
      </c>
      <c r="E36" s="113"/>
    </row>
    <row r="37" spans="1:5" ht="15" thickBot="1">
      <c r="A37" s="101">
        <v>16</v>
      </c>
      <c r="B37" s="112"/>
      <c r="C37">
        <f t="shared" si="3"/>
        <v>0</v>
      </c>
      <c r="E37" s="113"/>
    </row>
    <row r="38" spans="1:5" ht="15" thickBot="1">
      <c r="A38" s="101">
        <v>17</v>
      </c>
      <c r="B38" s="112"/>
      <c r="C38">
        <f t="shared" si="3"/>
        <v>0</v>
      </c>
      <c r="E38" s="113"/>
    </row>
    <row r="39" spans="1:5" ht="15" thickBot="1">
      <c r="A39" s="101">
        <v>18</v>
      </c>
      <c r="B39" s="112"/>
      <c r="C39">
        <f t="shared" si="3"/>
        <v>0</v>
      </c>
      <c r="E39" s="113"/>
    </row>
    <row r="40" spans="1:5" ht="15" thickBot="1">
      <c r="A40" s="101">
        <v>19</v>
      </c>
      <c r="B40" s="112"/>
      <c r="C40">
        <f t="shared" si="3"/>
        <v>0</v>
      </c>
      <c r="E40" s="113"/>
    </row>
    <row r="41" spans="1:5" ht="15" thickBot="1">
      <c r="A41" s="101">
        <v>20</v>
      </c>
      <c r="B41" s="112"/>
      <c r="C41">
        <f t="shared" si="3"/>
        <v>0</v>
      </c>
      <c r="E41" s="113"/>
    </row>
    <row r="42" spans="1:5" ht="15" thickBot="1">
      <c r="A42" s="101">
        <v>21</v>
      </c>
      <c r="B42" s="112"/>
      <c r="C42">
        <f t="shared" si="3"/>
        <v>0</v>
      </c>
      <c r="E42" s="113"/>
    </row>
    <row r="43" spans="1:5" ht="15" thickBot="1">
      <c r="A43" s="101">
        <v>22</v>
      </c>
      <c r="B43" s="112"/>
      <c r="C43">
        <f t="shared" si="3"/>
        <v>0</v>
      </c>
      <c r="E43" s="113"/>
    </row>
    <row r="44" spans="1:5" ht="15" thickBot="1">
      <c r="A44" s="101">
        <v>23</v>
      </c>
      <c r="B44" s="112"/>
      <c r="C44">
        <f t="shared" si="3"/>
        <v>0</v>
      </c>
      <c r="E44" s="113"/>
    </row>
    <row r="45" spans="1:5" ht="15" thickBot="1">
      <c r="A45" s="101">
        <v>24</v>
      </c>
      <c r="B45" s="112"/>
      <c r="C45">
        <f t="shared" si="3"/>
        <v>0</v>
      </c>
      <c r="E45" s="113"/>
    </row>
    <row r="46" spans="1:5" ht="15" thickBot="1">
      <c r="A46" s="101">
        <v>25</v>
      </c>
      <c r="B46" s="112"/>
      <c r="C46">
        <f t="shared" si="3"/>
        <v>0</v>
      </c>
      <c r="E46" s="113"/>
    </row>
    <row r="47" spans="1:5" ht="15" thickBot="1">
      <c r="A47" s="101">
        <v>26</v>
      </c>
      <c r="B47" s="112"/>
      <c r="C47">
        <f t="shared" si="3"/>
        <v>0</v>
      </c>
      <c r="E47" s="113"/>
    </row>
    <row r="48" spans="1:5" ht="15" thickBot="1">
      <c r="A48" s="101">
        <v>27</v>
      </c>
      <c r="B48" s="112"/>
      <c r="C48">
        <f t="shared" si="3"/>
        <v>0</v>
      </c>
    </row>
    <row r="49" spans="1:5" ht="15" thickBot="1">
      <c r="A49" s="101">
        <v>28</v>
      </c>
      <c r="B49" s="112"/>
      <c r="C49">
        <f t="shared" si="3"/>
        <v>0</v>
      </c>
      <c r="E49" s="113"/>
    </row>
    <row r="50" spans="1:5" ht="15" thickBot="1">
      <c r="A50" s="114">
        <v>29</v>
      </c>
      <c r="B50" s="112"/>
      <c r="C50">
        <f t="shared" si="3"/>
        <v>0</v>
      </c>
      <c r="E50" s="113"/>
    </row>
    <row r="51" spans="1:5" ht="15" thickBot="1">
      <c r="A51" s="114">
        <v>30</v>
      </c>
      <c r="B51" s="112"/>
      <c r="C51">
        <f t="shared" si="3"/>
        <v>0</v>
      </c>
      <c r="E51" s="113"/>
    </row>
    <row r="52" spans="1:5" ht="15" thickBot="1">
      <c r="A52" s="101">
        <v>31</v>
      </c>
      <c r="B52" s="115"/>
      <c r="C52">
        <f t="shared" si="3"/>
        <v>0</v>
      </c>
      <c r="E52" s="113"/>
    </row>
    <row r="53" spans="1:5" ht="15" thickTop="1">
      <c r="B53" s="110">
        <f>SUM(B22:B52)</f>
        <v>0</v>
      </c>
      <c r="C53" s="110">
        <f>SUM(C22:C52)</f>
        <v>0</v>
      </c>
      <c r="E53" s="110"/>
    </row>
  </sheetData>
  <hyperlinks>
    <hyperlink ref="A3" location="Hyperlinks!A1" display="Hyperlinks!A1" xr:uid="{E067A09E-5665-435E-99F2-B8665A6DC72F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666BB4-D699-462E-8BF8-C792417A96B6}"/>
</file>

<file path=customXml/itemProps2.xml><?xml version="1.0" encoding="utf-8"?>
<ds:datastoreItem xmlns:ds="http://schemas.openxmlformats.org/officeDocument/2006/customXml" ds:itemID="{BEEC2BE3-7EB7-4993-84D9-86CCEE886FB9}"/>
</file>

<file path=customXml/itemProps3.xml><?xml version="1.0" encoding="utf-8"?>
<ds:datastoreItem xmlns:ds="http://schemas.openxmlformats.org/officeDocument/2006/customXml" ds:itemID="{39FB9556-37AB-4C12-B46D-69D2CFD37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Mid County</vt:lpstr>
      <vt:lpstr>Mid County Flow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Jacquee Chandler</dc:creator>
  <cp:lastModifiedBy>Jacquee Chandler</cp:lastModifiedBy>
  <dcterms:created xsi:type="dcterms:W3CDTF">2020-02-06T18:18:14Z</dcterms:created>
  <dcterms:modified xsi:type="dcterms:W3CDTF">2020-02-06T18:18:20Z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